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19\"/>
    </mc:Choice>
  </mc:AlternateContent>
  <xr:revisionPtr revIDLastSave="0" documentId="13_ncr:1_{490780C1-6A2B-41E8-BC05-936D5E17F62C}" xr6:coauthVersionLast="38" xr6:coauthVersionMax="38" xr10:uidLastSave="{00000000-0000-0000-0000-000000000000}"/>
  <workbookProtection workbookAlgorithmName="SHA-512" workbookHashValue="ZXtjTbrwJ6UmxHDfiGbWzhBdn3DJMnh1Zqy5aNKKxMZtCkl68jyEyrvTbVWOvpHFBw38gYVxldezCkZ/75XYQA==" workbookSaltValue="Pxe3rAb9E+pcJ9ErWR5pFA==" workbookSpinCount="100000" lockStructure="1"/>
  <bookViews>
    <workbookView xWindow="410" yWindow="1310" windowWidth="19030" windowHeight="11700" tabRatio="637" xr2:uid="{00000000-000D-0000-FFFF-FFFF00000000}"/>
  </bookViews>
  <sheets>
    <sheet name="FY2019 Report" sheetId="1" r:id="rId1"/>
    <sheet name="Data Information" sheetId="5" r:id="rId2"/>
    <sheet name="components" sheetId="4" state="hidden" r:id="rId3"/>
    <sheet name="counties" sheetId="7" state="hidden" r:id="rId4"/>
    <sheet name="sim_dist" sheetId="8" state="hidden" r:id="rId5"/>
    <sheet name="state" sheetId="9" state="hidden" r:id="rId6"/>
    <sheet name="Expenditure Equivalent Pupil" sheetId="13" r:id="rId7"/>
    <sheet name="EPP" sheetId="11" state="hidden" r:id="rId8"/>
  </sheets>
  <externalReferences>
    <externalReference r:id="rId9"/>
  </externalReferences>
  <definedNames>
    <definedName name="_xlnm._FilterDatabase" localSheetId="7" hidden="1">EPP!$A$1:$A$612</definedName>
    <definedName name="components">components!$A$1:$AS$609</definedName>
    <definedName name="counties2" localSheetId="3">counties!$A$1:$AM$89</definedName>
    <definedName name="counties2">#REF!</definedName>
    <definedName name="dist_names" localSheetId="6">[1]components!$A$2:$A$612</definedName>
    <definedName name="dist_names">components!$A$3:$A$610</definedName>
    <definedName name="_xlnm.Print_Area" localSheetId="1">'Data Information'!$A$1:$F$71</definedName>
    <definedName name="_xlnm.Print_Area" localSheetId="6">'Expenditure Equivalent Pupil'!$A$1:$N$29</definedName>
    <definedName name="_xlnm.Print_Area" localSheetId="0">'FY2019 Report'!$A$1:$J$65</definedName>
    <definedName name="sim_dist2">sim_dist!$A$1:$AM$609</definedName>
    <definedName name="state1">state!$A$1:$AL$1</definedName>
    <definedName name="test">components!$A$3:$A$610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D23" i="1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D54" i="1" l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0" i="13"/>
  <c r="F15" i="1"/>
  <c r="F13" i="1"/>
  <c r="E22" i="13"/>
  <c r="D59" i="1"/>
  <c r="D39" i="1"/>
  <c r="D16" i="1"/>
  <c r="D53" i="1"/>
  <c r="D31" i="1"/>
  <c r="D9" i="1"/>
  <c r="D57" i="1"/>
  <c r="D37" i="1"/>
  <c r="D14" i="1"/>
  <c r="D40" i="1"/>
  <c r="D13" i="1"/>
  <c r="F31" i="1"/>
  <c r="F56" i="1"/>
  <c r="A10" i="13"/>
  <c r="D10" i="13"/>
  <c r="F48" i="1"/>
  <c r="F39" i="1"/>
  <c r="D7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59" i="1"/>
  <c r="E46" i="1"/>
  <c r="E38" i="1"/>
  <c r="E58" i="1"/>
  <c r="E33" i="1"/>
  <c r="E31" i="1"/>
  <c r="E29" i="1"/>
  <c r="E14" i="1"/>
  <c r="E43" i="1"/>
  <c r="E15" i="1"/>
  <c r="E39" i="1"/>
  <c r="E62" i="1"/>
  <c r="E51" i="1"/>
  <c r="E50" i="1" l="1"/>
  <c r="E47" i="1"/>
  <c r="E27" i="1"/>
  <c r="E61" i="1"/>
  <c r="E56" i="1"/>
  <c r="E48" i="1"/>
  <c r="E63" i="1"/>
  <c r="E53" i="1"/>
  <c r="E32" i="1"/>
  <c r="E40" i="1"/>
  <c r="E24" i="1"/>
  <c r="E52" i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<sst xmlns="http://schemas.openxmlformats.org/spreadsheetml/2006/main" count="5034" uniqueCount="1582">
  <si>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</si>
  <si>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</si>
  <si>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</si>
  <si>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</si>
  <si>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</si>
  <si>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</si>
  <si>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</si>
  <si>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</si>
  <si>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</si>
  <si>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</si>
  <si>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</si>
  <si>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</si>
  <si>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</si>
  <si>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</si>
  <si>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</si>
  <si>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</si>
  <si>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</si>
  <si>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</si>
  <si>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</si>
  <si>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</si>
  <si>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</si>
  <si>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</si>
  <si>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</si>
  <si>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</si>
  <si>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</si>
  <si>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</si>
  <si>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</si>
  <si>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</si>
  <si>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</si>
  <si>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</si>
  <si>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</si>
  <si>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</si>
  <si>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</si>
  <si>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</si>
  <si>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</si>
  <si>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</si>
  <si>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</si>
  <si>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</si>
  <si>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</si>
  <si>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</si>
  <si>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</si>
  <si>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</si>
  <si>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</si>
  <si>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</si>
  <si>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</si>
  <si>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</si>
  <si>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</si>
  <si>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</si>
  <si>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</si>
  <si>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</si>
  <si>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</si>
  <si>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</si>
  <si>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</si>
  <si>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</si>
  <si>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</si>
  <si>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</si>
  <si>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</si>
  <si>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</si>
  <si>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</si>
  <si>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</si>
  <si>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</si>
  <si>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</si>
  <si>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</si>
  <si>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</si>
  <si>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</si>
  <si>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perm_improv_08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</si>
  <si>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</si>
  <si>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</si>
  <si>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</si>
  <si>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</si>
  <si>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</si>
  <si>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</si>
  <si>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</si>
  <si>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</si>
  <si>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</si>
  <si>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</si>
  <si>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</si>
  <si>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</si>
  <si>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</si>
  <si>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</si>
  <si>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</si>
  <si>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</si>
  <si>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</si>
  <si>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</si>
  <si>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</si>
  <si>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</si>
  <si>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</si>
  <si>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</si>
  <si>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</si>
  <si>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</si>
  <si>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</si>
  <si>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</si>
  <si>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</si>
  <si>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</si>
  <si>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</si>
  <si>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</si>
  <si>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</si>
  <si>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</si>
  <si>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</si>
  <si>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</si>
  <si>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</si>
  <si>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</si>
  <si>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</si>
  <si>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</si>
  <si>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</si>
  <si>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</si>
  <si>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</si>
  <si>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</si>
  <si>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</si>
  <si>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</si>
  <si>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</si>
  <si>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</si>
  <si>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</si>
  <si>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</si>
  <si>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</si>
  <si>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</si>
  <si>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</si>
  <si>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</si>
  <si>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</si>
  <si>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</si>
  <si>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</si>
  <si>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</si>
  <si>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</si>
  <si>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</si>
  <si>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</si>
  <si>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</si>
  <si>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</si>
  <si>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</si>
  <si>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</si>
  <si>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</si>
  <si>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</si>
  <si>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</si>
  <si>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</si>
  <si>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</si>
  <si>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</si>
  <si>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</si>
  <si>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</si>
  <si>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</si>
  <si>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</si>
  <si>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</si>
  <si>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</si>
  <si>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</si>
  <si>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</si>
  <si>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</si>
  <si>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</si>
  <si>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</si>
  <si>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</si>
  <si>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</si>
  <si>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</si>
  <si>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</si>
  <si>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</si>
  <si>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</si>
  <si>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</si>
  <si>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</si>
  <si>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</si>
  <si>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</si>
  <si>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</si>
  <si>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</si>
  <si>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</si>
  <si>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</si>
  <si>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</si>
  <si>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</si>
  <si>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</si>
  <si>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</si>
  <si>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</si>
  <si>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</si>
  <si>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</si>
  <si>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</si>
  <si>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</si>
  <si>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</si>
  <si>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</si>
  <si>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</si>
  <si>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</si>
  <si>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</si>
  <si>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</si>
  <si>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</si>
  <si>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</si>
  <si>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</si>
  <si>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</si>
  <si>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</si>
  <si>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</si>
  <si>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</si>
  <si>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</si>
  <si>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</si>
  <si>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</si>
  <si>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</si>
  <si>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</si>
  <si>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</si>
  <si>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</si>
  <si>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</si>
  <si>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</si>
  <si>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</si>
  <si>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</si>
  <si>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</si>
  <si>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</si>
  <si>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</si>
  <si>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</si>
  <si>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</si>
  <si>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</si>
  <si>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</si>
  <si>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</si>
  <si>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</si>
  <si>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</si>
  <si>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</si>
  <si>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</si>
  <si>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</si>
  <si>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</si>
  <si>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</si>
  <si>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</si>
  <si>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</si>
  <si>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</si>
  <si>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</si>
  <si>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</si>
  <si>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</si>
  <si>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</si>
  <si>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</si>
  <si>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</si>
  <si>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</si>
  <si>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</si>
  <si>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</si>
  <si>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</si>
  <si>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</si>
  <si>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</si>
  <si>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</si>
  <si>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</si>
  <si>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</si>
  <si>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</si>
  <si>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</si>
  <si>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</si>
  <si>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</si>
  <si>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</si>
  <si>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</si>
  <si>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</si>
  <si>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</si>
  <si>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</si>
  <si>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</si>
  <si>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</si>
  <si>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</si>
  <si>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</si>
  <si>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</si>
  <si>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</si>
  <si>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</si>
  <si>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</si>
  <si>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</si>
  <si>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</si>
  <si>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</si>
  <si>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</si>
  <si>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</si>
  <si>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</si>
  <si>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</si>
  <si>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</si>
  <si>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</si>
  <si>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</si>
  <si>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</si>
  <si>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</si>
  <si>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</si>
  <si>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</si>
  <si>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</si>
  <si>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</si>
  <si>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</si>
  <si>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</si>
  <si>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</si>
  <si>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</si>
  <si>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</si>
  <si>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</si>
  <si>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</si>
  <si>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</si>
  <si>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</si>
  <si>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</si>
  <si>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</si>
  <si>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</si>
  <si>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</si>
  <si>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</si>
  <si>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</si>
  <si>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</si>
  <si>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</si>
  <si>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</si>
  <si>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</si>
  <si>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</si>
  <si>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</si>
  <si>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</si>
  <si>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</si>
  <si>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</si>
  <si>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</si>
  <si>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</si>
  <si>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</si>
  <si>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</si>
  <si>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</si>
  <si>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</si>
  <si>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</si>
  <si>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</si>
  <si>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</si>
  <si>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</si>
  <si>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</si>
  <si>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</si>
  <si>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</si>
  <si>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</si>
  <si>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</si>
  <si>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</si>
  <si>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</si>
  <si>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</si>
  <si>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</si>
  <si>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</si>
  <si>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</si>
  <si>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</si>
  <si>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</si>
  <si>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</si>
  <si>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</si>
  <si>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</si>
  <si>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</si>
  <si>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</si>
  <si>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</si>
  <si>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</si>
  <si>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</si>
  <si>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</si>
  <si>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</si>
  <si>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</si>
  <si>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</si>
  <si>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</si>
  <si>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</si>
  <si>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</si>
  <si>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</si>
  <si>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</si>
  <si>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</si>
  <si>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</si>
  <si>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</si>
  <si>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</si>
  <si>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</si>
  <si>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</si>
  <si>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</si>
  <si>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</si>
  <si>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</si>
  <si>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</si>
  <si>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</si>
  <si>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</si>
  <si>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</si>
  <si>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</si>
  <si>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</si>
  <si>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</si>
  <si>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</si>
  <si>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</si>
  <si>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</si>
  <si>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</si>
  <si>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</si>
  <si>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</si>
  <si>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</si>
  <si>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</si>
  <si>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</si>
  <si>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</si>
  <si>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</si>
  <si>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</si>
  <si>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</si>
  <si>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</si>
  <si>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</si>
  <si>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</si>
  <si>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</si>
  <si>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</si>
  <si>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</si>
  <si>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</si>
  <si>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</si>
  <si>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</si>
  <si>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</si>
  <si>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</si>
  <si>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</si>
  <si>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</si>
  <si>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</si>
  <si>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</si>
  <si>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</si>
  <si>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</si>
  <si>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</si>
  <si>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</si>
  <si>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</si>
  <si>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</si>
  <si>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</si>
  <si>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</si>
  <si>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</si>
  <si>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</si>
  <si>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</si>
  <si>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</si>
  <si>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</si>
  <si>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</si>
  <si>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</si>
  <si>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</si>
  <si>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</si>
  <si>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</si>
  <si>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</si>
  <si>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</si>
  <si>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</si>
  <si>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</si>
  <si>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</si>
  <si>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</si>
  <si>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</si>
  <si>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</si>
  <si>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</si>
  <si>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</si>
  <si>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</si>
  <si>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</si>
  <si>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</si>
  <si>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</si>
  <si>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</si>
  <si>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</si>
  <si>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</si>
  <si>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</si>
  <si>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</si>
  <si>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</si>
  <si>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</si>
  <si>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</si>
  <si>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</si>
  <si>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</si>
  <si>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</si>
  <si>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</si>
  <si>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</si>
  <si>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</si>
  <si>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</si>
  <si>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</si>
  <si>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</si>
  <si>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</si>
  <si>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</si>
  <si>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</si>
  <si>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</si>
  <si>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</si>
  <si>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</si>
  <si>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</si>
  <si>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</si>
  <si>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</si>
  <si>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</si>
  <si>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</si>
  <si>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</si>
  <si>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</si>
  <si>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</si>
  <si>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</si>
  <si>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</si>
  <si>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</si>
  <si>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</si>
  <si>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</si>
  <si>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</si>
  <si>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</si>
  <si>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</si>
  <si>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</si>
  <si>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</si>
  <si>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</si>
  <si>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</si>
  <si>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</si>
  <si>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</si>
  <si>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</si>
  <si>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</si>
  <si>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</si>
  <si>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</si>
  <si>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</si>
  <si>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</si>
  <si>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</si>
  <si>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</si>
  <si>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</si>
  <si>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</si>
  <si>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</si>
  <si>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</si>
  <si>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</si>
  <si>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</si>
  <si>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</si>
  <si>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</si>
  <si>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</si>
  <si>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</si>
  <si>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</si>
  <si>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</si>
  <si>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</si>
  <si>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</si>
  <si>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</si>
  <si>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</si>
  <si>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</si>
  <si>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</si>
  <si>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</si>
  <si>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</si>
  <si>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</si>
  <si>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</si>
  <si>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</si>
  <si>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</si>
  <si>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</si>
  <si>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</si>
  <si>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</si>
  <si>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</si>
  <si>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</si>
  <si>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</si>
  <si>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</si>
  <si>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</si>
  <si>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</si>
  <si>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</si>
  <si>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</si>
  <si>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</si>
  <si>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</si>
  <si>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</si>
  <si>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</si>
  <si>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</si>
  <si>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</si>
  <si>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</si>
  <si>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</si>
  <si>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</si>
  <si>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</si>
  <si>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</si>
  <si>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</si>
  <si>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</si>
  <si>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</si>
  <si>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</si>
  <si>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</si>
  <si>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</si>
  <si>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</si>
  <si>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</si>
  <si>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047217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</si>
  <si>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</si>
  <si>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</si>
  <si>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</si>
  <si>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</si>
  <si>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</si>
  <si>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</si>
  <si>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</si>
  <si>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</si>
  <si>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</si>
  <si>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</si>
  <si>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</si>
  <si>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</si>
  <si>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</si>
  <si>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</si>
  <si>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</si>
  <si>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</si>
  <si>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</si>
  <si>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</si>
  <si>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</si>
  <si>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</si>
  <si>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</si>
  <si>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</si>
  <si>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</si>
  <si>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</si>
  <si>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</si>
  <si>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</si>
  <si>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</si>
  <si>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</si>
  <si>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</si>
  <si>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</si>
  <si>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</si>
  <si>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</si>
  <si>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</si>
  <si>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</si>
  <si>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</si>
  <si>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</si>
  <si>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</si>
  <si>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</si>
  <si>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</si>
  <si>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</si>
  <si>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</si>
  <si>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</si>
  <si>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</si>
  <si>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</si>
  <si>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</si>
  <si>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</si>
  <si>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</si>
  <si>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</si>
  <si>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</si>
  <si>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</si>
  <si>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</si>
  <si>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</si>
  <si>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</si>
  <si>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</si>
  <si>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</si>
  <si>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</si>
  <si>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</si>
  <si>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</si>
  <si>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</si>
  <si>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</si>
  <si>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</si>
  <si>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</si>
  <si>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</si>
  <si>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</si>
  <si>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</si>
  <si>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</si>
  <si>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</si>
  <si>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</si>
  <si>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</si>
  <si>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</si>
  <si>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</si>
  <si>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</si>
  <si>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</si>
  <si>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</si>
  <si>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</si>
  <si>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</si>
  <si>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</si>
  <si>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</si>
  <si>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</si>
  <si>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</si>
  <si>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</si>
  <si>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</si>
  <si>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</si>
  <si>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</si>
  <si>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</si>
  <si>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</si>
  <si>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</si>
  <si>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</si>
  <si>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</si>
  <si>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</si>
  <si>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</si>
  <si>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</si>
  <si>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</si>
  <si>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</si>
  <si>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</si>
  <si>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</si>
  <si>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</si>
  <si>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</si>
  <si>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</si>
  <si>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</si>
  <si>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</si>
  <si>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</si>
  <si>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</si>
  <si>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</si>
  <si>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</si>
  <si>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</si>
  <si>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</si>
  <si>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</si>
  <si>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</si>
  <si>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</si>
  <si>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</si>
  <si>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</si>
  <si>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</si>
  <si>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</si>
  <si>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</si>
  <si>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</si>
  <si>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</si>
  <si>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</si>
  <si>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</si>
  <si>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</si>
  <si>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</si>
  <si>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</si>
  <si>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</si>
  <si>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</si>
  <si>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</si>
  <si>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</si>
  <si>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</si>
  <si>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</si>
  <si>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</si>
  <si>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</si>
  <si>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</si>
  <si>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</si>
  <si>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</si>
  <si>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</si>
  <si>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</si>
  <si>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</si>
  <si>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</si>
  <si>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</si>
  <si>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</si>
  <si>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</si>
  <si>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</si>
  <si>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</si>
  <si>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</si>
  <si>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</si>
  <si>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</si>
  <si>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</si>
  <si>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</si>
  <si>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</si>
  <si>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</si>
  <si>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</si>
  <si>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</si>
  <si>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</si>
  <si>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</si>
  <si>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</si>
  <si>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</si>
  <si>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</si>
  <si>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</si>
  <si>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</si>
  <si>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</si>
  <si>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</si>
  <si>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</si>
  <si>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</si>
  <si>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</si>
  <si>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</si>
  <si>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</si>
  <si>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</si>
  <si>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</si>
  <si>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</si>
  <si>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</si>
  <si>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</si>
  <si>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</si>
  <si>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</si>
  <si>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</si>
  <si>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</si>
  <si>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</si>
  <si>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</si>
  <si>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</si>
  <si>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</si>
  <si>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</si>
  <si>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</si>
  <si>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</si>
  <si>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</si>
  <si>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</si>
  <si>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</si>
  <si>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</si>
  <si>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</si>
  <si>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</si>
  <si>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</si>
  <si>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</si>
  <si>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</si>
  <si>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</si>
  <si>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</si>
  <si>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</si>
  <si>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</si>
  <si>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</si>
  <si>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</si>
  <si>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</si>
  <si>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</si>
  <si>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</si>
  <si>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</si>
  <si>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</si>
  <si>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</si>
  <si>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</si>
  <si>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</si>
  <si>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</si>
  <si>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</si>
  <si>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</si>
  <si>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</si>
  <si>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</si>
  <si>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</si>
  <si>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</si>
  <si>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</si>
  <si>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</si>
  <si>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</si>
  <si>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</si>
  <si>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</si>
  <si>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</si>
  <si>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</si>
  <si>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</si>
  <si>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</si>
  <si>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</si>
  <si>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</si>
  <si>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</si>
  <si>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</si>
  <si>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</si>
  <si>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</si>
  <si>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</si>
  <si>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</si>
  <si>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</si>
  <si>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</si>
  <si>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</si>
  <si>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</si>
  <si>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</si>
  <si>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</si>
  <si>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</si>
  <si>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</si>
  <si>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</si>
  <si>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</si>
  <si>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</si>
  <si>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</si>
  <si>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</si>
  <si>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</si>
  <si>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</si>
  <si>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</si>
  <si>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</si>
  <si>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</si>
  <si>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</si>
  <si>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</si>
  <si>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</si>
  <si>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</si>
  <si>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</si>
  <si>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</si>
  <si>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</si>
  <si>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</si>
  <si>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</si>
  <si>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</si>
  <si>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</si>
  <si>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</si>
  <si>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</si>
  <si>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</si>
  <si>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</si>
  <si>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</si>
  <si>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</si>
  <si>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</si>
  <si>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</si>
  <si>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</si>
  <si>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</si>
  <si>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</si>
  <si>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</si>
  <si>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</si>
  <si>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</si>
  <si>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</si>
  <si>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</si>
  <si>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</si>
  <si>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</si>
  <si>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</si>
  <si>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</si>
  <si>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</si>
  <si>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</si>
  <si>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</si>
  <si>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</si>
  <si>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</si>
  <si>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</si>
  <si>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</si>
  <si>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</si>
  <si>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</si>
  <si>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</si>
  <si>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</si>
  <si>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</si>
  <si>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</si>
  <si>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</si>
  <si>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</si>
  <si>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</si>
  <si>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</si>
  <si>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</si>
  <si>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</si>
  <si>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</si>
  <si>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</si>
  <si>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</si>
  <si>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</si>
  <si>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</si>
  <si>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</si>
  <si>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</si>
  <si>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</si>
  <si>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</si>
  <si>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</si>
  <si>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</si>
  <si>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</si>
  <si>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</si>
  <si>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</si>
  <si>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</si>
  <si>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</si>
  <si>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</si>
  <si>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</si>
  <si>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</si>
  <si>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</si>
  <si>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</si>
  <si>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</si>
  <si>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</si>
  <si>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</si>
  <si>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</si>
  <si>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</si>
  <si>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</si>
  <si>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</si>
  <si>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</si>
  <si>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</si>
  <si>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</si>
  <si>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</si>
  <si>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</si>
  <si>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</si>
  <si>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</si>
  <si>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</si>
  <si>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</si>
  <si>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</si>
  <si>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</si>
  <si>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</si>
  <si>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</si>
  <si>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</si>
  <si>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</si>
  <si>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</si>
  <si>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</si>
  <si>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</si>
  <si>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</si>
  <si>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</si>
  <si>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</si>
  <si>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</si>
  <si>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</si>
  <si>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</si>
  <si>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</si>
  <si>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</si>
  <si>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</si>
  <si>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</si>
  <si>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</si>
  <si>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</si>
  <si>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</si>
  <si>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</si>
  <si>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</si>
  <si>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</si>
  <si>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</si>
  <si>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</si>
  <si>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</si>
  <si>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</si>
  <si>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</si>
  <si>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</si>
  <si>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</si>
  <si>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</si>
  <si>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</si>
  <si>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</si>
  <si>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</si>
  <si>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</si>
  <si>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</si>
  <si>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</si>
  <si>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</si>
  <si>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</si>
  <si>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</si>
  <si>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</si>
  <si>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</si>
  <si>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</si>
  <si>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</si>
  <si>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</si>
  <si>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</si>
  <si>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</si>
  <si>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</si>
  <si>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</si>
  <si>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</si>
  <si>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</si>
  <si>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</si>
  <si>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</si>
  <si>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</si>
  <si>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</si>
  <si>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</si>
  <si>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</si>
  <si>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</si>
  <si>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</si>
  <si>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</si>
  <si>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</si>
  <si>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</si>
  <si>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</si>
  <si>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</si>
  <si>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</si>
  <si>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</si>
  <si>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</si>
  <si>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</si>
  <si>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</si>
  <si>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</si>
  <si>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</si>
  <si>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</si>
  <si>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</si>
  <si>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</si>
  <si>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</si>
  <si>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</si>
  <si>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</si>
  <si>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</si>
  <si>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</si>
  <si>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</si>
  <si>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</si>
  <si>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</si>
  <si>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</si>
  <si>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</si>
  <si>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</si>
  <si>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</si>
  <si>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</si>
  <si>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</si>
  <si>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</si>
  <si>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</si>
  <si>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</si>
  <si>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</si>
  <si>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</si>
  <si>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</si>
  <si>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</si>
  <si>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</si>
  <si>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</si>
  <si>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</si>
  <si>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</si>
  <si>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</si>
  <si>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</si>
  <si>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</si>
  <si>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</si>
  <si>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</si>
  <si>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</si>
  <si>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</si>
  <si>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</si>
  <si>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</si>
  <si>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</si>
  <si>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</si>
  <si>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</si>
  <si>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</si>
  <si>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</si>
  <si>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</si>
  <si>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</si>
  <si>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</si>
  <si>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</si>
  <si>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</si>
  <si>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</si>
  <si>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</si>
  <si>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</si>
  <si>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</si>
  <si>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</si>
  <si>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</si>
  <si>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</si>
  <si>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</si>
  <si>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</si>
  <si>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</si>
  <si>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</si>
  <si>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</si>
  <si>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</si>
  <si>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</si>
  <si>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</si>
  <si>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</si>
  <si>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</si>
  <si>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</si>
  <si>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</si>
  <si>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</si>
  <si>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</si>
  <si>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Geneva Area City (Ashtabula)</t>
  </si>
  <si>
    <t>Genoa Area Local (Ottawa)</t>
  </si>
  <si>
    <t>Georgetown Exempted Village (Brown)</t>
  </si>
  <si>
    <t>Gibsonburg Exempted Village (Sandusky)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</si>
  <si>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</si>
  <si>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</si>
  <si>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</si>
  <si>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</si>
  <si>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</si>
  <si>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</si>
  <si>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</si>
  <si>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</si>
  <si>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</si>
  <si>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</si>
  <si>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</si>
  <si>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</si>
  <si>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</si>
  <si>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</si>
  <si>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</si>
  <si>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</si>
  <si>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</si>
  <si>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</si>
  <si>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</si>
  <si>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</si>
  <si>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</si>
  <si>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</si>
  <si>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</si>
  <si>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</si>
  <si>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</si>
  <si>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</si>
  <si>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</si>
  <si>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</si>
  <si>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</si>
  <si>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</si>
  <si>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</si>
  <si>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</si>
  <si>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</si>
  <si>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</si>
  <si>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</si>
  <si>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</si>
  <si>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</si>
  <si>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</si>
  <si>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</si>
  <si>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</si>
  <si>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</si>
  <si>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</si>
  <si>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</si>
  <si>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</si>
  <si>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</si>
  <si>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</si>
  <si>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</si>
  <si>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</si>
  <si>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</si>
  <si>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</si>
  <si>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</si>
  <si>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</si>
  <si>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</si>
  <si>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</si>
  <si>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</si>
  <si>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</si>
  <si>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</si>
  <si>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</si>
  <si>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</si>
  <si>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</si>
  <si>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</si>
  <si>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</si>
  <si>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</si>
  <si>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</si>
  <si>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</si>
  <si>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</si>
  <si>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</si>
  <si>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</si>
  <si>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</si>
  <si>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</si>
  <si>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</si>
  <si>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</si>
  <si>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</si>
  <si>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</si>
  <si>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</si>
  <si>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</si>
  <si>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</si>
  <si>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</si>
  <si>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</si>
  <si>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</si>
  <si>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</si>
  <si>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</si>
  <si>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</si>
  <si>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</si>
  <si>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</si>
  <si>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</si>
  <si>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</si>
  <si>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</si>
  <si>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</si>
  <si>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</si>
  <si>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</si>
  <si>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</si>
  <si>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</si>
  <si>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</si>
  <si>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</si>
  <si>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</si>
  <si>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</si>
  <si>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</si>
  <si>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</si>
  <si>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</si>
  <si>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</si>
  <si>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</si>
  <si>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</si>
  <si>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</si>
  <si>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</si>
  <si>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</si>
  <si>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</si>
  <si>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</si>
  <si>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</si>
  <si>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</si>
  <si>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</si>
  <si>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</si>
  <si>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</si>
  <si>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</si>
  <si>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</si>
  <si>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</si>
  <si>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</si>
  <si>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</si>
  <si>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</si>
  <si>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</si>
  <si>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</si>
  <si>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</si>
  <si>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</si>
  <si>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</si>
  <si>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</si>
  <si>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</si>
  <si>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</si>
  <si>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</si>
  <si>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</si>
  <si>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</si>
  <si>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</si>
  <si>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</si>
  <si>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</si>
  <si>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</si>
  <si>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</si>
  <si>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</si>
  <si>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</si>
  <si>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</si>
  <si>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</si>
  <si>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</si>
  <si>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</si>
  <si>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</si>
  <si>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</si>
  <si>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</si>
  <si>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</si>
  <si>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</si>
  <si>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</si>
  <si>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</si>
  <si>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</si>
  <si>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</si>
  <si>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</si>
  <si>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</si>
  <si>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</si>
  <si>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</si>
  <si>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</si>
  <si>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</si>
  <si>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</si>
  <si>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Newbury Local (Geauga)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</si>
  <si>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</si>
  <si>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</si>
  <si>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</si>
  <si>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</si>
  <si>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</si>
  <si>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</si>
  <si>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</si>
  <si>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</si>
  <si>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</si>
  <si>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</si>
  <si>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</si>
  <si>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</si>
  <si>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</si>
  <si>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</si>
  <si>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</si>
  <si>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</si>
  <si>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</si>
  <si>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</si>
  <si>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</si>
  <si>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</si>
  <si>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</si>
  <si>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</si>
  <si>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</si>
  <si>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</si>
  <si>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</si>
  <si>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</si>
  <si>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</si>
  <si>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</si>
  <si>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</si>
  <si>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</si>
  <si>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</si>
  <si>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</si>
  <si>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</si>
  <si>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</si>
  <si>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</si>
  <si>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</si>
  <si>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</si>
  <si>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</si>
  <si>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</si>
  <si>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</si>
  <si>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</si>
  <si>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</si>
  <si>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</si>
  <si>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</si>
  <si>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</si>
  <si>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</si>
  <si>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</si>
  <si>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</si>
  <si>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</si>
  <si>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</si>
  <si>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</si>
  <si>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</si>
  <si>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</si>
  <si>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</si>
  <si>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</si>
  <si>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</si>
  <si>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</si>
  <si>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</si>
  <si>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</si>
  <si>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</si>
  <si>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</si>
  <si>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</si>
  <si>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</si>
  <si>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</si>
  <si>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</si>
  <si>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</si>
  <si>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</si>
  <si>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</si>
  <si>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</si>
  <si>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</si>
  <si>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</si>
  <si>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</si>
  <si>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</si>
  <si>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</si>
  <si>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</si>
  <si>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</si>
  <si>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</si>
  <si>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</si>
  <si>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</si>
  <si>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</si>
  <si>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</si>
  <si>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</si>
  <si>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</si>
  <si>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</si>
  <si>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</si>
  <si>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</si>
  <si>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</si>
  <si>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</si>
  <si>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</si>
  <si>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</si>
  <si>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</si>
  <si>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</si>
  <si>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</si>
  <si>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</si>
  <si>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</si>
  <si>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</si>
  <si>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</si>
  <si>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</si>
  <si>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</si>
  <si>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</si>
  <si>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</si>
  <si>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</si>
  <si>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</si>
  <si>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</si>
  <si>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</si>
  <si>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</si>
  <si>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</si>
  <si>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</si>
  <si>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</si>
  <si>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</si>
  <si>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</si>
  <si>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</si>
  <si>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</si>
  <si>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</si>
  <si>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</si>
  <si>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</si>
  <si>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</si>
  <si>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</si>
  <si>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</si>
  <si>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</si>
  <si>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</si>
  <si>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</si>
  <si>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</si>
  <si>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</si>
  <si>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</si>
  <si>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</si>
  <si>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</si>
  <si>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</si>
  <si>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</si>
  <si>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</si>
  <si>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</si>
  <si>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</si>
  <si>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</si>
  <si>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</si>
  <si>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</si>
  <si>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</si>
  <si>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</si>
  <si>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</si>
  <si>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</si>
  <si>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</si>
  <si>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</si>
  <si>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</si>
  <si>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</si>
  <si>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</si>
  <si>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</si>
  <si>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</si>
  <si>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</si>
  <si>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</si>
  <si>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</si>
  <si>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</si>
  <si>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</si>
  <si>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</si>
  <si>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</si>
  <si>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</si>
  <si>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</si>
  <si>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</si>
  <si>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</si>
  <si>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</si>
  <si>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</si>
  <si>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</si>
  <si>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</si>
  <si>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</si>
  <si>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</si>
  <si>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</si>
  <si>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</si>
  <si>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</si>
  <si>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</si>
  <si>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</si>
  <si>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</si>
  <si>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</si>
  <si>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</si>
  <si>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</si>
  <si>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</si>
  <si>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</si>
  <si>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</si>
  <si>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</si>
  <si>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</si>
  <si>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</si>
  <si>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</si>
  <si>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</si>
  <si>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</si>
  <si>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</si>
  <si>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</si>
  <si>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</si>
  <si>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</si>
  <si>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</si>
  <si>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</si>
  <si>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</si>
  <si>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</si>
  <si>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</si>
  <si>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</si>
  <si>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</si>
  <si>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</si>
  <si>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</si>
  <si>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</si>
  <si>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</si>
  <si>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</si>
  <si>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</si>
  <si>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</si>
  <si>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</si>
  <si>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</si>
  <si>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</si>
  <si>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</si>
  <si>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</si>
  <si>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</si>
  <si>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</si>
  <si>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</si>
  <si>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</si>
  <si>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</si>
  <si>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</si>
  <si>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</si>
  <si>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</si>
  <si>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</si>
  <si>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</si>
  <si>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</si>
  <si>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</si>
  <si>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</si>
  <si>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</si>
  <si>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</si>
  <si>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</si>
  <si>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</si>
  <si>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</si>
  <si>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</si>
  <si>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</si>
  <si>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</si>
  <si>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</si>
  <si>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</si>
  <si>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</si>
  <si>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</si>
  <si>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</si>
  <si>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</si>
  <si>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</si>
  <si>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</si>
  <si>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</si>
  <si>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</si>
  <si>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</si>
  <si>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</si>
  <si>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</si>
  <si>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</si>
  <si>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</si>
  <si>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</si>
  <si>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</si>
  <si>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</si>
  <si>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</si>
  <si>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</si>
  <si>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</si>
  <si>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</si>
  <si>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</si>
  <si>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</si>
  <si>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</si>
  <si>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</si>
  <si>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</si>
  <si>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</si>
  <si>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</si>
  <si>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</si>
  <si>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</si>
  <si>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</si>
  <si>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</si>
  <si>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</si>
  <si>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</si>
  <si>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</si>
  <si>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</si>
  <si>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</si>
  <si>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</si>
  <si>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</si>
  <si>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</si>
  <si>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</si>
  <si>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</si>
  <si>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</si>
  <si>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</si>
  <si>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</si>
  <si>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</si>
  <si>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</si>
  <si>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</si>
  <si>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</si>
  <si>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</si>
  <si>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</si>
  <si>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</si>
  <si>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</si>
  <si>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</si>
  <si>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</si>
  <si>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</si>
  <si>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</si>
  <si>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</si>
  <si>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</si>
  <si>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</si>
  <si>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</si>
  <si>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</si>
  <si>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</si>
  <si>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</si>
  <si>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</si>
  <si>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</si>
  <si>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</si>
  <si>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</si>
  <si>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</si>
  <si>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</si>
  <si>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</si>
  <si>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</si>
  <si>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</si>
  <si>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</si>
  <si>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</si>
  <si>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</si>
  <si>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</si>
  <si>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</si>
  <si>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</si>
  <si>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</si>
  <si>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</si>
  <si>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</si>
  <si>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</si>
  <si>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</si>
  <si>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</si>
  <si>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</si>
  <si>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</si>
  <si>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</si>
  <si>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</si>
  <si>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</si>
  <si>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</si>
  <si>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</si>
  <si>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</si>
  <si>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</si>
  <si>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</si>
  <si>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</si>
  <si>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</si>
  <si>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</si>
  <si>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</si>
  <si>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</si>
  <si>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</si>
  <si>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</si>
  <si>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</si>
  <si>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</si>
  <si>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</si>
  <si>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</si>
  <si>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</si>
  <si>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</si>
  <si>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</si>
  <si>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</si>
  <si>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</si>
  <si>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</si>
  <si>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</si>
  <si>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</si>
  <si>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</si>
  <si>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</si>
  <si>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</si>
  <si>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</si>
  <si>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</si>
  <si>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</si>
  <si>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</si>
  <si>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</si>
  <si>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</si>
  <si>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</si>
  <si>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</si>
  <si>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</si>
  <si>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</si>
  <si>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</si>
  <si>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</si>
  <si>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</si>
  <si>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</si>
  <si>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</si>
  <si>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</si>
  <si>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</si>
  <si>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</si>
  <si>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</si>
  <si>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</si>
  <si>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</si>
  <si>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</si>
  <si>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</si>
  <si>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</si>
  <si>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</si>
  <si>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</si>
  <si>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</si>
  <si>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</si>
  <si>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</si>
  <si>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Total_EFM_ADM_FY13</t>
  </si>
  <si>
    <t>A</t>
  </si>
  <si>
    <t>C</t>
  </si>
  <si>
    <t>B</t>
  </si>
  <si>
    <t>D</t>
  </si>
  <si>
    <t>F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</si>
  <si>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</si>
  <si>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</si>
  <si>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</si>
  <si>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</si>
  <si>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</si>
  <si>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</si>
  <si>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Riverdale Local (Hancock)</t>
  </si>
  <si>
    <t>Switzerland of Ohio Local (Monroe)</t>
  </si>
  <si>
    <t>McDonald Local (Trumbull)</t>
  </si>
  <si>
    <t>Edon Northwest Local (Williams)</t>
  </si>
  <si>
    <t>Adams County Ohio Valley Local (Adams)</t>
  </si>
  <si>
    <t>Value Added Composite Score 2016</t>
  </si>
  <si>
    <t>Property valuation per pupil (Tax Year 2016)</t>
  </si>
  <si>
    <t>Median Income (Tax Year 2016)</t>
  </si>
  <si>
    <t>As reported on the district Local Report Card 2018</t>
  </si>
  <si>
    <t>S3</t>
  </si>
  <si>
    <t>S1</t>
  </si>
  <si>
    <t>S3, H</t>
  </si>
  <si>
    <t>L1</t>
  </si>
  <si>
    <t>Total Weighted EFM ADM FY18</t>
  </si>
  <si>
    <t>Total Year-End ADM FY18</t>
  </si>
  <si>
    <t>Austintown Local Schools (Mahoning)</t>
  </si>
  <si>
    <t>Bowling Green City School District (Wood)</t>
  </si>
  <si>
    <t>Carey Exempted Village Schools (Wyandot)</t>
  </si>
  <si>
    <t>Cleveland Municipal (Cuyahoga)</t>
  </si>
  <si>
    <t>Columbus City School District (Franklin)</t>
  </si>
  <si>
    <t>East Cleveland City School District (Cuyahoga)</t>
  </si>
  <si>
    <t>Eastern Local School District (Pike)</t>
  </si>
  <si>
    <t>Edison Local (formerly Berlin-Milan) (Erie)</t>
  </si>
  <si>
    <t>Elyria City Schools (Lorain)</t>
  </si>
  <si>
    <t>Garfield Heights City Schools (Cuyahoga)</t>
  </si>
  <si>
    <t>Girard City School District (Trumbull)</t>
  </si>
  <si>
    <t>Grandview Heights Schools (Franklin)</t>
  </si>
  <si>
    <t>Huron City Schools (Erie)</t>
  </si>
  <si>
    <t>Kettering City School District (Montgomery)</t>
  </si>
  <si>
    <t>Medina City SD (Medina)</t>
  </si>
  <si>
    <t>New Lexington School District (Perry)</t>
  </si>
  <si>
    <t>North Union Local School District (Union)</t>
  </si>
  <si>
    <t>Northwood Local Schools (Wood)</t>
  </si>
  <si>
    <t>Oberlin City Schools (Lorain)</t>
  </si>
  <si>
    <t>Springfield City School District (Clark)</t>
  </si>
  <si>
    <t>Stow-Munroe Falls City School District (Summit)</t>
  </si>
  <si>
    <t>Sylvania Schools (Lucas)</t>
  </si>
  <si>
    <t>School District Fiscal Benchmark Report FY2019</t>
  </si>
  <si>
    <t>General Financial Condition Actual FY19</t>
  </si>
  <si>
    <t>Property valuation per pupil (Tax Year 2017)</t>
  </si>
  <si>
    <t>Median Income (Tax Year 2017)</t>
  </si>
  <si>
    <t>Permanent improvement tax rate (Tax Year 2017)</t>
  </si>
  <si>
    <t>2019</t>
  </si>
  <si>
    <t>2018</t>
  </si>
  <si>
    <t>As reported on the district Local Report Card 2019</t>
  </si>
  <si>
    <t>2020</t>
  </si>
  <si>
    <t>EMIS- 5 yr forecast, Oct FY20</t>
  </si>
  <si>
    <t>FY2020 Actual Line 6.01</t>
  </si>
  <si>
    <t>FY2020 Actual Line 10.01/  Line 1.07</t>
  </si>
  <si>
    <t>Line 10.01 FY2020 Actual- Line 10.01 FY2019 Actual</t>
  </si>
  <si>
    <t>FY2020 Actual Lines 4.01,4.02,4.03,4.05,4.055,4.06/ Line 1.07</t>
  </si>
  <si>
    <t>FY2020 Actual Line 3.010+3.020/  Line 1.07</t>
  </si>
  <si>
    <t>2019, TY 2017</t>
  </si>
  <si>
    <t>SOES June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</si>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</sst>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  <numFmt numFmtId="170" formatCode="[$$-409]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77">
    <xf numFmtId="0" fontId="0" fillId="0" borderId="0" xfId="0"/>
    <xf numFmtId="0" fontId="0" fillId="2" borderId="0" xfId="0" applyFill="1"/>
    <xf numFmtId="0" fontId="6" fillId="2" borderId="1" xfId="3" applyNumberFormat="1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Border="1" applyAlignment="1" applyProtection="1">
      <alignment horizontal="center"/>
      <protection hidden="1"/>
    </xf>
    <xf numFmtId="166" fontId="6" fillId="2" borderId="0" xfId="3" applyNumberFormat="1" applyFont="1" applyFill="1" applyBorder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Border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Border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NumberFormat="1" applyFont="1"/>
    <xf numFmtId="0" fontId="1" fillId="0" borderId="0" xfId="4" applyFont="1"/>
    <xf numFmtId="0" fontId="5" fillId="2" borderId="0" xfId="3" applyFont="1" applyFill="1" applyBorder="1" applyAlignment="1" applyProtection="1">
      <alignment horizontal="right" vertical="center"/>
      <protection locked="0" hidden="1"/>
    </xf>
    <xf numFmtId="0" fontId="1" fillId="2" borderId="0" xfId="3" applyFont="1" applyFill="1" applyBorder="1" applyAlignment="1" applyProtection="1">
      <alignment horizontal="center" vertical="center"/>
      <protection locked="0" hidden="1"/>
    </xf>
    <xf numFmtId="0" fontId="7" fillId="2" borderId="0" xfId="3" applyFont="1" applyFill="1" applyBorder="1" applyProtection="1">
      <protection hidden="1"/>
    </xf>
    <xf numFmtId="0" fontId="1" fillId="2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5" fillId="2" borderId="0" xfId="3" applyFont="1" applyFill="1" applyBorder="1" applyProtection="1">
      <protection hidden="1"/>
    </xf>
    <xf numFmtId="0" fontId="8" fillId="2" borderId="0" xfId="3" applyFont="1" applyFill="1" applyBorder="1" applyProtection="1">
      <protection hidden="1"/>
    </xf>
    <xf numFmtId="0" fontId="1" fillId="0" borderId="0" xfId="0" quotePrefix="1" applyNumberFormat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ont="1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ont="1" applyFill="1" applyAlignment="1">
      <alignment vertical="center"/>
    </xf>
    <xf numFmtId="0" fontId="11" fillId="2" borderId="0" xfId="2" applyFont="1" applyFill="1" applyAlignment="1" applyProtection="1">
      <alignment vertical="center"/>
    </xf>
    <xf numFmtId="0" fontId="1" fillId="2" borderId="0" xfId="3" applyFont="1" applyFill="1"/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1" fillId="2" borderId="0" xfId="3" applyFill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 applyBorder="1"/>
    <xf numFmtId="0" fontId="7" fillId="2" borderId="0" xfId="3" applyFont="1" applyFill="1" applyBorder="1" applyAlignment="1">
      <alignment horizontal="center"/>
    </xf>
    <xf numFmtId="0" fontId="1" fillId="2" borderId="0" xfId="3" applyFill="1" applyBorder="1"/>
    <xf numFmtId="0" fontId="1" fillId="2" borderId="1" xfId="3" applyFill="1" applyBorder="1"/>
    <xf numFmtId="49" fontId="1" fillId="2" borderId="1" xfId="3" applyNumberFormat="1" applyFill="1" applyBorder="1"/>
    <xf numFmtId="0" fontId="1" fillId="2" borderId="1" xfId="3" applyFont="1" applyFill="1" applyBorder="1"/>
    <xf numFmtId="49" fontId="1" fillId="2" borderId="0" xfId="3" applyNumberFormat="1" applyFill="1" applyBorder="1"/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/>
    <xf numFmtId="49" fontId="1" fillId="2" borderId="1" xfId="3" applyNumberFormat="1" applyFont="1" applyFill="1" applyBorder="1" applyAlignment="1">
      <alignment horizontal="center"/>
    </xf>
    <xf numFmtId="0" fontId="1" fillId="2" borderId="1" xfId="3" applyFont="1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0" xfId="3" applyFont="1" applyFill="1" applyBorder="1"/>
    <xf numFmtId="0" fontId="1" fillId="2" borderId="5" xfId="3" applyFill="1" applyBorder="1"/>
    <xf numFmtId="0" fontId="1" fillId="2" borderId="6" xfId="3" applyFill="1" applyBorder="1"/>
    <xf numFmtId="0" fontId="1" fillId="2" borderId="1" xfId="3" applyFont="1" applyFill="1" applyBorder="1" applyAlignment="1">
      <alignment vertical="center" wrapText="1"/>
    </xf>
    <xf numFmtId="0" fontId="8" fillId="2" borderId="1" xfId="3" applyFont="1" applyFill="1" applyBorder="1"/>
    <xf numFmtId="49" fontId="1" fillId="2" borderId="1" xfId="3" applyNumberFormat="1" applyFont="1" applyFill="1" applyBorder="1"/>
    <xf numFmtId="0" fontId="1" fillId="2" borderId="1" xfId="3" applyFont="1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NumberFormat="1" applyFont="1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ont="1" applyFill="1" applyBorder="1"/>
    <xf numFmtId="0" fontId="8" fillId="2" borderId="0" xfId="3" applyFont="1" applyFill="1" applyBorder="1"/>
    <xf numFmtId="49" fontId="8" fillId="2" borderId="1" xfId="3" applyNumberFormat="1" applyFont="1" applyFill="1" applyBorder="1"/>
    <xf numFmtId="0" fontId="1" fillId="2" borderId="7" xfId="3" applyFill="1" applyBorder="1"/>
    <xf numFmtId="49" fontId="1" fillId="2" borderId="0" xfId="3" applyNumberFormat="1" applyFill="1"/>
    <xf numFmtId="49" fontId="1" fillId="2" borderId="0" xfId="3" applyNumberFormat="1" applyFont="1" applyFill="1" applyBorder="1" applyAlignment="1">
      <alignment horizontal="center"/>
    </xf>
    <xf numFmtId="49" fontId="1" fillId="2" borderId="0" xfId="3" applyNumberFormat="1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0" fillId="0" borderId="0" xfId="0" applyFont="1"/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 applyFont="1"/>
    <xf numFmtId="0" fontId="1" fillId="0" borderId="0" xfId="6" applyFont="1"/>
    <xf numFmtId="0" fontId="1" fillId="0" borderId="0" xfId="6" applyFont="1" applyBorder="1" applyAlignment="1">
      <alignment vertical="center" wrapText="1"/>
    </xf>
    <xf numFmtId="0" fontId="1" fillId="0" borderId="0" xfId="3" applyFont="1" applyBorder="1"/>
    <xf numFmtId="0" fontId="1" fillId="0" borderId="0" xfId="6" applyFont="1" applyBorder="1" applyAlignment="1">
      <alignment vertical="center"/>
    </xf>
    <xf numFmtId="0" fontId="1" fillId="0" borderId="0" xfId="6" applyFont="1" applyBorder="1"/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" fillId="0" borderId="0" xfId="3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5" fontId="1" fillId="0" borderId="0" xfId="0" applyNumberFormat="1" applyFont="1" applyBorder="1"/>
    <xf numFmtId="168" fontId="1" fillId="0" borderId="0" xfId="0" applyNumberFormat="1" applyFont="1" applyBorder="1"/>
    <xf numFmtId="0" fontId="12" fillId="0" borderId="1" xfId="5" applyFont="1" applyBorder="1" applyAlignment="1">
      <alignment horizontal="center"/>
    </xf>
    <xf numFmtId="0" fontId="12" fillId="0" borderId="0" xfId="5" applyFont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5" applyNumberFormat="1" applyFont="1" applyBorder="1" applyAlignment="1">
      <alignment horizontal="center" wrapText="1"/>
    </xf>
    <xf numFmtId="169" fontId="1" fillId="0" borderId="0" xfId="0" applyNumberFormat="1" applyFont="1" applyBorder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" fillId="0" borderId="0" xfId="0" quotePrefix="1" applyNumberFormat="1" applyFont="1" applyFill="1"/>
    <xf numFmtId="0" fontId="0" fillId="0" borderId="0" xfId="0" quotePrefix="1" applyNumberFormat="1"/>
    <xf numFmtId="0" fontId="5" fillId="2" borderId="1" xfId="3" applyNumberFormat="1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Border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Border="1" applyAlignment="1" applyProtection="1">
      <alignment horizontal="right" vertical="center"/>
      <protection hidden="1"/>
    </xf>
    <xf numFmtId="0" fontId="1" fillId="2" borderId="2" xfId="3" applyFont="1" applyFill="1" applyBorder="1" applyAlignment="1">
      <alignment horizontal="center"/>
    </xf>
    <xf numFmtId="0" fontId="1" fillId="2" borderId="2" xfId="3" applyFill="1" applyBorder="1"/>
    <xf numFmtId="0" fontId="1" fillId="2" borderId="6" xfId="3" applyFont="1" applyFill="1" applyBorder="1"/>
    <xf numFmtId="0" fontId="0" fillId="0" borderId="0" xfId="0" applyFont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Fill="1" applyBorder="1" applyAlignment="1"/>
    <xf numFmtId="0" fontId="12" fillId="0" borderId="2" xfId="5" applyFont="1" applyFill="1" applyBorder="1" applyAlignment="1"/>
    <xf numFmtId="0" fontId="12" fillId="0" borderId="6" xfId="5" applyFont="1" applyFill="1" applyBorder="1" applyAlignment="1"/>
    <xf numFmtId="0" fontId="12" fillId="0" borderId="8" xfId="5" applyFont="1" applyFill="1" applyBorder="1" applyAlignment="1">
      <alignment horizontal="center"/>
    </xf>
    <xf numFmtId="0" fontId="12" fillId="0" borderId="0" xfId="5" applyFont="1" applyFill="1" applyBorder="1" applyAlignment="1"/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0" fillId="0" borderId="0" xfId="0" applyNumberFormat="1"/>
    <xf numFmtId="0" fontId="17" fillId="0" borderId="0" xfId="0" applyFont="1"/>
    <xf numFmtId="0" fontId="2" fillId="2" borderId="0" xfId="3" applyFont="1" applyFill="1" applyBorder="1" applyAlignment="1" applyProtection="1">
      <alignment horizontal="left" wrapText="1"/>
      <protection hidden="1"/>
    </xf>
    <xf numFmtId="0" fontId="4" fillId="2" borderId="0" xfId="3" applyFont="1" applyFill="1" applyBorder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ont="1" applyFill="1" applyBorder="1" applyAlignment="1" applyProtection="1">
      <alignment horizontal="left" vertical="top" wrapText="1"/>
      <protection hidden="1"/>
    </xf>
    <xf numFmtId="0" fontId="1" fillId="2" borderId="6" xfId="3" applyFont="1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Font="1" applyAlignment="1">
      <alignment horizontal="left" wrapText="1"/>
    </xf>
    <xf numFmtId="0" fontId="1" fillId="0" borderId="0" xfId="6" applyFont="1" applyBorder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  <xf numFmtId="2" fontId="0" fillId="0" borderId="0" xfId="0" applyNumberFormat="1"/>
    <xf numFmtId="170" fontId="0" fillId="0" borderId="0" xfId="0" applyNumberFormat="1"/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4.5" x14ac:dyDescent="0.35"/>
  <cols>
    <col min="1" max="1" width="4.453125" style="1" customWidth="1"/>
    <col min="2" max="2" width="5.54296875" style="1" customWidth="1"/>
    <col min="3" max="3" width="49.6328125" style="1" customWidth="1"/>
    <col min="4" max="10" width="25.08984375" style="1" customWidth="1"/>
  </cols>
  <sheetData>
    <row r="1" spans="1:10" ht="23.25" customHeight="1" x14ac:dyDescent="0.5">
      <c r="A1" s="152" t="s">
        <v>1564</v>
      </c>
      <c r="B1" s="152"/>
      <c r="C1" s="152"/>
      <c r="D1" s="152"/>
      <c r="E1" s="126"/>
      <c r="F1" s="126"/>
      <c r="G1" s="126"/>
      <c r="H1" s="126"/>
      <c r="I1" s="126"/>
      <c r="J1" s="126"/>
    </row>
    <row r="2" spans="1:10" ht="18" x14ac:dyDescent="0.35">
      <c r="A2" s="127"/>
      <c r="B2" s="127"/>
      <c r="C2" s="127"/>
      <c r="D2" s="127"/>
      <c r="E2" s="126"/>
      <c r="F2" s="126"/>
      <c r="G2" s="126"/>
      <c r="H2" s="126"/>
      <c r="I2" s="126"/>
      <c r="J2" s="126"/>
    </row>
    <row r="3" spans="1:10" ht="44.25" customHeight="1" x14ac:dyDescent="0.35">
      <c r="A3" s="153" t="str">
        <f>IF(D5&lt;&gt;0,D5,"Please select a district")</f>
        <v>Please select a district</v>
      </c>
      <c r="B3" s="153"/>
      <c r="C3" s="154"/>
      <c r="D3" s="128" t="s">
        <v>0</v>
      </c>
      <c r="E3" s="129" t="s">
        <v>43</v>
      </c>
      <c r="F3" s="129" t="s">
        <v>44</v>
      </c>
      <c r="G3" s="129" t="s">
        <v>45</v>
      </c>
      <c r="H3" s="129" t="s">
        <v>46</v>
      </c>
      <c r="I3" s="129" t="s">
        <v>47</v>
      </c>
      <c r="J3" s="129" t="s">
        <v>48</v>
      </c>
    </row>
    <row r="4" spans="1:10" x14ac:dyDescent="0.35">
      <c r="A4" s="39"/>
      <c r="B4" s="39"/>
      <c r="C4" s="130" t="s">
        <v>1</v>
      </c>
      <c r="D4" s="2" t="str">
        <f>IF(D$5&lt;&gt;0,VLOOKUP(D5,components!A$3:B$613,2,FALSE),"")</f>
        <v/>
      </c>
      <c r="E4" s="121"/>
      <c r="F4" s="122"/>
      <c r="G4" s="122"/>
      <c r="H4" s="2" t="str">
        <f>IF(H$5&lt;&gt;0,VLOOKUP(H$5,components!A$3:B$613,2,FALSE),"")</f>
        <v/>
      </c>
      <c r="I4" s="2" t="str">
        <f>IF(I$5&lt;&gt;0,VLOOKUP(I$5,components!A$3:B$613,2,FALSE),"")</f>
        <v/>
      </c>
      <c r="J4" s="2" t="str">
        <f>IF(J$5&lt;&gt;0,VLOOKUP(J$5,components!A$3:B$613,2,FALSE),"")</f>
        <v/>
      </c>
    </row>
    <row r="5" spans="1:10" x14ac:dyDescent="0.35">
      <c r="A5" s="37"/>
      <c r="B5" s="37"/>
      <c r="C5" s="36" t="s">
        <v>2</v>
      </c>
      <c r="D5" s="46"/>
      <c r="E5" s="93" t="str">
        <f>IF(D$5&lt;&gt;0,VLOOKUP(D$4,components!B$3:C$613,2,FALSE),"")</f>
        <v/>
      </c>
      <c r="F5" s="123"/>
      <c r="G5" s="123"/>
      <c r="H5" s="46"/>
      <c r="I5" s="46"/>
      <c r="J5" s="46"/>
    </row>
    <row r="6" spans="1:10" ht="15.5" x14ac:dyDescent="0.35">
      <c r="A6" s="38" t="s">
        <v>3</v>
      </c>
      <c r="B6" s="38"/>
      <c r="C6" s="38"/>
      <c r="D6" s="3"/>
      <c r="E6" s="3"/>
      <c r="F6" s="3"/>
      <c r="G6" s="3"/>
      <c r="H6" s="3"/>
      <c r="I6" s="3"/>
      <c r="J6" s="3"/>
    </row>
    <row r="7" spans="1:10" s="89" customFormat="1" x14ac:dyDescent="0.35">
      <c r="A7" s="40"/>
      <c r="B7" s="90" t="s">
        <v>50</v>
      </c>
      <c r="C7" s="40"/>
      <c r="D7" s="4" t="str">
        <f>IF(D$5&lt;&gt;0,VLOOKUP(D$4,components!B$3:AS$613,3,FALSE),"")</f>
        <v/>
      </c>
      <c r="E7" s="12" t="s">
        <v>1431</v>
      </c>
      <c r="F7" s="12" t="s">
        <v>1431</v>
      </c>
      <c r="G7" s="12" t="s">
        <v>1431</v>
      </c>
      <c r="H7" s="4" t="str">
        <f>IF(H$5&lt;&gt;0,VLOOKUP(H$4,components!B$3:AU$613,3,FALSE),"")</f>
        <v/>
      </c>
      <c r="I7" s="4" t="str">
        <f>IF(I$5&lt;&gt;0,VLOOKUP(I$4,components!B$3:AV$613,3,FALSE),"")</f>
        <v/>
      </c>
      <c r="J7" s="4" t="str">
        <f>IF(J$5&lt;&gt;0,VLOOKUP(J$4,components!B$3:AW$613,3,FALSE),"")</f>
        <v/>
      </c>
    </row>
    <row r="8" spans="1:10" s="89" customFormat="1" x14ac:dyDescent="0.35">
      <c r="A8" s="40"/>
      <c r="B8" s="91" t="s">
        <v>1372</v>
      </c>
      <c r="C8" s="40"/>
      <c r="D8" s="14" t="str">
        <f>IF(D$5&lt;&gt;0,VLOOKUP(D$4,components!B$3:AS$613,4,FALSE),"")</f>
        <v/>
      </c>
      <c r="E8" s="12" t="s">
        <v>1431</v>
      </c>
      <c r="F8" s="12" t="s">
        <v>1431</v>
      </c>
      <c r="G8" s="12" t="s">
        <v>1431</v>
      </c>
      <c r="H8" s="4" t="str">
        <f>IF(H$5&lt;&gt;0,VLOOKUP(H$4,components!B$3:AU$613,4,FALSE),"")</f>
        <v/>
      </c>
      <c r="I8" s="4" t="str">
        <f>IF(I$5&lt;&gt;0,VLOOKUP(I$4,components!B$3:AV$613,4,FALSE),"")</f>
        <v/>
      </c>
      <c r="J8" s="4" t="str">
        <f>IF(J$5&lt;&gt;0,VLOOKUP(J$4,components!B$3:AW$613,4,FALSE),"")</f>
        <v/>
      </c>
    </row>
    <row r="9" spans="1:10" s="89" customFormat="1" x14ac:dyDescent="0.35">
      <c r="A9" s="40"/>
      <c r="B9" s="91" t="s">
        <v>51</v>
      </c>
      <c r="C9" s="40"/>
      <c r="D9" s="4" t="str">
        <f>IF(D$5&lt;&gt;0,VLOOKUP(D$4,components!B$3:AS$613,5,FALSE),"")</f>
        <v/>
      </c>
      <c r="E9" s="12" t="s">
        <v>1431</v>
      </c>
      <c r="F9" s="12" t="s">
        <v>1431</v>
      </c>
      <c r="G9" s="12" t="s">
        <v>1431</v>
      </c>
      <c r="H9" s="4" t="str">
        <f>IF(H$5&lt;&gt;0,VLOOKUP(H$4,components!B$3:AU$613,5,FALSE),"")</f>
        <v/>
      </c>
      <c r="I9" s="4" t="str">
        <f>IF(I$5&lt;&gt;0,VLOOKUP(I$4,components!B$3:AV$613,5,FALSE),"")</f>
        <v/>
      </c>
      <c r="J9" s="4" t="str">
        <f>IF(J$5&lt;&gt;0,VLOOKUP(J$4,components!B$3:AW$613,5,FALSE),"")</f>
        <v/>
      </c>
    </row>
    <row r="10" spans="1:10" x14ac:dyDescent="0.35">
      <c r="A10" s="39"/>
      <c r="B10" s="124"/>
      <c r="C10" s="40"/>
      <c r="D10" s="19"/>
      <c r="E10" s="19"/>
      <c r="F10" s="19"/>
      <c r="G10" s="19"/>
      <c r="H10" s="19"/>
      <c r="I10" s="19"/>
      <c r="J10" s="19"/>
    </row>
    <row r="11" spans="1:10" ht="15.5" x14ac:dyDescent="0.35">
      <c r="A11" s="38" t="s">
        <v>1565</v>
      </c>
      <c r="B11" s="41"/>
      <c r="C11" s="41"/>
      <c r="D11" s="24"/>
      <c r="E11" s="22"/>
      <c r="F11" s="22"/>
      <c r="G11" s="22"/>
      <c r="H11" s="24"/>
      <c r="I11" s="24"/>
      <c r="J11" s="24"/>
    </row>
    <row r="12" spans="1:10" s="89" customFormat="1" x14ac:dyDescent="0.35">
      <c r="A12" s="40"/>
      <c r="B12" s="125" t="s">
        <v>4</v>
      </c>
      <c r="C12" s="40"/>
      <c r="D12" s="6" t="str">
        <f>IF(D$5&lt;&gt;0,VLOOKUP(D$4,components!B$3:AS$613,6,FALSE),"")</f>
        <v/>
      </c>
      <c r="E12" s="6" t="str">
        <f>IF(D$5&lt;&gt;0,VLOOKUP(E$5,counties!A$2:AM$89,2,FALSE),"")</f>
        <v/>
      </c>
      <c r="F12" s="6" t="str">
        <f>IF(D$5&lt;&gt;0,VLOOKUP(D$4,sim_dist!A$2:AM$609,2,FALSE),"")</f>
        <v/>
      </c>
      <c r="G12" s="7" t="str">
        <f>IF(D$5&lt;&gt;0,state!A$2,"")</f>
        <v/>
      </c>
      <c r="H12" s="6" t="str">
        <f>IF(H$5&lt;&gt;0,VLOOKUP(H$4,components!B$3:AW$613,6,FALSE),"")</f>
        <v/>
      </c>
      <c r="I12" s="6" t="str">
        <f>IF(I$5&lt;&gt;0,VLOOKUP(I$4,components!B$3:AX$613,6,FALSE),"")</f>
        <v/>
      </c>
      <c r="J12" s="6" t="str">
        <f>IF(J$5&lt;&gt;0,VLOOKUP(J$4,components!B$3:AY$613,6,FALSE),"")</f>
        <v/>
      </c>
    </row>
    <row r="13" spans="1:10" s="89" customFormat="1" x14ac:dyDescent="0.35">
      <c r="A13" s="40"/>
      <c r="B13" s="91" t="s">
        <v>5</v>
      </c>
      <c r="C13" s="40"/>
      <c r="D13" s="8" t="str">
        <f>IF(D$5&lt;&gt;0,VLOOKUP(D$4,components!B$3:AS$613,7,FALSE),"")</f>
        <v/>
      </c>
      <c r="E13" s="8" t="str">
        <f>IF(D$5&lt;&gt;0,VLOOKUP(E$5,counties!A$2:AM$89,3,FALSE),"")</f>
        <v/>
      </c>
      <c r="F13" s="8" t="str">
        <f>IF(D$5&lt;&gt;0,VLOOKUP(D$4,sim_dist!A$2:AM$609,3,FALSE),"")</f>
        <v/>
      </c>
      <c r="G13" s="8" t="str">
        <f>IF(D$5&lt;&gt;0,state!B$2,"")</f>
        <v/>
      </c>
      <c r="H13" s="8" t="str">
        <f>IF(H$5&lt;&gt;0,VLOOKUP(H$4,components!B$3:AW$613,7,FALSE),"")</f>
        <v/>
      </c>
      <c r="I13" s="8" t="str">
        <f>IF(I$5&lt;&gt;0,VLOOKUP(I$4,components!B$3:AX$613,7,FALSE),"")</f>
        <v/>
      </c>
      <c r="J13" s="8" t="str">
        <f>IF(J$5&lt;&gt;0,VLOOKUP(J$4,components!B$3:AY$613,7,FALSE),"")</f>
        <v/>
      </c>
    </row>
    <row r="14" spans="1:10" s="89" customFormat="1" x14ac:dyDescent="0.35">
      <c r="A14" s="40"/>
      <c r="B14" s="91" t="s">
        <v>6</v>
      </c>
      <c r="C14" s="40"/>
      <c r="D14" s="6" t="str">
        <f>IF(D$5&lt;&gt;0,VLOOKUP(D$4,components!B$3:AS$613,8,FALSE),"")</f>
        <v/>
      </c>
      <c r="E14" s="6" t="str">
        <f>IF(D$5&lt;&gt;0,VLOOKUP(E$5,counties!A$2:AM$89,4,FALSE),"")</f>
        <v/>
      </c>
      <c r="F14" s="6" t="str">
        <f>IF(D$5&lt;&gt;0,VLOOKUP(D$4,sim_dist!A$2:AM$609,4,FALSE),"")</f>
        <v/>
      </c>
      <c r="G14" s="7" t="str">
        <f>IF(D$5&lt;&gt;0,state!C$2,"")</f>
        <v/>
      </c>
      <c r="H14" s="6" t="str">
        <f>IF(H$5&lt;&gt;0,VLOOKUP(H$4,components!B$3:AW$613,8,FALSE),"")</f>
        <v/>
      </c>
      <c r="I14" s="6" t="str">
        <f>IF(I$5&lt;&gt;0,VLOOKUP(I$4,components!B$3:AX$613,8,FALSE),"")</f>
        <v/>
      </c>
      <c r="J14" s="6" t="str">
        <f>IF(J$5&lt;&gt;0,VLOOKUP(J$4,components!B$3:AY$613,8,FALSE),"")</f>
        <v/>
      </c>
    </row>
    <row r="15" spans="1:10" s="89" customFormat="1" x14ac:dyDescent="0.35">
      <c r="A15" s="40"/>
      <c r="B15" s="91" t="s">
        <v>7</v>
      </c>
      <c r="C15" s="40"/>
      <c r="D15" s="10" t="str">
        <f>IF(D$5&lt;&gt;0,VLOOKUP(D$4,components!B$3:AS$613,9,FALSE),"")</f>
        <v/>
      </c>
      <c r="E15" s="10" t="str">
        <f>IF(D$5&lt;&gt;0,VLOOKUP(E$5,counties!A$2:AM$89,5,FALSE),"")</f>
        <v/>
      </c>
      <c r="F15" s="10" t="str">
        <f>IF(D$5&lt;&gt;0,VLOOKUP(D$4,sim_dist!A$2:AM$609,5,FALSE),"")</f>
        <v/>
      </c>
      <c r="G15" s="10" t="str">
        <f>IF(D$5&lt;&gt;0,state!D$2,"")</f>
        <v/>
      </c>
      <c r="H15" s="10" t="str">
        <f>IF(H$5&lt;&gt;0,VLOOKUP(H$4,components!B$3:AW$613,9,FALSE),"")</f>
        <v/>
      </c>
      <c r="I15" s="10" t="str">
        <f>IF(I$5&lt;&gt;0,VLOOKUP(I$4,components!B$3:AX$613,9,FALSE),"")</f>
        <v/>
      </c>
      <c r="J15" s="10" t="str">
        <f>IF(J$5&lt;&gt;0,VLOOKUP(J$4,components!B$3:AY$613,9,FALSE),"")</f>
        <v/>
      </c>
    </row>
    <row r="16" spans="1:10" s="89" customFormat="1" x14ac:dyDescent="0.35">
      <c r="A16" s="40"/>
      <c r="B16" s="91" t="s">
        <v>52</v>
      </c>
      <c r="C16" s="40"/>
      <c r="D16" s="8" t="str">
        <f>IF(D$5&lt;&gt;0,VLOOKUP(D$4,components!B$3:AS$613,10,FALSE),"")</f>
        <v/>
      </c>
      <c r="E16" s="8" t="str">
        <f>IF(D$5&lt;&gt;0,VLOOKUP(E$5,counties!A$2:AM$89,6,FALSE),"")</f>
        <v/>
      </c>
      <c r="F16" s="8" t="str">
        <f>IF(D$5&lt;&gt;0,VLOOKUP(D$4,sim_dist!A$2:AM$609,6,FALSE),"")</f>
        <v/>
      </c>
      <c r="G16" s="8" t="str">
        <f>IF(D$5&lt;&gt;0,state!E$2,"")</f>
        <v/>
      </c>
      <c r="H16" s="8" t="str">
        <f>IF(H$5&lt;&gt;0,VLOOKUP(H$4,components!B$3:AW$613,10,FALSE),"")</f>
        <v/>
      </c>
      <c r="I16" s="8" t="str">
        <f>IF(I$5&lt;&gt;0,VLOOKUP(I$4,components!B$3:AX$613,10,FALSE),"")</f>
        <v/>
      </c>
      <c r="J16" s="8" t="str">
        <f>IF(J$5&lt;&gt;0,VLOOKUP(J$4,components!B$3:AY$613,10,FALSE),"")</f>
        <v/>
      </c>
    </row>
    <row r="17" spans="1:10" x14ac:dyDescent="0.35">
      <c r="A17" s="39"/>
      <c r="B17" s="40"/>
      <c r="C17" s="40"/>
      <c r="D17" s="29"/>
      <c r="E17" s="19"/>
      <c r="F17" s="29"/>
      <c r="G17" s="19"/>
      <c r="H17" s="19"/>
      <c r="I17" s="19"/>
      <c r="J17" s="19"/>
    </row>
    <row r="18" spans="1:10" ht="15.5" x14ac:dyDescent="0.35">
      <c r="A18" s="38" t="s">
        <v>49</v>
      </c>
      <c r="B18" s="40"/>
      <c r="C18" s="40"/>
      <c r="D18" s="25"/>
      <c r="E18" s="24"/>
      <c r="F18" s="25"/>
      <c r="G18" s="24"/>
      <c r="H18" s="24"/>
      <c r="I18" s="24"/>
      <c r="J18" s="24"/>
    </row>
    <row r="19" spans="1:10" s="89" customFormat="1" x14ac:dyDescent="0.35">
      <c r="A19" s="41"/>
      <c r="B19" s="91" t="s">
        <v>1566</v>
      </c>
      <c r="C19" s="40"/>
      <c r="D19" s="6" t="str">
        <f>IF(D$5&lt;&gt;0,VLOOKUP(D$4,components!B$3:AS$613,11,FALSE),"")</f>
        <v/>
      </c>
      <c r="E19" s="12" t="s">
        <v>1431</v>
      </c>
      <c r="F19" s="12" t="s">
        <v>1431</v>
      </c>
      <c r="G19" s="12" t="s">
        <v>1431</v>
      </c>
      <c r="H19" s="6" t="str">
        <f>IF(H$5&lt;&gt;0,VLOOKUP(H$4,components!B$3:AW$613,11,FALSE),"")</f>
        <v/>
      </c>
      <c r="I19" s="6" t="str">
        <f>IF(I$5&lt;&gt;0,VLOOKUP(I$4,components!B$3:AX$613,11,FALSE),"")</f>
        <v/>
      </c>
      <c r="J19" s="6" t="str">
        <f>IF(J$5&lt;&gt;0,VLOOKUP(J$4,components!B$3:AY$613,11,FALSE),"")</f>
        <v/>
      </c>
    </row>
    <row r="20" spans="1:10" s="89" customFormat="1" x14ac:dyDescent="0.35">
      <c r="A20" s="41"/>
      <c r="B20" s="91" t="s">
        <v>1567</v>
      </c>
      <c r="C20" s="40"/>
      <c r="D20" s="6" t="str">
        <f>IF(D$5&lt;&gt;0,VLOOKUP(D$4,components!B$3:AS$613,12,FALSE),"")</f>
        <v/>
      </c>
      <c r="E20" s="12" t="s">
        <v>1431</v>
      </c>
      <c r="F20" s="12" t="s">
        <v>1431</v>
      </c>
      <c r="G20" s="12" t="s">
        <v>1431</v>
      </c>
      <c r="H20" s="6" t="str">
        <f>IF(H$5&lt;&gt;0,VLOOKUP(H$4,components!B$3:AW$613,12,FALSE),"")</f>
        <v/>
      </c>
      <c r="I20" s="6" t="str">
        <f>IF(I$5&lt;&gt;0,VLOOKUP(I$4,components!B$3:AX$613,12,FALSE),"")</f>
        <v/>
      </c>
      <c r="J20" s="6" t="str">
        <f>IF(J$5&lt;&gt;0,VLOOKUP(J$4,components!B$3:AY$613,12,FALSE),"")</f>
        <v/>
      </c>
    </row>
    <row r="21" spans="1:10" s="89" customFormat="1" x14ac:dyDescent="0.35">
      <c r="A21" s="40"/>
      <c r="B21" s="91" t="s">
        <v>1371</v>
      </c>
      <c r="C21" s="40"/>
      <c r="D21" s="11" t="str">
        <f>IF(D$5&lt;&gt;0,VLOOKUP(D$4,components!B$3:AS$613,13,FALSE),"")</f>
        <v/>
      </c>
      <c r="E21" s="11" t="str">
        <f>IF(D$5&lt;&gt;0,VLOOKUP(E$5,counties!A$2:AM$89,7,FALSE),"")</f>
        <v/>
      </c>
      <c r="F21" s="11" t="str">
        <f>IF(D$5&lt;&gt;0,VLOOKUP(D$4,sim_dist!A$2:AM$609,7,FALSE),"")</f>
        <v/>
      </c>
      <c r="G21" s="12" t="str">
        <f>IF(D$5&lt;&gt;0,state!F$2,"")</f>
        <v/>
      </c>
      <c r="H21" s="11" t="str">
        <f>IF(H$5&lt;&gt;0,VLOOKUP(H$4,components!B$3:AW$613,13,FALSE),"")</f>
        <v/>
      </c>
      <c r="I21" s="14" t="str">
        <f>IF(I$5&lt;&gt;0,VLOOKUP(I$4,components!B$3:AX$613,13,FALSE),"")</f>
        <v/>
      </c>
      <c r="J21" s="14" t="str">
        <f>IF(J$5&lt;&gt;0,VLOOKUP(J$4,components!B$3:AY$613,13,FALSE),"")</f>
        <v/>
      </c>
    </row>
    <row r="22" spans="1:10" s="89" customFormat="1" x14ac:dyDescent="0.35">
      <c r="A22" s="40"/>
      <c r="B22" s="91" t="s">
        <v>54</v>
      </c>
      <c r="C22" s="40"/>
      <c r="D22" s="11" t="str">
        <f>IF(D$5&lt;&gt;0,VLOOKUP(D$4,components!B$3:AS$613,14,FALSE),"")</f>
        <v/>
      </c>
      <c r="E22" s="11" t="str">
        <f>IF(D$5&lt;&gt;0,VLOOKUP(E$5,counties!A$2:AM$89,8,FALSE),"")</f>
        <v/>
      </c>
      <c r="F22" s="11" t="str">
        <f>IF(D$5&lt;&gt;0,VLOOKUP(D$4,sim_dist!A$2:AM$609,8,FALSE),"")</f>
        <v/>
      </c>
      <c r="G22" s="12" t="str">
        <f>IF(D$5&lt;&gt;0,state!G$2,"")</f>
        <v/>
      </c>
      <c r="H22" s="11" t="str">
        <f>IF(H$5&lt;&gt;0,VLOOKUP(H$4,components!B$3:AW$613,14,FALSE),"")</f>
        <v/>
      </c>
      <c r="I22" s="14" t="str">
        <f>IF(I$5&lt;&gt;0,VLOOKUP(I$4,components!B$3:AX$613,14,FALSE),"")</f>
        <v/>
      </c>
      <c r="J22" s="14" t="str">
        <f>IF(J$5&lt;&gt;0,VLOOKUP(J$4,components!B$3:AY$613,14,FALSE),"")</f>
        <v/>
      </c>
    </row>
    <row r="23" spans="1:10" s="89" customFormat="1" x14ac:dyDescent="0.35">
      <c r="A23" s="40"/>
      <c r="B23" s="91" t="s">
        <v>53</v>
      </c>
      <c r="C23" s="40"/>
      <c r="D23" s="11" t="str">
        <f>IF(D$5&lt;&gt;0,VLOOKUP(D$4,components!B$3:AS$613,15,FALSE),"")</f>
        <v/>
      </c>
      <c r="E23" s="11" t="str">
        <f>IF(D$5&lt;&gt;0,VLOOKUP(E$5,counties!A$2:AM$89,9,FALSE),"")</f>
        <v/>
      </c>
      <c r="F23" s="11" t="str">
        <f>IF(D$5&lt;&gt;0,VLOOKUP(D$4,sim_dist!A$2:AM$609,9,FALSE),"")</f>
        <v/>
      </c>
      <c r="G23" s="12" t="str">
        <f>IF(D$5&lt;&gt;0,state!H$2,"")</f>
        <v/>
      </c>
      <c r="H23" s="11" t="str">
        <f>IF(H$5&lt;&gt;0,VLOOKUP(H$4,components!B$3:AW$613,15,FALSE),"")</f>
        <v/>
      </c>
      <c r="I23" s="14" t="str">
        <f>IF(I$5&lt;&gt;0,VLOOKUP(I$4,components!B$3:AX$613,15,FALSE),"")</f>
        <v/>
      </c>
      <c r="J23" s="14" t="str">
        <f>IF(J$5&lt;&gt;0,VLOOKUP(J$4,components!B$3:AY$613,15,FALSE),"")</f>
        <v/>
      </c>
    </row>
    <row r="24" spans="1:10" s="89" customFormat="1" x14ac:dyDescent="0.35">
      <c r="A24" s="40"/>
      <c r="B24" s="91" t="s">
        <v>1427</v>
      </c>
      <c r="C24" s="40"/>
      <c r="D24" s="11" t="str">
        <f>IF(D$5&lt;&gt;0,VLOOKUP(D$4,components!B$3:AS$613,16,FALSE),"")</f>
        <v/>
      </c>
      <c r="E24" s="11" t="str">
        <f>IF(D$5&lt;&gt;0,VLOOKUP(E$5,counties!A$2:AM$89,10,FALSE),"")</f>
        <v/>
      </c>
      <c r="F24" s="11" t="str">
        <f>IF(D$5&lt;&gt;0,VLOOKUP(D$4,sim_dist!A$2:AM$609,10,FALSE),"")</f>
        <v/>
      </c>
      <c r="G24" s="12" t="str">
        <f>IF(D$5&lt;&gt;0,state!I$2,"")</f>
        <v/>
      </c>
      <c r="H24" s="11" t="str">
        <f>IF(H$5&lt;&gt;0,VLOOKUP(H$4,components!B$3:AW$613,16,FALSE),"")</f>
        <v/>
      </c>
      <c r="I24" s="14" t="str">
        <f>IF(I$5&lt;&gt;0,VLOOKUP(I$4,components!B$3:AX$613,16,FALSE),"")</f>
        <v/>
      </c>
      <c r="J24" s="14" t="str">
        <f>IF(J$5&lt;&gt;0,VLOOKUP(J$4,components!B$3:AY$613,16,FALSE),"")</f>
        <v/>
      </c>
    </row>
    <row r="25" spans="1:10" x14ac:dyDescent="0.35">
      <c r="A25" s="39"/>
      <c r="B25" s="40"/>
      <c r="C25" s="40"/>
      <c r="D25" s="21"/>
      <c r="E25" s="23"/>
      <c r="F25" s="21"/>
      <c r="G25" s="23"/>
      <c r="H25" s="23"/>
      <c r="I25" s="23"/>
      <c r="J25" s="23"/>
    </row>
    <row r="26" spans="1:10" ht="15.5" x14ac:dyDescent="0.35">
      <c r="A26" s="38" t="s">
        <v>8</v>
      </c>
      <c r="B26" s="41"/>
      <c r="C26" s="41"/>
      <c r="D26" s="25"/>
      <c r="E26" s="22"/>
      <c r="F26" s="25"/>
      <c r="G26" s="22"/>
      <c r="H26" s="22"/>
      <c r="I26" s="22"/>
      <c r="J26" s="22"/>
    </row>
    <row r="27" spans="1:10" s="89" customFormat="1" x14ac:dyDescent="0.35">
      <c r="A27" s="40"/>
      <c r="B27" s="91" t="s">
        <v>9</v>
      </c>
      <c r="C27" s="40"/>
      <c r="D27" s="6" t="str">
        <f>IF(D$5&lt;&gt;0,VLOOKUP(D$4,components!B$3:AS$613,17,FALSE),"")</f>
        <v/>
      </c>
      <c r="E27" s="6" t="str">
        <f>IF(D$5&lt;&gt;0,VLOOKUP(E$5,counties!A$2:AM$89,11,FALSE),"")</f>
        <v/>
      </c>
      <c r="F27" s="6" t="str">
        <f>IF(D$5&lt;&gt;0,VLOOKUP(D$4,sim_dist!A$2:AM$609,11,FALSE),"")</f>
        <v/>
      </c>
      <c r="G27" s="7" t="str">
        <f>IF(D$5&lt;&gt;0,state!J$2,"")</f>
        <v/>
      </c>
      <c r="H27" s="6" t="str">
        <f>IF(H$5&lt;&gt;0,VLOOKUP(H$4,components!B$3:AW$613,17,FALSE),"")</f>
        <v/>
      </c>
      <c r="I27" s="6" t="str">
        <f>IF(I$5&lt;&gt;0,VLOOKUP(I$4,components!B$3:AX$613,17,FALSE),"")</f>
        <v/>
      </c>
      <c r="J27" s="6" t="str">
        <f>IF(J$5&lt;&gt;0,VLOOKUP(J$4,components!B$3:AY$613,17,FALSE),"")</f>
        <v/>
      </c>
    </row>
    <row r="28" spans="1:10" s="89" customFormat="1" x14ac:dyDescent="0.35">
      <c r="A28" s="40"/>
      <c r="B28" s="91" t="s">
        <v>1489</v>
      </c>
      <c r="C28" s="40"/>
      <c r="D28" s="11" t="str">
        <f>IF(D$5&lt;&gt;0,VLOOKUP(D$4,components!B$3:AS$613,18,FALSE),"")</f>
        <v/>
      </c>
      <c r="E28" s="11" t="str">
        <f>IF(D$5&lt;&gt;0,VLOOKUP(E$5,counties!A$2:AM$89,12,FALSE),"")</f>
        <v/>
      </c>
      <c r="F28" s="11" t="str">
        <f>IF(D$5&lt;&gt;0,VLOOKUP(D$4,sim_dist!A$2:AM$609,12,FALSE),"")</f>
        <v/>
      </c>
      <c r="G28" s="11" t="str">
        <f>IF(D$5&lt;&gt;0,state!K$2,"")</f>
        <v/>
      </c>
      <c r="H28" s="11" t="str">
        <f>IF(H$5&lt;&gt;0,VLOOKUP(H$4,components!B$3:AW$613,18,FALSE),"")</f>
        <v/>
      </c>
      <c r="I28" s="14" t="str">
        <f>IF(I$5&lt;&gt;0,VLOOKUP(I$4,components!B$3:AX$613,18,FALSE),"")</f>
        <v/>
      </c>
      <c r="J28" s="14" t="str">
        <f>IF(J$5&lt;&gt;0,VLOOKUP(J$4,components!B$3:AY$613,18,FALSE),"")</f>
        <v/>
      </c>
    </row>
    <row r="29" spans="1:10" s="134" customFormat="1" x14ac:dyDescent="0.35">
      <c r="A29" s="40"/>
      <c r="B29" s="91" t="s">
        <v>1490</v>
      </c>
      <c r="C29" s="40"/>
      <c r="D29" s="11" t="str">
        <f>IF(D$5&lt;&gt;0,VLOOKUP(D$4,components!B$3:AS$613,19,FALSE),"")</f>
        <v/>
      </c>
      <c r="E29" s="11" t="str">
        <f>IF(D$5&lt;&gt;0,VLOOKUP(E$5,counties!A$2:AM$89,13,FALSE),"")</f>
        <v/>
      </c>
      <c r="F29" s="11" t="str">
        <f>IF(D$5&lt;&gt;0,VLOOKUP(D$4,sim_dist!A$2:AM$609,13,FALSE),"")</f>
        <v/>
      </c>
      <c r="G29" s="11" t="str">
        <f>IF(D$5&lt;&gt;0,state!L$2,"")</f>
        <v/>
      </c>
      <c r="H29" s="11" t="str">
        <f>IF(H$5&lt;&gt;0,VLOOKUP(H$4,components!B$3:AW$613,19,FALSE),"")</f>
        <v/>
      </c>
      <c r="I29" s="14" t="str">
        <f>IF(I$5&lt;&gt;0,VLOOKUP(I$4,components!B$3:AX$613,19,FALSE),"")</f>
        <v/>
      </c>
      <c r="J29" s="14" t="str">
        <f>IF(J$5&lt;&gt;0,VLOOKUP(J$4,components!B$3:AY$613,19,FALSE),"")</f>
        <v/>
      </c>
    </row>
    <row r="30" spans="1:10" s="89" customFormat="1" x14ac:dyDescent="0.35">
      <c r="A30" s="40"/>
      <c r="B30" s="91" t="s">
        <v>10</v>
      </c>
      <c r="C30" s="40"/>
      <c r="D30" s="8" t="str">
        <f>IF(D$5&lt;&gt;0,VLOOKUP(D$4,components!B$3:AS$613,20,FALSE),"")</f>
        <v/>
      </c>
      <c r="E30" s="8" t="str">
        <f>IF(D$5&lt;&gt;0,VLOOKUP(E$5,counties!A$2:AM$89,14,FALSE),"")</f>
        <v/>
      </c>
      <c r="F30" s="8" t="str">
        <f>IF(D$5&lt;&gt;0,VLOOKUP(D$4,sim_dist!A$2:AM$609,14,FALSE),"")</f>
        <v/>
      </c>
      <c r="G30" s="9" t="str">
        <f>IF(D$5&lt;&gt;0,state!M$2,"")</f>
        <v/>
      </c>
      <c r="H30" s="8" t="str">
        <f>IF(H$5&lt;&gt;0,VLOOKUP(H$4,components!B$3:AW$613,20,FALSE),"")</f>
        <v/>
      </c>
      <c r="I30" s="8" t="str">
        <f>IF(I$5&lt;&gt;0,VLOOKUP(I$4,components!B$3:AX$613,20,FALSE),"")</f>
        <v/>
      </c>
      <c r="J30" s="8" t="str">
        <f>IF(J$5&lt;&gt;0,VLOOKUP(J$4,components!B$3:AY$613,20,FALSE),"")</f>
        <v/>
      </c>
    </row>
    <row r="31" spans="1:10" s="89" customFormat="1" x14ac:dyDescent="0.35">
      <c r="A31" s="40"/>
      <c r="B31" s="91" t="s">
        <v>11</v>
      </c>
      <c r="C31" s="40"/>
      <c r="D31" s="8" t="str">
        <f>IF(D$5&lt;&gt;0,VLOOKUP(D$4,components!B$3:AS$613,21,FALSE),"")</f>
        <v/>
      </c>
      <c r="E31" s="8" t="str">
        <f>IF(D$5&lt;&gt;0,VLOOKUP(E$5,counties!A$2:AM$89,15,FALSE),"")</f>
        <v/>
      </c>
      <c r="F31" s="8" t="str">
        <f>IF(D$5&lt;&gt;0,VLOOKUP(D$4,sim_dist!A$2:AM$609,15,FALSE),"")</f>
        <v/>
      </c>
      <c r="G31" s="9" t="str">
        <f>IF(D$5&lt;&gt;0,state!N$2,"")</f>
        <v/>
      </c>
      <c r="H31" s="8" t="str">
        <f>IF(H$5&lt;&gt;0,VLOOKUP(H$4,components!B$3:AW$613,21,FALSE),"")</f>
        <v/>
      </c>
      <c r="I31" s="8" t="str">
        <f>IF(I$5&lt;&gt;0,VLOOKUP(I$4,components!B$3:AX$613,21,FALSE),"")</f>
        <v/>
      </c>
      <c r="J31" s="8" t="str">
        <f>IF(J$5&lt;&gt;0,VLOOKUP(J$4,components!B$3:AY$613,21,FALSE),"")</f>
        <v/>
      </c>
    </row>
    <row r="32" spans="1:10" s="89" customFormat="1" x14ac:dyDescent="0.35">
      <c r="A32" s="40"/>
      <c r="B32" s="91" t="s">
        <v>12</v>
      </c>
      <c r="C32" s="40"/>
      <c r="D32" s="8" t="str">
        <f>IF(D$5&lt;&gt;0,VLOOKUP(D$4,components!B$3:AS$613,22,FALSE),"")</f>
        <v/>
      </c>
      <c r="E32" s="8" t="str">
        <f>IF(D$5&lt;&gt;0,VLOOKUP(E$5,counties!A$2:AM$89,16,FALSE),"")</f>
        <v/>
      </c>
      <c r="F32" s="8" t="str">
        <f>IF(D$5&lt;&gt;0,VLOOKUP(D$4,sim_dist!A$2:AM$609,16,FALSE),"")</f>
        <v/>
      </c>
      <c r="G32" s="9" t="str">
        <f>IF(D$5&lt;&gt;0,state!O$2,"")</f>
        <v/>
      </c>
      <c r="H32" s="8" t="str">
        <f>IF(H$5&lt;&gt;0,VLOOKUP(H$4,components!B$3:AW$613,22,FALSE),"")</f>
        <v/>
      </c>
      <c r="I32" s="8" t="str">
        <f>IF(I$5&lt;&gt;0,VLOOKUP(I$4,components!B$3:AX$613,22,FALSE),"")</f>
        <v/>
      </c>
      <c r="J32" s="8" t="str">
        <f>IF(J$5&lt;&gt;0,VLOOKUP(J$4,components!B$3:AY$613,22,FALSE),"")</f>
        <v/>
      </c>
    </row>
    <row r="33" spans="1:10" s="89" customFormat="1" x14ac:dyDescent="0.35">
      <c r="A33" s="40"/>
      <c r="B33" s="91" t="s">
        <v>13</v>
      </c>
      <c r="C33" s="40"/>
      <c r="D33" s="6" t="str">
        <f>IF(D$5&lt;&gt;0,VLOOKUP(D$4,components!B$3:AS$613,23,FALSE),"")</f>
        <v/>
      </c>
      <c r="E33" s="6" t="str">
        <f>IF(D$5&lt;&gt;0,VLOOKUP(E$5,counties!A$2:AM$89,17,FALSE),"")</f>
        <v/>
      </c>
      <c r="F33" s="6" t="str">
        <f>IF(D$5&lt;&gt;0,VLOOKUP(D$4,sim_dist!A$2:AM$609,17,FALSE),"")</f>
        <v/>
      </c>
      <c r="G33" s="7" t="str">
        <f>IF(D$5&lt;&gt;0,state!P$2,"")</f>
        <v/>
      </c>
      <c r="H33" s="6" t="str">
        <f>IF(H$5&lt;&gt;0,VLOOKUP(H$4,components!B$3:AW$613,23,FALSE),"")</f>
        <v/>
      </c>
      <c r="I33" s="6" t="str">
        <f>IF(I$5&lt;&gt;0,VLOOKUP(I$4,components!B$3:AX$613,23,FALSE),"")</f>
        <v/>
      </c>
      <c r="J33" s="6" t="str">
        <f>IF(J$5&lt;&gt;0,VLOOKUP(J$4,components!B$3:AY$613,23,FALSE),"")</f>
        <v/>
      </c>
    </row>
    <row r="34" spans="1:10" x14ac:dyDescent="0.35">
      <c r="A34" s="39"/>
      <c r="B34" s="40"/>
      <c r="C34" s="40"/>
      <c r="D34" s="29"/>
      <c r="E34" s="28"/>
      <c r="F34" s="29"/>
      <c r="G34" s="19"/>
      <c r="H34" s="19"/>
      <c r="I34" s="19"/>
      <c r="J34" s="19"/>
    </row>
    <row r="35" spans="1:10" ht="15.5" x14ac:dyDescent="0.35">
      <c r="A35" s="38" t="s">
        <v>14</v>
      </c>
      <c r="B35" s="41"/>
      <c r="C35" s="41"/>
      <c r="D35" s="21"/>
      <c r="E35" s="32"/>
      <c r="F35" s="21"/>
      <c r="G35" s="20"/>
      <c r="H35" s="20"/>
      <c r="I35" s="20"/>
      <c r="J35" s="20"/>
    </row>
    <row r="36" spans="1:10" x14ac:dyDescent="0.35">
      <c r="A36" s="39"/>
      <c r="B36" s="41" t="s">
        <v>15</v>
      </c>
      <c r="C36" s="40"/>
      <c r="D36" s="25"/>
      <c r="E36" s="30"/>
      <c r="F36" s="25"/>
      <c r="G36" s="24"/>
      <c r="H36" s="31"/>
      <c r="I36" s="31"/>
      <c r="J36" s="31"/>
    </row>
    <row r="37" spans="1:10" s="89" customFormat="1" x14ac:dyDescent="0.35">
      <c r="A37" s="40"/>
      <c r="B37" s="41"/>
      <c r="C37" s="40" t="s">
        <v>16</v>
      </c>
      <c r="D37" s="14" t="str">
        <f>IF(D$5&lt;&gt;0,VLOOKUP(D$4,components!B$3:AS$613,24,FALSE),"")</f>
        <v/>
      </c>
      <c r="E37" s="11" t="str">
        <f>IF(D$5&lt;&gt;0,VLOOKUP(E$5,counties!A$2:AM$89,18,FALSE),"")</f>
        <v/>
      </c>
      <c r="F37" s="11" t="str">
        <f>IF(D$5&lt;&gt;0,VLOOKUP(D$4,sim_dist!A$2:AM$609,18,FALSE),"")</f>
        <v/>
      </c>
      <c r="G37" s="11" t="str">
        <f>IF(D$5&lt;&gt;0,state!Q$2,"")</f>
        <v/>
      </c>
      <c r="H37" s="11" t="str">
        <f>IF(H$5&lt;&gt;0,VLOOKUP(H$4,components!B$3:AW$613,24,FALSE),"")</f>
        <v/>
      </c>
      <c r="I37" s="11" t="str">
        <f>IF(I$5&lt;&gt;0,VLOOKUP(I$4,components!B$3:AX$613,24,FALSE),"")</f>
        <v/>
      </c>
      <c r="J37" s="11" t="str">
        <f>IF(J$5&lt;&gt;0,VLOOKUP(J$4,components!B$3:AY$613,24,FALSE),"")</f>
        <v/>
      </c>
    </row>
    <row r="38" spans="1:10" s="89" customFormat="1" x14ac:dyDescent="0.35">
      <c r="A38" s="40"/>
      <c r="B38" s="40"/>
      <c r="C38" s="40" t="s">
        <v>17</v>
      </c>
      <c r="D38" s="6" t="str">
        <f>IF(D$5&lt;&gt;0,VLOOKUP(D$4,components!B$3:AS$613,25,FALSE),"")</f>
        <v/>
      </c>
      <c r="E38" s="6" t="str">
        <f>IF(D$5&lt;&gt;0,VLOOKUP(E$5,counties!A$2:AM$89,19,FALSE),"")</f>
        <v/>
      </c>
      <c r="F38" s="6" t="str">
        <f>IF(D$5&lt;&gt;0,VLOOKUP(D$4,sim_dist!A$2:AM$609,19,FALSE),"")</f>
        <v/>
      </c>
      <c r="G38" s="7" t="str">
        <f>IF(D$5&lt;&gt;0,state!R$2,"")</f>
        <v/>
      </c>
      <c r="H38" s="6" t="str">
        <f>IF(H$5&lt;&gt;0,VLOOKUP(H$4,components!B$3:AW$613,25,FALSE),"")</f>
        <v/>
      </c>
      <c r="I38" s="6" t="str">
        <f>IF(I$5&lt;&gt;0,VLOOKUP(I$4,components!B$3:AX$613,25,FALSE),"")</f>
        <v/>
      </c>
      <c r="J38" s="6" t="str">
        <f>IF(J$5&lt;&gt;0,VLOOKUP(J$4,components!B$3:AY$613,25,FALSE),"")</f>
        <v/>
      </c>
    </row>
    <row r="39" spans="1:10" s="89" customFormat="1" x14ac:dyDescent="0.35">
      <c r="A39" s="40"/>
      <c r="B39" s="40"/>
      <c r="C39" s="40" t="s">
        <v>18</v>
      </c>
      <c r="D39" s="14" t="str">
        <f>IF(D$5&lt;&gt;0,VLOOKUP(D$4,components!B$3:AS$613,26,FALSE),"")</f>
        <v/>
      </c>
      <c r="E39" s="11" t="str">
        <f>IF(D$5&lt;&gt;0,VLOOKUP(E$5,counties!A$2:AM$89,20,FALSE),"")</f>
        <v/>
      </c>
      <c r="F39" s="11" t="str">
        <f>IF(D$5&lt;&gt;0,VLOOKUP(D$4,sim_dist!A$2:AM$609,20,FALSE),"")</f>
        <v/>
      </c>
      <c r="G39" s="11" t="str">
        <f>IF(D$5&lt;&gt;0,state!S$2,"")</f>
        <v/>
      </c>
      <c r="H39" s="11" t="str">
        <f>IF(H$5&lt;&gt;0,VLOOKUP(H$4,components!B$3:AW$613,26,FALSE),"")</f>
        <v/>
      </c>
      <c r="I39" s="11" t="str">
        <f>IF(I$5&lt;&gt;0,VLOOKUP(I$4,components!B$3:AX$613,26,FALSE),"")</f>
        <v/>
      </c>
      <c r="J39" s="11" t="str">
        <f>IF(J$5&lt;&gt;0,VLOOKUP(J$4,components!B$3:AY$613,26,FALSE),"")</f>
        <v/>
      </c>
    </row>
    <row r="40" spans="1:10" s="89" customFormat="1" x14ac:dyDescent="0.35">
      <c r="A40" s="40"/>
      <c r="B40" s="40"/>
      <c r="C40" s="40" t="s">
        <v>19</v>
      </c>
      <c r="D40" s="14" t="str">
        <f>IF(D$5&lt;&gt;0,VLOOKUP(D$4,components!B$3:AS$613,27,FALSE),"")</f>
        <v/>
      </c>
      <c r="E40" s="11" t="str">
        <f>IF(D$5&lt;&gt;0,VLOOKUP(E$5,counties!A$2:AM$89,21,FALSE),"")</f>
        <v/>
      </c>
      <c r="F40" s="11" t="str">
        <f>IF(D$5&lt;&gt;0,VLOOKUP(D$4,sim_dist!A$2:AM$609,21,FALSE),"")</f>
        <v/>
      </c>
      <c r="G40" s="11" t="str">
        <f>IF(D$5&lt;&gt;0,state!T$2,"")</f>
        <v/>
      </c>
      <c r="H40" s="11" t="str">
        <f>IF(H$5&lt;&gt;0,VLOOKUP(H$4,components!B$3:AW$613,27,FALSE),"")</f>
        <v/>
      </c>
      <c r="I40" s="11" t="str">
        <f>IF(I$5&lt;&gt;0,VLOOKUP(I$4,components!B$3:AX$613,27,FALSE),"")</f>
        <v/>
      </c>
      <c r="J40" s="11" t="str">
        <f>IF(J$5&lt;&gt;0,VLOOKUP(J$4,components!B$3:AY$613,27,FALSE),"")</f>
        <v/>
      </c>
    </row>
    <row r="41" spans="1:10" x14ac:dyDescent="0.35">
      <c r="A41" s="39"/>
      <c r="B41" s="41" t="s">
        <v>20</v>
      </c>
      <c r="C41" s="40"/>
      <c r="D41" s="27"/>
      <c r="E41" s="26"/>
      <c r="F41" s="27"/>
      <c r="G41" s="33"/>
      <c r="H41" s="15"/>
      <c r="I41" s="15"/>
      <c r="J41" s="15"/>
    </row>
    <row r="42" spans="1:10" x14ac:dyDescent="0.35">
      <c r="A42" s="39"/>
      <c r="B42" s="41"/>
      <c r="C42" s="40" t="s">
        <v>21</v>
      </c>
      <c r="D42" s="14" t="str">
        <f>IF(D$5&lt;&gt;0,VLOOKUP(D$4,components!B$3:AS$613,28,FALSE),"")</f>
        <v/>
      </c>
      <c r="E42" s="11" t="str">
        <f>IF(D$5&lt;&gt;0,VLOOKUP(E$5,counties!A$2:AM$89,22,FALSE),"")</f>
        <v/>
      </c>
      <c r="F42" s="11" t="str">
        <f>IF(D$5&lt;&gt;0,VLOOKUP(D$4,sim_dist!A$2:AM$609,22,FALSE),"")</f>
        <v/>
      </c>
      <c r="G42" s="11" t="str">
        <f>IF(D$5&lt;&gt;0,state!U$2,"")</f>
        <v/>
      </c>
      <c r="H42" s="11" t="str">
        <f>IF(H$5&lt;&gt;0,VLOOKUP(H$4,components!B$3:AW$613,28,FALSE),"")</f>
        <v/>
      </c>
      <c r="I42" s="11" t="str">
        <f>IF(I$5&lt;&gt;0,VLOOKUP(I$4,components!B$3:AX$613,28,FALSE),"")</f>
        <v/>
      </c>
      <c r="J42" s="11" t="str">
        <f>IF(J$5&lt;&gt;0,VLOOKUP(J$4,components!B$3:AY$613,28,FALSE),"")</f>
        <v/>
      </c>
    </row>
    <row r="43" spans="1:10" x14ac:dyDescent="0.35">
      <c r="A43" s="39"/>
      <c r="B43" s="40"/>
      <c r="C43" s="40" t="s">
        <v>22</v>
      </c>
      <c r="D43" s="14" t="str">
        <f>IF(D$5&lt;&gt;0,VLOOKUP(D$4,components!B$3:AS$613,29,FALSE),"")</f>
        <v/>
      </c>
      <c r="E43" s="11" t="str">
        <f>IF(D$5&lt;&gt;0,VLOOKUP(E$5,counties!A$2:AM$89,23,FALSE),"")</f>
        <v/>
      </c>
      <c r="F43" s="11" t="str">
        <f>IF(D$5&lt;&gt;0,VLOOKUP(D$4,sim_dist!A$2:AM$609,23,FALSE),"")</f>
        <v/>
      </c>
      <c r="G43" s="11" t="str">
        <f>IF(D$5&lt;&gt;0,state!V$2,"")</f>
        <v/>
      </c>
      <c r="H43" s="11" t="str">
        <f>IF(H$5&lt;&gt;0,VLOOKUP(H$4,components!B$3:AW$613,29,FALSE),"")</f>
        <v/>
      </c>
      <c r="I43" s="11" t="str">
        <f>IF(I$5&lt;&gt;0,VLOOKUP(I$4,components!B$3:AX$613,29,FALSE),"")</f>
        <v/>
      </c>
      <c r="J43" s="11" t="str">
        <f>IF(J$5&lt;&gt;0,VLOOKUP(J$4,components!B$3:AY$613,29,FALSE),"")</f>
        <v/>
      </c>
    </row>
    <row r="44" spans="1:10" x14ac:dyDescent="0.35">
      <c r="A44" s="39"/>
      <c r="B44" s="40"/>
      <c r="C44" s="40" t="s">
        <v>23</v>
      </c>
      <c r="D44" s="14" t="str">
        <f>IF(D$5&lt;&gt;0,VLOOKUP(D$4,components!B$3:AS$613,30,FALSE),"")</f>
        <v/>
      </c>
      <c r="E44" s="12" t="s">
        <v>1431</v>
      </c>
      <c r="F44" s="12" t="s">
        <v>1431</v>
      </c>
      <c r="G44" s="12" t="s">
        <v>1431</v>
      </c>
      <c r="H44" s="14" t="str">
        <f>IF(H$5&lt;&gt;0,VLOOKUP(H$4,components!B$3:AW$613,30,FALSE),"")</f>
        <v/>
      </c>
      <c r="I44" s="14" t="str">
        <f>IF(I$5&lt;&gt;0,VLOOKUP(I$4,components!B$3:AX$613,30,FALSE),"")</f>
        <v/>
      </c>
      <c r="J44" s="14" t="str">
        <f>IF(J$5&lt;&gt;0,VLOOKUP(J$4,components!B$3:AY$613,30,FALSE),"")</f>
        <v/>
      </c>
    </row>
    <row r="45" spans="1:10" x14ac:dyDescent="0.35">
      <c r="A45" s="39"/>
      <c r="B45" s="41" t="s">
        <v>24</v>
      </c>
      <c r="C45" s="40"/>
      <c r="D45" s="15"/>
      <c r="E45" s="26"/>
      <c r="F45" s="27"/>
      <c r="G45" s="15"/>
      <c r="H45" s="15"/>
      <c r="I45" s="15"/>
      <c r="J45" s="15"/>
    </row>
    <row r="46" spans="1:10" x14ac:dyDescent="0.35">
      <c r="A46" s="39"/>
      <c r="B46" s="40"/>
      <c r="C46" s="40" t="s">
        <v>25</v>
      </c>
      <c r="D46" s="8" t="str">
        <f>IF(D$5&lt;&gt;0,VLOOKUP(D$4,components!B$3:AS$613,31,FALSE),"")</f>
        <v/>
      </c>
      <c r="E46" s="8" t="str">
        <f>IF(D$5&lt;&gt;0,VLOOKUP(E$5,counties!A$2:AM$89,24,FALSE),"")</f>
        <v/>
      </c>
      <c r="F46" s="8" t="str">
        <f>IF(D$5&lt;&gt;0,VLOOKUP(D$4,sim_dist!A$2:AM$609,24,FALSE),"")</f>
        <v/>
      </c>
      <c r="G46" s="8" t="str">
        <f>IF(D$5&lt;&gt;0,state!W$2,"")</f>
        <v/>
      </c>
      <c r="H46" s="8" t="str">
        <f>IF(H$5&lt;&gt;0,VLOOKUP(H$4,components!B$3:AW$613,31,FALSE),"")</f>
        <v/>
      </c>
      <c r="I46" s="8" t="str">
        <f>IF(I$5&lt;&gt;0,VLOOKUP(I$4,components!B$3:AX$613,31,FALSE),"")</f>
        <v/>
      </c>
      <c r="J46" s="8" t="str">
        <f>IF(J$5&lt;&gt;0,VLOOKUP(J$4,components!B$3:AY$613,31,FALSE),"")</f>
        <v/>
      </c>
    </row>
    <row r="47" spans="1:10" x14ac:dyDescent="0.35">
      <c r="A47" s="39"/>
      <c r="B47" s="40"/>
      <c r="C47" s="40" t="s">
        <v>26</v>
      </c>
      <c r="D47" s="8" t="str">
        <f>IF(D$5&lt;&gt;0,VLOOKUP(D$4,components!B$3:AS$613,32,FALSE),"")</f>
        <v/>
      </c>
      <c r="E47" s="8" t="str">
        <f>IF(D$5&lt;&gt;0,VLOOKUP(E$5,counties!A$2:AM$89,25,FALSE),"")</f>
        <v/>
      </c>
      <c r="F47" s="8" t="str">
        <f>IF(D$5&lt;&gt;0,VLOOKUP(D$4,sim_dist!A$2:AM$609,25,FALSE),"")</f>
        <v/>
      </c>
      <c r="G47" s="8" t="str">
        <f>IF(D$5&lt;&gt;0,state!X$2,"")</f>
        <v/>
      </c>
      <c r="H47" s="8" t="str">
        <f>IF(H$5&lt;&gt;0,VLOOKUP(H$4,components!B$3:AW$613,32,FALSE),"")</f>
        <v/>
      </c>
      <c r="I47" s="8" t="str">
        <f>IF(I$5&lt;&gt;0,VLOOKUP(I$4,components!B$3:AX$613,32,FALSE),"")</f>
        <v/>
      </c>
      <c r="J47" s="8" t="str">
        <f>IF(J$5&lt;&gt;0,VLOOKUP(J$4,components!B$3:AY$613,32,FALSE),"")</f>
        <v/>
      </c>
    </row>
    <row r="48" spans="1:10" x14ac:dyDescent="0.35">
      <c r="A48" s="39"/>
      <c r="B48" s="40"/>
      <c r="C48" s="40" t="s">
        <v>27</v>
      </c>
      <c r="D48" s="8" t="str">
        <f>IF(D$5&lt;&gt;0,VLOOKUP(D$4,components!B$3:AS$613,33,FALSE),"")</f>
        <v/>
      </c>
      <c r="E48" s="8" t="str">
        <f>IF(D$5&lt;&gt;0,VLOOKUP(E$5,counties!A$2:AM$89,26,FALSE),"")</f>
        <v/>
      </c>
      <c r="F48" s="8" t="str">
        <f>IF(D$5&lt;&gt;0,VLOOKUP(D$4,sim_dist!A$2:AM$609,26,FALSE),"")</f>
        <v/>
      </c>
      <c r="G48" s="8" t="str">
        <f>IF(D$5&lt;&gt;0,state!Y$2,"")</f>
        <v/>
      </c>
      <c r="H48" s="8" t="str">
        <f>IF(H$5&lt;&gt;0,VLOOKUP(H$4,components!B$3:AW$613,33,FALSE),"")</f>
        <v/>
      </c>
      <c r="I48" s="8" t="str">
        <f>IF(I$5&lt;&gt;0,VLOOKUP(I$4,components!B$3:AX$613,33,FALSE),"")</f>
        <v/>
      </c>
      <c r="J48" s="8" t="str">
        <f>IF(J$5&lt;&gt;0,VLOOKUP(J$4,components!B$3:AY$613,33,FALSE),"")</f>
        <v/>
      </c>
    </row>
    <row r="49" spans="1:10" x14ac:dyDescent="0.35">
      <c r="A49" s="42"/>
      <c r="B49" s="41" t="s">
        <v>28</v>
      </c>
      <c r="C49" s="41"/>
      <c r="D49" s="15"/>
      <c r="E49" s="26"/>
      <c r="F49" s="27"/>
      <c r="G49" s="3"/>
      <c r="H49" s="15"/>
      <c r="I49" s="15"/>
      <c r="J49" s="15"/>
    </row>
    <row r="50" spans="1:10" x14ac:dyDescent="0.35">
      <c r="A50" s="42"/>
      <c r="B50" s="41"/>
      <c r="C50" s="40" t="s">
        <v>29</v>
      </c>
      <c r="D50" s="14" t="str">
        <f>IF(D$5&lt;&gt;0,VLOOKUP(D$4,components!B$3:AS$613,34,FALSE),"")</f>
        <v/>
      </c>
      <c r="E50" s="14" t="str">
        <f>IF(D$5&lt;&gt;0,VLOOKUP(E$5,counties!A$2:AM$89,27,FALSE),"")</f>
        <v/>
      </c>
      <c r="F50" s="14" t="str">
        <f>IF(D$5&lt;&gt;0,VLOOKUP(D$4,sim_dist!A$2:AM$609,27,FALSE),"")</f>
        <v/>
      </c>
      <c r="G50" s="7" t="str">
        <f>IF(D$5&lt;&gt;0,state!Z$2,"")</f>
        <v/>
      </c>
      <c r="H50" s="14" t="str">
        <f>IF(H$5&lt;&gt;0,VLOOKUP(H$4,components!B$3:AW$613,34,FALSE),"")</f>
        <v/>
      </c>
      <c r="I50" s="14" t="str">
        <f>IF(I$5&lt;&gt;0,VLOOKUP(I$4,components!B$3:AX$613,34,FALSE),"")</f>
        <v/>
      </c>
      <c r="J50" s="14" t="str">
        <f>IF(J$5&lt;&gt;0,VLOOKUP(J$4,components!B$3:AY$613,34,FALSE),"")</f>
        <v/>
      </c>
    </row>
    <row r="51" spans="1:10" x14ac:dyDescent="0.35">
      <c r="A51" s="39"/>
      <c r="B51" s="40"/>
      <c r="C51" s="40" t="s">
        <v>30</v>
      </c>
      <c r="D51" s="18" t="str">
        <f>IF(D$5&lt;&gt;0,VLOOKUP(D$4,components!B$3:AS$613,35,FALSE),"")</f>
        <v/>
      </c>
      <c r="E51" s="18" t="str">
        <f>IF(D$5&lt;&gt;0,VLOOKUP(E$5,counties!A$2:AM$89,28,FALSE),"")</f>
        <v/>
      </c>
      <c r="F51" s="18" t="str">
        <f>IF(D$5&lt;&gt;0,VLOOKUP(D$4,sim_dist!A$2:AM$609,28,FALSE),"")</f>
        <v/>
      </c>
      <c r="G51" s="7" t="str">
        <f>IF(D$5&lt;&gt;0,state!AA$2,"")</f>
        <v/>
      </c>
      <c r="H51" s="18" t="str">
        <f>IF(H$5&lt;&gt;0,VLOOKUP(H$4,components!B$3:AW$613,35,FALSE),"")</f>
        <v/>
      </c>
      <c r="I51" s="18" t="str">
        <f>IF(I$5&lt;&gt;0,VLOOKUP(I$4,components!B$3:AX$613,35,FALSE),"")</f>
        <v/>
      </c>
      <c r="J51" s="18" t="str">
        <f>IF(J$5&lt;&gt;0,VLOOKUP(J$4,components!B$3:AY$613,35,FALSE),"")</f>
        <v/>
      </c>
    </row>
    <row r="52" spans="1:10" x14ac:dyDescent="0.35">
      <c r="A52" s="39"/>
      <c r="B52" s="40"/>
      <c r="C52" s="40" t="s">
        <v>31</v>
      </c>
      <c r="D52" s="18" t="str">
        <f>IF(D$5&lt;&gt;0,VLOOKUP(D$4,components!B$3:AS$613,36,FALSE),"")</f>
        <v/>
      </c>
      <c r="E52" s="18" t="str">
        <f>IF(D$5&lt;&gt;0,VLOOKUP(E$5,counties!A$2:AM$89,29,FALSE),"")</f>
        <v/>
      </c>
      <c r="F52" s="18" t="str">
        <f>IF(D$5&lt;&gt;0,VLOOKUP(D$4,sim_dist!A$2:AM$609,29,FALSE),"")</f>
        <v/>
      </c>
      <c r="G52" s="7" t="str">
        <f>IF(D$5&lt;&gt;0,state!AB$2,"")</f>
        <v/>
      </c>
      <c r="H52" s="18" t="str">
        <f>IF(H$5&lt;&gt;0,VLOOKUP(H$4,components!B$3:AW$613,36,FALSE),"")</f>
        <v/>
      </c>
      <c r="I52" s="18" t="str">
        <f>IF(I$5&lt;&gt;0,VLOOKUP(I$4,components!B$3:AX$613,36,FALSE),"")</f>
        <v/>
      </c>
      <c r="J52" s="18" t="str">
        <f>IF(J$5&lt;&gt;0,VLOOKUP(J$4,components!B$3:AY$613,36,FALSE),"")</f>
        <v/>
      </c>
    </row>
    <row r="53" spans="1:10" x14ac:dyDescent="0.35">
      <c r="A53" s="39"/>
      <c r="B53" s="40"/>
      <c r="C53" s="40" t="s">
        <v>32</v>
      </c>
      <c r="D53" s="18" t="str">
        <f>IF(D$5&lt;&gt;0,VLOOKUP(D$4,components!B$3:AS$613,37,FALSE),"")</f>
        <v/>
      </c>
      <c r="E53" s="18" t="str">
        <f>IF(D$5&lt;&gt;0,VLOOKUP(E$5,counties!A$2:AM$89,30,FALSE),"")</f>
        <v/>
      </c>
      <c r="F53" s="18" t="str">
        <f>IF(D$5&lt;&gt;0,VLOOKUP(D$4,sim_dist!A$2:AM$609,30,FALSE),"")</f>
        <v/>
      </c>
      <c r="G53" s="7" t="str">
        <f>IF(D$5&lt;&gt;0,state!AC$2,"")</f>
        <v/>
      </c>
      <c r="H53" s="18" t="str">
        <f>IF(H$5&lt;&gt;0,VLOOKUP(H$4,components!B$3:AW$613,37,FALSE),"")</f>
        <v/>
      </c>
      <c r="I53" s="18" t="str">
        <f>IF(I$5&lt;&gt;0,VLOOKUP(I$4,components!B$3:AX$613,37,FALSE),"")</f>
        <v/>
      </c>
      <c r="J53" s="18" t="str">
        <f>IF(J$5&lt;&gt;0,VLOOKUP(J$4,components!B$3:AY$613,37,FALSE),"")</f>
        <v/>
      </c>
    </row>
    <row r="54" spans="1:10" x14ac:dyDescent="0.35">
      <c r="A54" s="39"/>
      <c r="B54" s="40"/>
      <c r="C54" s="40" t="s">
        <v>1568</v>
      </c>
      <c r="D54" s="14" t="str">
        <f>IF(D$5&lt;&gt;0,VLOOKUP(D$4,components!B$3:AS$613,38,FALSE),"")</f>
        <v/>
      </c>
      <c r="E54" s="12" t="s">
        <v>1431</v>
      </c>
      <c r="F54" s="12" t="s">
        <v>1431</v>
      </c>
      <c r="G54" s="12" t="s">
        <v>1431</v>
      </c>
      <c r="H54" s="14" t="str">
        <f>IF(H$5&lt;&gt;0,VLOOKUP(H$4,components!B$3:AW$613,38,FALSE),"")</f>
        <v/>
      </c>
      <c r="I54" s="14" t="str">
        <f>IF(I$5&lt;&gt;0,VLOOKUP(I$4,components!B$3:AX$613,38,FALSE),"")</f>
        <v/>
      </c>
      <c r="J54" s="14" t="str">
        <f>IF(J$5&lt;&gt;0,VLOOKUP(J$4,components!B$3:AY$613,38,FALSE),"")</f>
        <v/>
      </c>
    </row>
    <row r="55" spans="1:10" x14ac:dyDescent="0.35">
      <c r="A55" s="39"/>
      <c r="B55" s="41" t="s">
        <v>33</v>
      </c>
      <c r="C55" s="40"/>
      <c r="D55" s="15"/>
      <c r="E55" s="13"/>
      <c r="F55" s="13"/>
      <c r="G55" s="5"/>
      <c r="H55" s="15"/>
      <c r="I55" s="15"/>
      <c r="J55" s="15"/>
    </row>
    <row r="56" spans="1:10" x14ac:dyDescent="0.35">
      <c r="A56" s="39"/>
      <c r="B56" s="40"/>
      <c r="C56" s="40" t="s">
        <v>34</v>
      </c>
      <c r="D56" s="16" t="str">
        <f>IF(D$5&lt;&gt;0,VLOOKUP(D$4,components!B$3:AS$613,39,FALSE),"")</f>
        <v/>
      </c>
      <c r="E56" s="92" t="str">
        <f>IF(D$5&lt;&gt;0,VLOOKUP(E$5,counties!A$2:AM$89,31,FALSE),"")</f>
        <v/>
      </c>
      <c r="F56" s="92" t="str">
        <f>IF(D$5&lt;&gt;0,VLOOKUP(D$4,sim_dist!A$2:AM$609,31,FALSE),"")</f>
        <v/>
      </c>
      <c r="G56" s="94" t="str">
        <f>IF(D$5&lt;&gt;0,1,"")</f>
        <v/>
      </c>
      <c r="H56" s="16" t="str">
        <f>IF(H$5&lt;&gt;0,VLOOKUP(H$4,components!B$3:AW$613,39,FALSE),"")</f>
        <v/>
      </c>
      <c r="I56" s="16" t="str">
        <f>IF(I$5&lt;&gt;0,VLOOKUP(I$4,components!B$3:AX$613,39,FALSE),"")</f>
        <v/>
      </c>
      <c r="J56" s="16" t="str">
        <f>IF(J$5&lt;&gt;0,VLOOKUP(J$4,components!B$3:AY$613,39,FALSE),"")</f>
        <v/>
      </c>
    </row>
    <row r="57" spans="1:10" x14ac:dyDescent="0.35">
      <c r="A57" s="39"/>
      <c r="B57" s="40"/>
      <c r="C57" s="40" t="s">
        <v>35</v>
      </c>
      <c r="D57" s="14" t="str">
        <f>IF(D$5&lt;&gt;0,VLOOKUP(D$4,components!B$3:AS$613,40,FALSE),"")</f>
        <v/>
      </c>
      <c r="E57" s="14" t="str">
        <f>IF(D$5&lt;&gt;0,VLOOKUP(E$5,counties!A$2:AM$89,32,FALSE),"")</f>
        <v/>
      </c>
      <c r="F57" s="14" t="str">
        <f>IF(D$5&lt;&gt;0,VLOOKUP(D$4,sim_dist!A$2:AM$609,32,FALSE),"")</f>
        <v/>
      </c>
      <c r="G57" s="14" t="str">
        <f>IF(D$5&lt;&gt;0,state!AE$2,"")</f>
        <v/>
      </c>
      <c r="H57" s="17" t="str">
        <f>IF(H$5&lt;&gt;0,VLOOKUP(H$4,components!B$3:AW$613,40,FALSE),"")</f>
        <v/>
      </c>
      <c r="I57" s="17" t="str">
        <f>IF(I$5&lt;&gt;0,VLOOKUP(I$4,components!B$3:AX$613,40,FALSE),"")</f>
        <v/>
      </c>
      <c r="J57" s="17" t="str">
        <f>IF(J$5&lt;&gt;0,VLOOKUP(J$4,components!B$3:AY$613,40,FALSE),"")</f>
        <v/>
      </c>
    </row>
    <row r="58" spans="1:10" x14ac:dyDescent="0.35">
      <c r="A58" s="39"/>
      <c r="B58" s="40"/>
      <c r="C58" s="40" t="s">
        <v>36</v>
      </c>
      <c r="D58" s="8" t="str">
        <f>IF(D$5&lt;&gt;0,VLOOKUP(D$4,components!B$3:AS$613,41,FALSE),"")</f>
        <v/>
      </c>
      <c r="E58" s="8" t="str">
        <f>IF(D$5&lt;&gt;0,VLOOKUP(E$5,counties!A$2:AM$89,33,FALSE),"")</f>
        <v/>
      </c>
      <c r="F58" s="8" t="str">
        <f>IF(D$5&lt;&gt;0,VLOOKUP(D$4,sim_dist!A$2:AM$609,33,FALSE),"")</f>
        <v/>
      </c>
      <c r="G58" s="8" t="str">
        <f>IF(D$5&lt;&gt;0,state!AF$2,"")</f>
        <v/>
      </c>
      <c r="H58" s="8" t="str">
        <f>IF(H$5&lt;&gt;0,VLOOKUP(H$4,components!B$3:AW$613,41,FALSE),"")</f>
        <v/>
      </c>
      <c r="I58" s="8" t="str">
        <f>IF(I$5&lt;&gt;0,VLOOKUP(I$4,components!B$3:AX$613,41,FALSE),"")</f>
        <v/>
      </c>
      <c r="J58" s="8" t="str">
        <f>IF(J$5&lt;&gt;0,VLOOKUP(J$4,components!B$3:AY$613,41,FALSE),"")</f>
        <v/>
      </c>
    </row>
    <row r="59" spans="1:10" x14ac:dyDescent="0.35">
      <c r="A59" s="39"/>
      <c r="B59" s="40"/>
      <c r="C59" s="40" t="s">
        <v>37</v>
      </c>
      <c r="D59" s="14" t="str">
        <f>IF(D$5&lt;&gt;0,VLOOKUP(D$4,components!B$3:AS$613,42,FALSE),"")</f>
        <v/>
      </c>
      <c r="E59" s="11" t="str">
        <f>IF(D$5&lt;&gt;0,VLOOKUP(E$5,counties!A$2:AM$89,34,FALSE),"")</f>
        <v/>
      </c>
      <c r="F59" s="11" t="str">
        <f>IF(D$5&lt;&gt;0,VLOOKUP(D$4,sim_dist!A$2:AM$609,34,FALSE),"")</f>
        <v/>
      </c>
      <c r="G59" s="11" t="str">
        <f>IF(D$5&lt;&gt;0,state!AG$2,"")</f>
        <v/>
      </c>
      <c r="H59" s="14" t="str">
        <f>IF(H$5&lt;&gt;0,VLOOKUP(H$4,components!B$3:AW$613,42,FALSE),"")</f>
        <v/>
      </c>
      <c r="I59" s="14" t="str">
        <f>IF(I$5&lt;&gt;0,VLOOKUP(I$4,components!B$3:AX$613,42,FALSE),"")</f>
        <v/>
      </c>
      <c r="J59" s="14" t="str">
        <f>IF(J$5&lt;&gt;0,VLOOKUP(J$4,components!B$3:AY$613,42,FALSE),"")</f>
        <v/>
      </c>
    </row>
    <row r="60" spans="1:10" x14ac:dyDescent="0.35">
      <c r="A60" s="39"/>
      <c r="B60" s="41" t="s">
        <v>38</v>
      </c>
      <c r="C60" s="40"/>
      <c r="D60" s="15"/>
      <c r="E60" s="26"/>
      <c r="F60" s="27"/>
      <c r="G60" s="5"/>
      <c r="H60" s="15"/>
      <c r="I60" s="15"/>
      <c r="J60" s="15"/>
    </row>
    <row r="61" spans="1:10" x14ac:dyDescent="0.35">
      <c r="A61" s="39"/>
      <c r="B61" s="40"/>
      <c r="C61" s="40" t="s">
        <v>39</v>
      </c>
      <c r="D61" s="18" t="str">
        <f>IF(D$5&lt;&gt;0,VLOOKUP(D$4,components!B$3:AS$613,43,FALSE),"")</f>
        <v/>
      </c>
      <c r="E61" s="18" t="str">
        <f>IF(D$5&lt;&gt;0,VLOOKUP(E$5,counties!A$2:AM$89,35,FALSE),"")</f>
        <v/>
      </c>
      <c r="F61" s="18" t="str">
        <f>IF(D$5&lt;&gt;0,VLOOKUP(D$4,sim_dist!A$2:AM$609,35,FALSE),"")</f>
        <v/>
      </c>
      <c r="G61" s="7" t="str">
        <f>IF(D$5&lt;&gt;0,state!AH$2,"")</f>
        <v/>
      </c>
      <c r="H61" s="18" t="str">
        <f>IF(H$5&lt;&gt;0,VLOOKUP(H$4,components!B$3:AW$613,43,FALSE),"")</f>
        <v/>
      </c>
      <c r="I61" s="18" t="str">
        <f>IF(I$5&lt;&gt;0,VLOOKUP(I$4,components!B$3:AX$613,43,FALSE),"")</f>
        <v/>
      </c>
      <c r="J61" s="18" t="str">
        <f>IF(J$5&lt;&gt;0,VLOOKUP(J$4,components!B$3:AY$613,43,FALSE),"")</f>
        <v/>
      </c>
    </row>
    <row r="62" spans="1:10" x14ac:dyDescent="0.35">
      <c r="A62" s="39"/>
      <c r="B62" s="40"/>
      <c r="C62" s="40" t="s">
        <v>40</v>
      </c>
      <c r="D62" s="6" t="str">
        <f>IF(D$5&lt;&gt;0,VLOOKUP(D$4,components!B$3:AS$613,44,FALSE),"")</f>
        <v/>
      </c>
      <c r="E62" s="6" t="str">
        <f>IF(D$5&lt;&gt;0,VLOOKUP(E$5,counties!A$2:AM$89,36,FALSE),"")</f>
        <v/>
      </c>
      <c r="F62" s="6" t="str">
        <f>IF(D$5&lt;&gt;0,VLOOKUP(D$4,sim_dist!A$2:AM$609,36,FALSE),"")</f>
        <v/>
      </c>
      <c r="G62" s="7" t="str">
        <f>IF(D$5&lt;&gt;0,state!AI$2,"")</f>
        <v/>
      </c>
      <c r="H62" s="6" t="str">
        <f>IF(H$5&lt;&gt;0,VLOOKUP(H$4,components!B$3:AW$613,44,FALSE),"")</f>
        <v/>
      </c>
      <c r="I62" s="6" t="str">
        <f>IF(I$5&lt;&gt;0,VLOOKUP(I$4,components!B$3:AX$613,44,FALSE),"")</f>
        <v/>
      </c>
      <c r="J62" s="6" t="str">
        <f>IF(J$5&lt;&gt;0,VLOOKUP(J$4,components!B$3:AY$613,44,FALSE),"")</f>
        <v/>
      </c>
    </row>
    <row r="63" spans="1:10" x14ac:dyDescent="0.35">
      <c r="A63" s="39"/>
      <c r="B63" s="40"/>
      <c r="C63" s="40" t="s">
        <v>41</v>
      </c>
      <c r="D63" s="45" t="str">
        <f>IF(D$5&lt;&gt;0,VLOOKUP(D$4,components!B$3:AT$613,45,FALSE),"")</f>
        <v/>
      </c>
      <c r="E63" s="45" t="str">
        <f>IF(D$5&lt;&gt;0,VLOOKUP(E$5,counties!A$2:AM$89,37,FALSE),"")</f>
        <v/>
      </c>
      <c r="F63" s="45" t="str">
        <f>IF(D$5&lt;&gt;0,VLOOKUP(D$4,sim_dist!A$2:AM$609,37,FALSE),"")</f>
        <v/>
      </c>
      <c r="G63" s="45" t="str">
        <f>IF(D$5&lt;&gt;0,state!AJ$2,"")</f>
        <v/>
      </c>
      <c r="H63" s="45" t="str">
        <f>IF(H$5&lt;&gt;0,VLOOKUP(H$4,components!B$3:AX$613,45,FALSE),"")</f>
        <v/>
      </c>
      <c r="I63" s="45" t="str">
        <f>IF(I$5&lt;&gt;0,VLOOKUP(I$4,components!B$3:AY$613,45,FALSE),"")</f>
        <v/>
      </c>
      <c r="J63" s="45" t="str">
        <f>IF(J$5&lt;&gt;0,VLOOKUP(J$4,components!B$3:AY$613,45,FALSE),"")</f>
        <v/>
      </c>
    </row>
    <row r="64" spans="1:10" x14ac:dyDescent="0.35">
      <c r="A64" s="39"/>
      <c r="B64" s="40"/>
      <c r="C64" s="40"/>
      <c r="D64" s="19"/>
      <c r="E64" s="19"/>
      <c r="F64" s="19"/>
      <c r="G64" s="19"/>
      <c r="H64" s="19"/>
      <c r="I64" s="19"/>
      <c r="J64" s="19"/>
    </row>
    <row r="65" spans="1:4" x14ac:dyDescent="0.35">
      <c r="A65" s="41"/>
      <c r="B65" s="40" t="s">
        <v>42</v>
      </c>
      <c r="C65" s="40"/>
      <c r="D65" s="40"/>
    </row>
  </sheetData>
  <sheetProtection algorithmName="SHA-512" hashValue="yb9hGaLE5xguRYNi93p4q7jmZQqYCep6wG0XHODcPj2mFXGfKCJx47jx2sAaccBawOoUxdpYhrONyJw5H++/TA==" saltValue="m0rEXBpzYFWErzS0ELE7Iw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components!$A$2:$A$613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topLeftCell="A49" zoomScale="98" zoomScaleNormal="98" workbookViewId="0">
      <selection activeCell="A22" sqref="A22"/>
    </sheetView>
  </sheetViews>
  <sheetFormatPr defaultColWidth="9.08984375" defaultRowHeight="12.5" x14ac:dyDescent="0.25"/>
  <cols>
    <col min="1" max="2" width="9.08984375" style="49"/>
    <col min="3" max="3" width="36.36328125" style="49" customWidth="1"/>
    <col min="4" max="4" width="13.36328125" style="88" customWidth="1"/>
    <col min="5" max="5" width="25.54296875" style="49" customWidth="1"/>
    <col min="6" max="6" width="86.90625" style="52" customWidth="1"/>
    <col min="7" max="16384" width="9.08984375" style="49"/>
  </cols>
  <sheetData>
    <row r="1" spans="1:6" ht="24" customHeight="1" x14ac:dyDescent="0.25">
      <c r="A1" s="157" t="s">
        <v>1375</v>
      </c>
      <c r="B1" s="158"/>
      <c r="C1" s="158"/>
      <c r="D1" s="131"/>
      <c r="E1" s="132"/>
      <c r="F1" s="133"/>
    </row>
    <row r="2" spans="1:6" s="50" customFormat="1" ht="14.25" customHeight="1" x14ac:dyDescent="0.3">
      <c r="A2" s="159" t="s">
        <v>1376</v>
      </c>
      <c r="B2" s="159"/>
      <c r="C2" s="159"/>
      <c r="D2" s="148" t="s">
        <v>1487</v>
      </c>
    </row>
    <row r="3" spans="1:6" s="50" customFormat="1" ht="14.25" customHeight="1" x14ac:dyDescent="0.35">
      <c r="A3" s="160" t="s">
        <v>1377</v>
      </c>
      <c r="B3" s="160"/>
      <c r="C3" s="160"/>
      <c r="D3" s="135" t="s">
        <v>1378</v>
      </c>
    </row>
    <row r="4" spans="1:6" s="52" customFormat="1" ht="14.25" customHeight="1" x14ac:dyDescent="0.25">
      <c r="A4" s="159" t="s">
        <v>1521</v>
      </c>
      <c r="B4" s="159"/>
      <c r="C4" s="159"/>
      <c r="D4" s="135" t="s">
        <v>1522</v>
      </c>
    </row>
    <row r="5" spans="1:6" s="52" customFormat="1" ht="14.25" customHeight="1" x14ac:dyDescent="0.25">
      <c r="A5" s="53" t="s">
        <v>1379</v>
      </c>
      <c r="B5" s="53"/>
      <c r="C5" s="53"/>
      <c r="D5" s="135" t="s">
        <v>1380</v>
      </c>
    </row>
    <row r="6" spans="1:6" s="52" customFormat="1" ht="14.25" customHeight="1" x14ac:dyDescent="0.3">
      <c r="A6" s="53" t="s">
        <v>1524</v>
      </c>
      <c r="B6" s="53"/>
      <c r="C6" s="53"/>
      <c r="D6" s="136" t="s">
        <v>1525</v>
      </c>
    </row>
    <row r="7" spans="1:6" s="52" customFormat="1" ht="14.25" customHeight="1" x14ac:dyDescent="0.3">
      <c r="A7" s="53" t="s">
        <v>1426</v>
      </c>
      <c r="B7" s="53"/>
      <c r="C7" s="53"/>
      <c r="D7" s="136" t="s">
        <v>1423</v>
      </c>
    </row>
    <row r="8" spans="1:6" s="56" customFormat="1" ht="21.75" customHeight="1" x14ac:dyDescent="0.35">
      <c r="A8" s="54"/>
      <c r="B8" s="55"/>
      <c r="C8" s="55"/>
      <c r="D8" s="51"/>
      <c r="E8" s="50"/>
      <c r="F8" s="50"/>
    </row>
    <row r="9" spans="1:6" ht="30.75" customHeight="1" x14ac:dyDescent="0.25">
      <c r="A9" s="161" t="s">
        <v>1381</v>
      </c>
      <c r="B9" s="161"/>
      <c r="C9" s="162"/>
      <c r="D9" s="57" t="s">
        <v>1382</v>
      </c>
      <c r="E9" s="58" t="s">
        <v>1383</v>
      </c>
      <c r="F9" s="57" t="s">
        <v>1384</v>
      </c>
    </row>
    <row r="10" spans="1:6" ht="15.5" x14ac:dyDescent="0.35">
      <c r="A10" s="59" t="s">
        <v>3</v>
      </c>
      <c r="B10" s="59"/>
      <c r="C10" s="59"/>
      <c r="D10" s="60"/>
      <c r="E10" s="59"/>
    </row>
    <row r="11" spans="1:6" ht="12.75" customHeight="1" x14ac:dyDescent="0.25">
      <c r="A11" s="61"/>
      <c r="B11" s="62" t="s">
        <v>1385</v>
      </c>
      <c r="C11" s="62"/>
      <c r="D11" s="68" t="s">
        <v>1569</v>
      </c>
      <c r="E11" s="63" t="s">
        <v>1536</v>
      </c>
      <c r="F11" s="64" t="s">
        <v>1571</v>
      </c>
    </row>
    <row r="12" spans="1:6" ht="12.75" customHeight="1" x14ac:dyDescent="0.25">
      <c r="A12" s="61"/>
      <c r="B12" s="62" t="s">
        <v>1422</v>
      </c>
      <c r="C12" s="62"/>
      <c r="D12" s="68" t="s">
        <v>1569</v>
      </c>
      <c r="E12" s="63" t="s">
        <v>1536</v>
      </c>
      <c r="F12" s="64" t="s">
        <v>1571</v>
      </c>
    </row>
    <row r="13" spans="1:6" ht="12.75" customHeight="1" x14ac:dyDescent="0.25">
      <c r="A13" s="61"/>
      <c r="B13" s="62" t="s">
        <v>1421</v>
      </c>
      <c r="C13" s="62"/>
      <c r="D13" s="68" t="s">
        <v>1569</v>
      </c>
      <c r="E13" s="63" t="s">
        <v>1536</v>
      </c>
      <c r="F13" s="64" t="s">
        <v>1571</v>
      </c>
    </row>
    <row r="14" spans="1:6" ht="12.75" customHeight="1" x14ac:dyDescent="0.25">
      <c r="A14" s="61"/>
      <c r="B14" s="62" t="s">
        <v>1532</v>
      </c>
      <c r="C14" s="62"/>
      <c r="D14" s="68" t="s">
        <v>1570</v>
      </c>
      <c r="E14" s="63" t="s">
        <v>1536</v>
      </c>
      <c r="F14" s="64" t="s">
        <v>1535</v>
      </c>
    </row>
    <row r="15" spans="1:6" ht="12.75" customHeight="1" x14ac:dyDescent="0.25">
      <c r="A15" s="61"/>
      <c r="B15" s="61"/>
      <c r="C15" s="61"/>
      <c r="D15" s="86"/>
      <c r="E15" s="65"/>
    </row>
    <row r="16" spans="1:6" ht="12.75" customHeight="1" x14ac:dyDescent="0.35">
      <c r="A16" s="59" t="s">
        <v>1386</v>
      </c>
      <c r="B16" s="59"/>
      <c r="C16" s="59"/>
      <c r="D16" s="66"/>
      <c r="E16" s="67"/>
    </row>
    <row r="17" spans="1:6" ht="12.75" customHeight="1" x14ac:dyDescent="0.25">
      <c r="A17" s="61"/>
      <c r="B17" s="62" t="s">
        <v>4</v>
      </c>
      <c r="C17" s="62"/>
      <c r="D17" s="68" t="s">
        <v>1572</v>
      </c>
      <c r="E17" s="62" t="s">
        <v>1573</v>
      </c>
      <c r="F17" s="64" t="s">
        <v>1574</v>
      </c>
    </row>
    <row r="18" spans="1:6" ht="12.75" customHeight="1" x14ac:dyDescent="0.25">
      <c r="A18" s="61"/>
      <c r="B18" s="62" t="s">
        <v>1387</v>
      </c>
      <c r="C18" s="62"/>
      <c r="D18" s="68" t="s">
        <v>1572</v>
      </c>
      <c r="E18" s="62" t="s">
        <v>1573</v>
      </c>
      <c r="F18" s="64" t="s">
        <v>1575</v>
      </c>
    </row>
    <row r="19" spans="1:6" ht="12.75" customHeight="1" x14ac:dyDescent="0.25">
      <c r="A19" s="61"/>
      <c r="B19" s="69" t="s">
        <v>6</v>
      </c>
      <c r="C19" s="62"/>
      <c r="D19" s="68" t="s">
        <v>1572</v>
      </c>
      <c r="E19" s="62" t="s">
        <v>1573</v>
      </c>
      <c r="F19" s="64" t="s">
        <v>1576</v>
      </c>
    </row>
    <row r="20" spans="1:6" ht="12.75" customHeight="1" x14ac:dyDescent="0.25">
      <c r="A20" s="61"/>
      <c r="B20" s="70" t="s">
        <v>7</v>
      </c>
      <c r="C20" s="62"/>
      <c r="D20" s="68" t="s">
        <v>1572</v>
      </c>
      <c r="E20" s="62" t="s">
        <v>1573</v>
      </c>
      <c r="F20" s="64" t="s">
        <v>1577</v>
      </c>
    </row>
    <row r="21" spans="1:6" ht="12.75" customHeight="1" x14ac:dyDescent="0.25">
      <c r="A21" s="61"/>
      <c r="B21" s="47" t="s">
        <v>52</v>
      </c>
      <c r="C21" s="62"/>
      <c r="D21" s="68" t="s">
        <v>1572</v>
      </c>
      <c r="E21" s="62" t="s">
        <v>1573</v>
      </c>
      <c r="F21" s="64" t="s">
        <v>1578</v>
      </c>
    </row>
    <row r="22" spans="1:6" ht="12.75" customHeight="1" x14ac:dyDescent="0.25">
      <c r="A22" s="61"/>
      <c r="B22" s="61"/>
      <c r="C22" s="61"/>
      <c r="D22" s="86"/>
      <c r="E22" s="65"/>
      <c r="F22" s="71"/>
    </row>
    <row r="23" spans="1:6" ht="12.75" customHeight="1" x14ac:dyDescent="0.35">
      <c r="A23" s="38" t="s">
        <v>49</v>
      </c>
      <c r="B23" s="40"/>
      <c r="C23" s="40"/>
      <c r="D23" s="86"/>
      <c r="E23" s="65"/>
      <c r="F23" s="71"/>
    </row>
    <row r="24" spans="1:6" ht="12.75" customHeight="1" x14ac:dyDescent="0.35">
      <c r="A24" s="38"/>
      <c r="B24" s="47" t="s">
        <v>1533</v>
      </c>
      <c r="C24" s="48"/>
      <c r="D24" s="68" t="s">
        <v>1579</v>
      </c>
      <c r="E24" s="63" t="s">
        <v>1423</v>
      </c>
      <c r="F24" s="64"/>
    </row>
    <row r="25" spans="1:6" ht="12.75" customHeight="1" x14ac:dyDescent="0.35">
      <c r="A25" s="38"/>
      <c r="B25" s="47" t="s">
        <v>1534</v>
      </c>
      <c r="C25" s="48"/>
      <c r="D25" s="68" t="s">
        <v>1579</v>
      </c>
      <c r="E25" s="63" t="s">
        <v>1423</v>
      </c>
      <c r="F25" s="64"/>
    </row>
    <row r="26" spans="1:6" ht="12.75" customHeight="1" x14ac:dyDescent="0.3">
      <c r="A26" s="39"/>
      <c r="B26" s="47" t="s">
        <v>1371</v>
      </c>
      <c r="C26" s="48"/>
      <c r="D26" s="68" t="s">
        <v>1569</v>
      </c>
      <c r="E26" s="63" t="s">
        <v>1537</v>
      </c>
      <c r="F26" s="64"/>
    </row>
    <row r="27" spans="1:6" ht="12.75" customHeight="1" x14ac:dyDescent="0.3">
      <c r="A27" s="39"/>
      <c r="B27" s="47" t="s">
        <v>54</v>
      </c>
      <c r="C27" s="48"/>
      <c r="D27" s="68" t="s">
        <v>1569</v>
      </c>
      <c r="E27" s="63" t="s">
        <v>1580</v>
      </c>
      <c r="F27" s="64"/>
    </row>
    <row r="28" spans="1:6" ht="12.75" customHeight="1" x14ac:dyDescent="0.3">
      <c r="A28" s="39"/>
      <c r="B28" s="47" t="s">
        <v>53</v>
      </c>
      <c r="C28" s="48"/>
      <c r="D28" s="68" t="s">
        <v>1569</v>
      </c>
      <c r="E28" s="63" t="s">
        <v>1526</v>
      </c>
      <c r="F28" s="64"/>
    </row>
    <row r="29" spans="1:6" ht="25.5" customHeight="1" x14ac:dyDescent="0.25">
      <c r="A29" s="39"/>
      <c r="B29" s="155" t="s">
        <v>1427</v>
      </c>
      <c r="C29" s="156"/>
      <c r="D29" s="68" t="s">
        <v>1569</v>
      </c>
      <c r="E29" s="63" t="s">
        <v>1526</v>
      </c>
      <c r="F29" s="64"/>
    </row>
    <row r="30" spans="1:6" ht="12.75" customHeight="1" x14ac:dyDescent="0.3">
      <c r="A30" s="39"/>
      <c r="B30" s="40"/>
      <c r="C30" s="40"/>
      <c r="D30" s="86"/>
      <c r="E30" s="65"/>
      <c r="F30" s="71"/>
    </row>
    <row r="31" spans="1:6" ht="12.75" customHeight="1" x14ac:dyDescent="0.35">
      <c r="A31" s="59" t="s">
        <v>8</v>
      </c>
      <c r="B31" s="59"/>
      <c r="C31" s="59"/>
      <c r="D31" s="66"/>
      <c r="E31" s="67"/>
    </row>
    <row r="32" spans="1:6" ht="12.75" customHeight="1" x14ac:dyDescent="0.25">
      <c r="A32" s="61"/>
      <c r="B32" s="62" t="s">
        <v>9</v>
      </c>
      <c r="C32" s="62"/>
      <c r="D32" s="68" t="s">
        <v>1569</v>
      </c>
      <c r="E32" s="63" t="s">
        <v>1538</v>
      </c>
      <c r="F32" s="64" t="s">
        <v>1488</v>
      </c>
    </row>
    <row r="33" spans="1:6" ht="12.75" customHeight="1" x14ac:dyDescent="0.25">
      <c r="A33" s="61"/>
      <c r="B33" s="72" t="s">
        <v>1489</v>
      </c>
      <c r="C33" s="73"/>
      <c r="D33" s="68" t="s">
        <v>1569</v>
      </c>
      <c r="E33" s="63" t="s">
        <v>1536</v>
      </c>
      <c r="F33" s="64" t="s">
        <v>1488</v>
      </c>
    </row>
    <row r="34" spans="1:6" ht="12.75" customHeight="1" x14ac:dyDescent="0.25">
      <c r="A34" s="61"/>
      <c r="B34" s="72" t="s">
        <v>1490</v>
      </c>
      <c r="C34" s="73"/>
      <c r="D34" s="68" t="s">
        <v>1569</v>
      </c>
      <c r="E34" s="63"/>
      <c r="F34" s="64" t="s">
        <v>1488</v>
      </c>
    </row>
    <row r="35" spans="1:6" ht="12.75" customHeight="1" x14ac:dyDescent="0.25">
      <c r="A35" s="61"/>
      <c r="B35" s="62" t="s">
        <v>1388</v>
      </c>
      <c r="C35" s="62"/>
      <c r="D35" s="68" t="s">
        <v>1569</v>
      </c>
      <c r="E35" s="63" t="s">
        <v>1536</v>
      </c>
      <c r="F35" s="64" t="s">
        <v>1482</v>
      </c>
    </row>
    <row r="36" spans="1:6" ht="12.75" customHeight="1" x14ac:dyDescent="0.25">
      <c r="A36" s="61"/>
      <c r="B36" s="62" t="s">
        <v>1389</v>
      </c>
      <c r="C36" s="62"/>
      <c r="D36" s="68" t="s">
        <v>1569</v>
      </c>
      <c r="E36" s="63" t="s">
        <v>1536</v>
      </c>
      <c r="F36" s="64" t="s">
        <v>1483</v>
      </c>
    </row>
    <row r="37" spans="1:6" ht="25.5" customHeight="1" x14ac:dyDescent="0.25">
      <c r="A37" s="61"/>
      <c r="B37" s="62" t="s">
        <v>1390</v>
      </c>
      <c r="C37" s="62"/>
      <c r="D37" s="68" t="s">
        <v>1569</v>
      </c>
      <c r="E37" s="63" t="s">
        <v>1536</v>
      </c>
      <c r="F37" s="74" t="s">
        <v>1481</v>
      </c>
    </row>
    <row r="38" spans="1:6" ht="12.75" customHeight="1" x14ac:dyDescent="0.25">
      <c r="A38" s="61"/>
      <c r="B38" s="62" t="s">
        <v>1491</v>
      </c>
      <c r="C38" s="62"/>
      <c r="D38" s="68" t="s">
        <v>1569</v>
      </c>
      <c r="E38" s="63" t="s">
        <v>1536</v>
      </c>
      <c r="F38" s="64" t="s">
        <v>1488</v>
      </c>
    </row>
    <row r="39" spans="1:6" ht="12.75" customHeight="1" x14ac:dyDescent="0.25">
      <c r="A39" s="61"/>
      <c r="B39" s="61"/>
      <c r="C39" s="61"/>
      <c r="D39" s="86"/>
      <c r="E39" s="65"/>
      <c r="F39" s="71"/>
    </row>
    <row r="40" spans="1:6" ht="12.75" customHeight="1" x14ac:dyDescent="0.35">
      <c r="A40" s="59" t="s">
        <v>14</v>
      </c>
      <c r="B40" s="59"/>
      <c r="C40" s="59"/>
      <c r="D40" s="66"/>
      <c r="E40" s="67"/>
    </row>
    <row r="41" spans="1:6" ht="12.75" customHeight="1" x14ac:dyDescent="0.3">
      <c r="A41" s="61"/>
      <c r="B41" s="75" t="s">
        <v>15</v>
      </c>
      <c r="C41" s="62"/>
      <c r="D41" s="68"/>
      <c r="E41" s="63"/>
      <c r="F41" s="64" t="s">
        <v>1391</v>
      </c>
    </row>
    <row r="42" spans="1:6" ht="12.75" customHeight="1" x14ac:dyDescent="0.3">
      <c r="A42" s="61"/>
      <c r="B42" s="75"/>
      <c r="C42" s="39" t="s">
        <v>16</v>
      </c>
      <c r="D42" s="68" t="s">
        <v>1569</v>
      </c>
      <c r="E42" s="76" t="s">
        <v>1539</v>
      </c>
      <c r="F42" s="64" t="s">
        <v>1486</v>
      </c>
    </row>
    <row r="43" spans="1:6" ht="12.75" customHeight="1" x14ac:dyDescent="0.25">
      <c r="A43" s="61"/>
      <c r="B43" s="62"/>
      <c r="C43" s="62" t="s">
        <v>17</v>
      </c>
      <c r="D43" s="68" t="s">
        <v>1569</v>
      </c>
      <c r="E43" s="76" t="s">
        <v>1539</v>
      </c>
      <c r="F43" s="64" t="s">
        <v>1392</v>
      </c>
    </row>
    <row r="44" spans="1:6" ht="12.75" customHeight="1" x14ac:dyDescent="0.25">
      <c r="A44" s="61"/>
      <c r="B44" s="62"/>
      <c r="C44" s="62" t="s">
        <v>18</v>
      </c>
      <c r="D44" s="68" t="s">
        <v>1569</v>
      </c>
      <c r="E44" s="76" t="s">
        <v>1539</v>
      </c>
      <c r="F44" s="64" t="s">
        <v>1393</v>
      </c>
    </row>
    <row r="45" spans="1:6" ht="12.75" customHeight="1" x14ac:dyDescent="0.25">
      <c r="A45" s="61"/>
      <c r="B45" s="62"/>
      <c r="C45" s="62" t="s">
        <v>1394</v>
      </c>
      <c r="D45" s="68" t="s">
        <v>1569</v>
      </c>
      <c r="E45" s="76" t="s">
        <v>1539</v>
      </c>
      <c r="F45" s="64" t="s">
        <v>1395</v>
      </c>
    </row>
    <row r="46" spans="1:6" ht="12.75" customHeight="1" x14ac:dyDescent="0.3">
      <c r="A46" s="61"/>
      <c r="B46" s="75" t="s">
        <v>20</v>
      </c>
      <c r="C46" s="62"/>
      <c r="D46" s="68" t="s">
        <v>1569</v>
      </c>
      <c r="E46" s="63"/>
      <c r="F46" s="64"/>
    </row>
    <row r="47" spans="1:6" ht="26.25" customHeight="1" x14ac:dyDescent="0.3">
      <c r="A47" s="61"/>
      <c r="B47" s="75"/>
      <c r="C47" s="39" t="s">
        <v>21</v>
      </c>
      <c r="D47" s="68" t="s">
        <v>1569</v>
      </c>
      <c r="E47" s="76" t="s">
        <v>1539</v>
      </c>
      <c r="F47" s="77" t="s">
        <v>1485</v>
      </c>
    </row>
    <row r="48" spans="1:6" ht="26.25" customHeight="1" x14ac:dyDescent="0.25">
      <c r="A48" s="61"/>
      <c r="B48" s="62"/>
      <c r="C48" s="62" t="s">
        <v>1396</v>
      </c>
      <c r="D48" s="68" t="s">
        <v>1569</v>
      </c>
      <c r="E48" s="76" t="s">
        <v>1539</v>
      </c>
      <c r="F48" s="77" t="s">
        <v>1484</v>
      </c>
    </row>
    <row r="49" spans="1:6" ht="18.75" customHeight="1" x14ac:dyDescent="0.25">
      <c r="A49" s="61"/>
      <c r="B49" s="62"/>
      <c r="C49" s="64" t="s">
        <v>1397</v>
      </c>
      <c r="D49" s="68" t="s">
        <v>1569</v>
      </c>
      <c r="E49" s="63"/>
      <c r="F49" s="77"/>
    </row>
    <row r="50" spans="1:6" ht="105.75" customHeight="1" x14ac:dyDescent="0.25">
      <c r="A50" s="61"/>
      <c r="B50" s="78" t="s">
        <v>24</v>
      </c>
      <c r="C50" s="62"/>
      <c r="D50" s="68" t="s">
        <v>1569</v>
      </c>
      <c r="E50" s="63"/>
      <c r="F50" s="79" t="s">
        <v>1398</v>
      </c>
    </row>
    <row r="51" spans="1:6" ht="12.75" customHeight="1" x14ac:dyDescent="0.3">
      <c r="A51" s="61"/>
      <c r="B51" s="80"/>
      <c r="C51" s="62" t="s">
        <v>1399</v>
      </c>
      <c r="D51" s="68" t="s">
        <v>1569</v>
      </c>
      <c r="E51" s="63" t="s">
        <v>1400</v>
      </c>
      <c r="F51" s="81" t="s">
        <v>1401</v>
      </c>
    </row>
    <row r="52" spans="1:6" ht="12.75" customHeight="1" x14ac:dyDescent="0.25">
      <c r="A52" s="61"/>
      <c r="B52" s="62"/>
      <c r="C52" s="64" t="s">
        <v>1402</v>
      </c>
      <c r="D52" s="68" t="s">
        <v>1569</v>
      </c>
      <c r="E52" s="63" t="s">
        <v>1400</v>
      </c>
      <c r="F52" s="64" t="s">
        <v>1403</v>
      </c>
    </row>
    <row r="53" spans="1:6" ht="12.75" customHeight="1" x14ac:dyDescent="0.25">
      <c r="A53" s="61"/>
      <c r="B53" s="62"/>
      <c r="C53" s="64" t="s">
        <v>25</v>
      </c>
      <c r="D53" s="68" t="s">
        <v>1569</v>
      </c>
      <c r="E53" s="63" t="s">
        <v>1400</v>
      </c>
      <c r="F53" s="77" t="s">
        <v>1404</v>
      </c>
    </row>
    <row r="54" spans="1:6" ht="12.75" customHeight="1" x14ac:dyDescent="0.25">
      <c r="A54" s="61"/>
      <c r="B54" s="62"/>
      <c r="C54" s="64" t="s">
        <v>27</v>
      </c>
      <c r="D54" s="68" t="s">
        <v>1569</v>
      </c>
      <c r="E54" s="63" t="s">
        <v>1400</v>
      </c>
      <c r="F54" s="77" t="s">
        <v>1405</v>
      </c>
    </row>
    <row r="55" spans="1:6" ht="12.75" customHeight="1" x14ac:dyDescent="0.3">
      <c r="A55" s="82"/>
      <c r="B55" s="75" t="s">
        <v>28</v>
      </c>
      <c r="C55" s="75"/>
      <c r="D55" s="68" t="s">
        <v>1569</v>
      </c>
      <c r="E55" s="83"/>
      <c r="F55" s="64"/>
    </row>
    <row r="56" spans="1:6" ht="12.75" customHeight="1" x14ac:dyDescent="0.25">
      <c r="A56" s="61"/>
      <c r="B56" s="62"/>
      <c r="C56" s="62" t="s">
        <v>30</v>
      </c>
      <c r="D56" s="68" t="s">
        <v>1569</v>
      </c>
      <c r="E56" s="63" t="s">
        <v>1400</v>
      </c>
      <c r="F56" s="77" t="s">
        <v>1406</v>
      </c>
    </row>
    <row r="57" spans="1:6" ht="12.75" customHeight="1" x14ac:dyDescent="0.25">
      <c r="A57" s="61"/>
      <c r="B57" s="62"/>
      <c r="C57" s="62" t="s">
        <v>31</v>
      </c>
      <c r="D57" s="68" t="s">
        <v>1569</v>
      </c>
      <c r="E57" s="63" t="s">
        <v>1400</v>
      </c>
      <c r="F57" s="64" t="s">
        <v>1407</v>
      </c>
    </row>
    <row r="58" spans="1:6" ht="26.25" customHeight="1" x14ac:dyDescent="0.25">
      <c r="A58" s="61"/>
      <c r="B58" s="62"/>
      <c r="C58" s="62" t="s">
        <v>32</v>
      </c>
      <c r="D58" s="68" t="s">
        <v>1569</v>
      </c>
      <c r="E58" s="63" t="s">
        <v>1400</v>
      </c>
      <c r="F58" s="77" t="s">
        <v>1408</v>
      </c>
    </row>
    <row r="59" spans="1:6" ht="12.75" customHeight="1" x14ac:dyDescent="0.25">
      <c r="A59" s="61"/>
      <c r="B59" s="62"/>
      <c r="C59" s="84" t="s">
        <v>29</v>
      </c>
      <c r="D59" s="68" t="s">
        <v>1569</v>
      </c>
      <c r="E59" s="63" t="s">
        <v>1400</v>
      </c>
      <c r="F59" s="64" t="s">
        <v>1409</v>
      </c>
    </row>
    <row r="60" spans="1:6" ht="12.75" customHeight="1" x14ac:dyDescent="0.25">
      <c r="A60" s="61"/>
      <c r="B60" s="62"/>
      <c r="C60" s="47" t="s">
        <v>1424</v>
      </c>
      <c r="D60" s="68" t="s">
        <v>1579</v>
      </c>
      <c r="E60" s="63" t="s">
        <v>1423</v>
      </c>
      <c r="F60" s="64" t="s">
        <v>1425</v>
      </c>
    </row>
    <row r="61" spans="1:6" ht="12.75" customHeight="1" x14ac:dyDescent="0.3">
      <c r="A61" s="61"/>
      <c r="B61" s="75" t="s">
        <v>33</v>
      </c>
      <c r="C61" s="62"/>
      <c r="D61" s="68"/>
      <c r="E61" s="63"/>
      <c r="F61" s="64"/>
    </row>
    <row r="62" spans="1:6" ht="12.75" customHeight="1" x14ac:dyDescent="0.3">
      <c r="A62" s="61"/>
      <c r="B62" s="62"/>
      <c r="C62" s="62" t="s">
        <v>34</v>
      </c>
      <c r="D62" s="68" t="s">
        <v>1569</v>
      </c>
      <c r="E62" s="63" t="s">
        <v>1410</v>
      </c>
      <c r="F62" s="149" t="s">
        <v>1411</v>
      </c>
    </row>
    <row r="63" spans="1:6" ht="12.75" customHeight="1" x14ac:dyDescent="0.25">
      <c r="A63" s="61"/>
      <c r="B63" s="62"/>
      <c r="C63" s="84" t="s">
        <v>35</v>
      </c>
      <c r="D63" s="68" t="s">
        <v>1569</v>
      </c>
      <c r="E63" s="63" t="s">
        <v>1410</v>
      </c>
      <c r="F63" s="64"/>
    </row>
    <row r="64" spans="1:6" ht="24" customHeight="1" x14ac:dyDescent="0.25">
      <c r="A64" s="61"/>
      <c r="B64" s="62"/>
      <c r="C64" s="64" t="s">
        <v>36</v>
      </c>
      <c r="D64" s="68" t="s">
        <v>1569</v>
      </c>
      <c r="E64" s="63" t="s">
        <v>1410</v>
      </c>
      <c r="F64" s="77" t="s">
        <v>1412</v>
      </c>
    </row>
    <row r="65" spans="1:6" ht="12.75" customHeight="1" x14ac:dyDescent="0.25">
      <c r="A65" s="61"/>
      <c r="B65" s="62"/>
      <c r="C65" s="62" t="s">
        <v>1413</v>
      </c>
      <c r="D65" s="68" t="s">
        <v>1569</v>
      </c>
      <c r="E65" s="63" t="s">
        <v>1410</v>
      </c>
      <c r="F65" s="64"/>
    </row>
    <row r="66" spans="1:6" ht="12.75" customHeight="1" x14ac:dyDescent="0.3">
      <c r="A66" s="61"/>
      <c r="B66" s="75" t="s">
        <v>38</v>
      </c>
      <c r="C66" s="62"/>
      <c r="D66" s="68" t="s">
        <v>1569</v>
      </c>
      <c r="E66" s="63"/>
      <c r="F66" s="64"/>
    </row>
    <row r="67" spans="1:6" ht="24.75" customHeight="1" x14ac:dyDescent="0.25">
      <c r="A67" s="61"/>
      <c r="B67" s="62"/>
      <c r="C67" s="62" t="s">
        <v>39</v>
      </c>
      <c r="D67" s="68" t="s">
        <v>1569</v>
      </c>
      <c r="E67" s="62" t="s">
        <v>1414</v>
      </c>
      <c r="F67" s="77" t="s">
        <v>1415</v>
      </c>
    </row>
    <row r="68" spans="1:6" ht="12.75" customHeight="1" x14ac:dyDescent="0.25">
      <c r="A68" s="61"/>
      <c r="B68" s="62"/>
      <c r="C68" s="62" t="s">
        <v>1416</v>
      </c>
      <c r="D68" s="68" t="s">
        <v>1569</v>
      </c>
      <c r="E68" s="62" t="s">
        <v>1414</v>
      </c>
      <c r="F68" s="77" t="s">
        <v>1417</v>
      </c>
    </row>
    <row r="69" spans="1:6" ht="12.75" customHeight="1" x14ac:dyDescent="0.25">
      <c r="A69" s="61"/>
      <c r="B69" s="62"/>
      <c r="C69" s="62" t="s">
        <v>40</v>
      </c>
      <c r="D69" s="68" t="s">
        <v>1569</v>
      </c>
      <c r="E69" s="62" t="s">
        <v>1418</v>
      </c>
      <c r="F69" s="77" t="s">
        <v>1419</v>
      </c>
    </row>
    <row r="70" spans="1:6" ht="12.75" customHeight="1" x14ac:dyDescent="0.25">
      <c r="A70" s="61"/>
      <c r="B70" s="62"/>
      <c r="C70" s="62" t="s">
        <v>41</v>
      </c>
      <c r="D70" s="68" t="s">
        <v>1569</v>
      </c>
      <c r="E70" s="62" t="s">
        <v>1418</v>
      </c>
      <c r="F70" s="64" t="s">
        <v>1420</v>
      </c>
    </row>
    <row r="71" spans="1:6" x14ac:dyDescent="0.25">
      <c r="D71" s="87"/>
      <c r="E71" s="85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3"/>
  <sheetViews>
    <sheetView workbookViewId="0">
      <pane xSplit="2" ySplit="1" topLeftCell="C2" activePane="bottomRight" state="frozen"/>
      <selection activeCell="AK6" sqref="AK6"/>
      <selection pane="topRight" activeCell="AK6" sqref="AK6"/>
      <selection pane="bottomLeft" activeCell="AK6" sqref="AK6"/>
      <selection pane="bottomRight" activeCell="E14" sqref="E14"/>
    </sheetView>
  </sheetViews>
  <sheetFormatPr defaultColWidth="9.08984375" defaultRowHeight="12.5" x14ac:dyDescent="0.25"/>
  <cols>
    <col min="1" max="1" width="44.54296875" style="35" bestFit="1" customWidth="1"/>
    <col min="2" max="2" width="9.08984375" style="35" bestFit="1" customWidth="1"/>
    <col min="3" max="3" width="14.54296875" style="35" bestFit="1" customWidth="1"/>
    <col min="4" max="4" width="17.81640625" style="35" bestFit="1" customWidth="1"/>
    <col min="5" max="5" width="21.6328125" style="35" bestFit="1" customWidth="1"/>
    <col min="6" max="6" width="18.81640625" style="35" bestFit="1" customWidth="1"/>
    <col min="7" max="7" width="9.6328125" style="35" bestFit="1" customWidth="1"/>
    <col min="8" max="8" width="12.6328125" style="35" bestFit="1" customWidth="1"/>
    <col min="9" max="9" width="15.6328125" style="35" bestFit="1" customWidth="1"/>
    <col min="10" max="11" width="12" style="35" bestFit="1" customWidth="1"/>
    <col min="12" max="12" width="23.81640625" style="35" bestFit="1" customWidth="1"/>
    <col min="13" max="13" width="21" style="35" bestFit="1" customWidth="1"/>
    <col min="14" max="14" width="29" style="35" bestFit="1" customWidth="1"/>
    <col min="15" max="15" width="9" style="35" bestFit="1" customWidth="1"/>
    <col min="16" max="16" width="15" style="35" bestFit="1" customWidth="1"/>
    <col min="17" max="17" width="8.6328125" style="35" bestFit="1" customWidth="1"/>
    <col min="18" max="18" width="20" style="35" bestFit="1" customWidth="1"/>
    <col min="19" max="19" width="15.453125" style="35" bestFit="1" customWidth="1"/>
    <col min="20" max="20" width="20.08984375" style="35" bestFit="1" customWidth="1"/>
    <col min="21" max="21" width="30.54296875" style="35" bestFit="1" customWidth="1"/>
    <col min="22" max="23" width="12" style="35" bestFit="1" customWidth="1"/>
    <col min="24" max="24" width="18.453125" style="35" bestFit="1" customWidth="1"/>
    <col min="25" max="25" width="11.36328125" style="35" bestFit="1" customWidth="1"/>
    <col min="26" max="26" width="12.90625" style="35" bestFit="1" customWidth="1"/>
    <col min="27" max="27" width="12" style="35" bestFit="1" customWidth="1"/>
    <col min="28" max="28" width="14" style="35" bestFit="1" customWidth="1"/>
    <col min="29" max="29" width="11.08984375" style="35" bestFit="1" customWidth="1"/>
    <col min="30" max="30" width="14.453125" style="35" bestFit="1" customWidth="1"/>
    <col min="31" max="31" width="8.36328125" style="35" bestFit="1" customWidth="1"/>
    <col min="32" max="32" width="12.90625" style="35" bestFit="1" customWidth="1"/>
    <col min="33" max="33" width="13.54296875" style="35" bestFit="1" customWidth="1"/>
    <col min="34" max="34" width="14.1796875" style="35" bestFit="1" customWidth="1"/>
    <col min="35" max="37" width="12" style="35" bestFit="1" customWidth="1"/>
    <col min="38" max="38" width="12.6328125" style="35" bestFit="1" customWidth="1"/>
    <col min="39" max="39" width="14.54296875" style="35" bestFit="1" customWidth="1"/>
    <col min="40" max="40" width="13.36328125" style="35" bestFit="1" customWidth="1"/>
    <col min="41" max="41" width="11.6328125" style="35" bestFit="1" customWidth="1"/>
    <col min="42" max="42" width="12" style="35" bestFit="1" customWidth="1"/>
    <col min="43" max="43" width="20.6328125" style="35" bestFit="1" customWidth="1"/>
    <col min="44" max="44" width="12" style="35" bestFit="1" customWidth="1"/>
    <col min="45" max="45" width="11.6328125" style="35" bestFit="1" customWidth="1"/>
    <col min="46" max="46" width="12" style="35" bestFit="1" customWidth="1"/>
    <col min="47" max="47" width="13.90625" style="35" bestFit="1" customWidth="1"/>
    <col min="48" max="16384" width="9.08984375" style="35"/>
  </cols>
  <sheetData>
    <row r="1" spans="1:47" x14ac:dyDescent="0.25">
      <c r="A1" s="34" t="s">
        <v>56</v>
      </c>
      <c r="B1" s="34" t="s">
        <v>55</v>
      </c>
      <c r="C1" s="43" t="s">
        <v>57</v>
      </c>
      <c r="D1" s="43" t="s">
        <v>58</v>
      </c>
      <c r="E1" s="43" t="s">
        <v>59</v>
      </c>
      <c r="F1" s="43" t="s">
        <v>60</v>
      </c>
      <c r="G1" s="43" t="s">
        <v>66</v>
      </c>
      <c r="H1" s="43" t="s">
        <v>67</v>
      </c>
      <c r="I1" s="43" t="s">
        <v>68</v>
      </c>
      <c r="J1" s="43" t="s">
        <v>69</v>
      </c>
      <c r="K1" s="43" t="s">
        <v>70</v>
      </c>
      <c r="L1" s="43" t="s">
        <v>1373</v>
      </c>
      <c r="M1" s="43" t="s">
        <v>1374</v>
      </c>
      <c r="N1" s="43" t="s">
        <v>61</v>
      </c>
      <c r="O1" s="43" t="s">
        <v>62</v>
      </c>
      <c r="P1" s="43" t="s">
        <v>63</v>
      </c>
      <c r="Q1" s="43" t="s">
        <v>64</v>
      </c>
      <c r="R1" s="43" t="s">
        <v>71</v>
      </c>
      <c r="S1" s="43" t="s">
        <v>1523</v>
      </c>
      <c r="T1" s="43" t="s">
        <v>1515</v>
      </c>
      <c r="U1" s="43" t="s">
        <v>72</v>
      </c>
      <c r="V1" s="43" t="s">
        <v>73</v>
      </c>
      <c r="W1" s="43" t="s">
        <v>74</v>
      </c>
      <c r="X1" s="43" t="s">
        <v>75</v>
      </c>
      <c r="Y1" s="43" t="s">
        <v>76</v>
      </c>
      <c r="Z1" s="43" t="s">
        <v>77</v>
      </c>
      <c r="AA1" s="43" t="s">
        <v>78</v>
      </c>
      <c r="AB1" s="43" t="s">
        <v>79</v>
      </c>
      <c r="AC1" s="43" t="s">
        <v>80</v>
      </c>
      <c r="AD1" s="43" t="s">
        <v>81</v>
      </c>
      <c r="AE1" s="43" t="s">
        <v>1428</v>
      </c>
      <c r="AF1" s="43" t="s">
        <v>82</v>
      </c>
      <c r="AG1" s="43" t="s">
        <v>83</v>
      </c>
      <c r="AH1" s="43" t="s">
        <v>84</v>
      </c>
      <c r="AI1" s="43" t="s">
        <v>85</v>
      </c>
      <c r="AJ1" s="43" t="s">
        <v>86</v>
      </c>
      <c r="AK1" s="43" t="s">
        <v>87</v>
      </c>
      <c r="AL1" s="43" t="s">
        <v>88</v>
      </c>
      <c r="AM1" s="43" t="s">
        <v>65</v>
      </c>
      <c r="AN1" s="43" t="s">
        <v>89</v>
      </c>
      <c r="AO1" s="43" t="s">
        <v>1429</v>
      </c>
      <c r="AP1" s="43" t="s">
        <v>1430</v>
      </c>
      <c r="AQ1" s="43" t="s">
        <v>90</v>
      </c>
      <c r="AR1" s="43" t="s">
        <v>91</v>
      </c>
      <c r="AS1" s="43" t="s">
        <v>92</v>
      </c>
      <c r="AT1" s="43" t="s">
        <v>93</v>
      </c>
      <c r="AU1" s="43" t="s">
        <v>94</v>
      </c>
    </row>
    <row r="2" spans="1:47" x14ac:dyDescent="0.25">
      <c r="A2" s="34"/>
      <c r="B2" s="3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ht="14.5" x14ac:dyDescent="0.35">
      <c r="A3" s="151" t="s">
        <v>791</v>
      </c>
      <c r="B3" s="151" t="s">
        <v>336</v>
      </c>
      <c r="C3" s="151" t="s">
        <v>212</v>
      </c>
      <c r="D3" t="s">
        <v>1520</v>
      </c>
      <c r="E3" s="150">
        <v>94.73</v>
      </c>
      <c r="F3" t="s">
        <v>1520</v>
      </c>
      <c r="G3" s="175">
        <v>743626</v>
      </c>
      <c r="H3" s="150">
        <v>0.63538639412144005</v>
      </c>
      <c r="I3" s="150">
        <v>544987</v>
      </c>
      <c r="J3" s="150">
        <v>0</v>
      </c>
      <c r="K3" s="150">
        <v>0.71441013997876801</v>
      </c>
      <c r="L3" s="176">
        <v>126859.66</v>
      </c>
      <c r="M3" s="175">
        <v>38067</v>
      </c>
      <c r="N3" s="150">
        <v>31</v>
      </c>
      <c r="O3" s="150">
        <v>17.27</v>
      </c>
      <c r="P3" s="150">
        <v>0</v>
      </c>
      <c r="Q3" s="150">
        <v>34.5</v>
      </c>
      <c r="R3" s="150">
        <v>11806.8</v>
      </c>
      <c r="S3" s="150">
        <v>838.26067499999999</v>
      </c>
      <c r="T3" s="150">
        <v>977.711413270972</v>
      </c>
      <c r="U3" s="150">
        <v>0.36232543176381299</v>
      </c>
      <c r="V3" s="150">
        <v>0.120710650061212</v>
      </c>
      <c r="W3" s="150">
        <v>6.7114910287304104E-3</v>
      </c>
      <c r="X3" s="150">
        <v>10122.799999999999</v>
      </c>
      <c r="Y3" s="150">
        <v>53.55</v>
      </c>
      <c r="Z3" s="150">
        <v>58670.142296918799</v>
      </c>
      <c r="AA3" s="150">
        <v>11.456140350877201</v>
      </c>
      <c r="AB3" s="150">
        <v>15.6537941176471</v>
      </c>
      <c r="AC3" s="150">
        <v>10.7</v>
      </c>
      <c r="AD3" s="150">
        <v>78.342119158878504</v>
      </c>
      <c r="AE3" s="150">
        <v>0.27739999999999998</v>
      </c>
      <c r="AF3" s="150">
        <v>0.109645092930768</v>
      </c>
      <c r="AG3" s="150">
        <v>0.18813713186848899</v>
      </c>
      <c r="AH3" s="150">
        <v>0.298257426209669</v>
      </c>
      <c r="AI3" s="150">
        <v>165.316117209005</v>
      </c>
      <c r="AJ3" s="150">
        <v>7.2704567103003397</v>
      </c>
      <c r="AK3" s="150">
        <v>1.7859576556163299</v>
      </c>
      <c r="AL3" s="150">
        <v>3.1644187389051699</v>
      </c>
      <c r="AM3" s="150">
        <v>3.4</v>
      </c>
      <c r="AN3" s="150">
        <v>1.4026163245560801</v>
      </c>
      <c r="AO3" s="150">
        <v>43</v>
      </c>
      <c r="AP3" s="150">
        <v>0</v>
      </c>
      <c r="AQ3" s="150">
        <v>7.28</v>
      </c>
      <c r="AR3" s="150">
        <v>3.9302514856241699</v>
      </c>
      <c r="AS3" s="150">
        <v>-22244.52</v>
      </c>
      <c r="AT3" s="150">
        <v>0.54697252206845504</v>
      </c>
      <c r="AU3" s="150">
        <v>9897166.9600000009</v>
      </c>
    </row>
    <row r="4" spans="1:47" ht="14.5" x14ac:dyDescent="0.35">
      <c r="A4" s="151" t="s">
        <v>1531</v>
      </c>
      <c r="B4" s="151" t="s">
        <v>786</v>
      </c>
      <c r="C4" s="151" t="s">
        <v>96</v>
      </c>
      <c r="D4" t="s">
        <v>1520</v>
      </c>
      <c r="E4" s="150">
        <v>81.412999999999997</v>
      </c>
      <c r="F4" t="s">
        <v>1520</v>
      </c>
      <c r="G4" s="175">
        <v>-1543546</v>
      </c>
      <c r="H4" s="150">
        <v>0.41180011836783498</v>
      </c>
      <c r="I4" s="150">
        <v>-1467323</v>
      </c>
      <c r="J4" s="150">
        <v>5.4061130646925601E-3</v>
      </c>
      <c r="K4" s="150">
        <v>0.80246881618857802</v>
      </c>
      <c r="L4" s="176">
        <v>100756.24</v>
      </c>
      <c r="M4" s="175">
        <v>32449</v>
      </c>
      <c r="N4" s="150">
        <v>128</v>
      </c>
      <c r="O4" s="150">
        <v>70.459999999999994</v>
      </c>
      <c r="P4" s="150">
        <v>0</v>
      </c>
      <c r="Q4" s="150">
        <v>-119.26</v>
      </c>
      <c r="R4" s="150">
        <v>12337.3</v>
      </c>
      <c r="S4" s="150">
        <v>3696.5399539999999</v>
      </c>
      <c r="T4" s="150">
        <v>4615.4185718398203</v>
      </c>
      <c r="U4" s="150">
        <v>0.54984531840393602</v>
      </c>
      <c r="V4" s="150">
        <v>0.17603681742864799</v>
      </c>
      <c r="W4" s="150">
        <v>5.4104649885788805E-4</v>
      </c>
      <c r="X4" s="150">
        <v>9881</v>
      </c>
      <c r="Y4" s="150">
        <v>264.33999999999997</v>
      </c>
      <c r="Z4" s="150">
        <v>53426.071839297903</v>
      </c>
      <c r="AA4" s="150">
        <v>12.2209737827715</v>
      </c>
      <c r="AB4" s="150">
        <v>13.984035537565299</v>
      </c>
      <c r="AC4" s="150">
        <v>32</v>
      </c>
      <c r="AD4" s="150">
        <v>115.5168735625</v>
      </c>
      <c r="AE4" s="150">
        <v>0.73219999999999996</v>
      </c>
      <c r="AF4" s="150">
        <v>0.107444874292474</v>
      </c>
      <c r="AG4" s="150">
        <v>0.22075836101726001</v>
      </c>
      <c r="AH4" s="150">
        <v>0.33323615647026</v>
      </c>
      <c r="AI4" s="150">
        <v>188.51926630629899</v>
      </c>
      <c r="AJ4" s="150">
        <v>5.0482995799784502</v>
      </c>
      <c r="AK4" s="150">
        <v>1.16032480997146</v>
      </c>
      <c r="AL4" s="150">
        <v>2.5083761366914001</v>
      </c>
      <c r="AM4" s="150">
        <v>1</v>
      </c>
      <c r="AN4" s="150">
        <v>1.4070022552280299</v>
      </c>
      <c r="AO4" s="150">
        <v>487</v>
      </c>
      <c r="AP4" s="150">
        <v>9.5846645367412102E-3</v>
      </c>
      <c r="AQ4" s="150">
        <v>4.34</v>
      </c>
      <c r="AR4" s="150">
        <v>3.56335894718588</v>
      </c>
      <c r="AS4" s="150">
        <v>-287426.71000000002</v>
      </c>
      <c r="AT4" s="150">
        <v>0.46929471566768499</v>
      </c>
      <c r="AU4" s="150">
        <v>45605160.850000001</v>
      </c>
    </row>
    <row r="5" spans="1:47" ht="14.5" x14ac:dyDescent="0.35">
      <c r="A5" s="151" t="s">
        <v>792</v>
      </c>
      <c r="B5" s="151" t="s">
        <v>681</v>
      </c>
      <c r="C5" s="151" t="s">
        <v>143</v>
      </c>
      <c r="D5" t="s">
        <v>1520</v>
      </c>
      <c r="E5" s="150">
        <v>85.162999999999997</v>
      </c>
      <c r="F5" t="s">
        <v>1520</v>
      </c>
      <c r="G5" s="175">
        <v>460715</v>
      </c>
      <c r="H5" s="150">
        <v>0.43344357112169601</v>
      </c>
      <c r="I5" s="150">
        <v>777238</v>
      </c>
      <c r="J5" s="150">
        <v>0</v>
      </c>
      <c r="K5" s="150">
        <v>0.68948439135339901</v>
      </c>
      <c r="L5" s="176">
        <v>126538.36</v>
      </c>
      <c r="M5" s="175">
        <v>39395</v>
      </c>
      <c r="N5" s="150">
        <v>10</v>
      </c>
      <c r="O5" s="150">
        <v>12.33</v>
      </c>
      <c r="P5" s="150">
        <v>0</v>
      </c>
      <c r="Q5" s="150">
        <v>-11.61</v>
      </c>
      <c r="R5" s="150">
        <v>9368.5</v>
      </c>
      <c r="S5" s="150">
        <v>1191.540471</v>
      </c>
      <c r="T5" s="150">
        <v>1398.3632682515799</v>
      </c>
      <c r="U5" s="150">
        <v>0.42996196979363899</v>
      </c>
      <c r="V5" s="150">
        <v>0.13259234314333199</v>
      </c>
      <c r="W5" s="150">
        <v>6.7541390291559801E-4</v>
      </c>
      <c r="X5" s="150">
        <v>7982.9</v>
      </c>
      <c r="Y5" s="150">
        <v>64.430000000000007</v>
      </c>
      <c r="Z5" s="150">
        <v>54977.441409281397</v>
      </c>
      <c r="AA5" s="150">
        <v>12.275</v>
      </c>
      <c r="AB5" s="150">
        <v>18.493566211392199</v>
      </c>
      <c r="AC5" s="150">
        <v>11.14</v>
      </c>
      <c r="AD5" s="150">
        <v>106.96054497307</v>
      </c>
      <c r="AE5" s="150">
        <v>0.65459999999999996</v>
      </c>
      <c r="AF5" s="150">
        <v>0.106892331283435</v>
      </c>
      <c r="AG5" s="150">
        <v>0.19282294744991599</v>
      </c>
      <c r="AH5" s="150">
        <v>0.30629536158777798</v>
      </c>
      <c r="AI5" s="150">
        <v>165.23148377391499</v>
      </c>
      <c r="AJ5" s="150">
        <v>5.44573176554246</v>
      </c>
      <c r="AK5" s="150">
        <v>1.3010758329947201</v>
      </c>
      <c r="AL5" s="150">
        <v>2.8090038602194198</v>
      </c>
      <c r="AM5" s="150">
        <v>0.5</v>
      </c>
      <c r="AN5" s="150">
        <v>1.2679994947199</v>
      </c>
      <c r="AO5" s="150">
        <v>128</v>
      </c>
      <c r="AP5" s="150">
        <v>1.6839378238342001E-2</v>
      </c>
      <c r="AQ5" s="150">
        <v>5.56</v>
      </c>
      <c r="AR5" s="150">
        <v>4.2914035871179497</v>
      </c>
      <c r="AS5" s="150">
        <v>-44750.36</v>
      </c>
      <c r="AT5" s="150">
        <v>0.38374226941758999</v>
      </c>
      <c r="AU5" s="150">
        <v>11162970.1</v>
      </c>
    </row>
    <row r="6" spans="1:47" ht="14.5" x14ac:dyDescent="0.35">
      <c r="A6" s="151" t="s">
        <v>793</v>
      </c>
      <c r="B6" s="151" t="s">
        <v>97</v>
      </c>
      <c r="C6" s="151" t="s">
        <v>98</v>
      </c>
      <c r="D6" t="s">
        <v>1520</v>
      </c>
      <c r="E6" s="150">
        <v>67.03</v>
      </c>
      <c r="F6" t="s">
        <v>1520</v>
      </c>
      <c r="G6" s="175">
        <v>4641124</v>
      </c>
      <c r="H6" s="150">
        <v>0.176656806360668</v>
      </c>
      <c r="I6" s="150">
        <v>4641124</v>
      </c>
      <c r="J6" s="150">
        <v>0</v>
      </c>
      <c r="K6" s="150">
        <v>0.70136513683426505</v>
      </c>
      <c r="L6" s="176">
        <v>88333.95</v>
      </c>
      <c r="M6" s="175">
        <v>28018</v>
      </c>
      <c r="N6" s="150">
        <v>322</v>
      </c>
      <c r="O6" s="150">
        <v>2814.21</v>
      </c>
      <c r="P6" s="150">
        <v>1363.01</v>
      </c>
      <c r="Q6" s="150">
        <v>-1331.37</v>
      </c>
      <c r="R6" s="150">
        <v>15138.4</v>
      </c>
      <c r="S6" s="150">
        <v>21180.549867999998</v>
      </c>
      <c r="T6" s="150">
        <v>30931.280382232599</v>
      </c>
      <c r="U6" s="150">
        <v>1</v>
      </c>
      <c r="V6" s="150">
        <v>0.199882846025459</v>
      </c>
      <c r="W6" s="150">
        <v>8.4333563535037098E-2</v>
      </c>
      <c r="X6" s="150">
        <v>10366.200000000001</v>
      </c>
      <c r="Y6" s="150">
        <v>1427.15</v>
      </c>
      <c r="Z6" s="150">
        <v>69489.685036611394</v>
      </c>
      <c r="AA6" s="150">
        <v>13.171581769436999</v>
      </c>
      <c r="AB6" s="150">
        <v>14.8411518536944</v>
      </c>
      <c r="AC6" s="150">
        <v>135</v>
      </c>
      <c r="AD6" s="150">
        <v>156.892961985185</v>
      </c>
      <c r="AE6" s="150">
        <v>0.2203</v>
      </c>
      <c r="AF6" s="150">
        <v>0.101723861549271</v>
      </c>
      <c r="AG6" s="150">
        <v>0.16573643748567299</v>
      </c>
      <c r="AH6" s="150">
        <v>0.28725596985712998</v>
      </c>
      <c r="AI6" s="150">
        <v>200.64719879726599</v>
      </c>
      <c r="AJ6" s="150">
        <v>7.0252210777026196</v>
      </c>
      <c r="AK6" s="150">
        <v>1.5083066945455099</v>
      </c>
      <c r="AL6" s="150">
        <v>3.39566551085246</v>
      </c>
      <c r="AM6" s="150">
        <v>3.56</v>
      </c>
      <c r="AN6" s="150">
        <v>0.69307199465106195</v>
      </c>
      <c r="AO6" s="150">
        <v>55</v>
      </c>
      <c r="AP6" s="150">
        <v>0.27428639961621498</v>
      </c>
      <c r="AQ6" s="150">
        <v>76.2</v>
      </c>
      <c r="AR6" s="150">
        <v>2.7898240048079801</v>
      </c>
      <c r="AS6" s="150">
        <v>2285079.23</v>
      </c>
      <c r="AT6" s="150">
        <v>0.68191519950623103</v>
      </c>
      <c r="AU6" s="150">
        <v>320640507.88999999</v>
      </c>
    </row>
    <row r="7" spans="1:47" ht="14.5" x14ac:dyDescent="0.35">
      <c r="A7" s="151" t="s">
        <v>794</v>
      </c>
      <c r="B7" s="151" t="s">
        <v>408</v>
      </c>
      <c r="C7" s="151" t="s">
        <v>106</v>
      </c>
      <c r="D7" t="s">
        <v>1516</v>
      </c>
      <c r="E7" s="150">
        <v>89.334000000000003</v>
      </c>
      <c r="F7" t="s">
        <v>1516</v>
      </c>
      <c r="G7" s="175">
        <v>497775</v>
      </c>
      <c r="H7" s="150">
        <v>0.230450569584704</v>
      </c>
      <c r="I7" s="150">
        <v>405813</v>
      </c>
      <c r="J7" s="150">
        <v>1.3661688301002299E-2</v>
      </c>
      <c r="K7" s="150">
        <v>0.51100480102005696</v>
      </c>
      <c r="L7" s="176">
        <v>157860.95000000001</v>
      </c>
      <c r="M7" s="175">
        <v>37002</v>
      </c>
      <c r="N7" s="150">
        <v>89</v>
      </c>
      <c r="O7" s="150">
        <v>28.71</v>
      </c>
      <c r="P7" s="150">
        <v>0</v>
      </c>
      <c r="Q7" s="150">
        <v>10.36</v>
      </c>
      <c r="R7" s="150">
        <v>11375</v>
      </c>
      <c r="S7" s="150">
        <v>1478.941562</v>
      </c>
      <c r="T7" s="150">
        <v>1803.6580143738199</v>
      </c>
      <c r="U7" s="150">
        <v>0.43373350508011499</v>
      </c>
      <c r="V7" s="150">
        <v>0.17455296184188099</v>
      </c>
      <c r="W7" s="150">
        <v>0</v>
      </c>
      <c r="X7" s="150">
        <v>9327.1</v>
      </c>
      <c r="Y7" s="150">
        <v>101.25</v>
      </c>
      <c r="Z7" s="150">
        <v>62764.081481481502</v>
      </c>
      <c r="AA7" s="150">
        <v>13.594339622641501</v>
      </c>
      <c r="AB7" s="150">
        <v>14.606830241975301</v>
      </c>
      <c r="AC7" s="150">
        <v>9</v>
      </c>
      <c r="AD7" s="150">
        <v>164.32684022222199</v>
      </c>
      <c r="AE7" s="150">
        <v>0.34389999999999998</v>
      </c>
      <c r="AF7" s="150">
        <v>0.11921184093657</v>
      </c>
      <c r="AG7" s="150">
        <v>0.15979322242531699</v>
      </c>
      <c r="AH7" s="150">
        <v>0.28548951371140602</v>
      </c>
      <c r="AI7" s="150">
        <v>158.92581968022299</v>
      </c>
      <c r="AJ7" s="150">
        <v>5.4675305264591003</v>
      </c>
      <c r="AK7" s="150">
        <v>1.40273210745314</v>
      </c>
      <c r="AL7" s="150">
        <v>3.5238830932343999</v>
      </c>
      <c r="AM7" s="150">
        <v>0.5</v>
      </c>
      <c r="AN7" s="150">
        <v>0.96596524585747101</v>
      </c>
      <c r="AO7" s="150">
        <v>174</v>
      </c>
      <c r="AP7" s="150">
        <v>1.07411385606874E-3</v>
      </c>
      <c r="AQ7" s="150">
        <v>5.16</v>
      </c>
      <c r="AR7" s="150">
        <v>4.2784659593809096</v>
      </c>
      <c r="AS7" s="150">
        <v>-134108.92000000001</v>
      </c>
      <c r="AT7" s="150">
        <v>0.40766767407045601</v>
      </c>
      <c r="AU7" s="150">
        <v>16822929.489999998</v>
      </c>
    </row>
    <row r="8" spans="1:47" ht="14.5" x14ac:dyDescent="0.35">
      <c r="A8" s="151" t="s">
        <v>795</v>
      </c>
      <c r="B8" s="151" t="s">
        <v>396</v>
      </c>
      <c r="C8" s="151" t="s">
        <v>164</v>
      </c>
      <c r="D8" t="s">
        <v>1517</v>
      </c>
      <c r="E8" s="150">
        <v>93.963999999999999</v>
      </c>
      <c r="F8" t="s">
        <v>1517</v>
      </c>
      <c r="G8" s="175">
        <v>173810</v>
      </c>
      <c r="H8" s="150">
        <v>0.58236096116110003</v>
      </c>
      <c r="I8" s="150">
        <v>190607</v>
      </c>
      <c r="J8" s="150">
        <v>0</v>
      </c>
      <c r="K8" s="150">
        <v>0.66235694948169899</v>
      </c>
      <c r="L8" s="176">
        <v>127602.29</v>
      </c>
      <c r="M8" s="175">
        <v>44590</v>
      </c>
      <c r="N8" s="150">
        <v>25</v>
      </c>
      <c r="O8" s="150">
        <v>5.64</v>
      </c>
      <c r="P8" s="150">
        <v>0</v>
      </c>
      <c r="Q8" s="150">
        <v>53.83</v>
      </c>
      <c r="R8" s="150">
        <v>8921.9</v>
      </c>
      <c r="S8" s="150">
        <v>1125.883941</v>
      </c>
      <c r="T8" s="150">
        <v>1274.23194477623</v>
      </c>
      <c r="U8" s="150">
        <v>0.294273221186303</v>
      </c>
      <c r="V8" s="150">
        <v>0.119171664248829</v>
      </c>
      <c r="W8" s="150">
        <v>1.7763820294155899E-3</v>
      </c>
      <c r="X8" s="150">
        <v>7883.2</v>
      </c>
      <c r="Y8" s="150">
        <v>63.75</v>
      </c>
      <c r="Z8" s="150">
        <v>57691.1960784314</v>
      </c>
      <c r="AA8" s="150">
        <v>13.646153846153799</v>
      </c>
      <c r="AB8" s="150">
        <v>17.660924564705901</v>
      </c>
      <c r="AC8" s="150">
        <v>9</v>
      </c>
      <c r="AD8" s="150">
        <v>125.098215666667</v>
      </c>
      <c r="AE8" s="150">
        <v>0.31059999999999999</v>
      </c>
      <c r="AF8" s="150">
        <v>0.110987438432608</v>
      </c>
      <c r="AG8" s="150">
        <v>0.153367465383448</v>
      </c>
      <c r="AH8" s="150">
        <v>0.27828672012743899</v>
      </c>
      <c r="AI8" s="150">
        <v>160.655990740346</v>
      </c>
      <c r="AJ8" s="150">
        <v>6.1350860238832396</v>
      </c>
      <c r="AK8" s="150">
        <v>1.25627780849182</v>
      </c>
      <c r="AL8" s="150">
        <v>2.2425803847854899</v>
      </c>
      <c r="AM8" s="150">
        <v>3.25</v>
      </c>
      <c r="AN8" s="150">
        <v>1.0340954014471599</v>
      </c>
      <c r="AO8" s="150">
        <v>73</v>
      </c>
      <c r="AP8" s="150">
        <v>0</v>
      </c>
      <c r="AQ8" s="150">
        <v>7.47</v>
      </c>
      <c r="AR8" s="150">
        <v>4.8339447609359096</v>
      </c>
      <c r="AS8" s="150">
        <v>-22248.69</v>
      </c>
      <c r="AT8" s="150">
        <v>0.43459186349652401</v>
      </c>
      <c r="AU8" s="150">
        <v>10044985.09</v>
      </c>
    </row>
    <row r="9" spans="1:47" ht="14.5" x14ac:dyDescent="0.35">
      <c r="A9" s="151" t="s">
        <v>796</v>
      </c>
      <c r="B9" s="151" t="s">
        <v>99</v>
      </c>
      <c r="C9" s="151" t="s">
        <v>100</v>
      </c>
      <c r="D9" t="s">
        <v>1520</v>
      </c>
      <c r="E9" s="150">
        <v>73.179000000000002</v>
      </c>
      <c r="F9" t="s">
        <v>1520</v>
      </c>
      <c r="G9" s="175">
        <v>980634</v>
      </c>
      <c r="H9" s="150">
        <v>0.26833222864217099</v>
      </c>
      <c r="I9" s="150">
        <v>980634</v>
      </c>
      <c r="J9" s="150">
        <v>6.7338619941431097E-3</v>
      </c>
      <c r="K9" s="150">
        <v>0.70135603150259396</v>
      </c>
      <c r="L9" s="176">
        <v>79782.820000000007</v>
      </c>
      <c r="M9" s="175">
        <v>27754</v>
      </c>
      <c r="N9" s="150">
        <v>30</v>
      </c>
      <c r="O9" s="150">
        <v>51.42</v>
      </c>
      <c r="P9" s="150">
        <v>0</v>
      </c>
      <c r="Q9" s="150">
        <v>-256.49</v>
      </c>
      <c r="R9" s="150">
        <v>12317.1</v>
      </c>
      <c r="S9" s="150">
        <v>2994.6079850000001</v>
      </c>
      <c r="T9" s="150">
        <v>4253.7616593786097</v>
      </c>
      <c r="U9" s="150">
        <v>1</v>
      </c>
      <c r="V9" s="150">
        <v>0.17996691944304699</v>
      </c>
      <c r="W9" s="150">
        <v>3.3001424725714098E-3</v>
      </c>
      <c r="X9" s="150">
        <v>8671.2000000000007</v>
      </c>
      <c r="Y9" s="150">
        <v>201.47</v>
      </c>
      <c r="Z9" s="150">
        <v>54853.341936764802</v>
      </c>
      <c r="AA9" s="150">
        <v>14.853773584905699</v>
      </c>
      <c r="AB9" s="150">
        <v>14.8637910607038</v>
      </c>
      <c r="AC9" s="150">
        <v>22</v>
      </c>
      <c r="AD9" s="150">
        <v>136.11854477272701</v>
      </c>
      <c r="AE9" s="150">
        <v>0.63239999999999996</v>
      </c>
      <c r="AF9" s="150">
        <v>0.11447868077757301</v>
      </c>
      <c r="AG9" s="150">
        <v>0.14949856778559401</v>
      </c>
      <c r="AH9" s="150">
        <v>0.27041278994738399</v>
      </c>
      <c r="AI9" s="150">
        <v>202.141650270127</v>
      </c>
      <c r="AJ9" s="150">
        <v>6.9100278193066602</v>
      </c>
      <c r="AK9" s="150">
        <v>1.4360352697266801</v>
      </c>
      <c r="AL9" s="150">
        <v>3.0629550909826802</v>
      </c>
      <c r="AM9" s="150">
        <v>2.5</v>
      </c>
      <c r="AN9" s="150">
        <v>1.3590933056366099</v>
      </c>
      <c r="AO9" s="150">
        <v>12</v>
      </c>
      <c r="AP9" s="150">
        <v>2.4851431658562899E-2</v>
      </c>
      <c r="AQ9" s="150">
        <v>147.58000000000001</v>
      </c>
      <c r="AR9" s="150">
        <v>3.0060409744198302</v>
      </c>
      <c r="AS9" s="150">
        <v>187035.93</v>
      </c>
      <c r="AT9" s="150">
        <v>0.70024932569670595</v>
      </c>
      <c r="AU9" s="150">
        <v>36885032.840000004</v>
      </c>
    </row>
    <row r="10" spans="1:47" ht="14.5" x14ac:dyDescent="0.35">
      <c r="A10" s="151" t="s">
        <v>797</v>
      </c>
      <c r="B10" s="151" t="s">
        <v>479</v>
      </c>
      <c r="C10" s="151" t="s">
        <v>216</v>
      </c>
      <c r="D10" t="s">
        <v>1518</v>
      </c>
      <c r="E10" s="150">
        <v>88.721000000000004</v>
      </c>
      <c r="F10" t="s">
        <v>1516</v>
      </c>
      <c r="G10" s="175">
        <v>-2531584</v>
      </c>
      <c r="H10" s="150">
        <v>0.64392524458656697</v>
      </c>
      <c r="I10" s="150">
        <v>-1715053</v>
      </c>
      <c r="J10" s="150">
        <v>0</v>
      </c>
      <c r="K10" s="150">
        <v>0.722771745888803</v>
      </c>
      <c r="L10" s="176">
        <v>122706.56</v>
      </c>
      <c r="M10" s="175">
        <v>42115</v>
      </c>
      <c r="N10" s="150">
        <v>55</v>
      </c>
      <c r="O10" s="150">
        <v>33.729999999999997</v>
      </c>
      <c r="P10" s="150">
        <v>0</v>
      </c>
      <c r="Q10" s="150">
        <v>45.73</v>
      </c>
      <c r="R10" s="150">
        <v>12356.6</v>
      </c>
      <c r="S10" s="150">
        <v>1444.440658</v>
      </c>
      <c r="T10" s="150">
        <v>1737.32042245294</v>
      </c>
      <c r="U10" s="150">
        <v>0.39122325162353599</v>
      </c>
      <c r="V10" s="150">
        <v>0.13678197917356</v>
      </c>
      <c r="W10" s="150">
        <v>2.0756823642387399E-5</v>
      </c>
      <c r="X10" s="150">
        <v>10273.5</v>
      </c>
      <c r="Y10" s="150">
        <v>93.62</v>
      </c>
      <c r="Z10" s="150">
        <v>55579.858149968</v>
      </c>
      <c r="AA10" s="150">
        <v>11.6448598130841</v>
      </c>
      <c r="AB10" s="150">
        <v>15.428761568041001</v>
      </c>
      <c r="AC10" s="150">
        <v>13.5</v>
      </c>
      <c r="AD10" s="150">
        <v>106.99560429629599</v>
      </c>
      <c r="AE10" s="150">
        <v>0.37719999999999998</v>
      </c>
      <c r="AF10" s="150">
        <v>0.110807404201806</v>
      </c>
      <c r="AG10" s="150">
        <v>0.19652286853339199</v>
      </c>
      <c r="AH10" s="150">
        <v>0.308216713926867</v>
      </c>
      <c r="AI10" s="150">
        <v>167.215592182535</v>
      </c>
      <c r="AJ10" s="150">
        <v>10.306428686763301</v>
      </c>
      <c r="AK10" s="150">
        <v>2.1356185283170399</v>
      </c>
      <c r="AL10" s="150">
        <v>3.1902658849929399</v>
      </c>
      <c r="AM10" s="150">
        <v>0.5</v>
      </c>
      <c r="AN10" s="150">
        <v>1.5502075974116301</v>
      </c>
      <c r="AO10" s="150">
        <v>98</v>
      </c>
      <c r="AP10" s="150">
        <v>2.2774327122153201E-2</v>
      </c>
      <c r="AQ10" s="150">
        <v>9.35</v>
      </c>
      <c r="AR10" s="150">
        <v>3.8667668667066102</v>
      </c>
      <c r="AS10" s="150">
        <v>-38107.79</v>
      </c>
      <c r="AT10" s="150">
        <v>0.46838968936798703</v>
      </c>
      <c r="AU10" s="150">
        <v>17848308.670000002</v>
      </c>
    </row>
    <row r="11" spans="1:47" ht="14.5" x14ac:dyDescent="0.35">
      <c r="A11" s="151" t="s">
        <v>798</v>
      </c>
      <c r="B11" s="151" t="s">
        <v>337</v>
      </c>
      <c r="C11" s="151" t="s">
        <v>173</v>
      </c>
      <c r="D11" t="s">
        <v>1516</v>
      </c>
      <c r="E11" s="150">
        <v>96.7</v>
      </c>
      <c r="F11" t="s">
        <v>1516</v>
      </c>
      <c r="G11" s="175">
        <v>798385</v>
      </c>
      <c r="H11" s="150">
        <v>0.41019853544141199</v>
      </c>
      <c r="I11" s="150">
        <v>-1390925</v>
      </c>
      <c r="J11" s="150">
        <v>0</v>
      </c>
      <c r="K11" s="150">
        <v>0.73525242913356004</v>
      </c>
      <c r="L11" s="176">
        <v>145483.32999999999</v>
      </c>
      <c r="M11" s="175">
        <v>46314</v>
      </c>
      <c r="N11" s="150">
        <v>43</v>
      </c>
      <c r="O11" s="150">
        <v>87.58</v>
      </c>
      <c r="P11" s="150">
        <v>0</v>
      </c>
      <c r="Q11" s="150">
        <v>-74.87</v>
      </c>
      <c r="R11" s="150">
        <v>9938.1</v>
      </c>
      <c r="S11" s="150">
        <v>3550.2959460000002</v>
      </c>
      <c r="T11" s="150">
        <v>4116.6100628701997</v>
      </c>
      <c r="U11" s="150">
        <v>0.19012839444005</v>
      </c>
      <c r="V11" s="150">
        <v>0.124355750257221</v>
      </c>
      <c r="W11" s="150">
        <v>4.04441579473893E-3</v>
      </c>
      <c r="X11" s="150">
        <v>8570.9</v>
      </c>
      <c r="Y11" s="150">
        <v>187.24</v>
      </c>
      <c r="Z11" s="150">
        <v>71077.229171117302</v>
      </c>
      <c r="AA11" s="150">
        <v>16.8989898989899</v>
      </c>
      <c r="AB11" s="150">
        <v>18.961204582354199</v>
      </c>
      <c r="AC11" s="150">
        <v>15</v>
      </c>
      <c r="AD11" s="150">
        <v>236.68639640000001</v>
      </c>
      <c r="AE11" s="150">
        <v>0.57689999999999997</v>
      </c>
      <c r="AF11" s="150">
        <v>0.11428000834964699</v>
      </c>
      <c r="AG11" s="150">
        <v>0.13785749936783101</v>
      </c>
      <c r="AH11" s="150">
        <v>0.25949404316659103</v>
      </c>
      <c r="AI11" s="150">
        <v>127.700340167642</v>
      </c>
      <c r="AJ11" s="150">
        <v>8.7185270438975309</v>
      </c>
      <c r="AK11" s="150">
        <v>1.7733971952515999</v>
      </c>
      <c r="AL11" s="150">
        <v>3.3482873521640002</v>
      </c>
      <c r="AM11" s="150">
        <v>2</v>
      </c>
      <c r="AN11" s="150">
        <v>1.01936400130427</v>
      </c>
      <c r="AO11" s="150">
        <v>19</v>
      </c>
      <c r="AP11" s="150">
        <v>2.0725388601036301E-2</v>
      </c>
      <c r="AQ11" s="150">
        <v>67.95</v>
      </c>
      <c r="AR11" s="150">
        <v>4.3820163557101797</v>
      </c>
      <c r="AS11" s="150">
        <v>60619.409999999902</v>
      </c>
      <c r="AT11" s="150">
        <v>0.378403509137896</v>
      </c>
      <c r="AU11" s="150">
        <v>35283145.509999998</v>
      </c>
    </row>
    <row r="12" spans="1:47" ht="14.5" x14ac:dyDescent="0.35">
      <c r="A12" s="151" t="s">
        <v>799</v>
      </c>
      <c r="B12" s="151" t="s">
        <v>701</v>
      </c>
      <c r="C12" s="151" t="s">
        <v>289</v>
      </c>
      <c r="D12" t="s">
        <v>1518</v>
      </c>
      <c r="E12" s="150">
        <v>101.502</v>
      </c>
      <c r="F12" t="s">
        <v>1516</v>
      </c>
      <c r="G12" s="175">
        <v>995065</v>
      </c>
      <c r="H12" s="150">
        <v>0.71923246112088202</v>
      </c>
      <c r="I12" s="150">
        <v>995065</v>
      </c>
      <c r="J12" s="150">
        <v>0</v>
      </c>
      <c r="K12" s="150">
        <v>0.71308654099198499</v>
      </c>
      <c r="L12" s="176">
        <v>150591.26999999999</v>
      </c>
      <c r="M12" s="175">
        <v>48712</v>
      </c>
      <c r="N12" s="150">
        <v>17</v>
      </c>
      <c r="O12" s="150">
        <v>4.72</v>
      </c>
      <c r="P12" s="150">
        <v>0</v>
      </c>
      <c r="Q12" s="150">
        <v>99.15</v>
      </c>
      <c r="R12" s="150">
        <v>10377.799999999999</v>
      </c>
      <c r="S12" s="150">
        <v>1146.387262</v>
      </c>
      <c r="T12" s="150">
        <v>1292.79966670811</v>
      </c>
      <c r="U12" s="150">
        <v>0.11975934097565</v>
      </c>
      <c r="V12" s="150">
        <v>0.120643239491962</v>
      </c>
      <c r="W12" s="150">
        <v>1.74461115043339E-3</v>
      </c>
      <c r="X12" s="150">
        <v>9202.5</v>
      </c>
      <c r="Y12" s="150">
        <v>64.97</v>
      </c>
      <c r="Z12" s="150">
        <v>67489.0352470371</v>
      </c>
      <c r="AA12" s="150">
        <v>16.399999999999999</v>
      </c>
      <c r="AB12" s="150">
        <v>17.644870894258901</v>
      </c>
      <c r="AC12" s="150">
        <v>7.7</v>
      </c>
      <c r="AD12" s="150">
        <v>148.88146259740299</v>
      </c>
      <c r="AE12" s="150">
        <v>0.74329999999999996</v>
      </c>
      <c r="AF12" s="150">
        <v>0.117246223169721</v>
      </c>
      <c r="AG12" s="150">
        <v>0.14812962873833199</v>
      </c>
      <c r="AH12" s="150">
        <v>0.27163106977865997</v>
      </c>
      <c r="AI12" s="150">
        <v>131.02029739754701</v>
      </c>
      <c r="AJ12" s="150">
        <v>7.0142290279627204</v>
      </c>
      <c r="AK12" s="150">
        <v>1.5954211717709701</v>
      </c>
      <c r="AL12" s="150">
        <v>3.3226652463382198</v>
      </c>
      <c r="AM12" s="150">
        <v>1.5</v>
      </c>
      <c r="AN12" s="150">
        <v>0.99820134589382903</v>
      </c>
      <c r="AO12" s="150">
        <v>68</v>
      </c>
      <c r="AP12" s="150">
        <v>1.60642570281124E-2</v>
      </c>
      <c r="AQ12" s="150">
        <v>6.94</v>
      </c>
      <c r="AR12" s="150">
        <v>4.3815580474154103</v>
      </c>
      <c r="AS12" s="150">
        <v>54975.26</v>
      </c>
      <c r="AT12" s="150">
        <v>0.49181557559134098</v>
      </c>
      <c r="AU12" s="150">
        <v>11896989.57</v>
      </c>
    </row>
    <row r="13" spans="1:47" ht="14.5" x14ac:dyDescent="0.35">
      <c r="A13" s="151" t="s">
        <v>800</v>
      </c>
      <c r="B13" s="151" t="s">
        <v>464</v>
      </c>
      <c r="C13" s="151" t="s">
        <v>196</v>
      </c>
      <c r="D13" t="s">
        <v>1518</v>
      </c>
      <c r="E13" s="150">
        <v>98.855000000000004</v>
      </c>
      <c r="F13" t="s">
        <v>1516</v>
      </c>
      <c r="G13" s="175">
        <v>62314</v>
      </c>
      <c r="H13" s="150">
        <v>0.39450382009641799</v>
      </c>
      <c r="I13" s="150">
        <v>239389</v>
      </c>
      <c r="J13" s="150">
        <v>1.4539669450470499E-2</v>
      </c>
      <c r="K13" s="150">
        <v>0.732760840540295</v>
      </c>
      <c r="L13" s="176">
        <v>138994.17000000001</v>
      </c>
      <c r="M13" s="175">
        <v>38003</v>
      </c>
      <c r="N13" s="150">
        <v>12</v>
      </c>
      <c r="O13" s="150">
        <v>4.71</v>
      </c>
      <c r="P13" s="150">
        <v>0</v>
      </c>
      <c r="Q13" s="150">
        <v>111.83</v>
      </c>
      <c r="R13" s="150">
        <v>11875.7</v>
      </c>
      <c r="S13" s="150">
        <v>782.46852699999999</v>
      </c>
      <c r="T13" s="150">
        <v>877.36209619500403</v>
      </c>
      <c r="U13" s="150">
        <v>0.33258385356117998</v>
      </c>
      <c r="V13" s="150">
        <v>0.121146142917005</v>
      </c>
      <c r="W13" s="150">
        <v>0</v>
      </c>
      <c r="X13" s="150">
        <v>10591.3</v>
      </c>
      <c r="Y13" s="150">
        <v>52.35</v>
      </c>
      <c r="Z13" s="150">
        <v>59376.2330468004</v>
      </c>
      <c r="AA13" s="150">
        <v>12.535714285714301</v>
      </c>
      <c r="AB13" s="150">
        <v>14.946867755491899</v>
      </c>
      <c r="AC13" s="150">
        <v>3.33</v>
      </c>
      <c r="AD13" s="150">
        <v>234.975533633634</v>
      </c>
      <c r="AE13" s="150">
        <v>0.49930000000000002</v>
      </c>
      <c r="AF13" s="150">
        <v>0.106332268739325</v>
      </c>
      <c r="AG13" s="150">
        <v>0.185661268961199</v>
      </c>
      <c r="AH13" s="150">
        <v>0.29657207319594397</v>
      </c>
      <c r="AI13" s="150">
        <v>171.976246144914</v>
      </c>
      <c r="AJ13" s="150">
        <v>5.5319703342597704</v>
      </c>
      <c r="AK13" s="150">
        <v>0.79606178380868897</v>
      </c>
      <c r="AL13" s="150">
        <v>2.17032920648604</v>
      </c>
      <c r="AM13" s="150">
        <v>1.5</v>
      </c>
      <c r="AN13" s="150">
        <v>1.75031584570322</v>
      </c>
      <c r="AO13" s="150">
        <v>65</v>
      </c>
      <c r="AP13" s="150">
        <v>0</v>
      </c>
      <c r="AQ13" s="150">
        <v>6.78</v>
      </c>
      <c r="AR13" s="150">
        <v>3.6269550135145501</v>
      </c>
      <c r="AS13" s="150">
        <v>-14198.2</v>
      </c>
      <c r="AT13" s="150">
        <v>0.56770476483472798</v>
      </c>
      <c r="AU13" s="150">
        <v>9292364.2300000004</v>
      </c>
    </row>
    <row r="14" spans="1:47" ht="14.5" x14ac:dyDescent="0.35">
      <c r="A14" s="151" t="s">
        <v>801</v>
      </c>
      <c r="B14" s="151" t="s">
        <v>578</v>
      </c>
      <c r="C14" s="151" t="s">
        <v>237</v>
      </c>
      <c r="D14" t="s">
        <v>1516</v>
      </c>
      <c r="E14" s="150">
        <v>103.5</v>
      </c>
      <c r="F14" t="s">
        <v>1516</v>
      </c>
      <c r="G14" s="175">
        <v>-1292507</v>
      </c>
      <c r="H14" s="150">
        <v>0.12740154397433801</v>
      </c>
      <c r="I14" s="150">
        <v>-1292507</v>
      </c>
      <c r="J14" s="150">
        <v>0</v>
      </c>
      <c r="K14" s="150">
        <v>0.86686719197329398</v>
      </c>
      <c r="L14" s="176">
        <v>216121.34</v>
      </c>
      <c r="M14" s="175">
        <v>64344</v>
      </c>
      <c r="N14" s="150">
        <v>122</v>
      </c>
      <c r="O14" s="150">
        <v>58.74</v>
      </c>
      <c r="P14" s="150">
        <v>0</v>
      </c>
      <c r="Q14" s="150">
        <v>-52.35</v>
      </c>
      <c r="R14" s="150">
        <v>11153.5</v>
      </c>
      <c r="S14" s="150">
        <v>4010.575421</v>
      </c>
      <c r="T14" s="150">
        <v>4631.10141570013</v>
      </c>
      <c r="U14" s="150">
        <v>0.102707014021767</v>
      </c>
      <c r="V14" s="150">
        <v>0.104752100359516</v>
      </c>
      <c r="W14" s="150">
        <v>2.4609934894427202E-3</v>
      </c>
      <c r="X14" s="150">
        <v>9659</v>
      </c>
      <c r="Y14" s="150">
        <v>223.14</v>
      </c>
      <c r="Z14" s="150">
        <v>69249.797122882504</v>
      </c>
      <c r="AA14" s="150">
        <v>9.80246913580247</v>
      </c>
      <c r="AB14" s="150">
        <v>17.973359420095001</v>
      </c>
      <c r="AC14" s="150">
        <v>20</v>
      </c>
      <c r="AD14" s="150">
        <v>200.52877104999999</v>
      </c>
      <c r="AE14" s="150">
        <v>0.42159999999999997</v>
      </c>
      <c r="AF14" s="150">
        <v>0.12432514847619</v>
      </c>
      <c r="AG14" s="150">
        <v>0.144277298910681</v>
      </c>
      <c r="AH14" s="150">
        <v>0.27434616551987101</v>
      </c>
      <c r="AI14" s="150">
        <v>142.57629890361801</v>
      </c>
      <c r="AJ14" s="150">
        <v>8.0194470919688801</v>
      </c>
      <c r="AK14" s="150">
        <v>1.3962726275897901</v>
      </c>
      <c r="AL14" s="150">
        <v>2.65807372340258</v>
      </c>
      <c r="AM14" s="150">
        <v>2.2000000000000002</v>
      </c>
      <c r="AN14" s="150">
        <v>0.97943928659831303</v>
      </c>
      <c r="AO14" s="150">
        <v>74</v>
      </c>
      <c r="AP14" s="150">
        <v>0.10911987256073299</v>
      </c>
      <c r="AQ14" s="150">
        <v>29.76</v>
      </c>
      <c r="AR14" s="150">
        <v>4.2375350330267301</v>
      </c>
      <c r="AS14" s="150">
        <v>50373.99</v>
      </c>
      <c r="AT14" s="150">
        <v>0.30526653059155701</v>
      </c>
      <c r="AU14" s="150">
        <v>44731854.829999998</v>
      </c>
    </row>
    <row r="15" spans="1:47" ht="14.5" x14ac:dyDescent="0.35">
      <c r="A15" s="151" t="s">
        <v>802</v>
      </c>
      <c r="B15" s="151" t="s">
        <v>641</v>
      </c>
      <c r="C15" s="151" t="s">
        <v>384</v>
      </c>
      <c r="D15" t="s">
        <v>1518</v>
      </c>
      <c r="E15" s="150">
        <v>93.296000000000006</v>
      </c>
      <c r="F15" t="s">
        <v>1516</v>
      </c>
      <c r="G15" s="175">
        <v>624501</v>
      </c>
      <c r="H15" s="150">
        <v>0.75648352346174297</v>
      </c>
      <c r="I15" s="150">
        <v>134661</v>
      </c>
      <c r="J15" s="150">
        <v>0</v>
      </c>
      <c r="K15" s="150">
        <v>0.63825431123051901</v>
      </c>
      <c r="L15" s="176">
        <v>131070.08</v>
      </c>
      <c r="M15" s="175">
        <v>40140</v>
      </c>
      <c r="N15" s="150">
        <v>24</v>
      </c>
      <c r="O15" s="150">
        <v>8.1300000000000008</v>
      </c>
      <c r="P15" s="150">
        <v>0</v>
      </c>
      <c r="Q15" s="150">
        <v>58.06</v>
      </c>
      <c r="R15" s="150">
        <v>11823.2</v>
      </c>
      <c r="S15" s="150">
        <v>715.77025900000001</v>
      </c>
      <c r="T15" s="150">
        <v>836.99021946931998</v>
      </c>
      <c r="U15" s="150">
        <v>0.29534717507730401</v>
      </c>
      <c r="V15" s="150">
        <v>0.18431603764078699</v>
      </c>
      <c r="W15" s="150">
        <v>1.66965584972706E-4</v>
      </c>
      <c r="X15" s="150">
        <v>10110.9</v>
      </c>
      <c r="Y15" s="150">
        <v>47.97</v>
      </c>
      <c r="Z15" s="150">
        <v>53710.556180946398</v>
      </c>
      <c r="AA15" s="150">
        <v>14.074074074074099</v>
      </c>
      <c r="AB15" s="150">
        <v>14.9212061496769</v>
      </c>
      <c r="AC15" s="150">
        <v>7.75</v>
      </c>
      <c r="AD15" s="150">
        <v>92.357452774193504</v>
      </c>
      <c r="AE15" s="150">
        <v>0.27739999999999998</v>
      </c>
      <c r="AF15" s="150">
        <v>0.114911754707843</v>
      </c>
      <c r="AG15" s="150">
        <v>0.187154468000028</v>
      </c>
      <c r="AH15" s="150">
        <v>0.30384659418501297</v>
      </c>
      <c r="AI15" s="150">
        <v>199.684183860453</v>
      </c>
      <c r="AJ15" s="150">
        <v>8.4530190725400196</v>
      </c>
      <c r="AK15" s="150">
        <v>1.54045666349491</v>
      </c>
      <c r="AL15" s="150">
        <v>2.6355537053621401</v>
      </c>
      <c r="AM15" s="150">
        <v>2.9</v>
      </c>
      <c r="AN15" s="150">
        <v>1.2632319580295099</v>
      </c>
      <c r="AO15" s="150">
        <v>65</v>
      </c>
      <c r="AP15" s="150">
        <v>0</v>
      </c>
      <c r="AQ15" s="150">
        <v>4.88</v>
      </c>
      <c r="AR15" s="150">
        <v>4.7929083297552602</v>
      </c>
      <c r="AS15" s="150">
        <v>12348.56</v>
      </c>
      <c r="AT15" s="150">
        <v>0.32557001412562597</v>
      </c>
      <c r="AU15" s="150">
        <v>8462694.8100000005</v>
      </c>
    </row>
    <row r="16" spans="1:47" ht="14.5" x14ac:dyDescent="0.35">
      <c r="A16" s="151" t="s">
        <v>803</v>
      </c>
      <c r="B16" s="151" t="s">
        <v>519</v>
      </c>
      <c r="C16" s="151" t="s">
        <v>179</v>
      </c>
      <c r="D16" t="s">
        <v>1520</v>
      </c>
      <c r="E16" s="150">
        <v>93.132000000000005</v>
      </c>
      <c r="F16" t="s">
        <v>1520</v>
      </c>
      <c r="G16" s="175">
        <v>194436</v>
      </c>
      <c r="H16" s="150">
        <v>0.65336661125011197</v>
      </c>
      <c r="I16" s="150">
        <v>217983</v>
      </c>
      <c r="J16" s="150">
        <v>0</v>
      </c>
      <c r="K16" s="150">
        <v>0.64830961401089804</v>
      </c>
      <c r="L16" s="176">
        <v>262163.58</v>
      </c>
      <c r="M16" s="175">
        <v>42245</v>
      </c>
      <c r="N16" s="150">
        <v>2</v>
      </c>
      <c r="O16" s="150">
        <v>7.33</v>
      </c>
      <c r="P16" s="150">
        <v>0</v>
      </c>
      <c r="Q16" s="150">
        <v>121.75</v>
      </c>
      <c r="R16" s="150">
        <v>12038.5</v>
      </c>
      <c r="S16" s="150">
        <v>560.354421</v>
      </c>
      <c r="T16" s="150">
        <v>618.96341568188905</v>
      </c>
      <c r="U16" s="150">
        <v>0.37149661392606398</v>
      </c>
      <c r="V16" s="150">
        <v>9.0090892670944098E-2</v>
      </c>
      <c r="W16" s="150">
        <v>4.6041967428325104E-3</v>
      </c>
      <c r="X16" s="150">
        <v>10898.6</v>
      </c>
      <c r="Y16" s="150">
        <v>38.96</v>
      </c>
      <c r="Z16" s="150">
        <v>56281.255903490703</v>
      </c>
      <c r="AA16" s="150">
        <v>14.2</v>
      </c>
      <c r="AB16" s="150">
        <v>14.382813680698099</v>
      </c>
      <c r="AC16" s="150">
        <v>4.12</v>
      </c>
      <c r="AD16" s="150">
        <v>136.00835461164999</v>
      </c>
      <c r="AE16" s="150">
        <v>0.54359999999999997</v>
      </c>
      <c r="AF16" s="150">
        <v>0.11738597144393501</v>
      </c>
      <c r="AG16" s="150">
        <v>0.16495895109431399</v>
      </c>
      <c r="AH16" s="150">
        <v>0.28815557712111001</v>
      </c>
      <c r="AI16" s="150">
        <v>166.844405069841</v>
      </c>
      <c r="AJ16" s="150">
        <v>8.6135277884738795</v>
      </c>
      <c r="AK16" s="150">
        <v>1.6815728618491399</v>
      </c>
      <c r="AL16" s="150">
        <v>4.0740757497967701</v>
      </c>
      <c r="AM16" s="150">
        <v>0</v>
      </c>
      <c r="AN16" s="150">
        <v>1.01429478625672</v>
      </c>
      <c r="AO16" s="150">
        <v>61</v>
      </c>
      <c r="AP16" s="150">
        <v>3.35570469798658E-2</v>
      </c>
      <c r="AQ16" s="150">
        <v>4.59</v>
      </c>
      <c r="AR16" s="150">
        <v>4.1396184559680602</v>
      </c>
      <c r="AS16" s="150">
        <v>-31158.799999999999</v>
      </c>
      <c r="AT16" s="150">
        <v>0.67262985172577305</v>
      </c>
      <c r="AU16" s="150">
        <v>6745822.54</v>
      </c>
    </row>
    <row r="17" spans="1:47" ht="14.5" x14ac:dyDescent="0.35">
      <c r="A17" s="151" t="s">
        <v>804</v>
      </c>
      <c r="B17" s="151" t="s">
        <v>465</v>
      </c>
      <c r="C17" s="151" t="s">
        <v>196</v>
      </c>
      <c r="D17" t="s">
        <v>1518</v>
      </c>
      <c r="E17" s="150">
        <v>96.602999999999994</v>
      </c>
      <c r="F17" t="s">
        <v>1516</v>
      </c>
      <c r="G17" s="175">
        <v>-1253860</v>
      </c>
      <c r="H17" s="150">
        <v>0.407875124834298</v>
      </c>
      <c r="I17" s="150">
        <v>-824629</v>
      </c>
      <c r="J17" s="150">
        <v>9.7794703177070102E-3</v>
      </c>
      <c r="K17" s="150">
        <v>0.68102935277408905</v>
      </c>
      <c r="L17" s="176">
        <v>132969.31</v>
      </c>
      <c r="M17" s="175">
        <v>41779</v>
      </c>
      <c r="N17" s="150">
        <v>35</v>
      </c>
      <c r="O17" s="150">
        <v>6.87</v>
      </c>
      <c r="P17" s="150">
        <v>0</v>
      </c>
      <c r="Q17" s="150">
        <v>96.78</v>
      </c>
      <c r="R17" s="150">
        <v>10029</v>
      </c>
      <c r="S17" s="150">
        <v>1115.28404</v>
      </c>
      <c r="T17" s="150">
        <v>1220.16439258015</v>
      </c>
      <c r="U17" s="150">
        <v>0.22252802882393999</v>
      </c>
      <c r="V17" s="150">
        <v>7.1076677471328301E-2</v>
      </c>
      <c r="W17" s="150">
        <v>6.3004398413161198E-4</v>
      </c>
      <c r="X17" s="150">
        <v>9166.9</v>
      </c>
      <c r="Y17" s="150">
        <v>63.95</v>
      </c>
      <c r="Z17" s="150">
        <v>59914.589523064897</v>
      </c>
      <c r="AA17" s="150">
        <v>16.681818181818201</v>
      </c>
      <c r="AB17" s="150">
        <v>17.439938076622401</v>
      </c>
      <c r="AC17" s="150">
        <v>9.1999999999999993</v>
      </c>
      <c r="AD17" s="150">
        <v>121.22652608695699</v>
      </c>
      <c r="AE17" s="150">
        <v>0.49930000000000002</v>
      </c>
      <c r="AF17" s="150">
        <v>0.110408224681512</v>
      </c>
      <c r="AG17" s="150">
        <v>0.168196502355271</v>
      </c>
      <c r="AH17" s="150">
        <v>0.28743425137381501</v>
      </c>
      <c r="AI17" s="150">
        <v>88.612404065245997</v>
      </c>
      <c r="AJ17" s="150">
        <v>12.226914943133499</v>
      </c>
      <c r="AK17" s="150">
        <v>2.63769043186142</v>
      </c>
      <c r="AL17" s="150">
        <v>4.2769962965961099</v>
      </c>
      <c r="AM17" s="150">
        <v>0.5</v>
      </c>
      <c r="AN17" s="150">
        <v>1.3403661923253001</v>
      </c>
      <c r="AO17" s="150">
        <v>60</v>
      </c>
      <c r="AP17" s="150">
        <v>6.3694267515923596E-3</v>
      </c>
      <c r="AQ17" s="150">
        <v>7.67</v>
      </c>
      <c r="AR17" s="150">
        <v>3.5868642408889402</v>
      </c>
      <c r="AS17" s="150">
        <v>-14204.6</v>
      </c>
      <c r="AT17" s="150">
        <v>0.289084304578689</v>
      </c>
      <c r="AU17" s="150">
        <v>11185166.890000001</v>
      </c>
    </row>
    <row r="18" spans="1:47" ht="14.5" x14ac:dyDescent="0.35">
      <c r="A18" s="151" t="s">
        <v>805</v>
      </c>
      <c r="B18" s="151" t="s">
        <v>495</v>
      </c>
      <c r="C18" s="151" t="s">
        <v>392</v>
      </c>
      <c r="D18" t="s">
        <v>1517</v>
      </c>
      <c r="E18" s="150">
        <v>98.265000000000001</v>
      </c>
      <c r="F18" t="s">
        <v>1517</v>
      </c>
      <c r="G18" s="175">
        <v>257710</v>
      </c>
      <c r="H18" s="150">
        <v>0.37692277015592701</v>
      </c>
      <c r="I18" s="150">
        <v>275894</v>
      </c>
      <c r="J18" s="150">
        <v>0</v>
      </c>
      <c r="K18" s="150">
        <v>0.73129418740964502</v>
      </c>
      <c r="L18" s="176">
        <v>173508.48000000001</v>
      </c>
      <c r="M18" s="175">
        <v>41449</v>
      </c>
      <c r="N18" s="150">
        <v>44</v>
      </c>
      <c r="O18" s="150">
        <v>9.0500000000000007</v>
      </c>
      <c r="P18" s="150">
        <v>0</v>
      </c>
      <c r="Q18" s="150">
        <v>-5.1500000000000101</v>
      </c>
      <c r="R18" s="150">
        <v>10799.8</v>
      </c>
      <c r="S18" s="150">
        <v>1209.0448100000001</v>
      </c>
      <c r="T18" s="150">
        <v>1331.33796334883</v>
      </c>
      <c r="U18" s="150">
        <v>0.22689463842121799</v>
      </c>
      <c r="V18" s="150">
        <v>7.9564807031428403E-2</v>
      </c>
      <c r="W18" s="150">
        <v>1.1757666781597601E-2</v>
      </c>
      <c r="X18" s="150">
        <v>9807.7999999999993</v>
      </c>
      <c r="Y18" s="150">
        <v>85.48</v>
      </c>
      <c r="Z18" s="150">
        <v>60680.7842770239</v>
      </c>
      <c r="AA18" s="150">
        <v>14.779816513761499</v>
      </c>
      <c r="AB18" s="150">
        <v>14.144183551708</v>
      </c>
      <c r="AC18" s="150">
        <v>12.5</v>
      </c>
      <c r="AD18" s="150">
        <v>96.723584799999998</v>
      </c>
      <c r="AE18" s="150">
        <v>0.44369999999999998</v>
      </c>
      <c r="AF18" s="150">
        <v>0.13567292182945301</v>
      </c>
      <c r="AG18" s="150">
        <v>0.14771639500115599</v>
      </c>
      <c r="AH18" s="150">
        <v>0.287658496373565</v>
      </c>
      <c r="AI18" s="150">
        <v>250.305032118702</v>
      </c>
      <c r="AJ18" s="150">
        <v>3.54962469021577</v>
      </c>
      <c r="AK18" s="150">
        <v>0.83689171595677903</v>
      </c>
      <c r="AL18" s="150">
        <v>2.0235453854541801</v>
      </c>
      <c r="AM18" s="150">
        <v>1.8</v>
      </c>
      <c r="AN18" s="150">
        <v>1.33099599086361</v>
      </c>
      <c r="AO18" s="150">
        <v>78</v>
      </c>
      <c r="AP18" s="150">
        <v>1.30548302872063E-2</v>
      </c>
      <c r="AQ18" s="150">
        <v>4.78</v>
      </c>
      <c r="AR18" s="150">
        <v>3.6187575568952099</v>
      </c>
      <c r="AS18" s="150">
        <v>4606.2799999999697</v>
      </c>
      <c r="AT18" s="150">
        <v>0.49313952042668902</v>
      </c>
      <c r="AU18" s="150">
        <v>13057490.130000001</v>
      </c>
    </row>
    <row r="19" spans="1:47" ht="14.5" x14ac:dyDescent="0.35">
      <c r="A19" s="151" t="s">
        <v>806</v>
      </c>
      <c r="B19" s="151" t="s">
        <v>520</v>
      </c>
      <c r="C19" s="151" t="s">
        <v>179</v>
      </c>
      <c r="D19" t="s">
        <v>1519</v>
      </c>
      <c r="E19" s="150">
        <v>92.194999999999993</v>
      </c>
      <c r="F19" t="s">
        <v>1519</v>
      </c>
      <c r="G19" s="175">
        <v>419194</v>
      </c>
      <c r="H19" s="150">
        <v>0.39676724183183998</v>
      </c>
      <c r="I19" s="150">
        <v>338644</v>
      </c>
      <c r="J19" s="150">
        <v>6.1410366691420299E-3</v>
      </c>
      <c r="K19" s="150">
        <v>0.70185693918245995</v>
      </c>
      <c r="L19" s="176">
        <v>173142.84</v>
      </c>
      <c r="M19" s="175">
        <v>44070</v>
      </c>
      <c r="N19" s="150">
        <v>36</v>
      </c>
      <c r="O19" s="150">
        <v>12.62</v>
      </c>
      <c r="P19" s="150">
        <v>0</v>
      </c>
      <c r="Q19" s="150">
        <v>9.84</v>
      </c>
      <c r="R19" s="150">
        <v>11264.4</v>
      </c>
      <c r="S19" s="150">
        <v>552.27670000000001</v>
      </c>
      <c r="T19" s="150">
        <v>632.17401533876796</v>
      </c>
      <c r="U19" s="150">
        <v>0.18516105242173</v>
      </c>
      <c r="V19" s="150">
        <v>0.13635565288196999</v>
      </c>
      <c r="W19" s="150">
        <v>0</v>
      </c>
      <c r="X19" s="150">
        <v>9840.7999999999993</v>
      </c>
      <c r="Y19" s="150">
        <v>42.73</v>
      </c>
      <c r="Z19" s="150">
        <v>53178.410952492399</v>
      </c>
      <c r="AA19" s="150">
        <v>14.5</v>
      </c>
      <c r="AB19" s="150">
        <v>12.924799906389</v>
      </c>
      <c r="AC19" s="150">
        <v>5.12</v>
      </c>
      <c r="AD19" s="150">
        <v>107.86654296875</v>
      </c>
      <c r="AE19" s="150">
        <v>0.31059999999999999</v>
      </c>
      <c r="AF19" s="150">
        <v>0.129733262486361</v>
      </c>
      <c r="AG19" s="150">
        <v>0.143414218184339</v>
      </c>
      <c r="AH19" s="150">
        <v>0.27889751063183299</v>
      </c>
      <c r="AI19" s="150">
        <v>259.39533570762597</v>
      </c>
      <c r="AJ19" s="150">
        <v>4.5123441622806402</v>
      </c>
      <c r="AK19" s="150">
        <v>0.88527886749780105</v>
      </c>
      <c r="AL19" s="150">
        <v>1.5854593809769799</v>
      </c>
      <c r="AM19" s="150">
        <v>0</v>
      </c>
      <c r="AN19" s="150">
        <v>0.94975644372746704</v>
      </c>
      <c r="AO19" s="150">
        <v>57</v>
      </c>
      <c r="AP19" s="150">
        <v>9.41176470588235E-2</v>
      </c>
      <c r="AQ19" s="150">
        <v>2.58</v>
      </c>
      <c r="AR19" s="150">
        <v>4.3986675861533104</v>
      </c>
      <c r="AS19" s="150">
        <v>-26954.05</v>
      </c>
      <c r="AT19" s="150">
        <v>0.51783623840891502</v>
      </c>
      <c r="AU19" s="150">
        <v>6221075.7000000002</v>
      </c>
    </row>
    <row r="20" spans="1:47" ht="14.5" x14ac:dyDescent="0.35">
      <c r="A20" s="151" t="s">
        <v>807</v>
      </c>
      <c r="B20" s="151" t="s">
        <v>101</v>
      </c>
      <c r="C20" s="151" t="s">
        <v>102</v>
      </c>
      <c r="D20" t="s">
        <v>1516</v>
      </c>
      <c r="E20" s="150">
        <v>90.805000000000007</v>
      </c>
      <c r="F20" t="s">
        <v>1516</v>
      </c>
      <c r="G20" s="175">
        <v>-1751916</v>
      </c>
      <c r="H20" s="150">
        <v>0.29767587845772903</v>
      </c>
      <c r="I20" s="150">
        <v>536710</v>
      </c>
      <c r="J20" s="150">
        <v>9.1669705185111906E-3</v>
      </c>
      <c r="K20" s="150">
        <v>0.70015553955460896</v>
      </c>
      <c r="L20" s="176">
        <v>148874.79999999999</v>
      </c>
      <c r="M20" s="175">
        <v>35364</v>
      </c>
      <c r="N20" s="150">
        <v>129</v>
      </c>
      <c r="O20" s="150">
        <v>106.89</v>
      </c>
      <c r="P20" s="150">
        <v>0</v>
      </c>
      <c r="Q20" s="150">
        <v>0.59000000000000297</v>
      </c>
      <c r="R20" s="150">
        <v>9915.2999999999993</v>
      </c>
      <c r="S20" s="150">
        <v>3176.103944</v>
      </c>
      <c r="T20" s="150">
        <v>3665.8045131693598</v>
      </c>
      <c r="U20" s="150">
        <v>0.31943231137526001</v>
      </c>
      <c r="V20" s="150">
        <v>0.12167852810046401</v>
      </c>
      <c r="W20" s="150">
        <v>7.2392315885742298E-3</v>
      </c>
      <c r="X20" s="150">
        <v>8590.7000000000007</v>
      </c>
      <c r="Y20" s="150">
        <v>194.93</v>
      </c>
      <c r="Z20" s="150">
        <v>58161.241009593199</v>
      </c>
      <c r="AA20" s="150">
        <v>16.441747572815501</v>
      </c>
      <c r="AB20" s="150">
        <v>16.293561504129698</v>
      </c>
      <c r="AC20" s="150">
        <v>25.92</v>
      </c>
      <c r="AD20" s="150">
        <v>122.534874382716</v>
      </c>
      <c r="AE20" s="150">
        <v>0.34389999999999998</v>
      </c>
      <c r="AF20" s="150">
        <v>0.15448176529209201</v>
      </c>
      <c r="AG20" s="150">
        <v>0.147467316339087</v>
      </c>
      <c r="AH20" s="150">
        <v>0.30624266493772201</v>
      </c>
      <c r="AI20" s="150">
        <v>117.631225736736</v>
      </c>
      <c r="AJ20" s="150">
        <v>5.4407585738030901</v>
      </c>
      <c r="AK20" s="150">
        <v>1.0186249260590601</v>
      </c>
      <c r="AL20" s="150">
        <v>3.01683425720472</v>
      </c>
      <c r="AM20" s="150">
        <v>1.75</v>
      </c>
      <c r="AN20" s="150">
        <v>1.16197339828562</v>
      </c>
      <c r="AO20" s="150">
        <v>76</v>
      </c>
      <c r="AP20" s="150">
        <v>1.5797788309636701E-3</v>
      </c>
      <c r="AQ20" s="150">
        <v>16.18</v>
      </c>
      <c r="AR20" s="150">
        <v>5.5088659612053901</v>
      </c>
      <c r="AS20" s="150">
        <v>-43014.199999999699</v>
      </c>
      <c r="AT20" s="150">
        <v>0.33130387862254301</v>
      </c>
      <c r="AU20" s="150">
        <v>31491975.050000001</v>
      </c>
    </row>
    <row r="21" spans="1:47" ht="14.5" x14ac:dyDescent="0.35">
      <c r="A21" s="151" t="s">
        <v>808</v>
      </c>
      <c r="B21" s="151" t="s">
        <v>103</v>
      </c>
      <c r="C21" s="151" t="s">
        <v>104</v>
      </c>
      <c r="D21" t="s">
        <v>1520</v>
      </c>
      <c r="E21" s="150">
        <v>69.594999999999999</v>
      </c>
      <c r="F21" t="s">
        <v>1520</v>
      </c>
      <c r="G21" s="175">
        <v>626678</v>
      </c>
      <c r="H21" s="150">
        <v>0.27583221288674198</v>
      </c>
      <c r="I21" s="150">
        <v>626678</v>
      </c>
      <c r="J21" s="150">
        <v>0</v>
      </c>
      <c r="K21" s="150">
        <v>0.71997238429048604</v>
      </c>
      <c r="L21" s="176">
        <v>109191.19</v>
      </c>
      <c r="M21" s="175">
        <v>29782</v>
      </c>
      <c r="N21" s="150">
        <v>59</v>
      </c>
      <c r="O21" s="150">
        <v>66.67</v>
      </c>
      <c r="P21" s="150">
        <v>15</v>
      </c>
      <c r="Q21" s="150">
        <v>-474.59</v>
      </c>
      <c r="R21" s="150">
        <v>12518.5</v>
      </c>
      <c r="S21" s="150">
        <v>3408.3433610000002</v>
      </c>
      <c r="T21" s="150">
        <v>5053.7685684806202</v>
      </c>
      <c r="U21" s="150">
        <v>0.99995640609402803</v>
      </c>
      <c r="V21" s="150">
        <v>0.22003596309614901</v>
      </c>
      <c r="W21" s="150">
        <v>6.1215051683872902E-2</v>
      </c>
      <c r="X21" s="150">
        <v>8442.7000000000007</v>
      </c>
      <c r="Y21" s="150">
        <v>216.21</v>
      </c>
      <c r="Z21" s="150">
        <v>56025.125433606197</v>
      </c>
      <c r="AA21" s="150">
        <v>12.158798283261801</v>
      </c>
      <c r="AB21" s="150">
        <v>15.764041260811201</v>
      </c>
      <c r="AC21" s="150">
        <v>33</v>
      </c>
      <c r="AD21" s="150">
        <v>103.28313215151501</v>
      </c>
      <c r="AE21" s="150">
        <v>0.74329999999999996</v>
      </c>
      <c r="AF21" s="150">
        <v>0.10225458576136</v>
      </c>
      <c r="AG21" s="150">
        <v>0.25408048307384701</v>
      </c>
      <c r="AH21" s="150">
        <v>0.35945255394915399</v>
      </c>
      <c r="AI21" s="150">
        <v>177.779330255688</v>
      </c>
      <c r="AJ21" s="150">
        <v>8.2873166010103407</v>
      </c>
      <c r="AK21" s="150">
        <v>1.6008764335330801</v>
      </c>
      <c r="AL21" s="150">
        <v>3.7346923009639701</v>
      </c>
      <c r="AM21" s="150">
        <v>4.25</v>
      </c>
      <c r="AN21" s="150">
        <v>1.5231282437157501</v>
      </c>
      <c r="AO21" s="150">
        <v>62</v>
      </c>
      <c r="AP21" s="150">
        <v>8.0893682588597804E-3</v>
      </c>
      <c r="AQ21" s="150">
        <v>35.18</v>
      </c>
      <c r="AR21" s="150">
        <v>3.3153383982631102</v>
      </c>
      <c r="AS21" s="150">
        <v>-260808.28</v>
      </c>
      <c r="AT21" s="150">
        <v>0.70561976588497999</v>
      </c>
      <c r="AU21" s="150">
        <v>42667492.710000001</v>
      </c>
    </row>
    <row r="22" spans="1:47" ht="14.5" x14ac:dyDescent="0.35">
      <c r="A22" s="151" t="s">
        <v>809</v>
      </c>
      <c r="B22" s="151" t="s">
        <v>105</v>
      </c>
      <c r="C22" s="151" t="s">
        <v>106</v>
      </c>
      <c r="D22" t="s">
        <v>1518</v>
      </c>
      <c r="E22" s="150">
        <v>87.944000000000003</v>
      </c>
      <c r="F22" t="s">
        <v>1516</v>
      </c>
      <c r="G22" s="175">
        <v>134276</v>
      </c>
      <c r="H22" s="150">
        <v>0.32886110923121298</v>
      </c>
      <c r="I22" s="150">
        <v>898769</v>
      </c>
      <c r="J22" s="150">
        <v>0</v>
      </c>
      <c r="K22" s="150">
        <v>0.82035573715254295</v>
      </c>
      <c r="L22" s="176">
        <v>242318.77</v>
      </c>
      <c r="M22" s="175">
        <v>31201</v>
      </c>
      <c r="N22" s="150">
        <v>50</v>
      </c>
      <c r="O22" s="150">
        <v>49.79</v>
      </c>
      <c r="P22" s="150">
        <v>0</v>
      </c>
      <c r="Q22" s="150">
        <v>163.06</v>
      </c>
      <c r="R22" s="150">
        <v>13156.2</v>
      </c>
      <c r="S22" s="150">
        <v>2565.5351000000001</v>
      </c>
      <c r="T22" s="150">
        <v>3258.5108769390999</v>
      </c>
      <c r="U22" s="150">
        <v>0.36174446804489202</v>
      </c>
      <c r="V22" s="150">
        <v>0.18505797796335</v>
      </c>
      <c r="W22" s="150">
        <v>3.3384205891394701E-2</v>
      </c>
      <c r="X22" s="150">
        <v>10358.299999999999</v>
      </c>
      <c r="Y22" s="150">
        <v>181.75</v>
      </c>
      <c r="Z22" s="150">
        <v>67006.466299862499</v>
      </c>
      <c r="AA22" s="150">
        <v>14.4863387978142</v>
      </c>
      <c r="AB22" s="150">
        <v>14.1157364511692</v>
      </c>
      <c r="AC22" s="150">
        <v>17.8</v>
      </c>
      <c r="AD22" s="150">
        <v>144.13118539325799</v>
      </c>
      <c r="AE22" s="150">
        <v>0.69899999999999995</v>
      </c>
      <c r="AF22" s="150">
        <v>0.111814516001268</v>
      </c>
      <c r="AG22" s="150">
        <v>0.17284423802219701</v>
      </c>
      <c r="AH22" s="150">
        <v>0.29498328932770002</v>
      </c>
      <c r="AI22" s="150">
        <v>205.810475951001</v>
      </c>
      <c r="AJ22" s="150">
        <v>5.8011692871779896</v>
      </c>
      <c r="AK22" s="150">
        <v>1.4086086164381999</v>
      </c>
      <c r="AL22" s="150">
        <v>3.1366871143568198</v>
      </c>
      <c r="AM22" s="150">
        <v>2.9</v>
      </c>
      <c r="AN22" s="150">
        <v>0.94667873265004099</v>
      </c>
      <c r="AO22" s="150">
        <v>89</v>
      </c>
      <c r="AP22" s="150">
        <v>0</v>
      </c>
      <c r="AQ22" s="150">
        <v>11.75</v>
      </c>
      <c r="AR22" s="150">
        <v>3.9207260840745799</v>
      </c>
      <c r="AS22" s="150">
        <v>-86109.88</v>
      </c>
      <c r="AT22" s="150">
        <v>0.28116291737085702</v>
      </c>
      <c r="AU22" s="150">
        <v>33752752.590000004</v>
      </c>
    </row>
    <row r="23" spans="1:47" ht="14.5" x14ac:dyDescent="0.35">
      <c r="A23" s="151" t="s">
        <v>810</v>
      </c>
      <c r="B23" s="151" t="s">
        <v>653</v>
      </c>
      <c r="C23" s="151" t="s">
        <v>210</v>
      </c>
      <c r="D23" t="s">
        <v>1516</v>
      </c>
      <c r="E23" s="150">
        <v>105.08799999999999</v>
      </c>
      <c r="F23" t="s">
        <v>1516</v>
      </c>
      <c r="G23" s="175">
        <v>2473462</v>
      </c>
      <c r="H23" s="150">
        <v>0.30035308005254902</v>
      </c>
      <c r="I23" s="150">
        <v>2048462</v>
      </c>
      <c r="J23" s="150">
        <v>1.0876941323107001E-2</v>
      </c>
      <c r="K23" s="150">
        <v>0.84772328874367198</v>
      </c>
      <c r="L23" s="176">
        <v>221970.33</v>
      </c>
      <c r="M23" s="175">
        <v>67334</v>
      </c>
      <c r="N23" s="150">
        <v>26</v>
      </c>
      <c r="O23" s="150">
        <v>23.05</v>
      </c>
      <c r="P23" s="150">
        <v>0</v>
      </c>
      <c r="Q23" s="150">
        <v>-7.67</v>
      </c>
      <c r="R23" s="150">
        <v>12988</v>
      </c>
      <c r="S23" s="150">
        <v>2947.7965359999998</v>
      </c>
      <c r="T23" s="150">
        <v>3379.2391347928301</v>
      </c>
      <c r="U23" s="150">
        <v>6.6659536233337896E-2</v>
      </c>
      <c r="V23" s="150">
        <v>0.11384344133037499</v>
      </c>
      <c r="W23" s="150">
        <v>5.9082951578582101E-3</v>
      </c>
      <c r="X23" s="150">
        <v>11329.8</v>
      </c>
      <c r="Y23" s="150">
        <v>171.78</v>
      </c>
      <c r="Z23" s="150">
        <v>83831.1794155315</v>
      </c>
      <c r="AA23" s="150">
        <v>17.3913043478261</v>
      </c>
      <c r="AB23" s="150">
        <v>17.160301175922701</v>
      </c>
      <c r="AC23" s="150">
        <v>12</v>
      </c>
      <c r="AD23" s="150">
        <v>245.64971133333299</v>
      </c>
      <c r="AE23" s="150">
        <v>0.48809999999999998</v>
      </c>
      <c r="AF23" s="150">
        <v>0.108358212488245</v>
      </c>
      <c r="AG23" s="150">
        <v>0.16741932024996001</v>
      </c>
      <c r="AH23" s="150">
        <v>0.279489215337894</v>
      </c>
      <c r="AI23" s="150">
        <v>152.412825821979</v>
      </c>
      <c r="AJ23" s="150">
        <v>7.8720955880716303</v>
      </c>
      <c r="AK23" s="150">
        <v>1.3218213282526301</v>
      </c>
      <c r="AL23" s="150">
        <v>2.55708815398792</v>
      </c>
      <c r="AM23" s="150">
        <v>1.5</v>
      </c>
      <c r="AN23" s="150">
        <v>0.97840114744782203</v>
      </c>
      <c r="AO23" s="150">
        <v>24</v>
      </c>
      <c r="AP23" s="150">
        <v>3.6833424958768603E-2</v>
      </c>
      <c r="AQ23" s="150">
        <v>65.290000000000006</v>
      </c>
      <c r="AR23" s="150">
        <v>6.5284337304263103</v>
      </c>
      <c r="AS23" s="150">
        <v>28162.65</v>
      </c>
      <c r="AT23" s="150">
        <v>0.25154381957656302</v>
      </c>
      <c r="AU23" s="150">
        <v>38286111.460000001</v>
      </c>
    </row>
    <row r="24" spans="1:47" ht="14.5" x14ac:dyDescent="0.35">
      <c r="A24" s="151" t="s">
        <v>1542</v>
      </c>
      <c r="B24" s="151" t="s">
        <v>585</v>
      </c>
      <c r="C24" s="151" t="s">
        <v>136</v>
      </c>
      <c r="D24" t="s">
        <v>1516</v>
      </c>
      <c r="E24" s="150">
        <v>88.962000000000003</v>
      </c>
      <c r="F24" t="s">
        <v>1516</v>
      </c>
      <c r="G24" s="175">
        <v>1847011</v>
      </c>
      <c r="H24" s="150">
        <v>0.22945449408798599</v>
      </c>
      <c r="I24" s="150">
        <v>4386813</v>
      </c>
      <c r="J24" s="150">
        <v>7.0321234294352204E-4</v>
      </c>
      <c r="K24" s="150">
        <v>0.71062857287002401</v>
      </c>
      <c r="L24" s="176">
        <v>133670.41</v>
      </c>
      <c r="M24" s="175">
        <v>35587</v>
      </c>
      <c r="N24" s="150">
        <v>35</v>
      </c>
      <c r="O24" s="150">
        <v>148.78</v>
      </c>
      <c r="P24" s="150">
        <v>0</v>
      </c>
      <c r="Q24" s="150">
        <v>203.14</v>
      </c>
      <c r="R24" s="150">
        <v>10111.299999999999</v>
      </c>
      <c r="S24" s="150">
        <v>4437.3824839999997</v>
      </c>
      <c r="T24" s="150">
        <v>5478.2653996973904</v>
      </c>
      <c r="U24" s="150">
        <v>0.51918602809358405</v>
      </c>
      <c r="V24" s="150">
        <v>0.15306426332393699</v>
      </c>
      <c r="W24" s="150">
        <v>9.9287172469038794E-3</v>
      </c>
      <c r="X24" s="150">
        <v>8190.1</v>
      </c>
      <c r="Y24" s="150">
        <v>323.92</v>
      </c>
      <c r="Z24" s="150">
        <v>46250.213571252098</v>
      </c>
      <c r="AA24" s="150">
        <v>10.675516224188801</v>
      </c>
      <c r="AB24" s="150">
        <v>13.6990074215856</v>
      </c>
      <c r="AC24" s="150">
        <v>29.98</v>
      </c>
      <c r="AD24" s="150">
        <v>148.011423749166</v>
      </c>
      <c r="AE24" s="150">
        <v>0.86529999999999996</v>
      </c>
      <c r="AF24" s="150">
        <v>0.131653602852184</v>
      </c>
      <c r="AG24" s="150">
        <v>0.14787415477060201</v>
      </c>
      <c r="AH24" s="150">
        <v>0.28129865909015001</v>
      </c>
      <c r="AI24" s="150">
        <v>148.43615630948599</v>
      </c>
      <c r="AJ24" s="150">
        <v>5.9614950931273398</v>
      </c>
      <c r="AK24" s="150">
        <v>1.50823598535226</v>
      </c>
      <c r="AL24" s="150">
        <v>3.29297873890944</v>
      </c>
      <c r="AM24" s="150">
        <v>0.5</v>
      </c>
      <c r="AN24" s="150">
        <v>0.72639267379073003</v>
      </c>
      <c r="AO24" s="150">
        <v>27</v>
      </c>
      <c r="AP24" s="150">
        <v>1.33947258267057E-2</v>
      </c>
      <c r="AQ24" s="150">
        <v>83.56</v>
      </c>
      <c r="AR24" s="150">
        <v>3.3738852544838398</v>
      </c>
      <c r="AS24" s="150">
        <v>190784.28</v>
      </c>
      <c r="AT24" s="150">
        <v>0.463192235179678</v>
      </c>
      <c r="AU24" s="150">
        <v>44867805.829999998</v>
      </c>
    </row>
    <row r="25" spans="1:47" ht="14.5" x14ac:dyDescent="0.35">
      <c r="A25" s="151" t="s">
        <v>811</v>
      </c>
      <c r="B25" s="151" t="s">
        <v>572</v>
      </c>
      <c r="C25" s="151" t="s">
        <v>173</v>
      </c>
      <c r="D25" t="s">
        <v>1518</v>
      </c>
      <c r="E25" s="150">
        <v>104.63200000000001</v>
      </c>
      <c r="F25" t="s">
        <v>1516</v>
      </c>
      <c r="G25" s="175">
        <v>-865548</v>
      </c>
      <c r="H25" s="150">
        <v>0.38059927036879798</v>
      </c>
      <c r="I25" s="150">
        <v>-1080182</v>
      </c>
      <c r="J25" s="150">
        <v>0</v>
      </c>
      <c r="K25" s="150">
        <v>0.81252989917648799</v>
      </c>
      <c r="L25" s="176">
        <v>233427.18</v>
      </c>
      <c r="M25" s="175">
        <v>64145</v>
      </c>
      <c r="N25" s="150">
        <v>21</v>
      </c>
      <c r="O25" s="150">
        <v>29.85</v>
      </c>
      <c r="P25" s="150">
        <v>0</v>
      </c>
      <c r="Q25" s="150">
        <v>-9.43</v>
      </c>
      <c r="R25" s="150">
        <v>11356.5</v>
      </c>
      <c r="S25" s="150">
        <v>3767.828794</v>
      </c>
      <c r="T25" s="150">
        <v>4348.6529916394902</v>
      </c>
      <c r="U25" s="150">
        <v>9.0536232445125805E-2</v>
      </c>
      <c r="V25" s="150">
        <v>0.10452732929252199</v>
      </c>
      <c r="W25" s="150">
        <v>6.6220734897340702E-3</v>
      </c>
      <c r="X25" s="150">
        <v>9839.7000000000007</v>
      </c>
      <c r="Y25" s="150">
        <v>212.23</v>
      </c>
      <c r="Z25" s="150">
        <v>71755.333270508403</v>
      </c>
      <c r="AA25" s="150">
        <v>15.9132231404959</v>
      </c>
      <c r="AB25" s="150">
        <v>17.7535164397116</v>
      </c>
      <c r="AC25" s="150">
        <v>18</v>
      </c>
      <c r="AD25" s="150">
        <v>209.323821888889</v>
      </c>
      <c r="AE25" s="150">
        <v>0.35499999999999998</v>
      </c>
      <c r="AF25" s="150">
        <v>0.11655465201614</v>
      </c>
      <c r="AG25" s="150">
        <v>0.13516268866120501</v>
      </c>
      <c r="AH25" s="150">
        <v>0.263743932583133</v>
      </c>
      <c r="AI25" s="150">
        <v>187.58283314929199</v>
      </c>
      <c r="AJ25" s="150">
        <v>5.9931598517218898</v>
      </c>
      <c r="AK25" s="150">
        <v>1.4617595149834499</v>
      </c>
      <c r="AL25" s="150">
        <v>3.1222832281615198</v>
      </c>
      <c r="AM25" s="150">
        <v>1.5</v>
      </c>
      <c r="AN25" s="150">
        <v>0.82154715236132803</v>
      </c>
      <c r="AO25" s="150">
        <v>11</v>
      </c>
      <c r="AP25" s="150">
        <v>0.156556903523975</v>
      </c>
      <c r="AQ25" s="150">
        <v>141.72999999999999</v>
      </c>
      <c r="AR25" s="150">
        <v>4.6089641253884803</v>
      </c>
      <c r="AS25" s="150">
        <v>-104969.1</v>
      </c>
      <c r="AT25" s="150">
        <v>0.384291464291104</v>
      </c>
      <c r="AU25" s="150">
        <v>42789332.789999999</v>
      </c>
    </row>
    <row r="26" spans="1:47" ht="14.5" x14ac:dyDescent="0.35">
      <c r="A26" s="151" t="s">
        <v>812</v>
      </c>
      <c r="B26" s="151" t="s">
        <v>571</v>
      </c>
      <c r="C26" s="151" t="s">
        <v>173</v>
      </c>
      <c r="D26" t="s">
        <v>1516</v>
      </c>
      <c r="E26" s="150">
        <v>104.307</v>
      </c>
      <c r="F26" t="s">
        <v>1516</v>
      </c>
      <c r="G26" s="175">
        <v>-729608</v>
      </c>
      <c r="H26" s="150">
        <v>0.20552532162141299</v>
      </c>
      <c r="I26" s="150">
        <v>-729608</v>
      </c>
      <c r="J26" s="150">
        <v>0</v>
      </c>
      <c r="K26" s="150">
        <v>0.77216128488291103</v>
      </c>
      <c r="L26" s="176">
        <v>195317.08</v>
      </c>
      <c r="M26" s="175">
        <v>70227</v>
      </c>
      <c r="N26" s="150">
        <v>32</v>
      </c>
      <c r="O26" s="150">
        <v>41.8</v>
      </c>
      <c r="P26" s="150">
        <v>0</v>
      </c>
      <c r="Q26" s="150">
        <v>-23.95</v>
      </c>
      <c r="R26" s="150">
        <v>9921.6</v>
      </c>
      <c r="S26" s="150">
        <v>4321.0042679999997</v>
      </c>
      <c r="T26" s="150">
        <v>4904.7425992393901</v>
      </c>
      <c r="U26" s="150">
        <v>0.106391595908509</v>
      </c>
      <c r="V26" s="150">
        <v>8.9203905410259604E-2</v>
      </c>
      <c r="W26" s="150">
        <v>1.2907201321931201E-2</v>
      </c>
      <c r="X26" s="150">
        <v>8740.7999999999993</v>
      </c>
      <c r="Y26" s="150">
        <v>225.49</v>
      </c>
      <c r="Z26" s="150">
        <v>65127.852898133002</v>
      </c>
      <c r="AA26" s="150">
        <v>11.0871369294606</v>
      </c>
      <c r="AB26" s="150">
        <v>19.162731243070599</v>
      </c>
      <c r="AC26" s="150">
        <v>22</v>
      </c>
      <c r="AD26" s="150">
        <v>196.40928490909101</v>
      </c>
      <c r="AE26" s="150">
        <v>0.34389999999999998</v>
      </c>
      <c r="AF26" s="150">
        <v>0.11081565463758</v>
      </c>
      <c r="AG26" s="150">
        <v>0.156898771619674</v>
      </c>
      <c r="AH26" s="150">
        <v>0.27276339747959899</v>
      </c>
      <c r="AI26" s="150">
        <v>151.60248853519499</v>
      </c>
      <c r="AJ26" s="150">
        <v>5.9604518413922101</v>
      </c>
      <c r="AK26" s="150">
        <v>2.0411453802999699</v>
      </c>
      <c r="AL26" s="150">
        <v>1.9544665419990099</v>
      </c>
      <c r="AM26" s="150">
        <v>1.25</v>
      </c>
      <c r="AN26" s="150">
        <v>0</v>
      </c>
      <c r="AO26" s="150">
        <v>21</v>
      </c>
      <c r="AP26" s="150">
        <v>5.0142682429677898E-2</v>
      </c>
      <c r="AQ26" s="150">
        <v>0</v>
      </c>
      <c r="AR26" s="150">
        <v>3.7074396616788099</v>
      </c>
      <c r="AS26" s="150">
        <v>191013.07</v>
      </c>
      <c r="AT26" s="150">
        <v>0.27847435787093899</v>
      </c>
      <c r="AU26" s="150">
        <v>42871368.109999999</v>
      </c>
    </row>
    <row r="27" spans="1:47" ht="14.5" x14ac:dyDescent="0.35">
      <c r="A27" s="151" t="s">
        <v>813</v>
      </c>
      <c r="B27" s="151" t="s">
        <v>469</v>
      </c>
      <c r="C27" s="151" t="s">
        <v>160</v>
      </c>
      <c r="D27" t="s">
        <v>1518</v>
      </c>
      <c r="E27" s="150">
        <v>96.878</v>
      </c>
      <c r="F27" t="s">
        <v>1516</v>
      </c>
      <c r="G27" s="175">
        <v>-739988</v>
      </c>
      <c r="H27" s="150">
        <v>0.54186120703960206</v>
      </c>
      <c r="I27" s="150">
        <v>-739988</v>
      </c>
      <c r="J27" s="150">
        <v>0</v>
      </c>
      <c r="K27" s="150">
        <v>0.76057641647162799</v>
      </c>
      <c r="L27" s="176">
        <v>178203.06</v>
      </c>
      <c r="M27" s="175">
        <v>42821</v>
      </c>
      <c r="N27" s="150">
        <v>13</v>
      </c>
      <c r="O27" s="150">
        <v>3.29</v>
      </c>
      <c r="P27" s="150">
        <v>0</v>
      </c>
      <c r="Q27" s="150">
        <v>193.63</v>
      </c>
      <c r="R27" s="150">
        <v>13116.4</v>
      </c>
      <c r="S27" s="150">
        <v>735.92605500000002</v>
      </c>
      <c r="T27" s="150">
        <v>790.97474531670605</v>
      </c>
      <c r="U27" s="150">
        <v>0.24254264648912299</v>
      </c>
      <c r="V27" s="150">
        <v>5.98886990079458E-2</v>
      </c>
      <c r="W27" s="150">
        <v>0</v>
      </c>
      <c r="X27" s="150">
        <v>12203.6</v>
      </c>
      <c r="Y27" s="150">
        <v>48.79</v>
      </c>
      <c r="Z27" s="150">
        <v>63842.623488419798</v>
      </c>
      <c r="AA27" s="150">
        <v>15.661764705882399</v>
      </c>
      <c r="AB27" s="150">
        <v>15.083542836646901</v>
      </c>
      <c r="AC27" s="150">
        <v>7</v>
      </c>
      <c r="AD27" s="150">
        <v>105.132293571429</v>
      </c>
      <c r="AE27" s="150">
        <v>0.44369999999999998</v>
      </c>
      <c r="AF27" s="150">
        <v>0.114415066079998</v>
      </c>
      <c r="AG27" s="150">
        <v>0.161569256029755</v>
      </c>
      <c r="AH27" s="150">
        <v>0.28246615910228001</v>
      </c>
      <c r="AI27" s="150">
        <v>274.48409881343298</v>
      </c>
      <c r="AJ27" s="150">
        <v>7.0015930693069297</v>
      </c>
      <c r="AK27" s="150">
        <v>1.5064449009901</v>
      </c>
      <c r="AL27" s="150">
        <v>1.1627480693069301</v>
      </c>
      <c r="AM27" s="150">
        <v>2.5</v>
      </c>
      <c r="AN27" s="150">
        <v>1.05740030022479</v>
      </c>
      <c r="AO27" s="150">
        <v>52</v>
      </c>
      <c r="AP27" s="150">
        <v>0</v>
      </c>
      <c r="AQ27" s="150">
        <v>5.25</v>
      </c>
      <c r="AR27" s="150">
        <v>4.3200245728327298</v>
      </c>
      <c r="AS27" s="150">
        <v>-16307.49</v>
      </c>
      <c r="AT27" s="150">
        <v>0.61822334401065204</v>
      </c>
      <c r="AU27" s="150">
        <v>9652719.6899999995</v>
      </c>
    </row>
    <row r="28" spans="1:47" ht="14.5" x14ac:dyDescent="0.35">
      <c r="A28" s="151" t="s">
        <v>814</v>
      </c>
      <c r="B28" s="151" t="s">
        <v>107</v>
      </c>
      <c r="C28" s="151" t="s">
        <v>98</v>
      </c>
      <c r="D28" t="s">
        <v>1517</v>
      </c>
      <c r="E28" s="150">
        <v>78.248999999999995</v>
      </c>
      <c r="F28" t="s">
        <v>1517</v>
      </c>
      <c r="G28" s="175">
        <v>373618</v>
      </c>
      <c r="H28" s="150">
        <v>0.36807085533844802</v>
      </c>
      <c r="I28" s="150">
        <v>-282778</v>
      </c>
      <c r="J28" s="150">
        <v>1.6646213057579201E-3</v>
      </c>
      <c r="K28" s="150">
        <v>0.72157184497654503</v>
      </c>
      <c r="L28" s="176">
        <v>84983.96</v>
      </c>
      <c r="M28" s="175">
        <v>30759</v>
      </c>
      <c r="N28" s="150">
        <v>63</v>
      </c>
      <c r="O28" s="150">
        <v>88.57</v>
      </c>
      <c r="P28" s="150">
        <v>0</v>
      </c>
      <c r="Q28" s="150">
        <v>-207.8</v>
      </c>
      <c r="R28" s="150">
        <v>12367.9</v>
      </c>
      <c r="S28" s="150">
        <v>3785.603697</v>
      </c>
      <c r="T28" s="150">
        <v>5067.2770410022204</v>
      </c>
      <c r="U28" s="150">
        <v>0.71276033149964502</v>
      </c>
      <c r="V28" s="150">
        <v>0.19512950142810501</v>
      </c>
      <c r="W28" s="150">
        <v>7.0904500704263799E-3</v>
      </c>
      <c r="X28" s="150">
        <v>9239.7000000000007</v>
      </c>
      <c r="Y28" s="150">
        <v>253</v>
      </c>
      <c r="Z28" s="150">
        <v>63323.0396442688</v>
      </c>
      <c r="AA28" s="150">
        <v>11.262745098039201</v>
      </c>
      <c r="AB28" s="150">
        <v>14.9628604624506</v>
      </c>
      <c r="AC28" s="150">
        <v>31</v>
      </c>
      <c r="AD28" s="150">
        <v>122.116248290323</v>
      </c>
      <c r="AE28" s="150">
        <v>0.43269999999999997</v>
      </c>
      <c r="AF28" s="150">
        <v>0.110290932391945</v>
      </c>
      <c r="AG28" s="150">
        <v>0.17560636603649499</v>
      </c>
      <c r="AH28" s="150">
        <v>0.28933760742297399</v>
      </c>
      <c r="AI28" s="150">
        <v>165.965074605642</v>
      </c>
      <c r="AJ28" s="150">
        <v>7.7661386360814797</v>
      </c>
      <c r="AK28" s="150">
        <v>1.1875142691611</v>
      </c>
      <c r="AL28" s="150">
        <v>4.10814268524443</v>
      </c>
      <c r="AM28" s="150">
        <v>0.9</v>
      </c>
      <c r="AN28" s="150">
        <v>0.90491530787435104</v>
      </c>
      <c r="AO28" s="150">
        <v>9</v>
      </c>
      <c r="AP28" s="150">
        <v>3.7884203002144401E-2</v>
      </c>
      <c r="AQ28" s="150">
        <v>143.66999999999999</v>
      </c>
      <c r="AR28" s="150">
        <v>3.3953121745766799</v>
      </c>
      <c r="AS28" s="150">
        <v>-265.37999999988801</v>
      </c>
      <c r="AT28" s="150">
        <v>0.58877296450165395</v>
      </c>
      <c r="AU28" s="150">
        <v>46820083.369999997</v>
      </c>
    </row>
    <row r="29" spans="1:47" ht="14.5" x14ac:dyDescent="0.35">
      <c r="A29" s="151" t="s">
        <v>815</v>
      </c>
      <c r="B29" s="151" t="s">
        <v>338</v>
      </c>
      <c r="C29" s="151" t="s">
        <v>113</v>
      </c>
      <c r="D29" t="s">
        <v>1517</v>
      </c>
      <c r="E29" s="150">
        <v>83.376000000000005</v>
      </c>
      <c r="F29" t="s">
        <v>1517</v>
      </c>
      <c r="G29" s="175">
        <v>867208</v>
      </c>
      <c r="H29" s="150">
        <v>0.56480462543296395</v>
      </c>
      <c r="I29" s="150">
        <v>1136849</v>
      </c>
      <c r="J29" s="150">
        <v>3.9668551107547197E-3</v>
      </c>
      <c r="K29" s="150">
        <v>0.53613079511452399</v>
      </c>
      <c r="L29" s="176">
        <v>191419.2</v>
      </c>
      <c r="M29" s="175">
        <v>38151</v>
      </c>
      <c r="N29" s="150">
        <v>21</v>
      </c>
      <c r="O29" s="150">
        <v>13.38</v>
      </c>
      <c r="P29" s="150">
        <v>0</v>
      </c>
      <c r="Q29" s="150">
        <v>142.51</v>
      </c>
      <c r="R29" s="150">
        <v>10289.799999999999</v>
      </c>
      <c r="S29" s="150">
        <v>1371.8917819999999</v>
      </c>
      <c r="T29" s="150">
        <v>1545.84510602451</v>
      </c>
      <c r="U29" s="150">
        <v>0.34181067584025199</v>
      </c>
      <c r="V29" s="150">
        <v>0.10095261439182</v>
      </c>
      <c r="W29" s="150">
        <v>6.8608572321563301E-4</v>
      </c>
      <c r="X29" s="150">
        <v>9131.9</v>
      </c>
      <c r="Y29" s="150">
        <v>85.43</v>
      </c>
      <c r="Z29" s="150">
        <v>51877.341917359197</v>
      </c>
      <c r="AA29" s="150">
        <v>16.106382978723399</v>
      </c>
      <c r="AB29" s="150">
        <v>16.0586653634555</v>
      </c>
      <c r="AC29" s="150">
        <v>7</v>
      </c>
      <c r="AD29" s="150">
        <v>195.98454028571399</v>
      </c>
      <c r="AE29" s="150">
        <v>0.41039999999999999</v>
      </c>
      <c r="AF29" s="150">
        <v>0.111490745562529</v>
      </c>
      <c r="AG29" s="150">
        <v>0.18120747835756401</v>
      </c>
      <c r="AH29" s="150">
        <v>0.33664795259684799</v>
      </c>
      <c r="AI29" s="150">
        <v>185.801827333929</v>
      </c>
      <c r="AJ29" s="150">
        <v>6.6862975676736003</v>
      </c>
      <c r="AK29" s="150">
        <v>1.2811558258140401</v>
      </c>
      <c r="AL29" s="150">
        <v>3.5816513142408799</v>
      </c>
      <c r="AM29" s="150">
        <v>1</v>
      </c>
      <c r="AN29" s="150">
        <v>1.4357585879581201</v>
      </c>
      <c r="AO29" s="150">
        <v>125</v>
      </c>
      <c r="AP29" s="150">
        <v>5.1150895140665001E-3</v>
      </c>
      <c r="AQ29" s="150">
        <v>2.7</v>
      </c>
      <c r="AR29" s="150">
        <v>2.6255473060669599</v>
      </c>
      <c r="AS29" s="150">
        <v>-272.41000000003299</v>
      </c>
      <c r="AT29" s="150">
        <v>0.32114616003857499</v>
      </c>
      <c r="AU29" s="150">
        <v>14116484.880000001</v>
      </c>
    </row>
    <row r="30" spans="1:47" ht="14.5" x14ac:dyDescent="0.35">
      <c r="A30" s="151" t="s">
        <v>816</v>
      </c>
      <c r="B30" s="151" t="s">
        <v>439</v>
      </c>
      <c r="C30" s="151" t="s">
        <v>375</v>
      </c>
      <c r="D30" t="s">
        <v>1518</v>
      </c>
      <c r="E30" s="150">
        <v>90.206999999999994</v>
      </c>
      <c r="F30" t="s">
        <v>1516</v>
      </c>
      <c r="G30" s="175">
        <v>1575878</v>
      </c>
      <c r="H30" s="150">
        <v>0.12034065057511099</v>
      </c>
      <c r="I30" s="150">
        <v>1704618</v>
      </c>
      <c r="J30" s="150">
        <v>3.4606167000695099E-3</v>
      </c>
      <c r="K30" s="150">
        <v>0.64973143632302699</v>
      </c>
      <c r="L30" s="176">
        <v>102677.09</v>
      </c>
      <c r="M30" s="175">
        <v>42085</v>
      </c>
      <c r="N30" s="150">
        <v>81</v>
      </c>
      <c r="O30" s="150">
        <v>49.9</v>
      </c>
      <c r="P30" s="150">
        <v>0</v>
      </c>
      <c r="Q30" s="150">
        <v>-1.75999999999999</v>
      </c>
      <c r="R30" s="150">
        <v>8640.7000000000007</v>
      </c>
      <c r="S30" s="150">
        <v>2245.1697680000002</v>
      </c>
      <c r="T30" s="150">
        <v>2879.2708564258101</v>
      </c>
      <c r="U30" s="150">
        <v>0.41971655392430901</v>
      </c>
      <c r="V30" s="150">
        <v>0.19464221780844901</v>
      </c>
      <c r="W30" s="150">
        <v>6.4865981216971399E-3</v>
      </c>
      <c r="X30" s="150">
        <v>6737.8</v>
      </c>
      <c r="Y30" s="150">
        <v>127.62</v>
      </c>
      <c r="Z30" s="150">
        <v>58391.018414041697</v>
      </c>
      <c r="AA30" s="150">
        <v>10.8714285714286</v>
      </c>
      <c r="AB30" s="150">
        <v>17.592616893903799</v>
      </c>
      <c r="AC30" s="150">
        <v>13.33</v>
      </c>
      <c r="AD30" s="150">
        <v>168.42984006001501</v>
      </c>
      <c r="AE30" s="150">
        <v>0.74329999999999996</v>
      </c>
      <c r="AF30" s="150">
        <v>0.117668740545668</v>
      </c>
      <c r="AG30" s="150">
        <v>0.166087713136716</v>
      </c>
      <c r="AH30" s="150">
        <v>0.28796166712481502</v>
      </c>
      <c r="AI30" s="150">
        <v>126.71647554449</v>
      </c>
      <c r="AJ30" s="150">
        <v>4.6121063620386602</v>
      </c>
      <c r="AK30" s="150">
        <v>0.96791096660808396</v>
      </c>
      <c r="AL30" s="150">
        <v>2.83070091388401</v>
      </c>
      <c r="AM30" s="150">
        <v>0.5</v>
      </c>
      <c r="AN30" s="150">
        <v>1.57490140260963</v>
      </c>
      <c r="AO30" s="150">
        <v>26</v>
      </c>
      <c r="AP30" s="150">
        <v>3.3536585365853702E-2</v>
      </c>
      <c r="AQ30" s="150">
        <v>61.85</v>
      </c>
      <c r="AR30" s="150">
        <v>2.9955365151915601</v>
      </c>
      <c r="AS30" s="150">
        <v>29464.1899999999</v>
      </c>
      <c r="AT30" s="150">
        <v>0.44103816542908097</v>
      </c>
      <c r="AU30" s="150">
        <v>19399837.870000001</v>
      </c>
    </row>
    <row r="31" spans="1:47" ht="14.5" x14ac:dyDescent="0.35">
      <c r="A31" s="151" t="s">
        <v>817</v>
      </c>
      <c r="B31" s="151" t="s">
        <v>397</v>
      </c>
      <c r="C31" s="151" t="s">
        <v>164</v>
      </c>
      <c r="D31" t="s">
        <v>1518</v>
      </c>
      <c r="E31" s="150">
        <v>96.828000000000003</v>
      </c>
      <c r="F31" t="s">
        <v>1516</v>
      </c>
      <c r="G31" s="175">
        <v>652604</v>
      </c>
      <c r="H31" s="150">
        <v>0.81501583672289701</v>
      </c>
      <c r="I31" s="150">
        <v>662418</v>
      </c>
      <c r="J31" s="150">
        <v>2.9716509259704199E-3</v>
      </c>
      <c r="K31" s="150">
        <v>0.70662451647728797</v>
      </c>
      <c r="L31" s="176">
        <v>142966.85999999999</v>
      </c>
      <c r="M31" s="175">
        <v>41087</v>
      </c>
      <c r="N31" s="150">
        <v>28</v>
      </c>
      <c r="O31" s="150">
        <v>29.76</v>
      </c>
      <c r="P31" s="150">
        <v>0</v>
      </c>
      <c r="Q31" s="150">
        <v>84.45</v>
      </c>
      <c r="R31" s="150">
        <v>9760.9</v>
      </c>
      <c r="S31" s="150">
        <v>1702.174184</v>
      </c>
      <c r="T31" s="150">
        <v>1957.30390556661</v>
      </c>
      <c r="U31" s="150">
        <v>0.46178471709214902</v>
      </c>
      <c r="V31" s="150">
        <v>0.10842983505147601</v>
      </c>
      <c r="W31" s="150">
        <v>6.7112397235135103E-3</v>
      </c>
      <c r="X31" s="150">
        <v>8488.6</v>
      </c>
      <c r="Y31" s="150">
        <v>98.51</v>
      </c>
      <c r="Z31" s="150">
        <v>58965.306364836099</v>
      </c>
      <c r="AA31" s="150">
        <v>13.349056603773599</v>
      </c>
      <c r="AB31" s="150">
        <v>17.279201949040701</v>
      </c>
      <c r="AC31" s="150">
        <v>12</v>
      </c>
      <c r="AD31" s="150">
        <v>141.84784866666701</v>
      </c>
      <c r="AE31" s="150">
        <v>0.63239999999999996</v>
      </c>
      <c r="AF31" s="150">
        <v>0.11587114009147099</v>
      </c>
      <c r="AG31" s="150">
        <v>0.127397753453869</v>
      </c>
      <c r="AH31" s="150">
        <v>0.24846121390058901</v>
      </c>
      <c r="AI31" s="150">
        <v>201.411819790588</v>
      </c>
      <c r="AJ31" s="150">
        <v>5.3825992742928204</v>
      </c>
      <c r="AK31" s="150">
        <v>1.1881458006405401</v>
      </c>
      <c r="AL31" s="150">
        <v>3.2548541876921502</v>
      </c>
      <c r="AM31" s="150">
        <v>3.25</v>
      </c>
      <c r="AN31" s="150">
        <v>1.07572774246646</v>
      </c>
      <c r="AO31" s="150">
        <v>46</v>
      </c>
      <c r="AP31" s="150">
        <v>1.5710919088766699E-2</v>
      </c>
      <c r="AQ31" s="150">
        <v>24.09</v>
      </c>
      <c r="AR31" s="150">
        <v>3.5519857506511698</v>
      </c>
      <c r="AS31" s="150">
        <v>-10001.5600000001</v>
      </c>
      <c r="AT31" s="150">
        <v>0.55319446281376194</v>
      </c>
      <c r="AU31" s="150">
        <v>16614672.630000001</v>
      </c>
    </row>
    <row r="32" spans="1:47" ht="14.5" x14ac:dyDescent="0.35">
      <c r="A32" s="151" t="s">
        <v>818</v>
      </c>
      <c r="B32" s="151" t="s">
        <v>108</v>
      </c>
      <c r="C32" s="151" t="s">
        <v>109</v>
      </c>
      <c r="D32" t="s">
        <v>1518</v>
      </c>
      <c r="E32" s="150">
        <v>106.402</v>
      </c>
      <c r="F32" t="s">
        <v>1516</v>
      </c>
      <c r="G32" s="175">
        <v>-472353</v>
      </c>
      <c r="H32" s="150">
        <v>0.443512924197419</v>
      </c>
      <c r="I32" s="150">
        <v>-584524</v>
      </c>
      <c r="J32" s="150">
        <v>5.1252449578132499E-3</v>
      </c>
      <c r="K32" s="150">
        <v>0.82786196992821603</v>
      </c>
      <c r="L32" s="176">
        <v>223419.54</v>
      </c>
      <c r="M32" s="175">
        <v>72971</v>
      </c>
      <c r="N32" s="150">
        <v>31</v>
      </c>
      <c r="O32" s="150">
        <v>17.22</v>
      </c>
      <c r="P32" s="150">
        <v>0</v>
      </c>
      <c r="Q32" s="150">
        <v>-1</v>
      </c>
      <c r="R32" s="150">
        <v>13924.8</v>
      </c>
      <c r="S32" s="150">
        <v>2470.9627099999998</v>
      </c>
      <c r="T32" s="150">
        <v>2775.1976250042599</v>
      </c>
      <c r="U32" s="150">
        <v>6.7005716974174803E-2</v>
      </c>
      <c r="V32" s="150">
        <v>0.106394582943747</v>
      </c>
      <c r="W32" s="150">
        <v>1.5433498792055799E-3</v>
      </c>
      <c r="X32" s="150">
        <v>12398.3</v>
      </c>
      <c r="Y32" s="150">
        <v>170.25</v>
      </c>
      <c r="Z32" s="150">
        <v>80117.790308370095</v>
      </c>
      <c r="AA32" s="150">
        <v>15.9944751381215</v>
      </c>
      <c r="AB32" s="150">
        <v>14.5137310425844</v>
      </c>
      <c r="AC32" s="150">
        <v>25</v>
      </c>
      <c r="AD32" s="150">
        <v>98.838508399999995</v>
      </c>
      <c r="AE32" s="150">
        <v>0.31059999999999999</v>
      </c>
      <c r="AF32" s="150">
        <v>0.11959141892906699</v>
      </c>
      <c r="AG32" s="150">
        <v>0.12245957536329299</v>
      </c>
      <c r="AH32" s="150">
        <v>0.24685492517582999</v>
      </c>
      <c r="AI32" s="150">
        <v>183.955426830379</v>
      </c>
      <c r="AJ32" s="150">
        <v>6.5015164988439</v>
      </c>
      <c r="AK32" s="150">
        <v>1.25688472259194</v>
      </c>
      <c r="AL32" s="150">
        <v>5.05109559627497</v>
      </c>
      <c r="AM32" s="150">
        <v>0</v>
      </c>
      <c r="AN32" s="150">
        <v>1.2098946278174001</v>
      </c>
      <c r="AO32" s="150">
        <v>5</v>
      </c>
      <c r="AP32" s="150">
        <v>2.1953896816685001E-2</v>
      </c>
      <c r="AQ32" s="150">
        <v>175.2</v>
      </c>
      <c r="AR32" s="150">
        <v>5.8356845284762899</v>
      </c>
      <c r="AS32" s="150">
        <v>23339.02</v>
      </c>
      <c r="AT32" s="150">
        <v>0.27243317735953299</v>
      </c>
      <c r="AU32" s="150">
        <v>34407683.229999997</v>
      </c>
    </row>
    <row r="33" spans="1:47" ht="14.5" x14ac:dyDescent="0.35">
      <c r="A33" s="151" t="s">
        <v>819</v>
      </c>
      <c r="B33" s="151" t="s">
        <v>110</v>
      </c>
      <c r="C33" s="151" t="s">
        <v>109</v>
      </c>
      <c r="D33" t="s">
        <v>1516</v>
      </c>
      <c r="E33" s="150">
        <v>106.46299999999999</v>
      </c>
      <c r="F33" t="s">
        <v>1516</v>
      </c>
      <c r="G33" s="175">
        <v>-234765</v>
      </c>
      <c r="H33" s="150">
        <v>0.60672207501293496</v>
      </c>
      <c r="I33" s="150">
        <v>-307876</v>
      </c>
      <c r="J33" s="150">
        <v>0</v>
      </c>
      <c r="K33" s="150">
        <v>0.77676375665687802</v>
      </c>
      <c r="L33" s="176">
        <v>507983.3</v>
      </c>
      <c r="M33" s="175">
        <v>75113</v>
      </c>
      <c r="N33" s="150">
        <v>4</v>
      </c>
      <c r="O33" s="150">
        <v>5.66</v>
      </c>
      <c r="P33" s="150">
        <v>0</v>
      </c>
      <c r="Q33" s="150">
        <v>0</v>
      </c>
      <c r="R33" s="150">
        <v>19911.400000000001</v>
      </c>
      <c r="S33" s="150">
        <v>1546.834106</v>
      </c>
      <c r="T33" s="150">
        <v>1899.3473760121101</v>
      </c>
      <c r="U33" s="150">
        <v>0.10694140849257899</v>
      </c>
      <c r="V33" s="150">
        <v>0.13666156259422399</v>
      </c>
      <c r="W33" s="150">
        <v>5.8699040606750102E-2</v>
      </c>
      <c r="X33" s="150">
        <v>16215.9</v>
      </c>
      <c r="Y33" s="150">
        <v>134.01</v>
      </c>
      <c r="Z33" s="150">
        <v>87971.417655398807</v>
      </c>
      <c r="AA33" s="150">
        <v>14.521739130434799</v>
      </c>
      <c r="AB33" s="150">
        <v>11.5426767106932</v>
      </c>
      <c r="AC33" s="150">
        <v>11</v>
      </c>
      <c r="AD33" s="150">
        <v>140.621282363636</v>
      </c>
      <c r="AE33" s="150">
        <v>0.51029999999999998</v>
      </c>
      <c r="AF33" s="150">
        <v>0.117273417798682</v>
      </c>
      <c r="AG33" s="150">
        <v>0.12008402906491999</v>
      </c>
      <c r="AH33" s="150">
        <v>0.24935176018350799</v>
      </c>
      <c r="AI33" s="150">
        <v>331.50419816253998</v>
      </c>
      <c r="AJ33" s="150">
        <v>6.6778359419792404</v>
      </c>
      <c r="AK33" s="150">
        <v>1.7139460043449299</v>
      </c>
      <c r="AL33" s="150">
        <v>0.715187662593461</v>
      </c>
      <c r="AM33" s="150">
        <v>2.7</v>
      </c>
      <c r="AN33" s="150">
        <v>0.59171186385775898</v>
      </c>
      <c r="AO33" s="150">
        <v>5</v>
      </c>
      <c r="AP33" s="150">
        <v>0.30100334448160498</v>
      </c>
      <c r="AQ33" s="150">
        <v>157.19999999999999</v>
      </c>
      <c r="AR33" s="150">
        <v>7.1279482653174702</v>
      </c>
      <c r="AS33" s="150">
        <v>-11475.1</v>
      </c>
      <c r="AT33" s="150">
        <v>0.25839156722659501</v>
      </c>
      <c r="AU33" s="150">
        <v>30799681.260000002</v>
      </c>
    </row>
    <row r="34" spans="1:47" ht="14.5" x14ac:dyDescent="0.35">
      <c r="A34" s="151" t="s">
        <v>820</v>
      </c>
      <c r="B34" s="151" t="s">
        <v>449</v>
      </c>
      <c r="C34" s="151" t="s">
        <v>168</v>
      </c>
      <c r="D34" t="s">
        <v>1518</v>
      </c>
      <c r="E34" s="150">
        <v>91.347999999999999</v>
      </c>
      <c r="F34" t="s">
        <v>1516</v>
      </c>
      <c r="G34" s="175">
        <v>273644</v>
      </c>
      <c r="H34" s="150">
        <v>4.6630343287265001E-2</v>
      </c>
      <c r="I34" s="150">
        <v>273644</v>
      </c>
      <c r="J34" s="150">
        <v>0</v>
      </c>
      <c r="K34" s="150">
        <v>0.70600946258297503</v>
      </c>
      <c r="L34" s="176">
        <v>143775.03</v>
      </c>
      <c r="M34" s="175">
        <v>38330</v>
      </c>
      <c r="N34" s="150">
        <v>39</v>
      </c>
      <c r="O34" s="150">
        <v>34.36</v>
      </c>
      <c r="P34" s="150">
        <v>0</v>
      </c>
      <c r="Q34" s="150">
        <v>92.69</v>
      </c>
      <c r="R34" s="150">
        <v>10466.700000000001</v>
      </c>
      <c r="S34" s="150">
        <v>1721.8320590000001</v>
      </c>
      <c r="T34" s="150">
        <v>2033.42842546216</v>
      </c>
      <c r="U34" s="150">
        <v>0.37289261786244898</v>
      </c>
      <c r="V34" s="150">
        <v>0.13542239487364499</v>
      </c>
      <c r="W34" s="150">
        <v>1.7423302024834699E-3</v>
      </c>
      <c r="X34" s="150">
        <v>8862.7999999999993</v>
      </c>
      <c r="Y34" s="150">
        <v>114.4</v>
      </c>
      <c r="Z34" s="150">
        <v>55549.548776223797</v>
      </c>
      <c r="AA34" s="150">
        <v>14.439655172413801</v>
      </c>
      <c r="AB34" s="150">
        <v>15.050979536713299</v>
      </c>
      <c r="AC34" s="150">
        <v>15</v>
      </c>
      <c r="AD34" s="150">
        <v>114.788803933333</v>
      </c>
      <c r="AE34" s="150">
        <v>0.41039999999999999</v>
      </c>
      <c r="AF34" s="150">
        <v>9.8151856481921096E-2</v>
      </c>
      <c r="AG34" s="150">
        <v>0.21412027806276099</v>
      </c>
      <c r="AH34" s="150">
        <v>0.31663946084653299</v>
      </c>
      <c r="AI34" s="150">
        <v>143.09874108343601</v>
      </c>
      <c r="AJ34" s="150">
        <v>7.1514928244423501</v>
      </c>
      <c r="AK34" s="150">
        <v>1.9671440225332</v>
      </c>
      <c r="AL34" s="150">
        <v>3.19504220916264</v>
      </c>
      <c r="AM34" s="150">
        <v>0.5</v>
      </c>
      <c r="AN34" s="150">
        <v>1.06314179392145</v>
      </c>
      <c r="AO34" s="150">
        <v>112</v>
      </c>
      <c r="AP34" s="150">
        <v>0</v>
      </c>
      <c r="AQ34" s="150">
        <v>9.9499999999999993</v>
      </c>
      <c r="AR34" s="150">
        <v>2.9169114670458298</v>
      </c>
      <c r="AS34" s="150">
        <v>-22285.360000000001</v>
      </c>
      <c r="AT34" s="150">
        <v>0.39039489416571699</v>
      </c>
      <c r="AU34" s="150">
        <v>18021945.809999999</v>
      </c>
    </row>
    <row r="35" spans="1:47" ht="14.5" x14ac:dyDescent="0.35">
      <c r="A35" s="151" t="s">
        <v>821</v>
      </c>
      <c r="B35" s="151" t="s">
        <v>508</v>
      </c>
      <c r="C35" s="151" t="s">
        <v>176</v>
      </c>
      <c r="D35" t="s">
        <v>1518</v>
      </c>
      <c r="E35" s="150">
        <v>99.153999999999996</v>
      </c>
      <c r="F35" t="s">
        <v>1516</v>
      </c>
      <c r="G35" s="175">
        <v>-3371211</v>
      </c>
      <c r="H35" s="150">
        <v>0.24118774939720999</v>
      </c>
      <c r="I35" s="150">
        <v>-3089580</v>
      </c>
      <c r="J35" s="150">
        <v>0</v>
      </c>
      <c r="K35" s="150">
        <v>0.86902896835349297</v>
      </c>
      <c r="L35" s="176">
        <v>226850.08</v>
      </c>
      <c r="M35" s="175">
        <v>64073</v>
      </c>
      <c r="N35" s="150">
        <v>447</v>
      </c>
      <c r="O35" s="150">
        <v>254.86</v>
      </c>
      <c r="P35" s="150">
        <v>0</v>
      </c>
      <c r="Q35" s="150">
        <v>-46.77</v>
      </c>
      <c r="R35" s="150">
        <v>11995.8</v>
      </c>
      <c r="S35" s="150">
        <v>7857.4880450000001</v>
      </c>
      <c r="T35" s="150">
        <v>9537.3712974018308</v>
      </c>
      <c r="U35" s="150">
        <v>0.13207472567016801</v>
      </c>
      <c r="V35" s="150">
        <v>0.15121300168647001</v>
      </c>
      <c r="W35" s="150">
        <v>2.2054596711766301E-2</v>
      </c>
      <c r="X35" s="150">
        <v>9882.9</v>
      </c>
      <c r="Y35" s="150">
        <v>451.01</v>
      </c>
      <c r="Z35" s="150">
        <v>70611.5671271147</v>
      </c>
      <c r="AA35" s="150">
        <v>13.5</v>
      </c>
      <c r="AB35" s="150">
        <v>17.421981874016101</v>
      </c>
      <c r="AC35" s="150">
        <v>44.44</v>
      </c>
      <c r="AD35" s="150">
        <v>176.81116212871299</v>
      </c>
      <c r="AE35" t="s">
        <v>1581</v>
      </c>
      <c r="AF35" s="150">
        <v>0.116717903151552</v>
      </c>
      <c r="AG35" s="150">
        <v>0.181773364637036</v>
      </c>
      <c r="AH35" s="150">
        <v>0.30278802614448902</v>
      </c>
      <c r="AI35" s="150">
        <v>149.186227619644</v>
      </c>
      <c r="AJ35" s="150">
        <v>5.6496306864955601</v>
      </c>
      <c r="AK35" s="150">
        <v>0.89208755285869901</v>
      </c>
      <c r="AL35" s="150">
        <v>2.7757251868022399</v>
      </c>
      <c r="AM35" s="150">
        <v>2</v>
      </c>
      <c r="AN35" s="150">
        <v>0.90015010886042601</v>
      </c>
      <c r="AO35" s="150">
        <v>47</v>
      </c>
      <c r="AP35" s="150">
        <v>4.5655636170589299E-2</v>
      </c>
      <c r="AQ35" s="150">
        <v>109.02</v>
      </c>
      <c r="AR35" s="150">
        <v>4.6930913787442403</v>
      </c>
      <c r="AS35" s="150">
        <v>-132293.78</v>
      </c>
      <c r="AT35" s="150">
        <v>0.33363574642115701</v>
      </c>
      <c r="AU35" s="150">
        <v>94256601.310000002</v>
      </c>
    </row>
    <row r="36" spans="1:47" ht="14.5" x14ac:dyDescent="0.35">
      <c r="A36" s="151" t="s">
        <v>822</v>
      </c>
      <c r="B36" s="151" t="s">
        <v>111</v>
      </c>
      <c r="C36" s="151" t="s">
        <v>109</v>
      </c>
      <c r="D36" t="s">
        <v>1520</v>
      </c>
      <c r="E36" s="150">
        <v>73.02</v>
      </c>
      <c r="F36" t="s">
        <v>1520</v>
      </c>
      <c r="G36" s="175">
        <v>1614657</v>
      </c>
      <c r="H36" s="150">
        <v>0.33338717462053102</v>
      </c>
      <c r="I36" s="150">
        <v>2138716</v>
      </c>
      <c r="J36" s="150">
        <v>6.1819710719899397E-3</v>
      </c>
      <c r="K36" s="150">
        <v>0.728182650327449</v>
      </c>
      <c r="L36" s="176">
        <v>205780.7</v>
      </c>
      <c r="M36" s="175">
        <v>34295</v>
      </c>
      <c r="N36" s="150">
        <v>48</v>
      </c>
      <c r="O36" s="150">
        <v>183.71</v>
      </c>
      <c r="P36" s="150">
        <v>0</v>
      </c>
      <c r="Q36" s="150">
        <v>-52.22</v>
      </c>
      <c r="R36" s="150">
        <v>15211.5</v>
      </c>
      <c r="S36" s="150">
        <v>3204.417391</v>
      </c>
      <c r="T36" s="150">
        <v>4240.2511618915996</v>
      </c>
      <c r="U36" s="150">
        <v>0.59651961925081198</v>
      </c>
      <c r="V36" s="150">
        <v>0.195189074543379</v>
      </c>
      <c r="W36" s="150">
        <v>1.7467819940439201E-2</v>
      </c>
      <c r="X36" s="150">
        <v>11495.5</v>
      </c>
      <c r="Y36" s="150">
        <v>214.22</v>
      </c>
      <c r="Z36" s="150">
        <v>69656.588507142194</v>
      </c>
      <c r="AA36" s="150">
        <v>11.6651785714286</v>
      </c>
      <c r="AB36" s="150">
        <v>14.9585351087667</v>
      </c>
      <c r="AC36" s="150">
        <v>32</v>
      </c>
      <c r="AD36" s="150">
        <v>100.13804346875</v>
      </c>
      <c r="AE36" s="150">
        <v>0.63239999999999996</v>
      </c>
      <c r="AF36" s="150">
        <v>0.122876731706981</v>
      </c>
      <c r="AG36" s="150">
        <v>0.13219824942137701</v>
      </c>
      <c r="AH36" s="150">
        <v>0.27491799521323601</v>
      </c>
      <c r="AI36" s="150">
        <v>247.19657377492999</v>
      </c>
      <c r="AJ36" s="150">
        <v>8.2054174804101905</v>
      </c>
      <c r="AK36" s="150">
        <v>1.30480517496696</v>
      </c>
      <c r="AL36" s="150">
        <v>2.8469771663672598</v>
      </c>
      <c r="AM36" s="150">
        <v>1</v>
      </c>
      <c r="AN36" s="150">
        <v>0.50871999515049904</v>
      </c>
      <c r="AO36" s="150">
        <v>20</v>
      </c>
      <c r="AP36" s="150">
        <v>5.42888165038002E-2</v>
      </c>
      <c r="AQ36" s="150">
        <v>76.150000000000006</v>
      </c>
      <c r="AR36" s="150">
        <v>3.4570326436908099</v>
      </c>
      <c r="AS36" s="150">
        <v>-8132.41999999993</v>
      </c>
      <c r="AT36" s="150">
        <v>0.523158022851545</v>
      </c>
      <c r="AU36" s="150">
        <v>48743861.140000001</v>
      </c>
    </row>
    <row r="37" spans="1:47" ht="14.5" x14ac:dyDescent="0.35">
      <c r="A37" s="151" t="s">
        <v>823</v>
      </c>
      <c r="B37" s="151" t="s">
        <v>112</v>
      </c>
      <c r="C37" s="151" t="s">
        <v>113</v>
      </c>
      <c r="D37" t="s">
        <v>1520</v>
      </c>
      <c r="E37" s="150">
        <v>85.328999999999994</v>
      </c>
      <c r="F37" t="s">
        <v>1520</v>
      </c>
      <c r="G37" s="175">
        <v>3180863</v>
      </c>
      <c r="H37" s="150">
        <v>0.70408629511482201</v>
      </c>
      <c r="I37" s="150">
        <v>3197863</v>
      </c>
      <c r="J37" s="150">
        <v>0</v>
      </c>
      <c r="K37" s="150">
        <v>0.388687831457458</v>
      </c>
      <c r="L37" s="176">
        <v>165942.41</v>
      </c>
      <c r="M37" s="175">
        <v>33786</v>
      </c>
      <c r="N37" t="s">
        <v>1581</v>
      </c>
      <c r="O37" s="150">
        <v>15.12</v>
      </c>
      <c r="P37" s="150">
        <v>0</v>
      </c>
      <c r="Q37" s="150">
        <v>-132.47999999999999</v>
      </c>
      <c r="R37" s="150">
        <v>11751</v>
      </c>
      <c r="S37" s="150">
        <v>1180.9728950000001</v>
      </c>
      <c r="T37" s="150">
        <v>1572.54030935223</v>
      </c>
      <c r="U37" s="150">
        <v>0.567387037278277</v>
      </c>
      <c r="V37" s="150">
        <v>0.209725823554994</v>
      </c>
      <c r="W37" s="150">
        <v>0</v>
      </c>
      <c r="X37" s="150">
        <v>8825</v>
      </c>
      <c r="Y37" s="150">
        <v>76.540000000000006</v>
      </c>
      <c r="Z37" s="150">
        <v>47921.110007839001</v>
      </c>
      <c r="AA37" s="150">
        <v>15.5063291139241</v>
      </c>
      <c r="AB37" s="150">
        <v>15.429486477658701</v>
      </c>
      <c r="AC37" s="150">
        <v>7</v>
      </c>
      <c r="AD37" s="150">
        <v>168.710413571429</v>
      </c>
      <c r="AE37" s="150">
        <v>0.37719999999999998</v>
      </c>
      <c r="AF37" s="150">
        <v>0.116038138040575</v>
      </c>
      <c r="AG37" s="150">
        <v>0.23949628044193899</v>
      </c>
      <c r="AH37" s="150">
        <v>0.35795235184035401</v>
      </c>
      <c r="AI37" s="150">
        <v>261.69948633749101</v>
      </c>
      <c r="AJ37" s="150">
        <v>5.7631679609137398</v>
      </c>
      <c r="AK37" s="150">
        <v>1.56430725425484</v>
      </c>
      <c r="AL37" s="150">
        <v>2.9333230764252902</v>
      </c>
      <c r="AM37" s="150">
        <v>3.5</v>
      </c>
      <c r="AN37" s="150">
        <v>0.97224791321567705</v>
      </c>
      <c r="AO37" s="150">
        <v>44</v>
      </c>
      <c r="AP37" s="150">
        <v>6.1443932411674304E-3</v>
      </c>
      <c r="AQ37" s="150">
        <v>14.41</v>
      </c>
      <c r="AR37" s="150">
        <v>2.6611408642311201</v>
      </c>
      <c r="AS37" s="150">
        <v>-31964.5100000001</v>
      </c>
      <c r="AT37" s="150">
        <v>0.46886483932949802</v>
      </c>
      <c r="AU37" s="150">
        <v>13877664.300000001</v>
      </c>
    </row>
    <row r="38" spans="1:47" ht="14.5" x14ac:dyDescent="0.35">
      <c r="A38" s="151" t="s">
        <v>824</v>
      </c>
      <c r="B38" s="151" t="s">
        <v>511</v>
      </c>
      <c r="C38" s="151" t="s">
        <v>176</v>
      </c>
      <c r="D38" t="s">
        <v>1518</v>
      </c>
      <c r="E38" s="150">
        <v>101.971</v>
      </c>
      <c r="F38" t="s">
        <v>1516</v>
      </c>
      <c r="G38" s="175">
        <v>-1258108</v>
      </c>
      <c r="H38" s="150">
        <v>0.16879469086555901</v>
      </c>
      <c r="I38" s="150">
        <v>-1072586</v>
      </c>
      <c r="J38" s="150">
        <v>1.31545447725999E-2</v>
      </c>
      <c r="K38" s="150">
        <v>0.81180679767707098</v>
      </c>
      <c r="L38" s="176">
        <v>208968.94</v>
      </c>
      <c r="M38" s="175">
        <v>65494</v>
      </c>
      <c r="N38" s="150">
        <v>104</v>
      </c>
      <c r="O38" s="150">
        <v>36.75</v>
      </c>
      <c r="P38" s="150">
        <v>0</v>
      </c>
      <c r="Q38" s="150">
        <v>16.829999999999998</v>
      </c>
      <c r="R38" s="150">
        <v>11351.2</v>
      </c>
      <c r="S38" s="150">
        <v>2634.3436379999998</v>
      </c>
      <c r="T38" s="150">
        <v>3040.7777598216699</v>
      </c>
      <c r="U38" s="150">
        <v>0.133928140547319</v>
      </c>
      <c r="V38" s="150">
        <v>0.10573815654949099</v>
      </c>
      <c r="W38" s="150">
        <v>2.1413305457304199E-2</v>
      </c>
      <c r="X38" s="150">
        <v>9834</v>
      </c>
      <c r="Y38" s="150">
        <v>147.13</v>
      </c>
      <c r="Z38" s="150">
        <v>70445.107931760998</v>
      </c>
      <c r="AA38" s="150">
        <v>15.7235294117647</v>
      </c>
      <c r="AB38" s="150">
        <v>17.904870780942002</v>
      </c>
      <c r="AC38" s="150">
        <v>13.53</v>
      </c>
      <c r="AD38" s="150">
        <v>194.70389046563201</v>
      </c>
      <c r="AE38" s="150">
        <v>0.63239999999999996</v>
      </c>
      <c r="AF38" s="150">
        <v>0.12598046626154699</v>
      </c>
      <c r="AG38" s="150">
        <v>0.118981797625845</v>
      </c>
      <c r="AH38" s="150">
        <v>0.25942410976057401</v>
      </c>
      <c r="AI38" s="150">
        <v>216.36091502197601</v>
      </c>
      <c r="AJ38" s="150">
        <v>5.0822221559418104</v>
      </c>
      <c r="AK38" s="150">
        <v>1.0921157291010599</v>
      </c>
      <c r="AL38" s="150">
        <v>1.31744591372513</v>
      </c>
      <c r="AM38" s="150">
        <v>2</v>
      </c>
      <c r="AN38" s="150">
        <v>1.02270851412254</v>
      </c>
      <c r="AO38" s="150">
        <v>29</v>
      </c>
      <c r="AP38" s="150">
        <v>5.4216867469879498E-2</v>
      </c>
      <c r="AQ38" s="150">
        <v>57.38</v>
      </c>
      <c r="AR38" s="150">
        <v>7.4559566482202904</v>
      </c>
      <c r="AS38" s="150">
        <v>-27997.08</v>
      </c>
      <c r="AT38" s="150">
        <v>0.244385142149949</v>
      </c>
      <c r="AU38" s="150">
        <v>29903015.850000001</v>
      </c>
    </row>
    <row r="39" spans="1:47" ht="14.5" x14ac:dyDescent="0.35">
      <c r="A39" s="151" t="s">
        <v>825</v>
      </c>
      <c r="B39" s="151" t="s">
        <v>114</v>
      </c>
      <c r="C39" s="151" t="s">
        <v>115</v>
      </c>
      <c r="D39" t="s">
        <v>1518</v>
      </c>
      <c r="E39" s="150">
        <v>87.328999999999994</v>
      </c>
      <c r="F39" t="s">
        <v>1518</v>
      </c>
      <c r="G39" s="175">
        <v>-1459205</v>
      </c>
      <c r="H39" s="150">
        <v>0.25754297406403098</v>
      </c>
      <c r="I39" s="150">
        <v>-1442132</v>
      </c>
      <c r="J39" s="150">
        <v>0</v>
      </c>
      <c r="K39" s="150">
        <v>0.85680785542487803</v>
      </c>
      <c r="L39" s="176">
        <v>106582.39</v>
      </c>
      <c r="M39" s="175">
        <v>34920</v>
      </c>
      <c r="N39" s="150">
        <v>43</v>
      </c>
      <c r="O39" s="150">
        <v>38.6</v>
      </c>
      <c r="P39" s="150">
        <v>0</v>
      </c>
      <c r="Q39" s="150">
        <v>-96.7</v>
      </c>
      <c r="R39" s="150">
        <v>11416.3</v>
      </c>
      <c r="S39" s="150">
        <v>2315.218081</v>
      </c>
      <c r="T39" s="150">
        <v>2893.7929248016599</v>
      </c>
      <c r="U39" s="150">
        <v>0.47121774572906899</v>
      </c>
      <c r="V39" s="150">
        <v>0.16925017440722001</v>
      </c>
      <c r="W39" s="150">
        <v>1.9992202626548199E-2</v>
      </c>
      <c r="X39" s="150">
        <v>9133.7999999999993</v>
      </c>
      <c r="Y39" s="150">
        <v>159.54</v>
      </c>
      <c r="Z39" s="150">
        <v>58842.066754418898</v>
      </c>
      <c r="AA39" s="150">
        <v>14.435754189944101</v>
      </c>
      <c r="AB39" s="150">
        <v>14.5118345305253</v>
      </c>
      <c r="AC39" s="150">
        <v>20</v>
      </c>
      <c r="AD39" s="150">
        <v>115.76090404999999</v>
      </c>
      <c r="AE39" s="150">
        <v>0.88749999999999996</v>
      </c>
      <c r="AF39" s="150">
        <v>0.118463403482114</v>
      </c>
      <c r="AG39" s="150">
        <v>0.151383654456519</v>
      </c>
      <c r="AH39" s="150">
        <v>0.27732279051861097</v>
      </c>
      <c r="AI39" s="150">
        <v>207.760989751876</v>
      </c>
      <c r="AJ39" s="150">
        <v>4.5836841700414999</v>
      </c>
      <c r="AK39" s="150">
        <v>0.84072952441934901</v>
      </c>
      <c r="AL39" s="150">
        <v>1.9220685138832301</v>
      </c>
      <c r="AM39" s="150">
        <v>1.25</v>
      </c>
      <c r="AN39" s="150">
        <v>1.42369828436288</v>
      </c>
      <c r="AO39" s="150">
        <v>31</v>
      </c>
      <c r="AP39" s="150">
        <v>0</v>
      </c>
      <c r="AQ39" s="150">
        <v>36.68</v>
      </c>
      <c r="AR39" s="150">
        <v>2.7610895168845402</v>
      </c>
      <c r="AS39" s="150">
        <v>40556.78</v>
      </c>
      <c r="AT39" s="150">
        <v>0.54619284720226602</v>
      </c>
      <c r="AU39" s="150">
        <v>26431284.829999998</v>
      </c>
    </row>
    <row r="40" spans="1:47" ht="14.5" x14ac:dyDescent="0.35">
      <c r="A40" s="151" t="s">
        <v>826</v>
      </c>
      <c r="B40" s="151" t="s">
        <v>116</v>
      </c>
      <c r="C40" s="151" t="s">
        <v>117</v>
      </c>
      <c r="D40" t="s">
        <v>1519</v>
      </c>
      <c r="E40" s="150">
        <v>91.198999999999998</v>
      </c>
      <c r="F40" t="s">
        <v>1519</v>
      </c>
      <c r="G40" s="175">
        <v>14584</v>
      </c>
      <c r="H40" s="150">
        <v>0.37157507518662097</v>
      </c>
      <c r="I40" s="150">
        <v>-496820</v>
      </c>
      <c r="J40" s="150">
        <v>0</v>
      </c>
      <c r="K40" s="150">
        <v>0.77372033888165903</v>
      </c>
      <c r="L40" s="176">
        <v>143869.57999999999</v>
      </c>
      <c r="M40" s="175">
        <v>38518</v>
      </c>
      <c r="N40" s="150">
        <v>45</v>
      </c>
      <c r="O40" s="150">
        <v>55.27</v>
      </c>
      <c r="P40" s="150">
        <v>0</v>
      </c>
      <c r="Q40" s="150">
        <v>-46.77</v>
      </c>
      <c r="R40" s="150">
        <v>10584.3</v>
      </c>
      <c r="S40" s="150">
        <v>1907.6104809999999</v>
      </c>
      <c r="T40" s="150">
        <v>2296.18126670526</v>
      </c>
      <c r="U40" s="150">
        <v>0.40334072215658001</v>
      </c>
      <c r="V40" s="150">
        <v>0.13649066284407799</v>
      </c>
      <c r="W40" s="150">
        <v>8.7183574244578698E-4</v>
      </c>
      <c r="X40" s="150">
        <v>8793.1</v>
      </c>
      <c r="Y40" s="150">
        <v>112.12</v>
      </c>
      <c r="Z40" s="150">
        <v>63527.289689618301</v>
      </c>
      <c r="AA40" s="150">
        <v>14.8166666666667</v>
      </c>
      <c r="AB40" s="150">
        <v>17.014007144131298</v>
      </c>
      <c r="AC40" s="150">
        <v>13</v>
      </c>
      <c r="AD40" s="150">
        <v>146.73926776923099</v>
      </c>
      <c r="AE40" s="150">
        <v>0.35499999999999998</v>
      </c>
      <c r="AF40" s="150">
        <v>0.121060778385984</v>
      </c>
      <c r="AG40" s="150">
        <v>0.13854915522723499</v>
      </c>
      <c r="AH40" s="150">
        <v>0.26391110613294499</v>
      </c>
      <c r="AI40" s="150">
        <v>0</v>
      </c>
      <c r="AJ40" t="s">
        <v>1581</v>
      </c>
      <c r="AK40" t="s">
        <v>1581</v>
      </c>
      <c r="AL40" t="s">
        <v>1581</v>
      </c>
      <c r="AM40" s="150">
        <v>2.5</v>
      </c>
      <c r="AN40" s="150">
        <v>1.60208180478259</v>
      </c>
      <c r="AO40" s="150">
        <v>115</v>
      </c>
      <c r="AP40" s="150">
        <v>4.5546558704453399E-2</v>
      </c>
      <c r="AQ40" s="150">
        <v>8.2799999999999994</v>
      </c>
      <c r="AR40" s="150">
        <v>3.3683132992802598</v>
      </c>
      <c r="AS40" s="150">
        <v>-437.06000000005599</v>
      </c>
      <c r="AT40" s="150">
        <v>0.56896660899960005</v>
      </c>
      <c r="AU40" s="150">
        <v>20190631.719999999</v>
      </c>
    </row>
    <row r="41" spans="1:47" ht="14.5" x14ac:dyDescent="0.35">
      <c r="A41" s="151" t="s">
        <v>827</v>
      </c>
      <c r="B41" s="151" t="s">
        <v>118</v>
      </c>
      <c r="C41" s="151" t="s">
        <v>119</v>
      </c>
      <c r="D41" t="s">
        <v>1520</v>
      </c>
      <c r="E41" s="150">
        <v>88.405000000000001</v>
      </c>
      <c r="F41" t="s">
        <v>1520</v>
      </c>
      <c r="G41" s="175">
        <v>720378</v>
      </c>
      <c r="H41" s="150">
        <v>0.17753174643925701</v>
      </c>
      <c r="I41" s="150">
        <v>720378</v>
      </c>
      <c r="J41" s="150">
        <v>8.2524404564632194E-3</v>
      </c>
      <c r="K41" s="150">
        <v>0.67477454243316803</v>
      </c>
      <c r="L41" s="176">
        <v>164785.63</v>
      </c>
      <c r="M41" s="175">
        <v>32823</v>
      </c>
      <c r="N41" s="150">
        <v>30</v>
      </c>
      <c r="O41" s="150">
        <v>22.78</v>
      </c>
      <c r="P41" s="150">
        <v>0</v>
      </c>
      <c r="Q41" s="150">
        <v>-67.17</v>
      </c>
      <c r="R41" s="150">
        <v>11476</v>
      </c>
      <c r="S41" s="150">
        <v>963.93022199999996</v>
      </c>
      <c r="T41" s="150">
        <v>1188.36983962371</v>
      </c>
      <c r="U41" s="150">
        <v>0.53182781419213598</v>
      </c>
      <c r="V41" s="150">
        <v>0.17075230783665599</v>
      </c>
      <c r="W41" s="150">
        <v>0</v>
      </c>
      <c r="X41" s="150">
        <v>9308.6</v>
      </c>
      <c r="Y41" s="150">
        <v>58.33</v>
      </c>
      <c r="Z41" s="150">
        <v>50566.843819646798</v>
      </c>
      <c r="AA41" s="150">
        <v>13.1475409836066</v>
      </c>
      <c r="AB41" s="150">
        <v>16.5254624035659</v>
      </c>
      <c r="AC41" s="150">
        <v>11</v>
      </c>
      <c r="AD41" s="150">
        <v>87.630020181818196</v>
      </c>
      <c r="AE41" s="150">
        <v>0.49930000000000002</v>
      </c>
      <c r="AF41" s="150">
        <v>0.11395378391437901</v>
      </c>
      <c r="AG41" s="150">
        <v>0.209117057612141</v>
      </c>
      <c r="AH41" s="150">
        <v>0.32966782404244299</v>
      </c>
      <c r="AI41" s="150">
        <v>249.61869076037701</v>
      </c>
      <c r="AJ41" s="150">
        <v>4.2752588990711304</v>
      </c>
      <c r="AK41" s="150">
        <v>0.77320445525008796</v>
      </c>
      <c r="AL41" s="150">
        <v>2.3056608690231299</v>
      </c>
      <c r="AM41" s="150">
        <v>0</v>
      </c>
      <c r="AN41" s="150">
        <v>0.78175484986955301</v>
      </c>
      <c r="AO41" s="150">
        <v>21</v>
      </c>
      <c r="AP41" s="150">
        <v>0</v>
      </c>
      <c r="AQ41" s="150">
        <v>18.899999999999999</v>
      </c>
      <c r="AR41" s="150">
        <v>2.7624960386956898</v>
      </c>
      <c r="AS41" s="150">
        <v>-55245.57</v>
      </c>
      <c r="AT41" s="150">
        <v>0.47758182599606802</v>
      </c>
      <c r="AU41" s="150">
        <v>11062028.949999999</v>
      </c>
    </row>
    <row r="42" spans="1:47" ht="14.5" x14ac:dyDescent="0.35">
      <c r="A42" s="151" t="s">
        <v>828</v>
      </c>
      <c r="B42" s="151" t="s">
        <v>568</v>
      </c>
      <c r="C42" s="151" t="s">
        <v>115</v>
      </c>
      <c r="D42" t="s">
        <v>1518</v>
      </c>
      <c r="E42" s="150">
        <v>92.397000000000006</v>
      </c>
      <c r="F42" t="s">
        <v>1516</v>
      </c>
      <c r="G42" s="175">
        <v>-46059</v>
      </c>
      <c r="H42" s="150">
        <v>0.291830208912435</v>
      </c>
      <c r="I42" s="150">
        <v>-46059</v>
      </c>
      <c r="J42" s="150">
        <v>0</v>
      </c>
      <c r="K42" s="150">
        <v>0.74374178455681705</v>
      </c>
      <c r="L42" s="176">
        <v>217941.75</v>
      </c>
      <c r="M42" s="175">
        <v>45731</v>
      </c>
      <c r="N42" s="150">
        <v>100</v>
      </c>
      <c r="O42" s="150">
        <v>18.46</v>
      </c>
      <c r="P42" s="150">
        <v>0</v>
      </c>
      <c r="Q42" s="150">
        <v>56.07</v>
      </c>
      <c r="R42" s="150">
        <v>12411.1</v>
      </c>
      <c r="S42" s="150">
        <v>1675.205958</v>
      </c>
      <c r="T42" s="150">
        <v>1925.8762095601401</v>
      </c>
      <c r="U42" s="150">
        <v>0.235043129544552</v>
      </c>
      <c r="V42" s="150">
        <v>0.12314003601460401</v>
      </c>
      <c r="W42" s="150">
        <v>1.7908245763295001E-3</v>
      </c>
      <c r="X42" s="150">
        <v>10795.7</v>
      </c>
      <c r="Y42" s="150">
        <v>113.18</v>
      </c>
      <c r="Z42" s="150">
        <v>58743.535253578302</v>
      </c>
      <c r="AA42" s="150">
        <v>14.9140625</v>
      </c>
      <c r="AB42" s="150">
        <v>14.8012542675384</v>
      </c>
      <c r="AC42" s="150">
        <v>18.5</v>
      </c>
      <c r="AD42" s="150">
        <v>90.551673405405396</v>
      </c>
      <c r="AE42" s="150">
        <v>0.34389999999999998</v>
      </c>
      <c r="AF42" s="150">
        <v>0.12643519567745101</v>
      </c>
      <c r="AG42" s="150">
        <v>0.13421433838956601</v>
      </c>
      <c r="AH42" s="150">
        <v>0.26652478083678299</v>
      </c>
      <c r="AI42" s="150">
        <v>177.67307869137801</v>
      </c>
      <c r="AJ42" s="150">
        <v>11.139865004250099</v>
      </c>
      <c r="AK42" s="150">
        <v>1.41499443957277</v>
      </c>
      <c r="AL42" s="150">
        <v>3.72980792167693</v>
      </c>
      <c r="AM42" s="150">
        <v>2</v>
      </c>
      <c r="AN42" s="150">
        <v>1.2528175258899901</v>
      </c>
      <c r="AO42" s="150">
        <v>220</v>
      </c>
      <c r="AP42" s="150">
        <v>0</v>
      </c>
      <c r="AQ42" s="150">
        <v>4.79</v>
      </c>
      <c r="AR42" s="150">
        <v>3.8672172520264798</v>
      </c>
      <c r="AS42" s="150">
        <v>64982.96</v>
      </c>
      <c r="AT42" s="150">
        <v>0.43035172740101801</v>
      </c>
      <c r="AU42" s="150">
        <v>20791185.289999999</v>
      </c>
    </row>
    <row r="43" spans="1:47" ht="14.5" x14ac:dyDescent="0.35">
      <c r="A43" s="151" t="s">
        <v>829</v>
      </c>
      <c r="B43" s="151" t="s">
        <v>637</v>
      </c>
      <c r="C43" s="151" t="s">
        <v>274</v>
      </c>
      <c r="D43" t="s">
        <v>1518</v>
      </c>
      <c r="E43" s="150">
        <v>100.928</v>
      </c>
      <c r="F43" t="s">
        <v>1516</v>
      </c>
      <c r="G43" s="175">
        <v>266680</v>
      </c>
      <c r="H43" s="150">
        <v>0.27087032595682198</v>
      </c>
      <c r="I43" s="150">
        <v>282966</v>
      </c>
      <c r="J43" s="150">
        <v>0</v>
      </c>
      <c r="K43" s="150">
        <v>0.68023026547937704</v>
      </c>
      <c r="L43" s="176">
        <v>239349.25</v>
      </c>
      <c r="M43" s="175">
        <v>44853</v>
      </c>
      <c r="N43" t="s">
        <v>1581</v>
      </c>
      <c r="O43" s="150">
        <v>25.53</v>
      </c>
      <c r="P43" s="150">
        <v>0</v>
      </c>
      <c r="Q43" s="150">
        <v>55.41</v>
      </c>
      <c r="R43" s="150">
        <v>12175.2</v>
      </c>
      <c r="S43" s="150">
        <v>1433.1243999999999</v>
      </c>
      <c r="T43" s="150">
        <v>1656.1461025171</v>
      </c>
      <c r="U43" s="150">
        <v>0.285625169734044</v>
      </c>
      <c r="V43" s="150">
        <v>0.14666294845025299</v>
      </c>
      <c r="W43" s="150">
        <v>0</v>
      </c>
      <c r="X43" s="150">
        <v>10535.7</v>
      </c>
      <c r="Y43" s="150">
        <v>66.739999999999995</v>
      </c>
      <c r="Z43" s="150">
        <v>68185.528318849305</v>
      </c>
      <c r="AA43" s="150">
        <v>12.771428571428601</v>
      </c>
      <c r="AB43" s="150">
        <v>21.473245430026999</v>
      </c>
      <c r="AC43" s="150">
        <v>17</v>
      </c>
      <c r="AD43" s="150">
        <v>84.301435294117695</v>
      </c>
      <c r="AE43" s="150">
        <v>0.63239999999999996</v>
      </c>
      <c r="AF43" s="150">
        <v>0.12471376043742299</v>
      </c>
      <c r="AG43" s="150">
        <v>0.125320457462892</v>
      </c>
      <c r="AH43" s="150">
        <v>0.25253999221275703</v>
      </c>
      <c r="AI43" s="150">
        <v>240.17035785588499</v>
      </c>
      <c r="AJ43" s="150">
        <v>5.6896162048147296</v>
      </c>
      <c r="AK43" s="150">
        <v>1.53862676281399</v>
      </c>
      <c r="AL43" s="150">
        <v>2.74184137434121</v>
      </c>
      <c r="AM43" s="150">
        <v>1.5</v>
      </c>
      <c r="AN43" s="150">
        <v>0.95781884603633505</v>
      </c>
      <c r="AO43" s="150">
        <v>116</v>
      </c>
      <c r="AP43" s="150">
        <v>1.57232704402516E-2</v>
      </c>
      <c r="AQ43" s="150">
        <v>4.95</v>
      </c>
      <c r="AR43" s="150">
        <v>3.4318538050913401</v>
      </c>
      <c r="AS43" s="150">
        <v>31232.0600000001</v>
      </c>
      <c r="AT43" s="150">
        <v>0.53028272431277501</v>
      </c>
      <c r="AU43" s="150">
        <v>17448611.309999999</v>
      </c>
    </row>
    <row r="44" spans="1:47" ht="14.5" x14ac:dyDescent="0.35">
      <c r="A44" s="151" t="s">
        <v>830</v>
      </c>
      <c r="B44" s="151" t="s">
        <v>120</v>
      </c>
      <c r="C44" s="151" t="s">
        <v>109</v>
      </c>
      <c r="D44" t="s">
        <v>1517</v>
      </c>
      <c r="E44" s="150">
        <v>84.727000000000004</v>
      </c>
      <c r="F44" t="s">
        <v>1517</v>
      </c>
      <c r="G44" s="175">
        <v>1981555</v>
      </c>
      <c r="H44" s="150">
        <v>5.5982899962077802E-2</v>
      </c>
      <c r="I44" s="150">
        <v>2149788</v>
      </c>
      <c r="J44" s="150">
        <v>1.7263316331245699E-3</v>
      </c>
      <c r="K44" s="150">
        <v>0.70431569490435497</v>
      </c>
      <c r="L44" s="176">
        <v>215054.42</v>
      </c>
      <c r="M44" s="175">
        <v>41664</v>
      </c>
      <c r="N44" s="150">
        <v>105</v>
      </c>
      <c r="O44" s="150">
        <v>244.92</v>
      </c>
      <c r="P44" s="150">
        <v>0</v>
      </c>
      <c r="Q44" s="150">
        <v>-23.95</v>
      </c>
      <c r="R44" s="150">
        <v>13642.6</v>
      </c>
      <c r="S44" s="150">
        <v>5817.1233380000003</v>
      </c>
      <c r="T44" s="150">
        <v>7309.7512938786103</v>
      </c>
      <c r="U44" s="150">
        <v>0.31336215120147798</v>
      </c>
      <c r="V44" s="150">
        <v>0.17108289667830301</v>
      </c>
      <c r="W44" s="150">
        <v>2.5200221223158799E-2</v>
      </c>
      <c r="X44" s="150">
        <v>10856.8</v>
      </c>
      <c r="Y44" s="150">
        <v>389.35</v>
      </c>
      <c r="Z44" s="150">
        <v>71763.434236548099</v>
      </c>
      <c r="AA44" s="150">
        <v>16.708542713567802</v>
      </c>
      <c r="AB44" s="150">
        <v>14.940601869783</v>
      </c>
      <c r="AC44" s="150">
        <v>38</v>
      </c>
      <c r="AD44" s="150">
        <v>153.082193105263</v>
      </c>
      <c r="AE44" s="150">
        <v>0.68779999999999997</v>
      </c>
      <c r="AF44" s="150">
        <v>0.15568370686632599</v>
      </c>
      <c r="AG44" s="150">
        <v>0.16897664135769599</v>
      </c>
      <c r="AH44" s="150">
        <v>0.32891197461893601</v>
      </c>
      <c r="AI44" s="150">
        <v>161.492192173973</v>
      </c>
      <c r="AJ44" s="150">
        <v>6.3926120691490498</v>
      </c>
      <c r="AK44" s="150">
        <v>1.5331582785122699</v>
      </c>
      <c r="AL44" s="150">
        <v>4.2902414787847798</v>
      </c>
      <c r="AM44" s="150">
        <v>1.9</v>
      </c>
      <c r="AN44" s="150">
        <v>0.72438365047770004</v>
      </c>
      <c r="AO44" s="150">
        <v>21</v>
      </c>
      <c r="AP44" s="150">
        <v>6.7824454353438202E-2</v>
      </c>
      <c r="AQ44" s="150">
        <v>182.24</v>
      </c>
      <c r="AR44" s="150">
        <v>3.5806194400088001</v>
      </c>
      <c r="AS44" s="150">
        <v>-77237.760000000198</v>
      </c>
      <c r="AT44" s="150">
        <v>0.33761819245556901</v>
      </c>
      <c r="AU44" s="150">
        <v>79360471.140000001</v>
      </c>
    </row>
    <row r="45" spans="1:47" ht="14.5" x14ac:dyDescent="0.35">
      <c r="A45" s="151" t="s">
        <v>831</v>
      </c>
      <c r="B45" s="151" t="s">
        <v>501</v>
      </c>
      <c r="C45" s="151" t="s">
        <v>502</v>
      </c>
      <c r="D45" t="s">
        <v>1520</v>
      </c>
      <c r="E45" s="150">
        <v>92.792000000000002</v>
      </c>
      <c r="F45" t="s">
        <v>1520</v>
      </c>
      <c r="G45" s="175">
        <v>-389393</v>
      </c>
      <c r="H45" s="150">
        <v>0.21175967701388501</v>
      </c>
      <c r="I45" s="150">
        <v>-241150</v>
      </c>
      <c r="J45" s="150">
        <v>0</v>
      </c>
      <c r="K45" s="150">
        <v>0.69516404094221795</v>
      </c>
      <c r="L45" s="176">
        <v>252028.93</v>
      </c>
      <c r="M45" s="175">
        <v>43927</v>
      </c>
      <c r="N45" s="150">
        <v>84</v>
      </c>
      <c r="O45" s="150">
        <v>62.16</v>
      </c>
      <c r="P45" s="150">
        <v>0</v>
      </c>
      <c r="Q45" s="150">
        <v>25.91</v>
      </c>
      <c r="R45" s="150">
        <v>12319.8</v>
      </c>
      <c r="S45" s="150">
        <v>1236.8449230000001</v>
      </c>
      <c r="T45" s="150">
        <v>1415.56258422165</v>
      </c>
      <c r="U45" s="150">
        <v>0.242713085728164</v>
      </c>
      <c r="V45" s="150">
        <v>0.14026171135222901</v>
      </c>
      <c r="W45" s="150">
        <v>5.8687345486259897E-3</v>
      </c>
      <c r="X45" s="150">
        <v>10764.4</v>
      </c>
      <c r="Y45" s="150">
        <v>82.41</v>
      </c>
      <c r="Z45" s="150">
        <v>58375.798325445903</v>
      </c>
      <c r="AA45" s="150">
        <v>11.7865168539326</v>
      </c>
      <c r="AB45" s="150">
        <v>15.008432508190801</v>
      </c>
      <c r="AC45" s="150">
        <v>7.4</v>
      </c>
      <c r="AD45" s="150">
        <v>167.14120581081099</v>
      </c>
      <c r="AE45" s="150">
        <v>0.43269999999999997</v>
      </c>
      <c r="AF45" s="150">
        <v>0.10698659307346001</v>
      </c>
      <c r="AG45" s="150">
        <v>0.16407709163422299</v>
      </c>
      <c r="AH45" s="150">
        <v>0.27403685394278099</v>
      </c>
      <c r="AI45" s="150">
        <v>161.69205716988699</v>
      </c>
      <c r="AJ45" s="150">
        <v>7.3972975878552703</v>
      </c>
      <c r="AK45" s="150">
        <v>1.38959427565654</v>
      </c>
      <c r="AL45" s="150">
        <v>3.6792461047662899</v>
      </c>
      <c r="AM45" s="150">
        <v>2.5</v>
      </c>
      <c r="AN45" s="150">
        <v>1.2342905578204399</v>
      </c>
      <c r="AO45" s="150">
        <v>118</v>
      </c>
      <c r="AP45" s="150">
        <v>3.1545741324921099E-2</v>
      </c>
      <c r="AQ45" s="150">
        <v>4.95</v>
      </c>
      <c r="AR45" s="150">
        <v>4.3733660803186201</v>
      </c>
      <c r="AS45" s="150">
        <v>-52157.51</v>
      </c>
      <c r="AT45" s="150">
        <v>0.264198216078397</v>
      </c>
      <c r="AU45" s="150">
        <v>15237624.119999999</v>
      </c>
    </row>
    <row r="46" spans="1:47" ht="14.5" x14ac:dyDescent="0.35">
      <c r="A46" s="151" t="s">
        <v>832</v>
      </c>
      <c r="B46" s="151" t="s">
        <v>480</v>
      </c>
      <c r="C46" s="151" t="s">
        <v>216</v>
      </c>
      <c r="D46" t="s">
        <v>1520</v>
      </c>
      <c r="E46" s="150">
        <v>90.38</v>
      </c>
      <c r="F46" t="s">
        <v>1520</v>
      </c>
      <c r="G46" s="175">
        <v>21359</v>
      </c>
      <c r="H46" s="150">
        <v>0.26430810088290102</v>
      </c>
      <c r="I46" s="150">
        <v>-59052</v>
      </c>
      <c r="J46" s="150">
        <v>1.6900875866192999E-2</v>
      </c>
      <c r="K46" s="150">
        <v>0.70282844982236403</v>
      </c>
      <c r="L46" s="176">
        <v>170386.99</v>
      </c>
      <c r="M46" s="175">
        <v>40062</v>
      </c>
      <c r="N46" t="s">
        <v>1581</v>
      </c>
      <c r="O46" s="150">
        <v>17.37</v>
      </c>
      <c r="P46" s="150">
        <v>0</v>
      </c>
      <c r="Q46" s="150">
        <v>33.799999999999997</v>
      </c>
      <c r="R46" s="150">
        <v>12592.7</v>
      </c>
      <c r="S46" s="150">
        <v>820.55416300000002</v>
      </c>
      <c r="T46" s="150">
        <v>1027.1059940489999</v>
      </c>
      <c r="U46" s="150">
        <v>0.48053576568107698</v>
      </c>
      <c r="V46" s="150">
        <v>0.16921332102241701</v>
      </c>
      <c r="W46" s="150">
        <v>0</v>
      </c>
      <c r="X46" s="150">
        <v>10060.299999999999</v>
      </c>
      <c r="Y46" s="150">
        <v>51.78</v>
      </c>
      <c r="Z46" s="150">
        <v>57912.5654692932</v>
      </c>
      <c r="AA46" s="150">
        <v>6.9838709677419404</v>
      </c>
      <c r="AB46" s="150">
        <v>15.8469324642719</v>
      </c>
      <c r="AC46" s="150">
        <v>7</v>
      </c>
      <c r="AD46" s="150">
        <v>117.222023285714</v>
      </c>
      <c r="AE46" s="150">
        <v>0.54359999999999997</v>
      </c>
      <c r="AF46" s="150">
        <v>0.123823948244826</v>
      </c>
      <c r="AG46" s="150">
        <v>0.18541539976647201</v>
      </c>
      <c r="AH46" s="150">
        <v>0.31511731951766198</v>
      </c>
      <c r="AI46" s="150">
        <v>89.548019269509197</v>
      </c>
      <c r="AJ46" s="150">
        <v>15.8861598551967</v>
      </c>
      <c r="AK46" s="150">
        <v>2.97495924005498</v>
      </c>
      <c r="AL46" s="150">
        <v>6.9153039643979897</v>
      </c>
      <c r="AM46" s="150">
        <v>0</v>
      </c>
      <c r="AN46" s="150">
        <v>1.08657427328151</v>
      </c>
      <c r="AO46" s="150">
        <v>46</v>
      </c>
      <c r="AP46" s="150">
        <v>4.69043151969981E-2</v>
      </c>
      <c r="AQ46" s="150">
        <v>10.8</v>
      </c>
      <c r="AR46" s="150">
        <v>3.6776399329603402</v>
      </c>
      <c r="AS46" s="150">
        <v>4063.5100000000102</v>
      </c>
      <c r="AT46" s="150">
        <v>0.39708936719309901</v>
      </c>
      <c r="AU46" s="150">
        <v>10332993.17</v>
      </c>
    </row>
    <row r="47" spans="1:47" ht="14.5" x14ac:dyDescent="0.35">
      <c r="A47" s="151" t="s">
        <v>833</v>
      </c>
      <c r="B47" s="151" t="s">
        <v>612</v>
      </c>
      <c r="C47" s="151" t="s">
        <v>272</v>
      </c>
      <c r="D47" t="s">
        <v>1518</v>
      </c>
      <c r="E47" s="150">
        <v>93.54</v>
      </c>
      <c r="F47" t="s">
        <v>1516</v>
      </c>
      <c r="G47" s="175">
        <v>597151</v>
      </c>
      <c r="H47" s="150">
        <v>0.26165250474298002</v>
      </c>
      <c r="I47" s="150">
        <v>705005</v>
      </c>
      <c r="J47" s="150">
        <v>0</v>
      </c>
      <c r="K47" s="150">
        <v>0.61703803827511905</v>
      </c>
      <c r="L47" s="176">
        <v>107785.1</v>
      </c>
      <c r="M47" s="175">
        <v>57106</v>
      </c>
      <c r="N47" s="150">
        <v>78</v>
      </c>
      <c r="O47" s="150">
        <v>27.73</v>
      </c>
      <c r="P47" s="150">
        <v>0</v>
      </c>
      <c r="Q47" s="150">
        <v>-4.0299999999999896</v>
      </c>
      <c r="R47" s="150">
        <v>8596.7999999999993</v>
      </c>
      <c r="S47" s="150">
        <v>1455.624695</v>
      </c>
      <c r="T47" s="150">
        <v>1652.5537590048</v>
      </c>
      <c r="U47" s="150">
        <v>0.23535918233374001</v>
      </c>
      <c r="V47" s="150">
        <v>6.9014069591612701E-2</v>
      </c>
      <c r="W47" s="150">
        <v>7.2712610169065606E-2</v>
      </c>
      <c r="X47" s="150">
        <v>7572.3</v>
      </c>
      <c r="Y47" s="150">
        <v>75.17</v>
      </c>
      <c r="Z47" s="150">
        <v>53701.839297592102</v>
      </c>
      <c r="AA47" s="150">
        <v>8.8915662650602396</v>
      </c>
      <c r="AB47" s="150">
        <v>19.364436543834</v>
      </c>
      <c r="AC47" s="150">
        <v>11.7</v>
      </c>
      <c r="AD47" s="150">
        <v>124.412367094017</v>
      </c>
      <c r="AE47" s="150">
        <v>0.38829999999999998</v>
      </c>
      <c r="AF47" s="150">
        <v>0.12325338984387001</v>
      </c>
      <c r="AG47" s="150">
        <v>0.14839545173194599</v>
      </c>
      <c r="AH47" s="150">
        <v>0.27516562271652101</v>
      </c>
      <c r="AI47" s="150">
        <v>85.038403391473096</v>
      </c>
      <c r="AJ47" s="150">
        <v>8.4217406934660399</v>
      </c>
      <c r="AK47" s="150">
        <v>2.5275271440573901</v>
      </c>
      <c r="AL47" s="150">
        <v>4.1845377431655102</v>
      </c>
      <c r="AM47" s="150">
        <v>4</v>
      </c>
      <c r="AN47" s="150">
        <v>1.19978858224763</v>
      </c>
      <c r="AO47" s="150">
        <v>34</v>
      </c>
      <c r="AP47" s="150">
        <v>2.8971962616822399E-2</v>
      </c>
      <c r="AQ47" s="150">
        <v>29.5</v>
      </c>
      <c r="AR47" s="150">
        <v>4.6073874929577503</v>
      </c>
      <c r="AS47" s="150">
        <v>88082.48</v>
      </c>
      <c r="AT47" s="150">
        <v>0.33872436847847998</v>
      </c>
      <c r="AU47" s="150">
        <v>12513662.640000001</v>
      </c>
    </row>
    <row r="48" spans="1:47" ht="14.5" x14ac:dyDescent="0.35">
      <c r="A48" s="151" t="s">
        <v>834</v>
      </c>
      <c r="B48" s="151" t="s">
        <v>440</v>
      </c>
      <c r="C48" s="151" t="s">
        <v>375</v>
      </c>
      <c r="D48" t="s">
        <v>1517</v>
      </c>
      <c r="E48" s="150">
        <v>90.769000000000005</v>
      </c>
      <c r="F48" t="s">
        <v>1517</v>
      </c>
      <c r="G48" s="175">
        <v>-201867</v>
      </c>
      <c r="H48" s="150">
        <v>0.159064303848133</v>
      </c>
      <c r="I48" s="150">
        <v>-139894</v>
      </c>
      <c r="J48" s="150">
        <v>1.8411970686111299E-2</v>
      </c>
      <c r="K48" s="150">
        <v>0.66553080759961702</v>
      </c>
      <c r="L48" s="176">
        <v>116133.32</v>
      </c>
      <c r="M48" s="175">
        <v>39521</v>
      </c>
      <c r="N48" s="150">
        <v>48</v>
      </c>
      <c r="O48" s="150">
        <v>48.91</v>
      </c>
      <c r="P48" s="150">
        <v>0</v>
      </c>
      <c r="Q48" s="150">
        <v>76.849999999999994</v>
      </c>
      <c r="R48" s="150">
        <v>9462.1</v>
      </c>
      <c r="S48" s="150">
        <v>1497.646804</v>
      </c>
      <c r="T48" s="150">
        <v>1848.53924203374</v>
      </c>
      <c r="U48" s="150">
        <v>0.36871763323978002</v>
      </c>
      <c r="V48" s="150">
        <v>0.17226333960113099</v>
      </c>
      <c r="W48" s="150">
        <v>1.7464678541122801E-3</v>
      </c>
      <c r="X48" s="150">
        <v>7666</v>
      </c>
      <c r="Y48" s="150">
        <v>103.19</v>
      </c>
      <c r="Z48" s="150">
        <v>55082.865297024902</v>
      </c>
      <c r="AA48" s="150">
        <v>13.9565217391304</v>
      </c>
      <c r="AB48" s="150">
        <v>14.513487779823601</v>
      </c>
      <c r="AC48" s="150">
        <v>13.65</v>
      </c>
      <c r="AD48" s="150">
        <v>109.71771457875499</v>
      </c>
      <c r="AE48" s="150">
        <v>0.78769999999999996</v>
      </c>
      <c r="AF48" s="150">
        <v>0.12062332013276</v>
      </c>
      <c r="AG48" s="150">
        <v>0.142047112745496</v>
      </c>
      <c r="AH48" s="150">
        <v>0.267677484438472</v>
      </c>
      <c r="AI48" s="150">
        <v>199.61582343816801</v>
      </c>
      <c r="AJ48" s="150">
        <v>4.48217270884484</v>
      </c>
      <c r="AK48" s="150">
        <v>1.04623520675422</v>
      </c>
      <c r="AL48" s="150">
        <v>2.3353393498665298</v>
      </c>
      <c r="AM48" s="150">
        <v>0.5</v>
      </c>
      <c r="AN48" s="150">
        <v>0.74078214941244602</v>
      </c>
      <c r="AO48" s="150">
        <v>48</v>
      </c>
      <c r="AP48" s="150">
        <v>6.2735257214554599E-3</v>
      </c>
      <c r="AQ48" s="150">
        <v>10.31</v>
      </c>
      <c r="AR48" s="150">
        <v>3.1132252540669301</v>
      </c>
      <c r="AS48" s="150">
        <v>0.35999999998602999</v>
      </c>
      <c r="AT48" s="150">
        <v>0.45060691092023297</v>
      </c>
      <c r="AU48" s="150">
        <v>14170934.93</v>
      </c>
    </row>
    <row r="49" spans="1:47" ht="14.5" x14ac:dyDescent="0.35">
      <c r="A49" s="151" t="s">
        <v>835</v>
      </c>
      <c r="B49" s="151" t="s">
        <v>121</v>
      </c>
      <c r="C49" s="151" t="s">
        <v>122</v>
      </c>
      <c r="D49" t="s">
        <v>1516</v>
      </c>
      <c r="E49" s="150">
        <v>102.727</v>
      </c>
      <c r="F49" t="s">
        <v>1516</v>
      </c>
      <c r="G49" s="175">
        <v>-3562230</v>
      </c>
      <c r="H49" s="150">
        <v>0.51096134465307497</v>
      </c>
      <c r="I49" s="150">
        <v>-1753450</v>
      </c>
      <c r="J49" s="150">
        <v>0</v>
      </c>
      <c r="K49" s="150">
        <v>0.82835676171089601</v>
      </c>
      <c r="L49" s="176">
        <v>229029.32</v>
      </c>
      <c r="M49" s="175">
        <v>77969</v>
      </c>
      <c r="N49" s="150">
        <v>0</v>
      </c>
      <c r="O49" s="150">
        <v>24.41</v>
      </c>
      <c r="P49" s="150">
        <v>0</v>
      </c>
      <c r="Q49" s="150">
        <v>-5.68</v>
      </c>
      <c r="R49" s="150">
        <v>15280.7</v>
      </c>
      <c r="S49" s="150">
        <v>2490.4432700000002</v>
      </c>
      <c r="T49" s="150">
        <v>2975.5388704027901</v>
      </c>
      <c r="U49" s="150">
        <v>9.3586898688922907E-2</v>
      </c>
      <c r="V49" s="150">
        <v>0.140014038545034</v>
      </c>
      <c r="W49" s="150">
        <v>7.7451019392222502E-3</v>
      </c>
      <c r="X49" s="150">
        <v>12789.5</v>
      </c>
      <c r="Y49" s="150">
        <v>173.83</v>
      </c>
      <c r="Z49" s="150">
        <v>79321.842029569103</v>
      </c>
      <c r="AA49" s="150">
        <v>9.7927461139896401</v>
      </c>
      <c r="AB49" s="150">
        <v>14.326889892423599</v>
      </c>
      <c r="AC49" s="150">
        <v>18</v>
      </c>
      <c r="AD49" s="150">
        <v>138.35795944444399</v>
      </c>
      <c r="AE49" s="150">
        <v>0.41039999999999999</v>
      </c>
      <c r="AF49" s="150">
        <v>0.11308086400185099</v>
      </c>
      <c r="AG49" s="150">
        <v>0.187508252111969</v>
      </c>
      <c r="AH49" s="150">
        <v>0.30599961620199601</v>
      </c>
      <c r="AI49" s="150">
        <v>155.75058652108899</v>
      </c>
      <c r="AJ49" s="150">
        <v>9.97089598028297</v>
      </c>
      <c r="AK49" s="150">
        <v>2.0541223497504402</v>
      </c>
      <c r="AL49" s="150">
        <v>5.5643390617910304</v>
      </c>
      <c r="AM49" s="150">
        <v>1.38</v>
      </c>
      <c r="AN49" s="150">
        <v>0.47503889084079798</v>
      </c>
      <c r="AO49" s="150">
        <v>2</v>
      </c>
      <c r="AP49" s="150">
        <v>0.89528795811518302</v>
      </c>
      <c r="AQ49" s="150">
        <v>85.5</v>
      </c>
      <c r="AR49" s="150">
        <v>7.8326499671572396</v>
      </c>
      <c r="AS49" s="150">
        <v>-86753.29</v>
      </c>
      <c r="AT49" s="150">
        <v>0.212382985852064</v>
      </c>
      <c r="AU49" s="150">
        <v>38055752.880000003</v>
      </c>
    </row>
    <row r="50" spans="1:47" ht="14.5" x14ac:dyDescent="0.35">
      <c r="A50" s="151" t="s">
        <v>836</v>
      </c>
      <c r="B50" s="151" t="s">
        <v>472</v>
      </c>
      <c r="C50" s="151" t="s">
        <v>162</v>
      </c>
      <c r="D50" t="s">
        <v>1516</v>
      </c>
      <c r="E50" s="150">
        <v>94.77</v>
      </c>
      <c r="F50" t="s">
        <v>1516</v>
      </c>
      <c r="G50" s="175">
        <v>1098146</v>
      </c>
      <c r="H50" s="150">
        <v>0.258770267665964</v>
      </c>
      <c r="I50" s="150">
        <v>1157475</v>
      </c>
      <c r="J50" s="150">
        <v>0</v>
      </c>
      <c r="K50" s="150">
        <v>0.81436976673056105</v>
      </c>
      <c r="L50" s="176">
        <v>266822.53999999998</v>
      </c>
      <c r="M50" s="175">
        <v>62617</v>
      </c>
      <c r="N50" s="150">
        <v>148</v>
      </c>
      <c r="O50" s="150">
        <v>53.36</v>
      </c>
      <c r="P50" s="150">
        <v>0</v>
      </c>
      <c r="Q50" s="150">
        <v>46.35</v>
      </c>
      <c r="R50" s="150">
        <v>11546.6</v>
      </c>
      <c r="S50" s="150">
        <v>3710.4856479999999</v>
      </c>
      <c r="T50" s="150">
        <v>4232.6058146359101</v>
      </c>
      <c r="U50" s="150">
        <v>0.15125691519720999</v>
      </c>
      <c r="V50" s="150">
        <v>0.104503387638491</v>
      </c>
      <c r="W50" s="150">
        <v>7.9324354794000802E-3</v>
      </c>
      <c r="X50" s="150">
        <v>10122.200000000001</v>
      </c>
      <c r="Y50" s="150">
        <v>216.5</v>
      </c>
      <c r="Z50" s="150">
        <v>64283.806004618898</v>
      </c>
      <c r="AA50" s="150">
        <v>11.7149321266968</v>
      </c>
      <c r="AB50" s="150">
        <v>17.138501838337199</v>
      </c>
      <c r="AC50" s="150">
        <v>21.03</v>
      </c>
      <c r="AD50" s="150">
        <v>176.43773884926301</v>
      </c>
      <c r="AE50" s="150">
        <v>0.34389999999999998</v>
      </c>
      <c r="AF50" s="150">
        <v>0.11947833279120799</v>
      </c>
      <c r="AG50" s="150">
        <v>0.20306195064377799</v>
      </c>
      <c r="AH50" s="150">
        <v>0.32639457454481702</v>
      </c>
      <c r="AI50" s="150">
        <v>148.54255002901999</v>
      </c>
      <c r="AJ50" s="150">
        <v>6.0499066159861403</v>
      </c>
      <c r="AK50" s="150">
        <v>1.2121678263315001</v>
      </c>
      <c r="AL50" s="150">
        <v>3.23912743007992</v>
      </c>
      <c r="AM50" s="150">
        <v>1.25</v>
      </c>
      <c r="AN50" s="150">
        <v>1.2185304050419501</v>
      </c>
      <c r="AO50" s="150">
        <v>109</v>
      </c>
      <c r="AP50" s="150">
        <v>4.8601558917927598E-2</v>
      </c>
      <c r="AQ50" s="150">
        <v>18.13</v>
      </c>
      <c r="AR50" s="150">
        <v>4.1923695390292597</v>
      </c>
      <c r="AS50" s="150">
        <v>-88999.570000000094</v>
      </c>
      <c r="AT50" s="150">
        <v>0.39912115928317199</v>
      </c>
      <c r="AU50" s="150">
        <v>42843369.869999997</v>
      </c>
    </row>
    <row r="51" spans="1:47" ht="14.5" x14ac:dyDescent="0.35">
      <c r="A51" s="151" t="s">
        <v>837</v>
      </c>
      <c r="B51" s="151" t="s">
        <v>600</v>
      </c>
      <c r="C51" s="151" t="s">
        <v>128</v>
      </c>
      <c r="D51" t="s">
        <v>1519</v>
      </c>
      <c r="E51" s="150">
        <v>89.277000000000001</v>
      </c>
      <c r="F51" t="s">
        <v>1519</v>
      </c>
      <c r="G51" s="175">
        <v>-174614</v>
      </c>
      <c r="H51" s="150">
        <v>0.154605654531831</v>
      </c>
      <c r="I51" s="150">
        <v>-154137</v>
      </c>
      <c r="J51" s="150">
        <v>3.7242128855349398E-3</v>
      </c>
      <c r="K51" s="150">
        <v>0.70375637030576599</v>
      </c>
      <c r="L51" s="176">
        <v>167520.13</v>
      </c>
      <c r="M51" s="175">
        <v>41583</v>
      </c>
      <c r="N51" s="150">
        <v>77</v>
      </c>
      <c r="O51" s="150">
        <v>25.82</v>
      </c>
      <c r="P51" s="150">
        <v>0</v>
      </c>
      <c r="Q51" s="150">
        <v>-106.93</v>
      </c>
      <c r="R51" s="150">
        <v>12452.6</v>
      </c>
      <c r="S51" s="150">
        <v>1127.4712790000001</v>
      </c>
      <c r="T51" s="150">
        <v>1357.0070242398899</v>
      </c>
      <c r="U51" s="150">
        <v>0.36430269369194301</v>
      </c>
      <c r="V51" s="150">
        <v>0.189109289053562</v>
      </c>
      <c r="W51" s="150">
        <v>3.5477622131073398E-3</v>
      </c>
      <c r="X51" s="150">
        <v>10346.200000000001</v>
      </c>
      <c r="Y51" s="150">
        <v>83.57</v>
      </c>
      <c r="Z51" s="150">
        <v>59080.3430656934</v>
      </c>
      <c r="AA51" s="150">
        <v>14.561797752808999</v>
      </c>
      <c r="AB51" s="150">
        <v>13.4913399425631</v>
      </c>
      <c r="AC51" s="150">
        <v>13.36</v>
      </c>
      <c r="AD51" s="150">
        <v>84.3915627994012</v>
      </c>
      <c r="AE51" s="150">
        <v>0.58799999999999997</v>
      </c>
      <c r="AF51" s="150">
        <v>0.10728019641568499</v>
      </c>
      <c r="AG51" s="150">
        <v>0.19128377633203</v>
      </c>
      <c r="AH51" s="150">
        <v>0.30364227108130298</v>
      </c>
      <c r="AI51" s="150">
        <v>174.66875091902</v>
      </c>
      <c r="AJ51" s="150">
        <v>7.3063581199792802</v>
      </c>
      <c r="AK51" s="150">
        <v>1.04119887881219</v>
      </c>
      <c r="AL51" s="150">
        <v>2.6913080016655302</v>
      </c>
      <c r="AM51" s="150">
        <v>0</v>
      </c>
      <c r="AN51" s="150">
        <v>1.8332753157748201</v>
      </c>
      <c r="AO51" s="150">
        <v>114</v>
      </c>
      <c r="AP51" s="150">
        <v>7.1599045346062099E-3</v>
      </c>
      <c r="AQ51" s="150">
        <v>7.09</v>
      </c>
      <c r="AR51" s="150">
        <v>3.9025690607734802</v>
      </c>
      <c r="AS51" s="150">
        <v>-75215.48</v>
      </c>
      <c r="AT51" s="150">
        <v>0.326867158567623</v>
      </c>
      <c r="AU51" s="150">
        <v>14039906.57</v>
      </c>
    </row>
    <row r="52" spans="1:47" ht="14.5" x14ac:dyDescent="0.35">
      <c r="A52" s="151" t="s">
        <v>838</v>
      </c>
      <c r="B52" s="151" t="s">
        <v>446</v>
      </c>
      <c r="C52" s="151" t="s">
        <v>328</v>
      </c>
      <c r="D52" t="s">
        <v>1520</v>
      </c>
      <c r="E52" s="150">
        <v>88.566999999999993</v>
      </c>
      <c r="F52" t="s">
        <v>1520</v>
      </c>
      <c r="G52" s="175">
        <v>-529857</v>
      </c>
      <c r="H52" s="150">
        <v>0.155669535919817</v>
      </c>
      <c r="I52" s="150">
        <v>-420011</v>
      </c>
      <c r="J52" s="150">
        <v>1.14800402453368E-2</v>
      </c>
      <c r="K52" s="150">
        <v>0.76138940899034002</v>
      </c>
      <c r="L52" s="176">
        <v>107217.8</v>
      </c>
      <c r="M52" s="175">
        <v>36663</v>
      </c>
      <c r="N52" s="150">
        <v>51</v>
      </c>
      <c r="O52" s="150">
        <v>37.71</v>
      </c>
      <c r="P52" s="150">
        <v>0</v>
      </c>
      <c r="Q52" s="150">
        <v>100.69</v>
      </c>
      <c r="R52" s="150">
        <v>11232.3</v>
      </c>
      <c r="S52" s="150">
        <v>1460.423781</v>
      </c>
      <c r="T52" s="150">
        <v>1766.3983366856601</v>
      </c>
      <c r="U52" s="150">
        <v>0.42170526049520701</v>
      </c>
      <c r="V52" s="150">
        <v>0.15846501886016601</v>
      </c>
      <c r="W52" s="150">
        <v>6.8473275566306301E-4</v>
      </c>
      <c r="X52" s="150">
        <v>9286.7000000000007</v>
      </c>
      <c r="Y52" s="150">
        <v>98.5</v>
      </c>
      <c r="Z52" s="150">
        <v>53746.2274111675</v>
      </c>
      <c r="AA52" s="150">
        <v>11.2745098039216</v>
      </c>
      <c r="AB52" s="150">
        <v>14.8266373705584</v>
      </c>
      <c r="AC52" s="150">
        <v>16.350000000000001</v>
      </c>
      <c r="AD52" s="150">
        <v>89.322555412843997</v>
      </c>
      <c r="AE52" s="150">
        <v>0.66569999999999996</v>
      </c>
      <c r="AF52" s="150">
        <v>0.10128491667337899</v>
      </c>
      <c r="AG52" s="150">
        <v>0.24811254036865099</v>
      </c>
      <c r="AH52" s="150">
        <v>0.35852984602550703</v>
      </c>
      <c r="AI52" s="150">
        <v>196.17867342848999</v>
      </c>
      <c r="AJ52" s="150">
        <v>4.5164348490771502</v>
      </c>
      <c r="AK52" s="150">
        <v>1.6596672297769</v>
      </c>
      <c r="AL52" s="150">
        <v>2.1417112501047102</v>
      </c>
      <c r="AM52" s="150">
        <v>1.5</v>
      </c>
      <c r="AN52" s="150">
        <v>0.99381200970663897</v>
      </c>
      <c r="AO52" s="150">
        <v>70</v>
      </c>
      <c r="AP52" s="150">
        <v>7.7092511013215903E-3</v>
      </c>
      <c r="AQ52" s="150">
        <v>11.37</v>
      </c>
      <c r="AR52" s="150">
        <v>4.5504939264741404</v>
      </c>
      <c r="AS52" s="150">
        <v>-75631.569999999905</v>
      </c>
      <c r="AT52" s="150">
        <v>0.45576953438192902</v>
      </c>
      <c r="AU52" s="150">
        <v>16403980.08</v>
      </c>
    </row>
    <row r="53" spans="1:47" ht="14.5" x14ac:dyDescent="0.35">
      <c r="A53" s="151" t="s">
        <v>839</v>
      </c>
      <c r="B53" s="151" t="s">
        <v>481</v>
      </c>
      <c r="C53" s="151" t="s">
        <v>216</v>
      </c>
      <c r="D53" t="s">
        <v>1518</v>
      </c>
      <c r="E53" s="150">
        <v>94.921000000000006</v>
      </c>
      <c r="F53" t="s">
        <v>1516</v>
      </c>
      <c r="G53" s="175">
        <v>-120644</v>
      </c>
      <c r="H53" s="150">
        <v>0.17404349512116099</v>
      </c>
      <c r="I53" s="150">
        <v>-115579</v>
      </c>
      <c r="J53" s="150">
        <v>0</v>
      </c>
      <c r="K53" s="150">
        <v>0.68518696608830598</v>
      </c>
      <c r="L53" s="176">
        <v>185496.97</v>
      </c>
      <c r="M53" s="175">
        <v>58215</v>
      </c>
      <c r="N53" s="150">
        <v>91</v>
      </c>
      <c r="O53" s="150">
        <v>39.04</v>
      </c>
      <c r="P53" s="150">
        <v>0</v>
      </c>
      <c r="Q53" s="150">
        <v>75.180000000000007</v>
      </c>
      <c r="R53" s="150">
        <v>9963</v>
      </c>
      <c r="S53" s="150">
        <v>2035.1642899999999</v>
      </c>
      <c r="T53" s="150">
        <v>2300.9969678873599</v>
      </c>
      <c r="U53" s="150">
        <v>0.172550732009945</v>
      </c>
      <c r="V53" s="150">
        <v>9.6280805418416604E-2</v>
      </c>
      <c r="W53" s="150">
        <v>4.9136082276679495E-4</v>
      </c>
      <c r="X53" s="150">
        <v>8812</v>
      </c>
      <c r="Y53" s="150">
        <v>102.28</v>
      </c>
      <c r="Z53" s="150">
        <v>62171.951701212303</v>
      </c>
      <c r="AA53" s="150">
        <v>13.610294117647101</v>
      </c>
      <c r="AB53" s="150">
        <v>19.897969202190101</v>
      </c>
      <c r="AC53" s="150">
        <v>11</v>
      </c>
      <c r="AD53" s="150">
        <v>185.014935454545</v>
      </c>
      <c r="AE53" s="150">
        <v>0.67669999999999997</v>
      </c>
      <c r="AF53" s="150">
        <v>0.105011823171535</v>
      </c>
      <c r="AG53" s="150">
        <v>0.16065819823185701</v>
      </c>
      <c r="AH53" s="150">
        <v>0.27016868451919002</v>
      </c>
      <c r="AI53" s="150">
        <v>131.85864223275999</v>
      </c>
      <c r="AJ53" s="150">
        <v>7.4449128390111596</v>
      </c>
      <c r="AK53" s="150">
        <v>1.32232510042705</v>
      </c>
      <c r="AL53" s="150">
        <v>2.6814511801575498</v>
      </c>
      <c r="AM53" s="150">
        <v>0</v>
      </c>
      <c r="AN53" s="150">
        <v>1.3419831600302301</v>
      </c>
      <c r="AO53" s="150">
        <v>54</v>
      </c>
      <c r="AP53" s="150">
        <v>4.1085840058694097E-2</v>
      </c>
      <c r="AQ53" s="150">
        <v>24.33</v>
      </c>
      <c r="AR53" s="150">
        <v>3.4241639386227001</v>
      </c>
      <c r="AS53" s="150">
        <v>23676.2</v>
      </c>
      <c r="AT53" s="150">
        <v>0.43211089688816601</v>
      </c>
      <c r="AU53" s="150">
        <v>20276362.420000002</v>
      </c>
    </row>
    <row r="54" spans="1:47" ht="14.5" x14ac:dyDescent="0.35">
      <c r="A54" s="151" t="s">
        <v>840</v>
      </c>
      <c r="B54" s="151" t="s">
        <v>732</v>
      </c>
      <c r="C54" s="151" t="s">
        <v>192</v>
      </c>
      <c r="D54" t="s">
        <v>1517</v>
      </c>
      <c r="E54" s="150">
        <v>95.584999999999994</v>
      </c>
      <c r="F54" t="s">
        <v>1517</v>
      </c>
      <c r="G54" s="175">
        <v>228925</v>
      </c>
      <c r="H54" s="150">
        <v>0.71368747947087097</v>
      </c>
      <c r="I54" s="150">
        <v>228925</v>
      </c>
      <c r="J54" s="150">
        <v>0</v>
      </c>
      <c r="K54" s="150">
        <v>0.65474543880080005</v>
      </c>
      <c r="L54" s="176">
        <v>244341.71</v>
      </c>
      <c r="M54" s="175">
        <v>35159</v>
      </c>
      <c r="N54" s="150">
        <v>42</v>
      </c>
      <c r="O54" s="150">
        <v>6.63</v>
      </c>
      <c r="P54" s="150">
        <v>0</v>
      </c>
      <c r="Q54" s="150">
        <v>13.57</v>
      </c>
      <c r="R54" s="150">
        <v>15776</v>
      </c>
      <c r="S54" s="150">
        <v>232.70954599999999</v>
      </c>
      <c r="T54" s="150">
        <v>281.81627837458302</v>
      </c>
      <c r="U54" s="150">
        <v>0.52692754168322797</v>
      </c>
      <c r="V54" s="150">
        <v>0.17333789564438401</v>
      </c>
      <c r="W54" s="150">
        <v>0.121440793838341</v>
      </c>
      <c r="X54" s="150">
        <v>13027.1</v>
      </c>
      <c r="Y54" s="150">
        <v>25.26</v>
      </c>
      <c r="Z54" s="150">
        <v>41051.397466349998</v>
      </c>
      <c r="AA54" s="150">
        <v>8.56666666666667</v>
      </c>
      <c r="AB54" s="150">
        <v>9.2125711005542392</v>
      </c>
      <c r="AC54" s="150">
        <v>6.54</v>
      </c>
      <c r="AD54" s="150">
        <v>35.582499388379198</v>
      </c>
      <c r="AE54" s="150">
        <v>0.80979999999999996</v>
      </c>
      <c r="AF54" s="150">
        <v>0.130234469248874</v>
      </c>
      <c r="AG54" s="150">
        <v>0.16610551235197199</v>
      </c>
      <c r="AH54" s="150">
        <v>0.30767822932827299</v>
      </c>
      <c r="AI54" s="150">
        <v>300.00917968358698</v>
      </c>
      <c r="AJ54" s="150">
        <v>6.8675817517725397</v>
      </c>
      <c r="AK54" s="150">
        <v>1.0222851822674199</v>
      </c>
      <c r="AL54" s="150">
        <v>2.2615019694908001</v>
      </c>
      <c r="AM54" s="150">
        <v>3</v>
      </c>
      <c r="AN54" s="150">
        <v>1.65488096216222</v>
      </c>
      <c r="AO54" s="150">
        <v>51</v>
      </c>
      <c r="AP54" s="150">
        <v>0</v>
      </c>
      <c r="AQ54" s="150">
        <v>2.4900000000000002</v>
      </c>
      <c r="AR54" s="150">
        <v>2.7412309900445901</v>
      </c>
      <c r="AS54" s="150">
        <v>-4391.1400000000003</v>
      </c>
      <c r="AT54" s="150">
        <v>0.479376791683292</v>
      </c>
      <c r="AU54" s="150">
        <v>3671235.44</v>
      </c>
    </row>
    <row r="55" spans="1:47" ht="14.5" x14ac:dyDescent="0.35">
      <c r="A55" s="151" t="s">
        <v>841</v>
      </c>
      <c r="B55" s="151" t="s">
        <v>689</v>
      </c>
      <c r="C55" s="151" t="s">
        <v>250</v>
      </c>
      <c r="D55" t="s">
        <v>1518</v>
      </c>
      <c r="E55" s="150">
        <v>97.992999999999995</v>
      </c>
      <c r="F55" t="s">
        <v>1518</v>
      </c>
      <c r="G55" s="175">
        <v>1017784</v>
      </c>
      <c r="H55" s="150">
        <v>0.60026516409789099</v>
      </c>
      <c r="I55" s="150">
        <v>1018719</v>
      </c>
      <c r="J55" s="150">
        <v>6.1419098782085303E-3</v>
      </c>
      <c r="K55" s="150">
        <v>0.61616492610190399</v>
      </c>
      <c r="L55" s="176">
        <v>93377.93</v>
      </c>
      <c r="M55" s="175">
        <v>37497</v>
      </c>
      <c r="N55" s="150">
        <v>10</v>
      </c>
      <c r="O55" s="150">
        <v>12.75</v>
      </c>
      <c r="P55" s="150">
        <v>0</v>
      </c>
      <c r="Q55" s="150">
        <v>31.58</v>
      </c>
      <c r="R55" s="150">
        <v>11430.7</v>
      </c>
      <c r="S55" s="150">
        <v>842.98540400000002</v>
      </c>
      <c r="T55" s="150">
        <v>1034.1150242721201</v>
      </c>
      <c r="U55" s="150">
        <v>0.491340386244695</v>
      </c>
      <c r="V55" s="150">
        <v>0.121783637667824</v>
      </c>
      <c r="W55" s="150">
        <v>0</v>
      </c>
      <c r="X55" s="150">
        <v>9318</v>
      </c>
      <c r="Y55" s="150">
        <v>73.819999999999993</v>
      </c>
      <c r="Z55" s="150">
        <v>48263.884855052798</v>
      </c>
      <c r="AA55" s="150">
        <v>12</v>
      </c>
      <c r="AB55" s="150">
        <v>11.4194717420753</v>
      </c>
      <c r="AC55" s="150">
        <v>7.2</v>
      </c>
      <c r="AD55" s="150">
        <v>117.081306111111</v>
      </c>
      <c r="AE55" s="150">
        <v>0.31059999999999999</v>
      </c>
      <c r="AF55" s="150">
        <v>0.118932970240316</v>
      </c>
      <c r="AG55" s="150">
        <v>0.16214844614292301</v>
      </c>
      <c r="AH55" s="150">
        <v>0.283426817569151</v>
      </c>
      <c r="AI55" s="150">
        <v>211.17447485484601</v>
      </c>
      <c r="AJ55" s="150">
        <v>5.7634598942797597</v>
      </c>
      <c r="AK55" s="150">
        <v>1.5268396838504199</v>
      </c>
      <c r="AL55" s="150">
        <v>3.3833122679294698</v>
      </c>
      <c r="AM55" s="150">
        <v>1.5</v>
      </c>
      <c r="AN55" s="150">
        <v>1.1277241983967901</v>
      </c>
      <c r="AO55" s="150">
        <v>84</v>
      </c>
      <c r="AP55" s="150">
        <v>0</v>
      </c>
      <c r="AQ55" s="150">
        <v>5.17</v>
      </c>
      <c r="AR55" s="150">
        <v>3.0613617204137999</v>
      </c>
      <c r="AS55" s="150">
        <v>-6249.9199999999801</v>
      </c>
      <c r="AT55" s="150">
        <v>0.460446880999615</v>
      </c>
      <c r="AU55" s="150">
        <v>9635891.0500000007</v>
      </c>
    </row>
    <row r="56" spans="1:47" ht="14.5" x14ac:dyDescent="0.35">
      <c r="A56" s="151" t="s">
        <v>842</v>
      </c>
      <c r="B56" s="151" t="s">
        <v>339</v>
      </c>
      <c r="C56" s="151" t="s">
        <v>164</v>
      </c>
      <c r="D56" t="s">
        <v>1520</v>
      </c>
      <c r="E56" s="150">
        <v>102.217</v>
      </c>
      <c r="F56" t="s">
        <v>1520</v>
      </c>
      <c r="G56" s="175">
        <v>724225</v>
      </c>
      <c r="H56" s="150">
        <v>0.59463406148763398</v>
      </c>
      <c r="I56" s="150">
        <v>722789</v>
      </c>
      <c r="J56" s="150">
        <v>0</v>
      </c>
      <c r="K56" s="150">
        <v>0.75995266927827199</v>
      </c>
      <c r="L56" s="176">
        <v>150625.67000000001</v>
      </c>
      <c r="M56" s="175">
        <v>49594</v>
      </c>
      <c r="N56" s="150">
        <v>32</v>
      </c>
      <c r="O56" s="150">
        <v>7.43</v>
      </c>
      <c r="P56" s="150">
        <v>0</v>
      </c>
      <c r="Q56" s="150">
        <v>179.47</v>
      </c>
      <c r="R56" s="150">
        <v>9550.1</v>
      </c>
      <c r="S56" s="150">
        <v>1125.277458</v>
      </c>
      <c r="T56" s="150">
        <v>1241.22548043902</v>
      </c>
      <c r="U56" s="150">
        <v>0.16082049250470301</v>
      </c>
      <c r="V56" s="150">
        <v>9.1980327397618605E-2</v>
      </c>
      <c r="W56" s="150">
        <v>2.6660091506071899E-3</v>
      </c>
      <c r="X56" s="150">
        <v>8658</v>
      </c>
      <c r="Y56" s="150">
        <v>68.67</v>
      </c>
      <c r="Z56" s="150">
        <v>52348.924421144598</v>
      </c>
      <c r="AA56" s="150">
        <v>15.1971830985916</v>
      </c>
      <c r="AB56" s="150">
        <v>16.386740323285299</v>
      </c>
      <c r="AC56" s="150">
        <v>5</v>
      </c>
      <c r="AD56" s="150">
        <v>225.05549160000001</v>
      </c>
      <c r="AE56" s="150">
        <v>0.27739999999999998</v>
      </c>
      <c r="AF56" s="150">
        <v>0.116826832367514</v>
      </c>
      <c r="AG56" s="150">
        <v>0.14703608914003299</v>
      </c>
      <c r="AH56" s="150">
        <v>0.26677598424653098</v>
      </c>
      <c r="AI56" s="150">
        <v>192.819111817665</v>
      </c>
      <c r="AJ56" s="150">
        <v>6.8978758382302097</v>
      </c>
      <c r="AK56" s="150">
        <v>0.87926682797557298</v>
      </c>
      <c r="AL56" s="150">
        <v>2.7279878326996201</v>
      </c>
      <c r="AM56" s="150">
        <v>0</v>
      </c>
      <c r="AN56" s="150">
        <v>1.15755554007048</v>
      </c>
      <c r="AO56" s="150">
        <v>53</v>
      </c>
      <c r="AP56" s="150">
        <v>0</v>
      </c>
      <c r="AQ56" s="150">
        <v>7.34</v>
      </c>
      <c r="AR56" s="150">
        <v>3.81713629416056</v>
      </c>
      <c r="AS56" s="150">
        <v>3935.0900000000302</v>
      </c>
      <c r="AT56" s="150">
        <v>0.54901027697374205</v>
      </c>
      <c r="AU56" s="150">
        <v>10746501.07</v>
      </c>
    </row>
    <row r="57" spans="1:47" ht="14.5" x14ac:dyDescent="0.35">
      <c r="A57" s="151" t="s">
        <v>843</v>
      </c>
      <c r="B57" s="151" t="s">
        <v>586</v>
      </c>
      <c r="C57" s="151" t="s">
        <v>136</v>
      </c>
      <c r="D57" t="s">
        <v>1519</v>
      </c>
      <c r="E57" s="150">
        <v>94.353999999999999</v>
      </c>
      <c r="F57" t="s">
        <v>1519</v>
      </c>
      <c r="G57" s="175">
        <v>303970</v>
      </c>
      <c r="H57" s="150">
        <v>0.14581305820218099</v>
      </c>
      <c r="I57" s="150">
        <v>254727</v>
      </c>
      <c r="J57" s="150">
        <v>2.9724715169132799E-3</v>
      </c>
      <c r="K57" s="150">
        <v>0.762909523796935</v>
      </c>
      <c r="L57" s="176">
        <v>188273.53</v>
      </c>
      <c r="M57" s="175">
        <v>37810</v>
      </c>
      <c r="N57" s="150">
        <v>43</v>
      </c>
      <c r="O57" s="150">
        <v>99.82</v>
      </c>
      <c r="P57" s="150">
        <v>0</v>
      </c>
      <c r="Q57" s="150">
        <v>-185.68</v>
      </c>
      <c r="R57" s="150">
        <v>10577.9</v>
      </c>
      <c r="S57" s="150">
        <v>4044.2547639999998</v>
      </c>
      <c r="T57" s="150">
        <v>4911.7618764143199</v>
      </c>
      <c r="U57" s="150">
        <v>0.42156526665341398</v>
      </c>
      <c r="V57" s="150">
        <v>0.15221528957071401</v>
      </c>
      <c r="W57" s="150">
        <v>2.2850732803142499E-2</v>
      </c>
      <c r="X57" s="150">
        <v>8709.7000000000007</v>
      </c>
      <c r="Y57" s="150">
        <v>257.52999999999997</v>
      </c>
      <c r="Z57" s="150">
        <v>59332.916475750397</v>
      </c>
      <c r="AA57" s="150">
        <v>13.5650557620818</v>
      </c>
      <c r="AB57" s="150">
        <v>15.704014149807801</v>
      </c>
      <c r="AC57" s="150">
        <v>28.49</v>
      </c>
      <c r="AD57" s="150">
        <v>141.95348416988401</v>
      </c>
      <c r="AE57" s="150">
        <v>0.23480000000000001</v>
      </c>
      <c r="AF57" s="150">
        <v>0.107453383542412</v>
      </c>
      <c r="AG57" s="150">
        <v>0.172665970775359</v>
      </c>
      <c r="AH57" s="150">
        <v>0.29171902412011602</v>
      </c>
      <c r="AI57" s="150">
        <v>201.839658388049</v>
      </c>
      <c r="AJ57" s="150">
        <v>5.1279786987728597</v>
      </c>
      <c r="AK57" s="150">
        <v>0.98825912572844699</v>
      </c>
      <c r="AL57" s="150">
        <v>3.5036749149506701</v>
      </c>
      <c r="AM57" s="150">
        <v>1.6</v>
      </c>
      <c r="AN57" s="150">
        <v>0.77945610235936902</v>
      </c>
      <c r="AO57" s="150">
        <v>25</v>
      </c>
      <c r="AP57" s="150">
        <v>6.6427873656789302E-2</v>
      </c>
      <c r="AQ57" s="150">
        <v>110.88</v>
      </c>
      <c r="AR57" s="150">
        <v>3.31284370294251</v>
      </c>
      <c r="AS57" s="150">
        <v>150923.79</v>
      </c>
      <c r="AT57" s="150">
        <v>0.38018816011902901</v>
      </c>
      <c r="AU57" s="150">
        <v>42779840.460000001</v>
      </c>
    </row>
    <row r="58" spans="1:47" ht="14.5" x14ac:dyDescent="0.35">
      <c r="A58" s="151" t="s">
        <v>844</v>
      </c>
      <c r="B58" s="151" t="s">
        <v>702</v>
      </c>
      <c r="C58" s="151" t="s">
        <v>289</v>
      </c>
      <c r="D58" t="s">
        <v>1518</v>
      </c>
      <c r="E58" s="150">
        <v>103.414</v>
      </c>
      <c r="F58" t="s">
        <v>1518</v>
      </c>
      <c r="G58" s="175">
        <v>-213171</v>
      </c>
      <c r="H58" s="150">
        <v>0.82827041256243505</v>
      </c>
      <c r="I58" s="150">
        <v>-161376</v>
      </c>
      <c r="J58" s="150">
        <v>0</v>
      </c>
      <c r="K58" s="150">
        <v>0.834278047344299</v>
      </c>
      <c r="L58" s="176">
        <v>157211.16</v>
      </c>
      <c r="M58" s="175">
        <v>44929</v>
      </c>
      <c r="N58" s="150">
        <v>10</v>
      </c>
      <c r="O58" s="150">
        <v>5.03</v>
      </c>
      <c r="P58" s="150">
        <v>0</v>
      </c>
      <c r="Q58" s="150">
        <v>226.84</v>
      </c>
      <c r="R58" s="150">
        <v>11372.8</v>
      </c>
      <c r="S58" s="150">
        <v>599.617569</v>
      </c>
      <c r="T58" s="150">
        <v>679.01386475114202</v>
      </c>
      <c r="U58" s="150">
        <v>0.16468659042910699</v>
      </c>
      <c r="V58" s="150">
        <v>8.9448608201138299E-2</v>
      </c>
      <c r="W58" s="150">
        <v>5.00318895759374E-3</v>
      </c>
      <c r="X58" s="150">
        <v>10043</v>
      </c>
      <c r="Y58" s="150">
        <v>37.299999999999997</v>
      </c>
      <c r="Z58" s="150">
        <v>63378.176943699698</v>
      </c>
      <c r="AA58" s="150">
        <v>15.1904761904762</v>
      </c>
      <c r="AB58" s="150">
        <v>16.075538042895399</v>
      </c>
      <c r="AC58" s="150">
        <v>5.25</v>
      </c>
      <c r="AD58" s="150">
        <v>114.212870285714</v>
      </c>
      <c r="AE58" s="150">
        <v>0.25509999999999999</v>
      </c>
      <c r="AF58" s="150">
        <v>0.11531377790624001</v>
      </c>
      <c r="AG58" s="150">
        <v>0.17801925919212999</v>
      </c>
      <c r="AH58" s="150">
        <v>0.29592106656962802</v>
      </c>
      <c r="AI58" s="150">
        <v>240.57333783693699</v>
      </c>
      <c r="AJ58" s="150">
        <v>4.1510912153730999</v>
      </c>
      <c r="AK58" s="150">
        <v>0.90157911155477899</v>
      </c>
      <c r="AL58" s="150">
        <v>2.5084963813326699</v>
      </c>
      <c r="AM58" s="150">
        <v>2.5</v>
      </c>
      <c r="AN58" s="150">
        <v>0.93174111008336102</v>
      </c>
      <c r="AO58" s="150">
        <v>32</v>
      </c>
      <c r="AP58" s="150">
        <v>7.8740157480314994E-3</v>
      </c>
      <c r="AQ58" s="150">
        <v>7.88</v>
      </c>
      <c r="AR58" s="150">
        <v>3.86761224553516</v>
      </c>
      <c r="AS58" s="150">
        <v>-16601.87</v>
      </c>
      <c r="AT58" s="150">
        <v>0.59348939234745202</v>
      </c>
      <c r="AU58" s="150">
        <v>6819317.8200000003</v>
      </c>
    </row>
    <row r="59" spans="1:47" ht="14.5" x14ac:dyDescent="0.35">
      <c r="A59" s="151" t="s">
        <v>1543</v>
      </c>
      <c r="B59" s="151" t="s">
        <v>123</v>
      </c>
      <c r="C59" s="151" t="s">
        <v>124</v>
      </c>
      <c r="D59" t="s">
        <v>1516</v>
      </c>
      <c r="E59" s="150">
        <v>91.566000000000003</v>
      </c>
      <c r="F59" t="s">
        <v>1516</v>
      </c>
      <c r="G59" s="175">
        <v>2001503</v>
      </c>
      <c r="H59" s="150">
        <v>0.48761734776384902</v>
      </c>
      <c r="I59" s="150">
        <v>1741448</v>
      </c>
      <c r="J59" s="150">
        <v>0</v>
      </c>
      <c r="K59" s="150">
        <v>0.70749935613706205</v>
      </c>
      <c r="L59" s="176">
        <v>213005.24</v>
      </c>
      <c r="M59" s="175">
        <v>32685</v>
      </c>
      <c r="N59" s="150">
        <v>0</v>
      </c>
      <c r="O59" s="150">
        <v>48.95</v>
      </c>
      <c r="P59" s="150">
        <v>0</v>
      </c>
      <c r="Q59" s="150">
        <v>-70.5</v>
      </c>
      <c r="R59" s="150">
        <v>10450.1</v>
      </c>
      <c r="S59" s="150">
        <v>2909.1434060000001</v>
      </c>
      <c r="T59" s="150">
        <v>3642.8299208498702</v>
      </c>
      <c r="U59" s="150">
        <v>0.424583881485873</v>
      </c>
      <c r="V59" s="150">
        <v>0.159989479913623</v>
      </c>
      <c r="W59" s="150">
        <v>1.53529770759345E-2</v>
      </c>
      <c r="X59" s="150">
        <v>8345.4</v>
      </c>
      <c r="Y59" s="150">
        <v>191.66</v>
      </c>
      <c r="Z59" s="150">
        <v>56487.843994573697</v>
      </c>
      <c r="AA59" s="150">
        <v>8.4494949494949498</v>
      </c>
      <c r="AB59" s="150">
        <v>15.178667463216099</v>
      </c>
      <c r="AC59" s="150">
        <v>20</v>
      </c>
      <c r="AD59" s="150">
        <v>145.4571703</v>
      </c>
      <c r="AE59" s="150">
        <v>0.37719999999999998</v>
      </c>
      <c r="AF59" s="150">
        <v>0.119100544899366</v>
      </c>
      <c r="AG59" s="150">
        <v>0.14773170525190099</v>
      </c>
      <c r="AH59" s="150">
        <v>0.27104916959905301</v>
      </c>
      <c r="AI59" s="150">
        <v>0</v>
      </c>
      <c r="AJ59" t="s">
        <v>1581</v>
      </c>
      <c r="AK59" t="s">
        <v>1581</v>
      </c>
      <c r="AL59" t="s">
        <v>1581</v>
      </c>
      <c r="AM59" s="150">
        <v>1.2</v>
      </c>
      <c r="AN59" s="150">
        <v>1.2860902518909101</v>
      </c>
      <c r="AO59" s="150">
        <v>118</v>
      </c>
      <c r="AP59" s="150">
        <v>3.3524121013900197E-2</v>
      </c>
      <c r="AQ59" s="150">
        <v>10.050000000000001</v>
      </c>
      <c r="AR59" s="150">
        <v>3.8170327138094899</v>
      </c>
      <c r="AS59" s="150">
        <v>-86916.129999999903</v>
      </c>
      <c r="AT59" s="150">
        <v>0.42409963844411003</v>
      </c>
      <c r="AU59" s="150">
        <v>30400806.329999998</v>
      </c>
    </row>
    <row r="60" spans="1:47" ht="14.5" x14ac:dyDescent="0.35">
      <c r="A60" s="151" t="s">
        <v>845</v>
      </c>
      <c r="B60" s="151" t="s">
        <v>340</v>
      </c>
      <c r="C60" s="151" t="s">
        <v>272</v>
      </c>
      <c r="D60" t="s">
        <v>1517</v>
      </c>
      <c r="E60" s="150">
        <v>83.575000000000003</v>
      </c>
      <c r="F60" t="s">
        <v>1517</v>
      </c>
      <c r="G60" s="175">
        <v>772560</v>
      </c>
      <c r="H60" s="150">
        <v>0.89938666732721195</v>
      </c>
      <c r="I60" s="150">
        <v>897907</v>
      </c>
      <c r="J60" s="150">
        <v>0</v>
      </c>
      <c r="K60" s="150">
        <v>0.63930085586028096</v>
      </c>
      <c r="L60" s="176">
        <v>105751.07</v>
      </c>
      <c r="M60" s="175">
        <v>38022</v>
      </c>
      <c r="N60" s="150">
        <v>24</v>
      </c>
      <c r="O60" s="150">
        <v>4.0999999999999996</v>
      </c>
      <c r="P60" s="150">
        <v>0</v>
      </c>
      <c r="Q60" s="150">
        <v>-9.44</v>
      </c>
      <c r="R60" s="150">
        <v>13423.3</v>
      </c>
      <c r="S60" s="150">
        <v>457.36176499999999</v>
      </c>
      <c r="T60" s="150">
        <v>553.76303366541504</v>
      </c>
      <c r="U60" s="150">
        <v>0.43989615091676898</v>
      </c>
      <c r="V60" s="150">
        <v>0.170258832195997</v>
      </c>
      <c r="W60" s="150">
        <v>0</v>
      </c>
      <c r="X60" s="150">
        <v>11086.5</v>
      </c>
      <c r="Y60" s="150">
        <v>36.49</v>
      </c>
      <c r="Z60" s="150">
        <v>50949.684845163101</v>
      </c>
      <c r="AA60" s="150">
        <v>8.6750000000000007</v>
      </c>
      <c r="AB60" s="150">
        <v>12.533893258427</v>
      </c>
      <c r="AC60" s="150">
        <v>4.2</v>
      </c>
      <c r="AD60" s="150">
        <v>108.895658333333</v>
      </c>
      <c r="AE60" t="s">
        <v>1581</v>
      </c>
      <c r="AF60" s="150">
        <v>0.131324138159054</v>
      </c>
      <c r="AG60" s="150">
        <v>0.124633828071542</v>
      </c>
      <c r="AH60" s="150">
        <v>0.27100090964172102</v>
      </c>
      <c r="AI60" s="150">
        <v>276.75028759782799</v>
      </c>
      <c r="AJ60" s="150">
        <v>3.4964627296069501</v>
      </c>
      <c r="AK60" s="150">
        <v>0.74896511949437095</v>
      </c>
      <c r="AL60" s="150">
        <v>2.2213304365001001</v>
      </c>
      <c r="AM60" s="150">
        <v>0.5</v>
      </c>
      <c r="AN60" s="150">
        <v>1.0611274005988001</v>
      </c>
      <c r="AO60" s="150">
        <v>25</v>
      </c>
      <c r="AP60" s="150">
        <v>0</v>
      </c>
      <c r="AQ60" s="150">
        <v>3.6</v>
      </c>
      <c r="AR60" s="150">
        <v>3.7582106470324299</v>
      </c>
      <c r="AS60" s="150">
        <v>16450.240000000002</v>
      </c>
      <c r="AT60" s="150">
        <v>0.57091931737377899</v>
      </c>
      <c r="AU60" s="150">
        <v>6139289.0800000001</v>
      </c>
    </row>
    <row r="61" spans="1:47" ht="14.5" x14ac:dyDescent="0.35">
      <c r="A61" s="151" t="s">
        <v>846</v>
      </c>
      <c r="B61" s="151" t="s">
        <v>125</v>
      </c>
      <c r="C61" s="151" t="s">
        <v>109</v>
      </c>
      <c r="D61" t="s">
        <v>1518</v>
      </c>
      <c r="E61" s="150">
        <v>106.90300000000001</v>
      </c>
      <c r="F61" t="s">
        <v>1516</v>
      </c>
      <c r="G61" s="175">
        <v>1829043</v>
      </c>
      <c r="H61" s="150">
        <v>0.34024769838095298</v>
      </c>
      <c r="I61" s="150">
        <v>1829043</v>
      </c>
      <c r="J61" s="150">
        <v>0</v>
      </c>
      <c r="K61" s="150">
        <v>0.82503319819586196</v>
      </c>
      <c r="L61" s="176">
        <v>273862.09000000003</v>
      </c>
      <c r="M61" s="175">
        <v>59564</v>
      </c>
      <c r="N61" s="150">
        <v>58</v>
      </c>
      <c r="O61" s="150">
        <v>29.97</v>
      </c>
      <c r="P61" s="150">
        <v>0</v>
      </c>
      <c r="Q61" s="150">
        <v>-1</v>
      </c>
      <c r="R61" s="150">
        <v>13331.9</v>
      </c>
      <c r="S61" s="150">
        <v>3725.0114309999999</v>
      </c>
      <c r="T61" s="150">
        <v>4242.7932733426196</v>
      </c>
      <c r="U61" s="150">
        <v>0.117854341961615</v>
      </c>
      <c r="V61" s="150">
        <v>0.10161026939409699</v>
      </c>
      <c r="W61" s="150">
        <v>2.24946958021832E-2</v>
      </c>
      <c r="X61" s="150">
        <v>11704.9</v>
      </c>
      <c r="Y61" s="150">
        <v>215.69</v>
      </c>
      <c r="Z61" s="150">
        <v>80748.484723445697</v>
      </c>
      <c r="AA61" s="150">
        <v>14.473214285714301</v>
      </c>
      <c r="AB61" s="150">
        <v>17.2702092401131</v>
      </c>
      <c r="AC61" s="150">
        <v>30</v>
      </c>
      <c r="AD61" s="150">
        <v>124.1670477</v>
      </c>
      <c r="AE61" s="150">
        <v>0.61009999999999998</v>
      </c>
      <c r="AF61" s="150">
        <v>0.11743742266631201</v>
      </c>
      <c r="AG61" s="150">
        <v>0.14036861762973299</v>
      </c>
      <c r="AH61" s="150">
        <v>0.26551726889063398</v>
      </c>
      <c r="AI61" s="150">
        <v>178.964014567074</v>
      </c>
      <c r="AJ61" s="150">
        <v>5.9968483731172499</v>
      </c>
      <c r="AK61" s="150">
        <v>1.4189726435288501</v>
      </c>
      <c r="AL61" s="150">
        <v>3.4197366806521599</v>
      </c>
      <c r="AM61" s="150">
        <v>2</v>
      </c>
      <c r="AN61" s="150">
        <v>1.0241902212152501</v>
      </c>
      <c r="AO61" s="150">
        <v>29</v>
      </c>
      <c r="AP61" s="150">
        <v>6.0210526315789499E-2</v>
      </c>
      <c r="AQ61" s="150">
        <v>74.31</v>
      </c>
      <c r="AR61" s="150">
        <v>6.4844078668624201</v>
      </c>
      <c r="AS61" s="150">
        <v>-30193.570000000102</v>
      </c>
      <c r="AT61" s="150">
        <v>0.28950097588155399</v>
      </c>
      <c r="AU61" s="150">
        <v>49661393.479999997</v>
      </c>
    </row>
    <row r="62" spans="1:47" ht="14.5" x14ac:dyDescent="0.35">
      <c r="A62" s="151" t="s">
        <v>847</v>
      </c>
      <c r="B62" s="151" t="s">
        <v>341</v>
      </c>
      <c r="C62" s="151" t="s">
        <v>113</v>
      </c>
      <c r="D62" t="s">
        <v>1520</v>
      </c>
      <c r="E62" s="150">
        <v>87.206999999999994</v>
      </c>
      <c r="F62" t="s">
        <v>1520</v>
      </c>
      <c r="G62" s="175">
        <v>164463</v>
      </c>
      <c r="H62" s="150">
        <v>0.45538043554948299</v>
      </c>
      <c r="I62" s="150">
        <v>78383</v>
      </c>
      <c r="J62" s="150">
        <v>9.0351782944063496E-3</v>
      </c>
      <c r="K62" s="150">
        <v>0.61142912754808598</v>
      </c>
      <c r="L62" s="176">
        <v>111766.36</v>
      </c>
      <c r="M62" s="175">
        <v>30224</v>
      </c>
      <c r="N62" s="150">
        <v>17</v>
      </c>
      <c r="O62" s="150">
        <v>7.25</v>
      </c>
      <c r="P62" s="150">
        <v>0</v>
      </c>
      <c r="Q62" s="150">
        <v>16.48</v>
      </c>
      <c r="R62" s="150">
        <v>11654.6</v>
      </c>
      <c r="S62" s="150">
        <v>772.09949099999994</v>
      </c>
      <c r="T62" s="150">
        <v>942.85070562667102</v>
      </c>
      <c r="U62" s="150">
        <v>0.55047492836645295</v>
      </c>
      <c r="V62" s="150">
        <v>0.148786535076216</v>
      </c>
      <c r="W62" s="150">
        <v>0</v>
      </c>
      <c r="X62" s="150">
        <v>9544</v>
      </c>
      <c r="Y62" s="150">
        <v>58.03</v>
      </c>
      <c r="Z62" s="150">
        <v>48694.779769084998</v>
      </c>
      <c r="AA62" s="150">
        <v>10.1147540983607</v>
      </c>
      <c r="AB62" s="150">
        <v>13.3051782009306</v>
      </c>
      <c r="AC62" s="150">
        <v>10</v>
      </c>
      <c r="AD62" s="150">
        <v>77.209949100000003</v>
      </c>
      <c r="AE62" s="150">
        <v>0.80979999999999996</v>
      </c>
      <c r="AF62" s="150">
        <v>0.112640983863422</v>
      </c>
      <c r="AG62" s="150">
        <v>0.15264394318396199</v>
      </c>
      <c r="AH62" s="150">
        <v>0.26647767779963399</v>
      </c>
      <c r="AI62" s="150">
        <v>158.65701431993301</v>
      </c>
      <c r="AJ62" s="150">
        <v>9.5292399121625504</v>
      </c>
      <c r="AK62" s="150">
        <v>1.6509675181021899</v>
      </c>
      <c r="AL62" s="150">
        <v>5.07428476967159</v>
      </c>
      <c r="AM62" s="150">
        <v>2</v>
      </c>
      <c r="AN62" s="150">
        <v>0.93679711946418998</v>
      </c>
      <c r="AO62" s="150">
        <v>16</v>
      </c>
      <c r="AP62" s="150">
        <v>1.6990291262135901E-2</v>
      </c>
      <c r="AQ62" s="150">
        <v>24.13</v>
      </c>
      <c r="AR62" s="150">
        <v>3.9156509457413402</v>
      </c>
      <c r="AS62" s="150">
        <v>-51721.59</v>
      </c>
      <c r="AT62" s="150">
        <v>0.42739166744106699</v>
      </c>
      <c r="AU62" s="150">
        <v>8998545.4000000004</v>
      </c>
    </row>
    <row r="63" spans="1:47" ht="14.5" x14ac:dyDescent="0.35">
      <c r="A63" s="151" t="s">
        <v>848</v>
      </c>
      <c r="B63" s="151" t="s">
        <v>534</v>
      </c>
      <c r="C63" s="151" t="s">
        <v>202</v>
      </c>
      <c r="D63" t="s">
        <v>1518</v>
      </c>
      <c r="E63" s="150">
        <v>84.463999999999999</v>
      </c>
      <c r="F63" t="s">
        <v>1516</v>
      </c>
      <c r="G63" s="175">
        <v>807588</v>
      </c>
      <c r="H63" s="150">
        <v>0.434041898970771</v>
      </c>
      <c r="I63" s="150">
        <v>649290</v>
      </c>
      <c r="J63" s="150">
        <v>1.8791946449877299E-2</v>
      </c>
      <c r="K63" s="150">
        <v>0.60433920125315399</v>
      </c>
      <c r="L63" s="176">
        <v>147651.95000000001</v>
      </c>
      <c r="M63" s="175">
        <v>33626</v>
      </c>
      <c r="N63" s="150">
        <v>37</v>
      </c>
      <c r="O63" s="150">
        <v>7.03</v>
      </c>
      <c r="P63" s="150">
        <v>0</v>
      </c>
      <c r="Q63" s="150">
        <v>-36.74</v>
      </c>
      <c r="R63" s="150">
        <v>11406.6</v>
      </c>
      <c r="S63" s="150">
        <v>713.91481199999998</v>
      </c>
      <c r="T63" s="150">
        <v>894.59931096855303</v>
      </c>
      <c r="U63" s="150">
        <v>0.56004194377185701</v>
      </c>
      <c r="V63" s="150">
        <v>0.162721487280194</v>
      </c>
      <c r="W63" s="150">
        <v>0</v>
      </c>
      <c r="X63" s="150">
        <v>9102.7999999999993</v>
      </c>
      <c r="Y63" s="150">
        <v>47.63</v>
      </c>
      <c r="Z63" s="150">
        <v>51347.333193365499</v>
      </c>
      <c r="AA63" s="150">
        <v>12.078431372549</v>
      </c>
      <c r="AB63" s="150">
        <v>14.988763636363601</v>
      </c>
      <c r="AC63" s="150">
        <v>5.24</v>
      </c>
      <c r="AD63" s="150">
        <v>136.24328473282401</v>
      </c>
      <c r="AE63" s="150">
        <v>0.64339999999999997</v>
      </c>
      <c r="AF63" s="150">
        <v>0.103357160155525</v>
      </c>
      <c r="AG63" s="150">
        <v>0.20925260059591499</v>
      </c>
      <c r="AH63" s="150">
        <v>0.31616683253918798</v>
      </c>
      <c r="AI63" s="150">
        <v>223.70456154648301</v>
      </c>
      <c r="AJ63" s="150">
        <v>4.4585125793645801</v>
      </c>
      <c r="AK63" s="150">
        <v>1.47782343806745</v>
      </c>
      <c r="AL63" s="150">
        <v>1.8920087535847101</v>
      </c>
      <c r="AM63" s="150">
        <v>0.5</v>
      </c>
      <c r="AN63" s="150">
        <v>2.1026574032586098</v>
      </c>
      <c r="AO63" s="150">
        <v>120</v>
      </c>
      <c r="AP63" s="150">
        <v>2.12355212355212E-2</v>
      </c>
      <c r="AQ63" s="150">
        <v>4.1500000000000004</v>
      </c>
      <c r="AR63" s="150">
        <v>3.0696677639313399</v>
      </c>
      <c r="AS63" s="150">
        <v>-16809.07</v>
      </c>
      <c r="AT63" s="150">
        <v>0.57612693929588299</v>
      </c>
      <c r="AU63" s="150">
        <v>8143359.3200000003</v>
      </c>
    </row>
    <row r="64" spans="1:47" ht="14.5" x14ac:dyDescent="0.35">
      <c r="A64" s="151" t="s">
        <v>849</v>
      </c>
      <c r="B64" s="151" t="s">
        <v>733</v>
      </c>
      <c r="C64" s="151" t="s">
        <v>192</v>
      </c>
      <c r="D64" t="s">
        <v>1517</v>
      </c>
      <c r="E64" s="150">
        <v>93.534000000000006</v>
      </c>
      <c r="F64" t="s">
        <v>1517</v>
      </c>
      <c r="G64" s="175">
        <v>304950</v>
      </c>
      <c r="H64" s="150">
        <v>0.48599074864909197</v>
      </c>
      <c r="I64" s="150">
        <v>296787</v>
      </c>
      <c r="J64" s="150">
        <v>2.6816107477749202E-3</v>
      </c>
      <c r="K64" s="150">
        <v>0.66278710484726899</v>
      </c>
      <c r="L64" s="176">
        <v>152508.68</v>
      </c>
      <c r="M64" s="175">
        <v>36152</v>
      </c>
      <c r="N64" s="150">
        <v>25</v>
      </c>
      <c r="O64" s="150">
        <v>22.88</v>
      </c>
      <c r="P64" s="150">
        <v>0</v>
      </c>
      <c r="Q64" s="150">
        <v>-50.99</v>
      </c>
      <c r="R64" s="150">
        <v>12765.8</v>
      </c>
      <c r="S64" s="150">
        <v>500.080107</v>
      </c>
      <c r="T64" s="150">
        <v>608.94625401697101</v>
      </c>
      <c r="U64" s="150">
        <v>0.44221431507572401</v>
      </c>
      <c r="V64" s="150">
        <v>0.14613844657492001</v>
      </c>
      <c r="W64" s="150">
        <v>4.3992951713234203E-2</v>
      </c>
      <c r="X64" s="150">
        <v>10483.6</v>
      </c>
      <c r="Y64" s="150">
        <v>42.51</v>
      </c>
      <c r="Z64" s="150">
        <v>52380.170077628798</v>
      </c>
      <c r="AA64" s="150">
        <v>12.7118644067797</v>
      </c>
      <c r="AB64" s="150">
        <v>11.763822794636599</v>
      </c>
      <c r="AC64" s="150">
        <v>4.09</v>
      </c>
      <c r="AD64" s="150">
        <v>122.268974816626</v>
      </c>
      <c r="AE64" s="150">
        <v>0.31059999999999999</v>
      </c>
      <c r="AF64" s="150">
        <v>0.11779401376950099</v>
      </c>
      <c r="AG64" s="150">
        <v>0.195969497081112</v>
      </c>
      <c r="AH64" s="150">
        <v>0.32078010976424898</v>
      </c>
      <c r="AI64" s="150">
        <v>263.99370451262502</v>
      </c>
      <c r="AJ64" s="150">
        <v>4.7542928994531</v>
      </c>
      <c r="AK64" s="150">
        <v>0.94955354572861295</v>
      </c>
      <c r="AL64" s="150">
        <v>3.0116174309563899</v>
      </c>
      <c r="AM64" s="150">
        <v>3</v>
      </c>
      <c r="AN64" s="150">
        <v>1.2263734517493099</v>
      </c>
      <c r="AO64" s="150">
        <v>54</v>
      </c>
      <c r="AP64" s="150">
        <v>0</v>
      </c>
      <c r="AQ64" s="150">
        <v>5.0599999999999996</v>
      </c>
      <c r="AR64" s="150">
        <v>3.3456088289867001</v>
      </c>
      <c r="AS64" s="150">
        <v>-42971.49</v>
      </c>
      <c r="AT64" s="150">
        <v>0.486744238980718</v>
      </c>
      <c r="AU64" s="150">
        <v>6383925.25</v>
      </c>
    </row>
    <row r="65" spans="1:47" ht="14.5" x14ac:dyDescent="0.35">
      <c r="A65" s="151" t="s">
        <v>850</v>
      </c>
      <c r="B65" s="151" t="s">
        <v>734</v>
      </c>
      <c r="C65" s="151" t="s">
        <v>192</v>
      </c>
      <c r="D65" t="s">
        <v>1518</v>
      </c>
      <c r="E65" s="150">
        <v>81.988</v>
      </c>
      <c r="F65" t="s">
        <v>1516</v>
      </c>
      <c r="G65" s="175">
        <v>720888</v>
      </c>
      <c r="H65" s="150">
        <v>0.16583202387319901</v>
      </c>
      <c r="I65" s="150">
        <v>709919</v>
      </c>
      <c r="J65" s="150">
        <v>0</v>
      </c>
      <c r="K65" s="150">
        <v>0.67202330552381195</v>
      </c>
      <c r="L65" s="176">
        <v>125562.94</v>
      </c>
      <c r="M65" s="175">
        <v>33951</v>
      </c>
      <c r="N65" s="150">
        <v>18</v>
      </c>
      <c r="O65" s="150">
        <v>24.07</v>
      </c>
      <c r="P65" s="150">
        <v>0</v>
      </c>
      <c r="Q65" s="150">
        <v>3.37</v>
      </c>
      <c r="R65" s="150">
        <v>9815.7000000000007</v>
      </c>
      <c r="S65" s="150">
        <v>979.56809999999996</v>
      </c>
      <c r="T65" s="150">
        <v>1170.0338416644399</v>
      </c>
      <c r="U65" s="150">
        <v>0.47297302249838502</v>
      </c>
      <c r="V65" s="150">
        <v>0.13441677204474101</v>
      </c>
      <c r="W65" s="150">
        <v>0</v>
      </c>
      <c r="X65" s="150">
        <v>8217.7999999999993</v>
      </c>
      <c r="Y65" s="150">
        <v>60.07</v>
      </c>
      <c r="Z65" s="150">
        <v>50979.989179290802</v>
      </c>
      <c r="AA65" s="150">
        <v>12.792207792207799</v>
      </c>
      <c r="AB65" s="150">
        <v>16.307110038288702</v>
      </c>
      <c r="AC65" s="150">
        <v>8.65</v>
      </c>
      <c r="AD65" s="150">
        <v>113.244867052023</v>
      </c>
      <c r="AE65" s="150">
        <v>0.73219999999999996</v>
      </c>
      <c r="AF65" s="150">
        <v>0.10664475827891599</v>
      </c>
      <c r="AG65" s="150">
        <v>0.17595750829123699</v>
      </c>
      <c r="AH65" s="150">
        <v>0.292302294112743</v>
      </c>
      <c r="AI65" s="150">
        <v>163.06370123731099</v>
      </c>
      <c r="AJ65" s="150">
        <v>5.8396171086570003</v>
      </c>
      <c r="AK65" s="150">
        <v>1.90925794455713</v>
      </c>
      <c r="AL65" s="150">
        <v>2.29766433776576</v>
      </c>
      <c r="AM65" s="150">
        <v>0.5</v>
      </c>
      <c r="AN65" s="150">
        <v>1.0073461677629301</v>
      </c>
      <c r="AO65" s="150">
        <v>25</v>
      </c>
      <c r="AP65" s="150">
        <v>2.9457364341085299E-2</v>
      </c>
      <c r="AQ65" s="150">
        <v>24.96</v>
      </c>
      <c r="AR65" s="150">
        <v>3.0475063686129999</v>
      </c>
      <c r="AS65" s="150">
        <v>54267.05</v>
      </c>
      <c r="AT65" s="150">
        <v>0.46472862206653498</v>
      </c>
      <c r="AU65" s="150">
        <v>9615114.8599999994</v>
      </c>
    </row>
    <row r="66" spans="1:47" ht="14.5" x14ac:dyDescent="0.35">
      <c r="A66" s="151" t="s">
        <v>851</v>
      </c>
      <c r="B66" s="151" t="s">
        <v>126</v>
      </c>
      <c r="C66" s="151" t="s">
        <v>109</v>
      </c>
      <c r="D66" t="s">
        <v>1518</v>
      </c>
      <c r="E66" s="150">
        <v>79.715000000000003</v>
      </c>
      <c r="F66" t="s">
        <v>1516</v>
      </c>
      <c r="G66" s="175">
        <v>732617</v>
      </c>
      <c r="H66" s="150">
        <v>0.25997331850370597</v>
      </c>
      <c r="I66" s="150">
        <v>641907</v>
      </c>
      <c r="J66" s="150">
        <v>4.2518236299850303E-3</v>
      </c>
      <c r="K66" s="150">
        <v>0.71263401387911096</v>
      </c>
      <c r="L66" s="176">
        <v>222776.17</v>
      </c>
      <c r="M66" s="175">
        <v>34243</v>
      </c>
      <c r="N66" s="150">
        <v>14</v>
      </c>
      <c r="O66" s="150">
        <v>61.16</v>
      </c>
      <c r="P66" s="150">
        <v>0</v>
      </c>
      <c r="Q66" s="150">
        <v>-25.62</v>
      </c>
      <c r="R66" s="150">
        <v>13990.7</v>
      </c>
      <c r="S66" s="150">
        <v>1120.42624</v>
      </c>
      <c r="T66" s="150">
        <v>1492.9413604915801</v>
      </c>
      <c r="U66" s="150">
        <v>0.49830854014986298</v>
      </c>
      <c r="V66" s="150">
        <v>0.17218467678871899</v>
      </c>
      <c r="W66" s="150">
        <v>7.8927267001529702E-2</v>
      </c>
      <c r="X66" s="150">
        <v>10499.7</v>
      </c>
      <c r="Y66" s="150">
        <v>78.2</v>
      </c>
      <c r="Z66" s="150">
        <v>67503.671994884906</v>
      </c>
      <c r="AA66" s="150">
        <v>13.3928571428571</v>
      </c>
      <c r="AB66" s="150">
        <v>14.3277012787724</v>
      </c>
      <c r="AC66" s="150">
        <v>8.5500000000000007</v>
      </c>
      <c r="AD66" s="150">
        <v>131.044004678363</v>
      </c>
      <c r="AE66" s="150">
        <v>0.78769999999999996</v>
      </c>
      <c r="AF66" s="150">
        <v>0.117669324307172</v>
      </c>
      <c r="AG66" s="150">
        <v>0.14832884395607601</v>
      </c>
      <c r="AH66" s="150">
        <v>0.27313508292493199</v>
      </c>
      <c r="AI66" s="150">
        <v>182.252961158782</v>
      </c>
      <c r="AJ66" s="150">
        <v>4.97896900602837</v>
      </c>
      <c r="AK66" s="150">
        <v>1.4068767048153501</v>
      </c>
      <c r="AL66" s="150">
        <v>2.3705334939593801</v>
      </c>
      <c r="AM66" s="150">
        <v>0</v>
      </c>
      <c r="AN66" s="150">
        <v>0.25867662347731801</v>
      </c>
      <c r="AO66" s="150">
        <v>4</v>
      </c>
      <c r="AP66" s="150">
        <v>0.80281690140845097</v>
      </c>
      <c r="AQ66" s="150">
        <v>19.75</v>
      </c>
      <c r="AR66" s="150">
        <v>3.1404171846137801</v>
      </c>
      <c r="AS66" s="150">
        <v>9968.7100000000191</v>
      </c>
      <c r="AT66" s="150">
        <v>0.33051905516084901</v>
      </c>
      <c r="AU66" s="150">
        <v>15675508.5</v>
      </c>
    </row>
    <row r="67" spans="1:47" ht="14.5" x14ac:dyDescent="0.35">
      <c r="A67" s="151" t="s">
        <v>852</v>
      </c>
      <c r="B67" s="151" t="s">
        <v>617</v>
      </c>
      <c r="C67" s="151" t="s">
        <v>141</v>
      </c>
      <c r="D67" t="s">
        <v>1516</v>
      </c>
      <c r="E67" s="150">
        <v>99.128</v>
      </c>
      <c r="F67" t="s">
        <v>1516</v>
      </c>
      <c r="G67" s="175">
        <v>953914</v>
      </c>
      <c r="H67" s="150">
        <v>0.62437679352923503</v>
      </c>
      <c r="I67" s="150">
        <v>778782</v>
      </c>
      <c r="J67" s="150">
        <v>0</v>
      </c>
      <c r="K67" s="150">
        <v>0.77902323668345097</v>
      </c>
      <c r="L67" s="176">
        <v>132304.07999999999</v>
      </c>
      <c r="M67" s="175">
        <v>43040</v>
      </c>
      <c r="N67" s="150">
        <v>68</v>
      </c>
      <c r="O67" s="150">
        <v>16.149999999999999</v>
      </c>
      <c r="P67" s="150">
        <v>0</v>
      </c>
      <c r="Q67" s="150">
        <v>-25.99</v>
      </c>
      <c r="R67" s="150">
        <v>9525.7999999999993</v>
      </c>
      <c r="S67" s="150">
        <v>1464.3729020000001</v>
      </c>
      <c r="T67" s="150">
        <v>1711.5884555605301</v>
      </c>
      <c r="U67" s="150">
        <v>0.24359996249097501</v>
      </c>
      <c r="V67" s="150">
        <v>0.109037100305479</v>
      </c>
      <c r="W67" s="150">
        <v>3.10369100233459E-3</v>
      </c>
      <c r="X67" s="150">
        <v>8149.9</v>
      </c>
      <c r="Y67" s="150">
        <v>84.38</v>
      </c>
      <c r="Z67" s="150">
        <v>59813.480919649199</v>
      </c>
      <c r="AA67" s="150">
        <v>13.6907216494845</v>
      </c>
      <c r="AB67" s="150">
        <v>17.3545022754207</v>
      </c>
      <c r="AC67" s="150">
        <v>8</v>
      </c>
      <c r="AD67" s="150">
        <v>183.04661275000001</v>
      </c>
      <c r="AE67" s="150">
        <v>0.35499999999999998</v>
      </c>
      <c r="AF67" s="150">
        <v>0.13374606312958501</v>
      </c>
      <c r="AG67" s="150">
        <v>0.13340022001211099</v>
      </c>
      <c r="AH67" s="150">
        <v>0.27031218016380598</v>
      </c>
      <c r="AI67" s="150">
        <v>178.048910659233</v>
      </c>
      <c r="AJ67" s="150">
        <v>4.8620925094925802</v>
      </c>
      <c r="AK67" s="150">
        <v>1.08098895409044</v>
      </c>
      <c r="AL67" s="150">
        <v>2.30730648563648</v>
      </c>
      <c r="AM67" s="150">
        <v>0.8</v>
      </c>
      <c r="AN67" s="150">
        <v>1.04877400333991</v>
      </c>
      <c r="AO67" s="150">
        <v>37</v>
      </c>
      <c r="AP67" s="150">
        <v>5.5788005578800599E-3</v>
      </c>
      <c r="AQ67" s="150">
        <v>18.7</v>
      </c>
      <c r="AR67" s="150">
        <v>4.1126589183532598</v>
      </c>
      <c r="AS67" s="150">
        <v>27064.819999999901</v>
      </c>
      <c r="AT67" s="150">
        <v>0.44644062633409398</v>
      </c>
      <c r="AU67" s="150">
        <v>13949294.310000001</v>
      </c>
    </row>
    <row r="68" spans="1:47" ht="14.5" x14ac:dyDescent="0.35">
      <c r="A68" s="151" t="s">
        <v>853</v>
      </c>
      <c r="B68" s="151" t="s">
        <v>429</v>
      </c>
      <c r="C68" s="151" t="s">
        <v>349</v>
      </c>
      <c r="D68" t="s">
        <v>1520</v>
      </c>
      <c r="E68" s="150">
        <v>86.135999999999996</v>
      </c>
      <c r="F68" t="s">
        <v>1520</v>
      </c>
      <c r="G68" s="175">
        <v>-124532</v>
      </c>
      <c r="H68" s="150">
        <v>0.61186891574127</v>
      </c>
      <c r="I68" s="150">
        <v>-169672</v>
      </c>
      <c r="J68" s="150">
        <v>2.07985431806551E-3</v>
      </c>
      <c r="K68" s="150">
        <v>0.60822318208988801</v>
      </c>
      <c r="L68" s="176">
        <v>181762.98</v>
      </c>
      <c r="M68" s="175">
        <v>40505</v>
      </c>
      <c r="N68" s="150">
        <v>15</v>
      </c>
      <c r="O68" s="150">
        <v>14.22</v>
      </c>
      <c r="P68" s="150">
        <v>0</v>
      </c>
      <c r="Q68" s="150">
        <v>-59.65</v>
      </c>
      <c r="R68" s="150">
        <v>11882</v>
      </c>
      <c r="S68" s="150">
        <v>610.75377400000002</v>
      </c>
      <c r="T68" s="150">
        <v>763.13046875369298</v>
      </c>
      <c r="U68" s="150">
        <v>0.56537899182920104</v>
      </c>
      <c r="V68" s="150">
        <v>0.15485335666546399</v>
      </c>
      <c r="W68" s="150">
        <v>2.455983186442E-3</v>
      </c>
      <c r="X68" s="150">
        <v>9509.5</v>
      </c>
      <c r="Y68" s="150">
        <v>45</v>
      </c>
      <c r="Z68" s="150">
        <v>42817.866666666698</v>
      </c>
      <c r="AA68" s="150">
        <v>6.8510638297872299</v>
      </c>
      <c r="AB68" s="150">
        <v>13.572306088888901</v>
      </c>
      <c r="AC68" s="150">
        <v>12.5</v>
      </c>
      <c r="AD68" s="150">
        <v>48.860301919999998</v>
      </c>
      <c r="AE68" s="150">
        <v>0.27739999999999998</v>
      </c>
      <c r="AF68" s="150">
        <v>0.12387715990390399</v>
      </c>
      <c r="AG68" s="150">
        <v>0.19789987725764399</v>
      </c>
      <c r="AH68" s="150">
        <v>0.32433688315120701</v>
      </c>
      <c r="AI68" s="150">
        <v>84.019128795428401</v>
      </c>
      <c r="AJ68" s="150">
        <v>16.5932234239501</v>
      </c>
      <c r="AK68" s="150">
        <v>3.0470542726298402</v>
      </c>
      <c r="AL68" s="150">
        <v>4.9791567767709202</v>
      </c>
      <c r="AM68" s="150">
        <v>1.5</v>
      </c>
      <c r="AN68" s="150">
        <v>1.49516458668535</v>
      </c>
      <c r="AO68" s="150">
        <v>33</v>
      </c>
      <c r="AP68" s="150">
        <v>1.0482180293501E-2</v>
      </c>
      <c r="AQ68" s="150">
        <v>13.61</v>
      </c>
      <c r="AR68" s="150">
        <v>2.9949014171287698</v>
      </c>
      <c r="AS68" s="150">
        <v>15501.5000000001</v>
      </c>
      <c r="AT68" s="150">
        <v>0.48482895025239903</v>
      </c>
      <c r="AU68" s="150">
        <v>7256994.0599999996</v>
      </c>
    </row>
    <row r="69" spans="1:47" ht="14.5" x14ac:dyDescent="0.35">
      <c r="A69" s="151" t="s">
        <v>854</v>
      </c>
      <c r="B69" s="151" t="s">
        <v>127</v>
      </c>
      <c r="C69" s="151" t="s">
        <v>128</v>
      </c>
      <c r="D69" t="s">
        <v>1520</v>
      </c>
      <c r="E69" s="150">
        <v>92.602999999999994</v>
      </c>
      <c r="F69" t="s">
        <v>1520</v>
      </c>
      <c r="G69" s="175">
        <v>-179109</v>
      </c>
      <c r="H69" s="150">
        <v>0.19408753651736599</v>
      </c>
      <c r="I69" s="150">
        <v>-411303</v>
      </c>
      <c r="J69" s="150">
        <v>0</v>
      </c>
      <c r="K69" s="150">
        <v>0.87390693579266199</v>
      </c>
      <c r="L69" s="176">
        <v>155403.18</v>
      </c>
      <c r="M69" s="175">
        <v>46917</v>
      </c>
      <c r="N69" s="150">
        <v>88</v>
      </c>
      <c r="O69" s="150">
        <v>84.91</v>
      </c>
      <c r="P69" s="150">
        <v>0</v>
      </c>
      <c r="Q69" s="150">
        <v>-34.090000000000003</v>
      </c>
      <c r="R69" s="150">
        <v>11012.5</v>
      </c>
      <c r="S69" s="150">
        <v>6829.6681470000003</v>
      </c>
      <c r="T69" s="150">
        <v>7842.1208079967901</v>
      </c>
      <c r="U69" s="150">
        <v>0.20453682535272399</v>
      </c>
      <c r="V69" s="150">
        <v>0.10986160540312399</v>
      </c>
      <c r="W69" s="150">
        <v>7.9083409087343393E-3</v>
      </c>
      <c r="X69" s="150">
        <v>9590.7999999999993</v>
      </c>
      <c r="Y69" s="150">
        <v>392.72</v>
      </c>
      <c r="Z69" s="150">
        <v>66991.409528417207</v>
      </c>
      <c r="AA69" s="150">
        <v>12.9298245614035</v>
      </c>
      <c r="AB69" s="150">
        <v>17.3906807572825</v>
      </c>
      <c r="AC69" s="150">
        <v>40.5</v>
      </c>
      <c r="AD69" s="150">
        <v>168.63378140740701</v>
      </c>
      <c r="AE69" s="150">
        <v>0.49930000000000002</v>
      </c>
      <c r="AF69" s="150">
        <v>0.109485306238359</v>
      </c>
      <c r="AG69" s="150">
        <v>0.18980664613745099</v>
      </c>
      <c r="AH69" s="150">
        <v>0.30661475319706499</v>
      </c>
      <c r="AI69" s="150">
        <v>19087.1938715297</v>
      </c>
      <c r="AJ69" s="150">
        <v>4.8646168816623599E-2</v>
      </c>
      <c r="AK69" s="150">
        <v>8.8928116312465902E-3</v>
      </c>
      <c r="AL69" s="150">
        <v>2.7804330956311501E-2</v>
      </c>
      <c r="AM69" s="150">
        <v>1.25</v>
      </c>
      <c r="AN69" s="150">
        <v>0.77961105960647303</v>
      </c>
      <c r="AO69" s="150">
        <v>26</v>
      </c>
      <c r="AP69" s="150">
        <v>6.2842778793418694E-2</v>
      </c>
      <c r="AQ69" s="150">
        <v>139.62</v>
      </c>
      <c r="AR69" s="150">
        <v>4.6443398895923904</v>
      </c>
      <c r="AS69" s="150">
        <v>-96472.04</v>
      </c>
      <c r="AT69" s="150">
        <v>0.30206527039849701</v>
      </c>
      <c r="AU69" s="150">
        <v>75211864.700000003</v>
      </c>
    </row>
    <row r="70" spans="1:47" ht="14.5" x14ac:dyDescent="0.35">
      <c r="A70" s="151" t="s">
        <v>855</v>
      </c>
      <c r="B70" s="151" t="s">
        <v>129</v>
      </c>
      <c r="C70" s="151" t="s">
        <v>130</v>
      </c>
      <c r="D70" t="s">
        <v>1520</v>
      </c>
      <c r="E70" s="150">
        <v>89.563000000000002</v>
      </c>
      <c r="F70" t="s">
        <v>1520</v>
      </c>
      <c r="G70" s="175">
        <v>-379618</v>
      </c>
      <c r="H70" s="150">
        <v>0.58316992849858995</v>
      </c>
      <c r="I70" s="150">
        <v>-379732</v>
      </c>
      <c r="J70" s="150">
        <v>0</v>
      </c>
      <c r="K70" s="150">
        <v>0.84602969389889904</v>
      </c>
      <c r="L70" s="176">
        <v>138294.51</v>
      </c>
      <c r="M70" s="175">
        <v>34141</v>
      </c>
      <c r="N70" s="150">
        <v>32</v>
      </c>
      <c r="O70" s="150">
        <v>21.21</v>
      </c>
      <c r="P70" s="150">
        <v>0</v>
      </c>
      <c r="Q70" s="150">
        <v>10.220000000000001</v>
      </c>
      <c r="R70" s="150">
        <v>11629.8</v>
      </c>
      <c r="S70" s="150">
        <v>1916.5977049999999</v>
      </c>
      <c r="T70" s="150">
        <v>2382.7321376315199</v>
      </c>
      <c r="U70" s="150">
        <v>0.38412436114234</v>
      </c>
      <c r="V70" s="150">
        <v>0.176743051562821</v>
      </c>
      <c r="W70" s="150">
        <v>3.9557816333709904E-3</v>
      </c>
      <c r="X70" s="150">
        <v>9354.7000000000007</v>
      </c>
      <c r="Y70" s="150">
        <v>137.97</v>
      </c>
      <c r="Z70" s="150">
        <v>57299.491773574002</v>
      </c>
      <c r="AA70" s="150">
        <v>12.670520231213899</v>
      </c>
      <c r="AB70" s="150">
        <v>13.8914090381967</v>
      </c>
      <c r="AC70" s="150">
        <v>16</v>
      </c>
      <c r="AD70" s="150">
        <v>119.78735656249999</v>
      </c>
      <c r="AE70" s="150">
        <v>0.44369999999999998</v>
      </c>
      <c r="AF70" s="150">
        <v>0.12310876338333</v>
      </c>
      <c r="AG70" s="150">
        <v>0.16282027537538499</v>
      </c>
      <c r="AH70" s="150">
        <v>0.28889817206734097</v>
      </c>
      <c r="AI70" s="150">
        <v>142.94131694162701</v>
      </c>
      <c r="AJ70" s="150">
        <v>5.7156898244640697</v>
      </c>
      <c r="AK70" s="150">
        <v>1.5410234668438201</v>
      </c>
      <c r="AL70" s="150">
        <v>2.8780634834885301</v>
      </c>
      <c r="AM70" s="150">
        <v>4.4000000000000004</v>
      </c>
      <c r="AN70" s="150">
        <v>0.78319497314983899</v>
      </c>
      <c r="AO70" s="150">
        <v>59</v>
      </c>
      <c r="AP70" s="150">
        <v>1.5204678362573099E-2</v>
      </c>
      <c r="AQ70" s="150">
        <v>13.97</v>
      </c>
      <c r="AR70" s="150">
        <v>4.1265943124771898</v>
      </c>
      <c r="AS70" s="150">
        <v>-63736.91</v>
      </c>
      <c r="AT70" s="150">
        <v>0.495435217063458</v>
      </c>
      <c r="AU70" s="150">
        <v>22289668.850000001</v>
      </c>
    </row>
    <row r="71" spans="1:47" ht="14.5" x14ac:dyDescent="0.35">
      <c r="A71" s="151" t="s">
        <v>856</v>
      </c>
      <c r="B71" s="151" t="s">
        <v>455</v>
      </c>
      <c r="C71" s="151" t="s">
        <v>132</v>
      </c>
      <c r="D71" t="s">
        <v>1518</v>
      </c>
      <c r="E71" s="150">
        <v>97.028999999999996</v>
      </c>
      <c r="F71" t="s">
        <v>1516</v>
      </c>
      <c r="G71" s="175">
        <v>1174328</v>
      </c>
      <c r="H71" s="150">
        <v>0.52297143835999205</v>
      </c>
      <c r="I71" s="150">
        <v>1174328</v>
      </c>
      <c r="J71" s="150">
        <v>0</v>
      </c>
      <c r="K71" s="150">
        <v>0.55065560194091301</v>
      </c>
      <c r="L71" s="176">
        <v>161112.26999999999</v>
      </c>
      <c r="M71" s="175">
        <v>37462</v>
      </c>
      <c r="N71" s="150">
        <v>6</v>
      </c>
      <c r="O71" s="150">
        <v>34.950000000000003</v>
      </c>
      <c r="P71" s="150">
        <v>0</v>
      </c>
      <c r="Q71" s="150">
        <v>-100.17</v>
      </c>
      <c r="R71" s="150">
        <v>15863.3</v>
      </c>
      <c r="S71" s="150">
        <v>587.459067</v>
      </c>
      <c r="T71" s="150">
        <v>713.92125119015304</v>
      </c>
      <c r="U71" s="150">
        <v>0.41488171294154202</v>
      </c>
      <c r="V71" s="150">
        <v>0.17132417329767799</v>
      </c>
      <c r="W71" s="150">
        <v>0</v>
      </c>
      <c r="X71" s="150">
        <v>13053.3</v>
      </c>
      <c r="Y71" s="150">
        <v>51.9</v>
      </c>
      <c r="Z71" s="150">
        <v>59782.620423892098</v>
      </c>
      <c r="AA71" s="150">
        <v>14.6666666666667</v>
      </c>
      <c r="AB71" s="150">
        <v>11.319057167630101</v>
      </c>
      <c r="AC71" s="150">
        <v>8.65</v>
      </c>
      <c r="AD71" s="150">
        <v>67.914343005780296</v>
      </c>
      <c r="AE71" s="150">
        <v>0.27739999999999998</v>
      </c>
      <c r="AF71" s="150">
        <v>0.104674852654055</v>
      </c>
      <c r="AG71" s="150">
        <v>0.210050561980555</v>
      </c>
      <c r="AH71" s="150">
        <v>0.31671102701131798</v>
      </c>
      <c r="AI71" s="150">
        <v>221.292013865538</v>
      </c>
      <c r="AJ71" s="150">
        <v>5.8819184615384597</v>
      </c>
      <c r="AK71" s="150">
        <v>1.0897694615384601</v>
      </c>
      <c r="AL71" s="150">
        <v>2.2178511538461501</v>
      </c>
      <c r="AM71" s="150">
        <v>0.5</v>
      </c>
      <c r="AN71" s="150">
        <v>1.44667934476076</v>
      </c>
      <c r="AO71" s="150">
        <v>133</v>
      </c>
      <c r="AP71" s="150">
        <v>3.9215686274509803E-2</v>
      </c>
      <c r="AQ71" s="150">
        <v>2.89</v>
      </c>
      <c r="AR71" s="150">
        <v>4.5538662746559604</v>
      </c>
      <c r="AS71" s="150">
        <v>-75605.59</v>
      </c>
      <c r="AT71" s="150">
        <v>0.53122377328499404</v>
      </c>
      <c r="AU71" s="150">
        <v>9319024.0999999996</v>
      </c>
    </row>
    <row r="72" spans="1:47" ht="14.5" x14ac:dyDescent="0.35">
      <c r="A72" s="151" t="s">
        <v>857</v>
      </c>
      <c r="B72" s="151" t="s">
        <v>404</v>
      </c>
      <c r="C72" s="151" t="s">
        <v>104</v>
      </c>
      <c r="D72" t="s">
        <v>1520</v>
      </c>
      <c r="E72" s="150">
        <v>85.864999999999995</v>
      </c>
      <c r="F72" t="s">
        <v>1520</v>
      </c>
      <c r="G72" s="175">
        <v>2081230</v>
      </c>
      <c r="H72" s="150">
        <v>0.64419780233976198</v>
      </c>
      <c r="I72" s="150">
        <v>2081230</v>
      </c>
      <c r="J72" s="150">
        <v>0</v>
      </c>
      <c r="K72" s="150">
        <v>0.69329502365393703</v>
      </c>
      <c r="L72" s="176">
        <v>155420.38</v>
      </c>
      <c r="M72" s="175">
        <v>35832</v>
      </c>
      <c r="N72" t="s">
        <v>1581</v>
      </c>
      <c r="O72" s="150">
        <v>24.63</v>
      </c>
      <c r="P72" s="150">
        <v>0</v>
      </c>
      <c r="Q72" s="150">
        <v>253.75</v>
      </c>
      <c r="R72" s="150">
        <v>10082.9</v>
      </c>
      <c r="S72" s="150">
        <v>1697.374523</v>
      </c>
      <c r="T72" s="150">
        <v>2062.5159422616898</v>
      </c>
      <c r="U72" s="150">
        <v>0.47774904772740001</v>
      </c>
      <c r="V72" s="150">
        <v>0.147867487463166</v>
      </c>
      <c r="W72" s="150">
        <v>6.49457491592149E-3</v>
      </c>
      <c r="X72" s="150">
        <v>8297.9</v>
      </c>
      <c r="Y72" s="150">
        <v>96.42</v>
      </c>
      <c r="Z72" s="150">
        <v>60406.299937772201</v>
      </c>
      <c r="AA72" s="150">
        <v>15.864077669902899</v>
      </c>
      <c r="AB72" s="150">
        <v>17.603967257830298</v>
      </c>
      <c r="AC72" s="150">
        <v>10</v>
      </c>
      <c r="AD72" s="150">
        <v>169.7374523</v>
      </c>
      <c r="AE72" s="150">
        <v>0.38829999999999998</v>
      </c>
      <c r="AF72" s="150">
        <v>0.11757846324902201</v>
      </c>
      <c r="AG72" s="150">
        <v>0.16070516972742299</v>
      </c>
      <c r="AH72" s="150">
        <v>0.28011211694354998</v>
      </c>
      <c r="AI72" s="150">
        <v>190.12303744823001</v>
      </c>
      <c r="AJ72" s="150">
        <v>5.5043993368659203</v>
      </c>
      <c r="AK72" s="150">
        <v>0.99217077252021901</v>
      </c>
      <c r="AL72" s="150">
        <v>3.3111811223699301</v>
      </c>
      <c r="AM72" s="150">
        <v>1.9</v>
      </c>
      <c r="AN72" s="150">
        <v>1.01347991975249</v>
      </c>
      <c r="AO72" s="150">
        <v>70</v>
      </c>
      <c r="AP72" s="150">
        <v>1.68350168350168E-2</v>
      </c>
      <c r="AQ72" s="150">
        <v>10.33</v>
      </c>
      <c r="AR72" s="150">
        <v>3.14191403982676</v>
      </c>
      <c r="AS72" s="150">
        <v>58841.860000000102</v>
      </c>
      <c r="AT72" s="150">
        <v>0.42352009676194602</v>
      </c>
      <c r="AU72" s="150">
        <v>17114512.620000001</v>
      </c>
    </row>
    <row r="73" spans="1:47" ht="14.5" x14ac:dyDescent="0.35">
      <c r="A73" s="151" t="s">
        <v>858</v>
      </c>
      <c r="B73" s="151" t="s">
        <v>545</v>
      </c>
      <c r="C73" s="151" t="s">
        <v>295</v>
      </c>
      <c r="D73" t="s">
        <v>1520</v>
      </c>
      <c r="E73" s="150">
        <v>83.909000000000006</v>
      </c>
      <c r="F73" t="s">
        <v>1520</v>
      </c>
      <c r="G73" s="175">
        <v>1858861</v>
      </c>
      <c r="H73" s="150">
        <v>0.164080718716587</v>
      </c>
      <c r="I73" s="150">
        <v>1858861</v>
      </c>
      <c r="J73" s="150">
        <v>8.6447370271757196E-3</v>
      </c>
      <c r="K73" s="150">
        <v>0.63701945228508705</v>
      </c>
      <c r="L73" s="176">
        <v>207719.39</v>
      </c>
      <c r="M73" s="175">
        <v>36562</v>
      </c>
      <c r="N73" s="150">
        <v>25</v>
      </c>
      <c r="O73" s="150">
        <v>22.21</v>
      </c>
      <c r="P73" s="150">
        <v>0</v>
      </c>
      <c r="Q73" s="150">
        <v>-230.99</v>
      </c>
      <c r="R73" s="150">
        <v>10934.6</v>
      </c>
      <c r="S73" s="150">
        <v>1570.1579360000001</v>
      </c>
      <c r="T73" s="150">
        <v>2003.8029583821601</v>
      </c>
      <c r="U73" s="150">
        <v>0.52975031805972395</v>
      </c>
      <c r="V73" s="150">
        <v>0.18446264057859699</v>
      </c>
      <c r="W73" s="150">
        <v>0</v>
      </c>
      <c r="X73" s="150">
        <v>8568.2000000000007</v>
      </c>
      <c r="Y73" s="150">
        <v>132.30000000000001</v>
      </c>
      <c r="Z73" s="150">
        <v>41974.213756613797</v>
      </c>
      <c r="AA73" s="150">
        <v>11.758620689655199</v>
      </c>
      <c r="AB73" s="150">
        <v>11.8681627815571</v>
      </c>
      <c r="AC73" s="150">
        <v>14</v>
      </c>
      <c r="AD73" s="150">
        <v>112.154138285714</v>
      </c>
      <c r="AE73" s="150">
        <v>0.68779999999999997</v>
      </c>
      <c r="AF73" s="150">
        <v>9.6342123174740502E-2</v>
      </c>
      <c r="AG73" s="150">
        <v>0.22142617051091201</v>
      </c>
      <c r="AH73" s="150">
        <v>0.32182634757122103</v>
      </c>
      <c r="AI73" s="150">
        <v>214.58096174600399</v>
      </c>
      <c r="AJ73" s="150">
        <v>4.5234103927865501</v>
      </c>
      <c r="AK73" s="150">
        <v>1.1711403691018201</v>
      </c>
      <c r="AL73" s="150">
        <v>2.2362467722882799</v>
      </c>
      <c r="AM73" s="150">
        <v>0</v>
      </c>
      <c r="AN73" s="150">
        <v>1.10893135572469</v>
      </c>
      <c r="AO73" s="150">
        <v>128</v>
      </c>
      <c r="AP73" s="150">
        <v>2.87162162162162E-2</v>
      </c>
      <c r="AQ73" s="150">
        <v>8.91</v>
      </c>
      <c r="AR73" s="150">
        <v>3.1456148589045601</v>
      </c>
      <c r="AS73" s="150">
        <v>-39466.870000000003</v>
      </c>
      <c r="AT73" s="150">
        <v>0.463435333467414</v>
      </c>
      <c r="AU73" s="150">
        <v>17168987.719999999</v>
      </c>
    </row>
    <row r="74" spans="1:47" ht="14.5" x14ac:dyDescent="0.35">
      <c r="A74" s="151" t="s">
        <v>859</v>
      </c>
      <c r="B74" s="151" t="s">
        <v>601</v>
      </c>
      <c r="C74" s="151" t="s">
        <v>128</v>
      </c>
      <c r="D74" t="s">
        <v>1520</v>
      </c>
      <c r="E74" s="150">
        <v>94.625</v>
      </c>
      <c r="F74" t="s">
        <v>1520</v>
      </c>
      <c r="G74" s="175">
        <v>1658720</v>
      </c>
      <c r="H74" s="150">
        <v>0.708866454827764</v>
      </c>
      <c r="I74" s="150">
        <v>1744904</v>
      </c>
      <c r="J74" s="150">
        <v>0</v>
      </c>
      <c r="K74" s="150">
        <v>0.76561458858625597</v>
      </c>
      <c r="L74" s="176">
        <v>220231.55</v>
      </c>
      <c r="M74" s="175">
        <v>51757</v>
      </c>
      <c r="N74" s="150">
        <v>67</v>
      </c>
      <c r="O74" s="150">
        <v>34.130000000000003</v>
      </c>
      <c r="P74" s="150">
        <v>0</v>
      </c>
      <c r="Q74" s="150">
        <v>168.27</v>
      </c>
      <c r="R74" s="150">
        <v>9986.5</v>
      </c>
      <c r="S74" s="150">
        <v>2267.5002039999999</v>
      </c>
      <c r="T74" s="150">
        <v>2590.3453812489001</v>
      </c>
      <c r="U74" s="150">
        <v>0.218971936639349</v>
      </c>
      <c r="V74" s="150">
        <v>0.119033857868619</v>
      </c>
      <c r="W74" s="150">
        <v>3.1218916706214298E-3</v>
      </c>
      <c r="X74" s="150">
        <v>8741.7999999999993</v>
      </c>
      <c r="Y74" s="150">
        <v>130.41</v>
      </c>
      <c r="Z74" s="150">
        <v>63436.120926309297</v>
      </c>
      <c r="AA74" s="150">
        <v>14.2708333333333</v>
      </c>
      <c r="AB74" s="150">
        <v>17.3874718503182</v>
      </c>
      <c r="AC74" s="150">
        <v>19</v>
      </c>
      <c r="AD74" s="150">
        <v>119.342116</v>
      </c>
      <c r="AE74" s="150">
        <v>0.43269999999999997</v>
      </c>
      <c r="AF74" s="150">
        <v>0.105082377433643</v>
      </c>
      <c r="AG74" s="150">
        <v>0.17510416829182601</v>
      </c>
      <c r="AH74" s="150">
        <v>0.28272076881753799</v>
      </c>
      <c r="AI74" s="150">
        <v>155.31332671051001</v>
      </c>
      <c r="AJ74" s="150">
        <v>5.5769272204286002</v>
      </c>
      <c r="AK74" s="150">
        <v>1.22753388249525</v>
      </c>
      <c r="AL74" s="150">
        <v>2.15509516629611</v>
      </c>
      <c r="AM74" s="150">
        <v>1</v>
      </c>
      <c r="AN74" s="150">
        <v>1.3651296685115899</v>
      </c>
      <c r="AO74" s="150">
        <v>71</v>
      </c>
      <c r="AP74" s="150">
        <v>3.03448275862069E-2</v>
      </c>
      <c r="AQ74" s="150">
        <v>19.559999999999999</v>
      </c>
      <c r="AR74" s="150">
        <v>4.5565780715792501</v>
      </c>
      <c r="AS74" s="150">
        <v>7633.3200000000097</v>
      </c>
      <c r="AT74" s="150">
        <v>0.26944993288202501</v>
      </c>
      <c r="AU74" s="150">
        <v>22644294.420000002</v>
      </c>
    </row>
    <row r="75" spans="1:47" ht="14.5" x14ac:dyDescent="0.35">
      <c r="A75" s="151" t="s">
        <v>860</v>
      </c>
      <c r="B75" s="151" t="s">
        <v>473</v>
      </c>
      <c r="C75" s="151" t="s">
        <v>162</v>
      </c>
      <c r="D75" t="s">
        <v>1518</v>
      </c>
      <c r="E75" s="150">
        <v>94.346999999999994</v>
      </c>
      <c r="F75" t="s">
        <v>1516</v>
      </c>
      <c r="G75" s="175">
        <v>1716018</v>
      </c>
      <c r="H75" s="150">
        <v>0.51128732374320796</v>
      </c>
      <c r="I75" s="150">
        <v>1716018</v>
      </c>
      <c r="J75" s="150">
        <v>0</v>
      </c>
      <c r="K75" s="150">
        <v>0.692567841737185</v>
      </c>
      <c r="L75" s="176">
        <v>278882.45</v>
      </c>
      <c r="M75" s="175">
        <v>59864</v>
      </c>
      <c r="N75" s="150">
        <v>129</v>
      </c>
      <c r="O75" s="150">
        <v>69.400000000000006</v>
      </c>
      <c r="P75" s="150">
        <v>0</v>
      </c>
      <c r="Q75" s="150">
        <v>-27.07</v>
      </c>
      <c r="R75" s="150">
        <v>11932.7</v>
      </c>
      <c r="S75" s="150">
        <v>2161.0707579999998</v>
      </c>
      <c r="T75" s="150">
        <v>2508.8567915200101</v>
      </c>
      <c r="U75" s="150">
        <v>0.18151820876195501</v>
      </c>
      <c r="V75" s="150">
        <v>0.132593443291596</v>
      </c>
      <c r="W75" s="150">
        <v>2.6397955637878301E-3</v>
      </c>
      <c r="X75" s="150">
        <v>10278.6</v>
      </c>
      <c r="Y75" s="150">
        <v>134.66</v>
      </c>
      <c r="Z75" s="150">
        <v>56191.043219961401</v>
      </c>
      <c r="AA75" s="150">
        <v>9.0294117647058805</v>
      </c>
      <c r="AB75" s="150">
        <v>16.048349606416199</v>
      </c>
      <c r="AC75" s="150">
        <v>23.03</v>
      </c>
      <c r="AD75" s="150">
        <v>93.837201823708199</v>
      </c>
      <c r="AE75" s="150">
        <v>0.41039999999999999</v>
      </c>
      <c r="AF75" s="150">
        <v>0.10987440408070299</v>
      </c>
      <c r="AG75" s="150">
        <v>0.14992390765352101</v>
      </c>
      <c r="AH75" s="150">
        <v>0.264660919376697</v>
      </c>
      <c r="AI75" s="150">
        <v>163.69894354009901</v>
      </c>
      <c r="AJ75" s="150">
        <v>6.9809682133619804</v>
      </c>
      <c r="AK75" s="150">
        <v>1.30093502749</v>
      </c>
      <c r="AL75" s="150">
        <v>3.5420762935847199</v>
      </c>
      <c r="AM75" s="150">
        <v>1.5</v>
      </c>
      <c r="AN75" s="150">
        <v>1.42778136738385</v>
      </c>
      <c r="AO75" s="150">
        <v>206</v>
      </c>
      <c r="AP75" s="150">
        <v>6.6420664206642097E-2</v>
      </c>
      <c r="AQ75" s="150">
        <v>5.84</v>
      </c>
      <c r="AR75" s="150">
        <v>4.52973628934327</v>
      </c>
      <c r="AS75" s="150">
        <v>-32720.5</v>
      </c>
      <c r="AT75" s="150">
        <v>0.40085581398523501</v>
      </c>
      <c r="AU75" s="150">
        <v>25787457.469999999</v>
      </c>
    </row>
    <row r="76" spans="1:47" ht="14.5" x14ac:dyDescent="0.35">
      <c r="A76" s="151" t="s">
        <v>861</v>
      </c>
      <c r="B76" s="151" t="s">
        <v>131</v>
      </c>
      <c r="C76" s="151" t="s">
        <v>132</v>
      </c>
      <c r="D76" t="s">
        <v>1518</v>
      </c>
      <c r="E76" s="150">
        <v>75.164000000000001</v>
      </c>
      <c r="F76" t="s">
        <v>1516</v>
      </c>
      <c r="G76" s="175">
        <v>1142423</v>
      </c>
      <c r="H76" s="150">
        <v>0.52109830157725301</v>
      </c>
      <c r="I76" s="150">
        <v>1667727</v>
      </c>
      <c r="J76" s="150">
        <v>0</v>
      </c>
      <c r="K76" s="150">
        <v>0.58200796601729998</v>
      </c>
      <c r="L76" s="176">
        <v>76346.33</v>
      </c>
      <c r="M76" s="175">
        <v>29496</v>
      </c>
      <c r="N76" s="150">
        <v>20</v>
      </c>
      <c r="O76" s="150">
        <v>61.3</v>
      </c>
      <c r="P76" s="150">
        <v>0</v>
      </c>
      <c r="Q76" s="150">
        <v>-260.98</v>
      </c>
      <c r="R76" s="150">
        <v>13526.4</v>
      </c>
      <c r="S76" s="150">
        <v>1194.197621</v>
      </c>
      <c r="T76" s="150">
        <v>1617.32567054488</v>
      </c>
      <c r="U76" s="150">
        <v>0.65310660504154505</v>
      </c>
      <c r="V76" s="150">
        <v>0.235109197223899</v>
      </c>
      <c r="W76" s="150">
        <v>4.8688499271428397E-3</v>
      </c>
      <c r="X76" s="150">
        <v>9987.6</v>
      </c>
      <c r="Y76" s="150">
        <v>93</v>
      </c>
      <c r="Z76" s="150">
        <v>51053.193548387098</v>
      </c>
      <c r="AA76" s="150">
        <v>13.2446808510638</v>
      </c>
      <c r="AB76" s="150">
        <v>12.8408346344086</v>
      </c>
      <c r="AC76" s="150">
        <v>11.26</v>
      </c>
      <c r="AD76" s="150">
        <v>106.056627087034</v>
      </c>
      <c r="AE76" s="150">
        <v>0.45479999999999998</v>
      </c>
      <c r="AF76" s="150">
        <v>0.119662842669383</v>
      </c>
      <c r="AG76" s="150">
        <v>0.194034993280049</v>
      </c>
      <c r="AH76" s="150">
        <v>0.32180737143226601</v>
      </c>
      <c r="AI76" s="150">
        <v>233.89009916642601</v>
      </c>
      <c r="AJ76" s="150">
        <v>5.2199860012674</v>
      </c>
      <c r="AK76" s="150">
        <v>1.11451511039665</v>
      </c>
      <c r="AL76" s="150">
        <v>1.89530688014436</v>
      </c>
      <c r="AM76" s="150">
        <v>1</v>
      </c>
      <c r="AN76" s="150">
        <v>1.0876281457079999</v>
      </c>
      <c r="AO76" s="150">
        <v>6</v>
      </c>
      <c r="AP76" s="150">
        <v>1.9704433497536901E-2</v>
      </c>
      <c r="AQ76" s="150">
        <v>61.67</v>
      </c>
      <c r="AR76" s="150">
        <v>3.5866553223966302</v>
      </c>
      <c r="AS76" s="150">
        <v>-29315.03</v>
      </c>
      <c r="AT76" s="150">
        <v>0.67139455286000604</v>
      </c>
      <c r="AU76" s="150">
        <v>16153191.99</v>
      </c>
    </row>
    <row r="77" spans="1:47" ht="14.5" x14ac:dyDescent="0.35">
      <c r="A77" s="151" t="s">
        <v>862</v>
      </c>
      <c r="B77" s="151" t="s">
        <v>344</v>
      </c>
      <c r="C77" s="151" t="s">
        <v>345</v>
      </c>
      <c r="D77" t="s">
        <v>1519</v>
      </c>
      <c r="E77" s="150">
        <v>77.094999999999999</v>
      </c>
      <c r="F77" t="s">
        <v>1519</v>
      </c>
      <c r="G77" t="s">
        <v>1581</v>
      </c>
      <c r="H77" t="s">
        <v>1581</v>
      </c>
      <c r="I77" t="s">
        <v>1581</v>
      </c>
      <c r="J77" t="s">
        <v>1581</v>
      </c>
      <c r="K77" t="s">
        <v>1581</v>
      </c>
      <c r="L77" s="176">
        <v>138760.89000000001</v>
      </c>
      <c r="M77" s="175">
        <v>34190</v>
      </c>
      <c r="N77" s="150">
        <v>11</v>
      </c>
      <c r="O77" s="150">
        <v>23.38</v>
      </c>
      <c r="P77" s="150">
        <v>0</v>
      </c>
      <c r="Q77" s="150">
        <v>-70.98</v>
      </c>
      <c r="R77" s="150">
        <v>12179.1</v>
      </c>
      <c r="S77" s="150">
        <v>802.92055900000003</v>
      </c>
      <c r="T77" s="150">
        <v>970.49659940243203</v>
      </c>
      <c r="U77" s="150">
        <v>0.42063562230942902</v>
      </c>
      <c r="V77" s="150">
        <v>0.159090434997817</v>
      </c>
      <c r="W77" s="150">
        <v>5.5119525218185405E-4</v>
      </c>
      <c r="X77" s="150">
        <v>10076.1</v>
      </c>
      <c r="Y77" s="150">
        <v>56</v>
      </c>
      <c r="Z77" s="150">
        <v>48285.5</v>
      </c>
      <c r="AA77" s="150">
        <v>12.4821428571429</v>
      </c>
      <c r="AB77" s="150">
        <v>14.337867125000001</v>
      </c>
      <c r="AC77" s="150">
        <v>10</v>
      </c>
      <c r="AD77" s="150">
        <v>80.292055899999994</v>
      </c>
      <c r="AE77" s="150">
        <v>0.31059999999999999</v>
      </c>
      <c r="AF77" s="150">
        <v>0.10350069389359901</v>
      </c>
      <c r="AG77" s="150">
        <v>0.25188623897733797</v>
      </c>
      <c r="AH77" s="150">
        <v>0.35832369503585798</v>
      </c>
      <c r="AI77" s="150">
        <v>0</v>
      </c>
      <c r="AJ77" t="s">
        <v>1581</v>
      </c>
      <c r="AK77" t="s">
        <v>1581</v>
      </c>
      <c r="AL77" t="s">
        <v>1581</v>
      </c>
      <c r="AM77" s="150">
        <v>0</v>
      </c>
      <c r="AN77" s="150">
        <v>1.4298557660573401</v>
      </c>
      <c r="AO77" s="150">
        <v>157</v>
      </c>
      <c r="AP77" s="150">
        <v>0</v>
      </c>
      <c r="AQ77" s="150">
        <v>2.59</v>
      </c>
      <c r="AR77" s="150">
        <v>3.2147882852455898</v>
      </c>
      <c r="AS77" s="150">
        <v>-17747.09</v>
      </c>
      <c r="AT77" s="150">
        <v>0.450272856113693</v>
      </c>
      <c r="AU77" s="150">
        <v>9778828.5199999996</v>
      </c>
    </row>
    <row r="78" spans="1:47" ht="14.5" x14ac:dyDescent="0.35">
      <c r="A78" s="151" t="s">
        <v>863</v>
      </c>
      <c r="B78" s="151" t="s">
        <v>133</v>
      </c>
      <c r="C78" s="151" t="s">
        <v>134</v>
      </c>
      <c r="D78" t="s">
        <v>1520</v>
      </c>
      <c r="E78" s="150">
        <v>84.412999999999997</v>
      </c>
      <c r="F78" t="s">
        <v>1520</v>
      </c>
      <c r="G78" s="175">
        <v>1667747</v>
      </c>
      <c r="H78" s="150">
        <v>0.23466449754701799</v>
      </c>
      <c r="I78" s="150">
        <v>1957230</v>
      </c>
      <c r="J78" s="150">
        <v>0</v>
      </c>
      <c r="K78" s="150">
        <v>0.65890852686494406</v>
      </c>
      <c r="L78" s="176">
        <v>118580.3</v>
      </c>
      <c r="M78" s="175">
        <v>30454</v>
      </c>
      <c r="N78" s="150">
        <v>38</v>
      </c>
      <c r="O78" s="150">
        <v>48.11</v>
      </c>
      <c r="P78" s="150">
        <v>0</v>
      </c>
      <c r="Q78" s="150">
        <v>-172.75</v>
      </c>
      <c r="R78" s="150">
        <v>10692.5</v>
      </c>
      <c r="S78" s="150">
        <v>1931.1337100000001</v>
      </c>
      <c r="T78" s="150">
        <v>2514.0501978699699</v>
      </c>
      <c r="U78" s="150">
        <v>0.56670771906312001</v>
      </c>
      <c r="V78" s="150">
        <v>0.20065400028670199</v>
      </c>
      <c r="W78" s="150">
        <v>1.9237564860280999E-3</v>
      </c>
      <c r="X78" s="150">
        <v>8213.2999999999993</v>
      </c>
      <c r="Y78" s="150">
        <v>120.38</v>
      </c>
      <c r="Z78" s="150">
        <v>52352.051835853097</v>
      </c>
      <c r="AA78" s="150">
        <v>13.88</v>
      </c>
      <c r="AB78" s="150">
        <v>16.041981309187602</v>
      </c>
      <c r="AC78" s="150">
        <v>13.37</v>
      </c>
      <c r="AD78" s="150">
        <v>144.43782423335799</v>
      </c>
      <c r="AE78" s="150">
        <v>0.77659999999999996</v>
      </c>
      <c r="AF78" s="150">
        <v>9.8023819247742602E-2</v>
      </c>
      <c r="AG78" s="150">
        <v>0.21392847980794399</v>
      </c>
      <c r="AH78" s="150">
        <v>0.318005672090588</v>
      </c>
      <c r="AI78" s="150">
        <v>199.979938209457</v>
      </c>
      <c r="AJ78" s="150">
        <v>6.0595292448237599</v>
      </c>
      <c r="AK78" s="150">
        <v>1.5829914704755199</v>
      </c>
      <c r="AL78" s="150">
        <v>3.0527381223652701</v>
      </c>
      <c r="AM78" s="150">
        <v>0.5</v>
      </c>
      <c r="AN78" s="150">
        <v>0.87510001414931504</v>
      </c>
      <c r="AO78" s="150">
        <v>77</v>
      </c>
      <c r="AP78" s="150">
        <v>0</v>
      </c>
      <c r="AQ78" s="150">
        <v>9.9</v>
      </c>
      <c r="AR78" s="150">
        <v>3.1619974494808099</v>
      </c>
      <c r="AS78" s="150">
        <v>-81752.460000000006</v>
      </c>
      <c r="AT78" s="150">
        <v>0.48086606424920603</v>
      </c>
      <c r="AU78" s="150">
        <v>20648742.940000001</v>
      </c>
    </row>
    <row r="79" spans="1:47" ht="14.5" x14ac:dyDescent="0.35">
      <c r="A79" s="151" t="s">
        <v>864</v>
      </c>
      <c r="B79" s="151" t="s">
        <v>135</v>
      </c>
      <c r="C79" s="151" t="s">
        <v>136</v>
      </c>
      <c r="D79" t="s">
        <v>1516</v>
      </c>
      <c r="E79" s="150">
        <v>70.173000000000002</v>
      </c>
      <c r="F79" t="s">
        <v>1516</v>
      </c>
      <c r="G79" s="175">
        <v>-2636826</v>
      </c>
      <c r="H79" s="150">
        <v>0.21159035721841701</v>
      </c>
      <c r="I79" s="150">
        <v>-2651223</v>
      </c>
      <c r="J79" s="150">
        <v>1.52133872671124E-2</v>
      </c>
      <c r="K79" s="150">
        <v>0.63682177561818198</v>
      </c>
      <c r="L79" s="176">
        <v>45070.33</v>
      </c>
      <c r="M79" s="175">
        <v>25034</v>
      </c>
      <c r="N79" s="150">
        <v>7</v>
      </c>
      <c r="O79" s="150">
        <v>74.06</v>
      </c>
      <c r="P79" s="150">
        <v>0</v>
      </c>
      <c r="Q79" s="150">
        <v>-173.33</v>
      </c>
      <c r="R79" s="150">
        <v>15062.3</v>
      </c>
      <c r="S79" s="150">
        <v>1061.8156509999999</v>
      </c>
      <c r="T79" s="150">
        <v>1444.2164229676901</v>
      </c>
      <c r="U79" s="150">
        <v>0.99771633239939905</v>
      </c>
      <c r="V79" s="150">
        <v>0.141436821785932</v>
      </c>
      <c r="W79" s="150">
        <v>0.105114193687846</v>
      </c>
      <c r="X79" s="150">
        <v>11074.1</v>
      </c>
      <c r="Y79" s="150">
        <v>87.74</v>
      </c>
      <c r="Z79" s="150">
        <v>54157.475609756097</v>
      </c>
      <c r="AA79" s="150">
        <v>11.8924731182796</v>
      </c>
      <c r="AB79" s="150">
        <v>12.1018423865968</v>
      </c>
      <c r="AC79" s="150">
        <v>11.33</v>
      </c>
      <c r="AD79" s="150">
        <v>93.717180141217995</v>
      </c>
      <c r="AE79" s="150">
        <v>1.1093999999999999</v>
      </c>
      <c r="AF79" s="150">
        <v>0.122757551205746</v>
      </c>
      <c r="AG79" s="150">
        <v>0.150210932374572</v>
      </c>
      <c r="AH79" s="150">
        <v>0.28035124454701499</v>
      </c>
      <c r="AI79" s="150">
        <v>260.87390945794198</v>
      </c>
      <c r="AJ79" s="150">
        <v>7.2313118050541503</v>
      </c>
      <c r="AK79" s="150">
        <v>1.5636553790613701</v>
      </c>
      <c r="AL79" s="150">
        <v>4.5320224909747298</v>
      </c>
      <c r="AM79" s="150">
        <v>0.5</v>
      </c>
      <c r="AN79" s="150">
        <v>0.68127500598246804</v>
      </c>
      <c r="AO79" s="150">
        <v>4</v>
      </c>
      <c r="AP79" s="150">
        <v>2.75862068965517E-3</v>
      </c>
      <c r="AQ79" s="150">
        <v>137.25</v>
      </c>
      <c r="AR79" s="150">
        <v>3.1004097005865399</v>
      </c>
      <c r="AS79" s="150">
        <v>104358.34</v>
      </c>
      <c r="AT79" s="150">
        <v>0.70183243764097303</v>
      </c>
      <c r="AU79" s="150">
        <v>15993384.359999999</v>
      </c>
    </row>
    <row r="80" spans="1:47" ht="14.5" x14ac:dyDescent="0.35">
      <c r="A80" s="151" t="s">
        <v>865</v>
      </c>
      <c r="B80" s="151" t="s">
        <v>487</v>
      </c>
      <c r="C80" s="151" t="s">
        <v>122</v>
      </c>
      <c r="D80" t="s">
        <v>1520</v>
      </c>
      <c r="E80" s="150">
        <v>89.652000000000001</v>
      </c>
      <c r="F80" t="s">
        <v>1520</v>
      </c>
      <c r="G80" s="175">
        <v>5271660</v>
      </c>
      <c r="H80" s="150">
        <v>0.62155290941721397</v>
      </c>
      <c r="I80" s="150">
        <v>5271660</v>
      </c>
      <c r="J80" s="150">
        <v>5.8577676257453399E-3</v>
      </c>
      <c r="K80" s="150">
        <v>0.65670060980609302</v>
      </c>
      <c r="L80" s="176">
        <v>125856.72</v>
      </c>
      <c r="M80" s="175">
        <v>49492</v>
      </c>
      <c r="N80" s="150">
        <v>68</v>
      </c>
      <c r="O80" s="150">
        <v>109.92</v>
      </c>
      <c r="P80" s="150">
        <v>0</v>
      </c>
      <c r="Q80" s="150">
        <v>35.01</v>
      </c>
      <c r="R80" s="150">
        <v>10738.5</v>
      </c>
      <c r="S80" s="150">
        <v>3811.632826</v>
      </c>
      <c r="T80" s="150">
        <v>4636.5189777577098</v>
      </c>
      <c r="U80" s="150">
        <v>0.343631485453053</v>
      </c>
      <c r="V80" s="150">
        <v>0.138614978703093</v>
      </c>
      <c r="W80" s="150">
        <v>2.9437885841105901E-2</v>
      </c>
      <c r="X80" s="150">
        <v>8828</v>
      </c>
      <c r="Y80" s="150">
        <v>229.96</v>
      </c>
      <c r="Z80" s="150">
        <v>59028.3806749</v>
      </c>
      <c r="AA80" s="150">
        <v>12.0126050420168</v>
      </c>
      <c r="AB80" s="150">
        <v>16.575199278135301</v>
      </c>
      <c r="AC80" s="150">
        <v>25</v>
      </c>
      <c r="AD80" s="150">
        <v>152.46531304000001</v>
      </c>
      <c r="AE80" s="150">
        <v>0.41039999999999999</v>
      </c>
      <c r="AF80" s="150">
        <v>0.126419758868308</v>
      </c>
      <c r="AG80" s="150">
        <v>0.13512783813733301</v>
      </c>
      <c r="AH80" s="150">
        <v>0.26695966645451602</v>
      </c>
      <c r="AI80" s="150">
        <v>139.808324759138</v>
      </c>
      <c r="AJ80" s="150">
        <v>6.29850408520955</v>
      </c>
      <c r="AK80" s="150">
        <v>1.59830999553385</v>
      </c>
      <c r="AL80" s="150">
        <v>0.48355895499701601</v>
      </c>
      <c r="AM80" s="150">
        <v>0.5</v>
      </c>
      <c r="AN80" s="150">
        <v>1.1362867949722499</v>
      </c>
      <c r="AO80" s="150">
        <v>32</v>
      </c>
      <c r="AP80" s="150">
        <v>3.1486648066958903E-2</v>
      </c>
      <c r="AQ80" s="150">
        <v>69.81</v>
      </c>
      <c r="AR80" s="150">
        <v>3.7884723451104998</v>
      </c>
      <c r="AS80" s="150">
        <v>9078.2800000000298</v>
      </c>
      <c r="AT80" s="150">
        <v>0.44231262828707002</v>
      </c>
      <c r="AU80" s="150">
        <v>40931352.590000004</v>
      </c>
    </row>
    <row r="81" spans="1:47" ht="14.5" x14ac:dyDescent="0.35">
      <c r="A81" s="151" t="s">
        <v>866</v>
      </c>
      <c r="B81" s="151" t="s">
        <v>587</v>
      </c>
      <c r="C81" s="151" t="s">
        <v>136</v>
      </c>
      <c r="D81" t="s">
        <v>1518</v>
      </c>
      <c r="E81" s="150">
        <v>104.262</v>
      </c>
      <c r="F81" t="s">
        <v>1516</v>
      </c>
      <c r="G81" s="175">
        <v>934865</v>
      </c>
      <c r="H81" s="150">
        <v>0.57353856727921304</v>
      </c>
      <c r="I81" s="150">
        <v>934865</v>
      </c>
      <c r="J81" s="150">
        <v>0</v>
      </c>
      <c r="K81" s="150">
        <v>0.77935464333886395</v>
      </c>
      <c r="L81" s="176">
        <v>216111.39</v>
      </c>
      <c r="M81" s="175">
        <v>55587</v>
      </c>
      <c r="N81" s="150">
        <v>43</v>
      </c>
      <c r="O81" s="150">
        <v>32.15</v>
      </c>
      <c r="P81" s="150">
        <v>0</v>
      </c>
      <c r="Q81" s="150">
        <v>-129.37</v>
      </c>
      <c r="R81" s="150">
        <v>10330.700000000001</v>
      </c>
      <c r="S81" s="150">
        <v>2563.7762699999998</v>
      </c>
      <c r="T81" s="150">
        <v>2909.9169069453301</v>
      </c>
      <c r="U81" s="150">
        <v>0.113967853755039</v>
      </c>
      <c r="V81" s="150">
        <v>0.101057174150379</v>
      </c>
      <c r="W81" s="150">
        <v>1.8703285681008299E-3</v>
      </c>
      <c r="X81" s="150">
        <v>9101.9</v>
      </c>
      <c r="Y81" s="150">
        <v>158.96</v>
      </c>
      <c r="Z81" s="150">
        <v>65687.5412682436</v>
      </c>
      <c r="AA81" s="150">
        <v>16.849397590361399</v>
      </c>
      <c r="AB81" s="150">
        <v>16.128436524911901</v>
      </c>
      <c r="AC81" s="150">
        <v>14.33</v>
      </c>
      <c r="AD81" s="150">
        <v>178.90971877180701</v>
      </c>
      <c r="AE81" s="150">
        <v>0.51029999999999998</v>
      </c>
      <c r="AF81" s="150">
        <v>0.119380553540618</v>
      </c>
      <c r="AG81" s="150">
        <v>0.15946562840209999</v>
      </c>
      <c r="AH81" s="150">
        <v>0.27991345661599898</v>
      </c>
      <c r="AI81" s="150">
        <v>167.89530546672901</v>
      </c>
      <c r="AJ81" s="150">
        <v>4.91513827518434</v>
      </c>
      <c r="AK81" s="150">
        <v>1.2057378393573199</v>
      </c>
      <c r="AL81" s="150">
        <v>2.8332676108036798</v>
      </c>
      <c r="AM81" s="150">
        <v>1</v>
      </c>
      <c r="AN81" s="150">
        <v>0.654157120217156</v>
      </c>
      <c r="AO81" s="150">
        <v>30</v>
      </c>
      <c r="AP81" s="150">
        <v>9.4254357650096807E-2</v>
      </c>
      <c r="AQ81" s="150">
        <v>41.1</v>
      </c>
      <c r="AR81" s="150">
        <v>4.6836192442782396</v>
      </c>
      <c r="AS81" s="150">
        <v>-1795.47999999998</v>
      </c>
      <c r="AT81" s="150">
        <v>0.43865198719370102</v>
      </c>
      <c r="AU81" s="150">
        <v>26485637.309999999</v>
      </c>
    </row>
    <row r="82" spans="1:47" ht="14.5" x14ac:dyDescent="0.35">
      <c r="A82" s="151" t="s">
        <v>867</v>
      </c>
      <c r="B82" s="151" t="s">
        <v>137</v>
      </c>
      <c r="C82" s="151" t="s">
        <v>100</v>
      </c>
      <c r="D82" t="s">
        <v>1520</v>
      </c>
      <c r="E82" s="150">
        <v>62.689</v>
      </c>
      <c r="F82" t="s">
        <v>1520</v>
      </c>
      <c r="G82" s="175">
        <v>-2636913</v>
      </c>
      <c r="H82" s="150">
        <v>8.6649508610405504E-2</v>
      </c>
      <c r="I82" s="150">
        <v>-1158281</v>
      </c>
      <c r="J82" s="150">
        <v>0</v>
      </c>
      <c r="K82" s="150">
        <v>0.74818500985822001</v>
      </c>
      <c r="L82" s="176">
        <v>57380.2</v>
      </c>
      <c r="M82" s="175">
        <v>23183</v>
      </c>
      <c r="N82" s="150">
        <v>108</v>
      </c>
      <c r="O82" s="150">
        <v>1005.09</v>
      </c>
      <c r="P82" s="150">
        <v>456.36</v>
      </c>
      <c r="Q82" s="150">
        <v>-362.19</v>
      </c>
      <c r="R82" s="150">
        <v>15730.3</v>
      </c>
      <c r="S82" s="150">
        <v>8402.1879939999999</v>
      </c>
      <c r="T82" s="150">
        <v>11762.489617613801</v>
      </c>
      <c r="U82" s="150">
        <v>1</v>
      </c>
      <c r="V82" s="150">
        <v>0.16451746901962999</v>
      </c>
      <c r="W82" s="150">
        <v>2.4542375527333401E-2</v>
      </c>
      <c r="X82" s="150">
        <v>11236.5</v>
      </c>
      <c r="Y82" s="150">
        <v>608.42999999999995</v>
      </c>
      <c r="Z82" s="150">
        <v>63141.692898114801</v>
      </c>
      <c r="AA82" s="150">
        <v>10.2269841269841</v>
      </c>
      <c r="AB82" s="150">
        <v>13.8096214749437</v>
      </c>
      <c r="AC82" s="150">
        <v>106.63</v>
      </c>
      <c r="AD82" s="150">
        <v>78.797599118446996</v>
      </c>
      <c r="AE82" s="150">
        <v>0.63239999999999996</v>
      </c>
      <c r="AF82" s="150">
        <v>0.12805359828673199</v>
      </c>
      <c r="AG82" s="150">
        <v>0.150167110291968</v>
      </c>
      <c r="AH82" s="150">
        <v>0.28488006068824201</v>
      </c>
      <c r="AI82" s="150">
        <v>249.827426082226</v>
      </c>
      <c r="AJ82" s="150">
        <v>6.39183372183372</v>
      </c>
      <c r="AK82" s="150">
        <v>1.4648179764917999</v>
      </c>
      <c r="AL82" s="150">
        <v>3.75822810951566</v>
      </c>
      <c r="AM82" s="150">
        <v>2.5</v>
      </c>
      <c r="AN82" s="150">
        <v>0.78054875548113001</v>
      </c>
      <c r="AO82" s="150">
        <v>17</v>
      </c>
      <c r="AP82" s="150">
        <v>0.154322145134071</v>
      </c>
      <c r="AQ82" s="150">
        <v>271.64999999999998</v>
      </c>
      <c r="AR82" s="150">
        <v>2.6880077156988502</v>
      </c>
      <c r="AS82" s="150">
        <v>736241.57999999903</v>
      </c>
      <c r="AT82" s="150">
        <v>0.75354512209189395</v>
      </c>
      <c r="AU82" s="150">
        <v>132168768.15000001</v>
      </c>
    </row>
    <row r="83" spans="1:47" ht="14.5" x14ac:dyDescent="0.35">
      <c r="A83" s="151" t="s">
        <v>868</v>
      </c>
      <c r="B83" s="151" t="s">
        <v>708</v>
      </c>
      <c r="C83" s="151" t="s">
        <v>100</v>
      </c>
      <c r="D83" t="s">
        <v>1518</v>
      </c>
      <c r="E83" s="150">
        <v>88.025000000000006</v>
      </c>
      <c r="F83" t="s">
        <v>1516</v>
      </c>
      <c r="G83" s="175">
        <v>-144177</v>
      </c>
      <c r="H83" s="150">
        <v>0.30991888641010401</v>
      </c>
      <c r="I83" s="150">
        <v>122656</v>
      </c>
      <c r="J83" s="150">
        <v>0</v>
      </c>
      <c r="K83" s="150">
        <v>0.64235966756518503</v>
      </c>
      <c r="L83" s="176">
        <v>196732.72</v>
      </c>
      <c r="M83" s="175">
        <v>34022</v>
      </c>
      <c r="N83" s="150">
        <v>34</v>
      </c>
      <c r="O83" s="150">
        <v>54.43</v>
      </c>
      <c r="P83" s="150">
        <v>0</v>
      </c>
      <c r="Q83" s="150">
        <v>24.46</v>
      </c>
      <c r="R83" s="150">
        <v>13344</v>
      </c>
      <c r="S83" s="150">
        <v>1920.419492</v>
      </c>
      <c r="T83" s="150">
        <v>2503.00229476712</v>
      </c>
      <c r="U83" s="150">
        <v>0.81196997817183203</v>
      </c>
      <c r="V83" s="150">
        <v>0.16351394125508101</v>
      </c>
      <c r="W83" s="150">
        <v>2.0828782548099698E-3</v>
      </c>
      <c r="X83" s="150">
        <v>10238.200000000001</v>
      </c>
      <c r="Y83" s="150">
        <v>128.32</v>
      </c>
      <c r="Z83" s="150">
        <v>66459.906795511197</v>
      </c>
      <c r="AA83" s="150">
        <v>13.699248120300799</v>
      </c>
      <c r="AB83" s="150">
        <v>14.965862624688301</v>
      </c>
      <c r="AC83" s="150">
        <v>16</v>
      </c>
      <c r="AD83" s="150">
        <v>120.02621825</v>
      </c>
      <c r="AE83" s="150">
        <v>0.37719999999999998</v>
      </c>
      <c r="AF83" s="150">
        <v>0.11277343643154</v>
      </c>
      <c r="AG83" s="150">
        <v>0.14242092982819299</v>
      </c>
      <c r="AH83" s="150">
        <v>0.25849420916710503</v>
      </c>
      <c r="AI83" s="150">
        <v>197.94268990891899</v>
      </c>
      <c r="AJ83" s="150">
        <v>4.8365439201542602</v>
      </c>
      <c r="AK83" s="150">
        <v>1.1667699463082699</v>
      </c>
      <c r="AL83" s="150">
        <v>2.92049493203695</v>
      </c>
      <c r="AM83" s="150">
        <v>1.9</v>
      </c>
      <c r="AN83" s="150">
        <v>0.73556940006379501</v>
      </c>
      <c r="AO83" s="150">
        <v>36</v>
      </c>
      <c r="AP83" s="150">
        <v>4.7318611987381701E-2</v>
      </c>
      <c r="AQ83" s="150">
        <v>21.97</v>
      </c>
      <c r="AR83" s="150">
        <v>2.65281898350861</v>
      </c>
      <c r="AS83" s="150">
        <v>62394.679999999898</v>
      </c>
      <c r="AT83" s="150">
        <v>0.72626203992819005</v>
      </c>
      <c r="AU83" s="150">
        <v>25626127.98</v>
      </c>
    </row>
    <row r="84" spans="1:47" ht="14.5" x14ac:dyDescent="0.35">
      <c r="A84" s="151" t="s">
        <v>869</v>
      </c>
      <c r="B84" s="151" t="s">
        <v>503</v>
      </c>
      <c r="C84" s="151" t="s">
        <v>502</v>
      </c>
      <c r="D84" t="s">
        <v>1520</v>
      </c>
      <c r="E84" s="150">
        <v>81.650999999999996</v>
      </c>
      <c r="F84" t="s">
        <v>1520</v>
      </c>
      <c r="G84" s="175">
        <v>307394</v>
      </c>
      <c r="H84" s="150">
        <v>2.3649977393944501E-2</v>
      </c>
      <c r="I84" s="150">
        <v>299788</v>
      </c>
      <c r="J84" s="150">
        <v>5.4380462704637202E-3</v>
      </c>
      <c r="K84" s="150">
        <v>0.62443929018210997</v>
      </c>
      <c r="L84" s="176">
        <v>303832.08</v>
      </c>
      <c r="M84" s="175">
        <v>37793</v>
      </c>
      <c r="N84" s="150">
        <v>110</v>
      </c>
      <c r="O84" s="150">
        <v>50.41</v>
      </c>
      <c r="P84" s="150">
        <v>0</v>
      </c>
      <c r="Q84" s="150">
        <v>-27.91</v>
      </c>
      <c r="R84" s="150">
        <v>14103.7</v>
      </c>
      <c r="S84" s="150">
        <v>867.33541600000001</v>
      </c>
      <c r="T84" s="150">
        <v>1058.6322936654401</v>
      </c>
      <c r="U84" s="150">
        <v>0.429160149733814</v>
      </c>
      <c r="V84" s="150">
        <v>0.16532255382962499</v>
      </c>
      <c r="W84" s="150">
        <v>2.8247434093017599E-2</v>
      </c>
      <c r="X84" s="150">
        <v>11555.1</v>
      </c>
      <c r="Y84" s="150">
        <v>69.3</v>
      </c>
      <c r="Z84" s="150">
        <v>57466.113997114</v>
      </c>
      <c r="AA84" s="150">
        <v>14.4342105263158</v>
      </c>
      <c r="AB84" s="150">
        <v>12.5156625685426</v>
      </c>
      <c r="AC84" s="150">
        <v>11.37</v>
      </c>
      <c r="AD84" s="150">
        <v>76.282798240985002</v>
      </c>
      <c r="AE84" s="150">
        <v>0.35499999999999998</v>
      </c>
      <c r="AF84" s="150">
        <v>9.9687644131265102E-2</v>
      </c>
      <c r="AG84" s="150">
        <v>0.24104902201998399</v>
      </c>
      <c r="AH84" s="150">
        <v>0.34306693299980801</v>
      </c>
      <c r="AI84" s="150">
        <v>244.929465672828</v>
      </c>
      <c r="AJ84" s="150">
        <v>5.72821066109322</v>
      </c>
      <c r="AK84" s="150">
        <v>1.17792850552637</v>
      </c>
      <c r="AL84" s="150">
        <v>2.33286834623134</v>
      </c>
      <c r="AM84" s="150">
        <v>1</v>
      </c>
      <c r="AN84" s="150">
        <v>1.2895902420279</v>
      </c>
      <c r="AO84" s="150">
        <v>79</v>
      </c>
      <c r="AP84" s="150">
        <v>6.0037523452157598E-2</v>
      </c>
      <c r="AQ84" s="150">
        <v>6.22</v>
      </c>
      <c r="AR84" s="150">
        <v>5.0388687010744198</v>
      </c>
      <c r="AS84" s="150">
        <v>-166897.04</v>
      </c>
      <c r="AT84" s="150">
        <v>0.47410211547911202</v>
      </c>
      <c r="AU84" s="150">
        <v>12232636.26</v>
      </c>
    </row>
    <row r="85" spans="1:47" ht="14.5" x14ac:dyDescent="0.35">
      <c r="A85" s="151" t="s">
        <v>870</v>
      </c>
      <c r="B85" s="151" t="s">
        <v>628</v>
      </c>
      <c r="C85" s="151" t="s">
        <v>379</v>
      </c>
      <c r="D85" t="s">
        <v>1520</v>
      </c>
      <c r="E85" s="150">
        <v>84.546999999999997</v>
      </c>
      <c r="F85" t="s">
        <v>1520</v>
      </c>
      <c r="G85" s="175">
        <v>635070</v>
      </c>
      <c r="H85" s="150">
        <v>0.162328202228398</v>
      </c>
      <c r="I85" s="150">
        <v>617380</v>
      </c>
      <c r="J85" s="150">
        <v>0</v>
      </c>
      <c r="K85" s="150">
        <v>0.63953525440150505</v>
      </c>
      <c r="L85" s="176">
        <v>133772.9</v>
      </c>
      <c r="M85" s="175">
        <v>37886</v>
      </c>
      <c r="N85" s="150">
        <v>43</v>
      </c>
      <c r="O85" s="150">
        <v>44.66</v>
      </c>
      <c r="P85" s="150">
        <v>0</v>
      </c>
      <c r="Q85" s="150">
        <v>15.47</v>
      </c>
      <c r="R85" s="150">
        <v>11546.7</v>
      </c>
      <c r="S85" s="150">
        <v>1051.502238</v>
      </c>
      <c r="T85" s="150">
        <v>1320.9010868581699</v>
      </c>
      <c r="U85" s="150">
        <v>0.45286286494808198</v>
      </c>
      <c r="V85" s="150">
        <v>0.193636485631522</v>
      </c>
      <c r="W85" s="150">
        <v>1.9020406497698801E-3</v>
      </c>
      <c r="X85" s="150">
        <v>9191.7999999999993</v>
      </c>
      <c r="Y85" s="150">
        <v>68.69</v>
      </c>
      <c r="Z85" s="150">
        <v>55832.158975105602</v>
      </c>
      <c r="AA85" s="150">
        <v>11.8028169014085</v>
      </c>
      <c r="AB85" s="150">
        <v>15.3079376619595</v>
      </c>
      <c r="AC85" s="150">
        <v>6.75</v>
      </c>
      <c r="AD85" s="150">
        <v>155.77810933333299</v>
      </c>
      <c r="AE85" s="150">
        <v>0.49930000000000002</v>
      </c>
      <c r="AF85" s="150">
        <v>0.116691367978768</v>
      </c>
      <c r="AG85" s="150">
        <v>0.16935020747621199</v>
      </c>
      <c r="AH85" s="150">
        <v>0.29166053595324598</v>
      </c>
      <c r="AI85" s="150">
        <v>253.44976964281099</v>
      </c>
      <c r="AJ85" s="150">
        <v>6.8371917764527996</v>
      </c>
      <c r="AK85" s="150">
        <v>1.76988758100284</v>
      </c>
      <c r="AL85" s="150">
        <v>2.3049072243089199</v>
      </c>
      <c r="AM85" s="150">
        <v>1</v>
      </c>
      <c r="AN85" s="150">
        <v>1.27968522475621</v>
      </c>
      <c r="AO85" s="150">
        <v>71</v>
      </c>
      <c r="AP85" s="150">
        <v>5.7142857142857099E-2</v>
      </c>
      <c r="AQ85" s="150">
        <v>5.23</v>
      </c>
      <c r="AR85" s="150">
        <v>3.0907524373426298</v>
      </c>
      <c r="AS85" s="150">
        <v>41751.69</v>
      </c>
      <c r="AT85" s="150">
        <v>0.50217043221674396</v>
      </c>
      <c r="AU85" s="150">
        <v>12141421.91</v>
      </c>
    </row>
    <row r="86" spans="1:47" ht="14.5" x14ac:dyDescent="0.35">
      <c r="A86" s="151" t="s">
        <v>1544</v>
      </c>
      <c r="B86" s="151" t="s">
        <v>346</v>
      </c>
      <c r="C86" s="151" t="s">
        <v>347</v>
      </c>
      <c r="D86" t="s">
        <v>1517</v>
      </c>
      <c r="E86" s="150">
        <v>83.200999999999993</v>
      </c>
      <c r="F86" t="s">
        <v>1517</v>
      </c>
      <c r="G86" s="175">
        <v>56427</v>
      </c>
      <c r="H86" s="150">
        <v>0.41949595406656598</v>
      </c>
      <c r="I86" s="150">
        <v>81308</v>
      </c>
      <c r="J86" s="150">
        <v>1.0998033542079301E-2</v>
      </c>
      <c r="K86" s="150">
        <v>0.73700290452803896</v>
      </c>
      <c r="L86" s="176">
        <v>127549.78</v>
      </c>
      <c r="M86" s="175">
        <v>39214</v>
      </c>
      <c r="N86" s="150">
        <v>12</v>
      </c>
      <c r="O86" s="150">
        <v>9.25</v>
      </c>
      <c r="P86" s="150">
        <v>0</v>
      </c>
      <c r="Q86" s="150">
        <v>26.06</v>
      </c>
      <c r="R86" s="150">
        <v>11290.1</v>
      </c>
      <c r="S86" s="150">
        <v>842.64058299999999</v>
      </c>
      <c r="T86" s="150">
        <v>993.63424678218496</v>
      </c>
      <c r="U86" s="150">
        <v>0.30515562054290502</v>
      </c>
      <c r="V86" s="150">
        <v>0.140728763119637</v>
      </c>
      <c r="W86" s="150">
        <v>0</v>
      </c>
      <c r="X86" s="150">
        <v>9574.5</v>
      </c>
      <c r="Y86" s="150">
        <v>59.14</v>
      </c>
      <c r="Z86" s="150">
        <v>59077.1220831924</v>
      </c>
      <c r="AA86" s="150">
        <v>15.1666666666667</v>
      </c>
      <c r="AB86" s="150">
        <v>14.2482344098749</v>
      </c>
      <c r="AC86" s="150">
        <v>10.199999999999999</v>
      </c>
      <c r="AD86" s="150">
        <v>82.611821862745103</v>
      </c>
      <c r="AE86" s="150">
        <v>0.34389999999999998</v>
      </c>
      <c r="AF86" s="150">
        <v>0.12282288426598301</v>
      </c>
      <c r="AG86" s="150">
        <v>0.175953368091505</v>
      </c>
      <c r="AH86" s="150">
        <v>0.303311660533016</v>
      </c>
      <c r="AI86" s="150">
        <v>77.1657588203297</v>
      </c>
      <c r="AJ86" s="150">
        <v>12.2075851621734</v>
      </c>
      <c r="AK86" s="150">
        <v>3.0944705719514598</v>
      </c>
      <c r="AL86" s="150">
        <v>6.3208779970164404</v>
      </c>
      <c r="AM86" s="150">
        <v>0.5</v>
      </c>
      <c r="AN86" s="150">
        <v>0.90487738762549197</v>
      </c>
      <c r="AO86" s="150">
        <v>50</v>
      </c>
      <c r="AP86" s="150">
        <v>0.19642857142857101</v>
      </c>
      <c r="AQ86" s="150">
        <v>4.3600000000000003</v>
      </c>
      <c r="AR86" s="150">
        <v>4.02018873447087</v>
      </c>
      <c r="AS86" s="150">
        <v>-22018.87</v>
      </c>
      <c r="AT86" s="150">
        <v>0.54180870137369097</v>
      </c>
      <c r="AU86" s="150">
        <v>9513512.8200000003</v>
      </c>
    </row>
    <row r="87" spans="1:47" ht="14.5" x14ac:dyDescent="0.35">
      <c r="A87" s="151" t="s">
        <v>871</v>
      </c>
      <c r="B87" s="151" t="s">
        <v>757</v>
      </c>
      <c r="C87" s="151" t="s">
        <v>183</v>
      </c>
      <c r="D87" t="s">
        <v>1518</v>
      </c>
      <c r="E87" s="150">
        <v>90.617999999999995</v>
      </c>
      <c r="F87" t="s">
        <v>1516</v>
      </c>
      <c r="G87" s="175">
        <v>1287836</v>
      </c>
      <c r="H87" s="150">
        <v>0.43119909931598399</v>
      </c>
      <c r="I87" s="150">
        <v>1182609</v>
      </c>
      <c r="J87" s="150">
        <v>0</v>
      </c>
      <c r="K87" s="150">
        <v>0.74507383544203998</v>
      </c>
      <c r="L87" s="176">
        <v>106997.4</v>
      </c>
      <c r="M87" s="175">
        <v>40363</v>
      </c>
      <c r="N87" s="150">
        <v>48</v>
      </c>
      <c r="O87" s="150">
        <v>42.7</v>
      </c>
      <c r="P87" s="150">
        <v>0</v>
      </c>
      <c r="Q87" s="150">
        <v>56.86</v>
      </c>
      <c r="R87" s="150">
        <v>12064.2</v>
      </c>
      <c r="S87" s="150">
        <v>1530.8728309999999</v>
      </c>
      <c r="T87" s="150">
        <v>1763.39118993291</v>
      </c>
      <c r="U87" s="150">
        <v>0.31742698097435901</v>
      </c>
      <c r="V87" s="150">
        <v>0.104265899667012</v>
      </c>
      <c r="W87" s="150">
        <v>2.2229344796569799E-4</v>
      </c>
      <c r="X87" s="150">
        <v>10473.5</v>
      </c>
      <c r="Y87" s="150">
        <v>95.02</v>
      </c>
      <c r="Z87" s="150">
        <v>61246.241212376299</v>
      </c>
      <c r="AA87" s="150">
        <v>13.9553571428571</v>
      </c>
      <c r="AB87" s="150">
        <v>16.111059050726201</v>
      </c>
      <c r="AC87" s="150">
        <v>9.33</v>
      </c>
      <c r="AD87" s="150">
        <v>164.08068928188601</v>
      </c>
      <c r="AE87" s="150">
        <v>0.38829999999999998</v>
      </c>
      <c r="AF87" s="150">
        <v>0.105187806237001</v>
      </c>
      <c r="AG87" s="150">
        <v>0.19432862514501001</v>
      </c>
      <c r="AH87" s="150">
        <v>0.314701324285655</v>
      </c>
      <c r="AI87" s="150">
        <v>182.934855416478</v>
      </c>
      <c r="AJ87" s="150">
        <v>5.06023581503303</v>
      </c>
      <c r="AK87" s="150">
        <v>0.95100185681128402</v>
      </c>
      <c r="AL87" s="150">
        <v>2.92164192108552</v>
      </c>
      <c r="AM87" s="150">
        <v>2</v>
      </c>
      <c r="AN87" s="150">
        <v>0.96302222761783896</v>
      </c>
      <c r="AO87" s="150">
        <v>11</v>
      </c>
      <c r="AP87" s="150">
        <v>0</v>
      </c>
      <c r="AQ87" s="150">
        <v>71.09</v>
      </c>
      <c r="AR87" s="150">
        <v>3.8131825794624801</v>
      </c>
      <c r="AS87" s="150">
        <v>62894.77</v>
      </c>
      <c r="AT87" s="150">
        <v>0.50016129219118199</v>
      </c>
      <c r="AU87" s="150">
        <v>18468817.969999999</v>
      </c>
    </row>
    <row r="88" spans="1:47" ht="14.5" x14ac:dyDescent="0.35">
      <c r="A88" s="151" t="s">
        <v>872</v>
      </c>
      <c r="B88" s="151" t="s">
        <v>348</v>
      </c>
      <c r="C88" s="151" t="s">
        <v>349</v>
      </c>
      <c r="D88" t="s">
        <v>1520</v>
      </c>
      <c r="E88" s="150">
        <v>87.244</v>
      </c>
      <c r="F88" t="s">
        <v>1520</v>
      </c>
      <c r="G88" s="175">
        <v>2997939</v>
      </c>
      <c r="H88" s="150">
        <v>0.489487815148408</v>
      </c>
      <c r="I88" s="150">
        <v>1273615</v>
      </c>
      <c r="J88" s="150">
        <v>6.4415511154001801E-3</v>
      </c>
      <c r="K88" s="150">
        <v>0.59611632728167996</v>
      </c>
      <c r="L88" s="176">
        <v>286961.65999999997</v>
      </c>
      <c r="M88" s="175">
        <v>38418</v>
      </c>
      <c r="N88" t="s">
        <v>1581</v>
      </c>
      <c r="O88" s="150">
        <v>31.38</v>
      </c>
      <c r="P88" s="150">
        <v>0</v>
      </c>
      <c r="Q88" s="150">
        <v>-69.97</v>
      </c>
      <c r="R88" s="150">
        <v>11289</v>
      </c>
      <c r="S88" s="150">
        <v>1881.613881</v>
      </c>
      <c r="T88" s="150">
        <v>2295.5337278186498</v>
      </c>
      <c r="U88" s="150">
        <v>0.44175693025725499</v>
      </c>
      <c r="V88" s="150">
        <v>0.174970229718453</v>
      </c>
      <c r="W88" s="150">
        <v>6.1726861803481801E-3</v>
      </c>
      <c r="X88" s="150">
        <v>9253.4</v>
      </c>
      <c r="Y88" s="150">
        <v>119</v>
      </c>
      <c r="Z88" s="150">
        <v>58626.512605042</v>
      </c>
      <c r="AA88" s="150">
        <v>13.225</v>
      </c>
      <c r="AB88" s="150">
        <v>15.811881352941199</v>
      </c>
      <c r="AC88" s="150">
        <v>22.5</v>
      </c>
      <c r="AD88" s="150">
        <v>83.627283599999998</v>
      </c>
      <c r="AE88" s="150">
        <v>0.58799999999999997</v>
      </c>
      <c r="AF88" s="150">
        <v>0.107259676606392</v>
      </c>
      <c r="AG88" s="150">
        <v>0.16194705789630301</v>
      </c>
      <c r="AH88" s="150">
        <v>0.27604732243442798</v>
      </c>
      <c r="AI88" s="150">
        <v>132.196091085278</v>
      </c>
      <c r="AJ88" s="150">
        <v>7.0874918188323601</v>
      </c>
      <c r="AK88" s="150">
        <v>1.4506552974568001</v>
      </c>
      <c r="AL88" s="150">
        <v>3.9354621656173898</v>
      </c>
      <c r="AM88" s="150">
        <v>0</v>
      </c>
      <c r="AN88" s="150">
        <v>1.8186639523043899</v>
      </c>
      <c r="AO88" s="150">
        <v>289</v>
      </c>
      <c r="AP88" s="150">
        <v>8.8963963963963999E-2</v>
      </c>
      <c r="AQ88" s="150">
        <v>3.05</v>
      </c>
      <c r="AR88" s="150">
        <v>3.1325731916686701</v>
      </c>
      <c r="AS88" s="150">
        <v>3919.6499999999101</v>
      </c>
      <c r="AT88" s="150">
        <v>0.47898007378462498</v>
      </c>
      <c r="AU88" s="150">
        <v>21241598.73</v>
      </c>
    </row>
    <row r="89" spans="1:47" ht="14.5" x14ac:dyDescent="0.35">
      <c r="A89" s="151" t="s">
        <v>873</v>
      </c>
      <c r="B89" s="151" t="s">
        <v>509</v>
      </c>
      <c r="C89" s="151" t="s">
        <v>176</v>
      </c>
      <c r="D89" t="s">
        <v>1518</v>
      </c>
      <c r="E89" s="150">
        <v>97.680999999999997</v>
      </c>
      <c r="F89" t="s">
        <v>1516</v>
      </c>
      <c r="G89" s="175">
        <v>276071</v>
      </c>
      <c r="H89" s="150">
        <v>0.75674912252106297</v>
      </c>
      <c r="I89" s="150">
        <v>281124</v>
      </c>
      <c r="J89" s="150">
        <v>0</v>
      </c>
      <c r="K89" s="150">
        <v>0.72878674225880402</v>
      </c>
      <c r="L89" s="176">
        <v>200564.38</v>
      </c>
      <c r="M89" s="175">
        <v>40248</v>
      </c>
      <c r="N89" s="150">
        <v>106</v>
      </c>
      <c r="O89" s="150">
        <v>11.44</v>
      </c>
      <c r="P89" s="150">
        <v>0</v>
      </c>
      <c r="Q89" s="150">
        <v>76.260000000000005</v>
      </c>
      <c r="R89" s="150">
        <v>10886.5</v>
      </c>
      <c r="S89" s="150">
        <v>605.78549099999998</v>
      </c>
      <c r="T89" s="150">
        <v>698.65346400603403</v>
      </c>
      <c r="U89" s="150">
        <v>0.20678539328040799</v>
      </c>
      <c r="V89" s="150">
        <v>0.124600131765123</v>
      </c>
      <c r="W89" s="150">
        <v>6.2212302143102999E-3</v>
      </c>
      <c r="X89" s="150">
        <v>9439.4</v>
      </c>
      <c r="Y89" s="150">
        <v>39.58</v>
      </c>
      <c r="Z89" s="150">
        <v>55925.789792824697</v>
      </c>
      <c r="AA89" s="150">
        <v>8.1320754716981103</v>
      </c>
      <c r="AB89" s="150">
        <v>15.3053433804952</v>
      </c>
      <c r="AC89" s="150">
        <v>7.8</v>
      </c>
      <c r="AD89" s="150">
        <v>77.664806538461505</v>
      </c>
      <c r="AE89" s="150">
        <v>0.35499999999999998</v>
      </c>
      <c r="AF89" s="150">
        <v>0.12477123257191799</v>
      </c>
      <c r="AG89" s="150">
        <v>0.104117537491464</v>
      </c>
      <c r="AH89" s="150">
        <v>0.23852617675048199</v>
      </c>
      <c r="AI89" s="150">
        <v>173.72981288520199</v>
      </c>
      <c r="AJ89" s="150">
        <v>7.4174699504955202</v>
      </c>
      <c r="AK89" s="150">
        <v>1.08614606197087</v>
      </c>
      <c r="AL89" s="150">
        <v>2.4404436399570502</v>
      </c>
      <c r="AM89" s="150">
        <v>3</v>
      </c>
      <c r="AN89" s="150">
        <v>1.11253446078122</v>
      </c>
      <c r="AO89" s="150">
        <v>49</v>
      </c>
      <c r="AP89" s="150">
        <v>0</v>
      </c>
      <c r="AQ89" s="150">
        <v>3.06</v>
      </c>
      <c r="AR89" s="150">
        <v>3.59155944292801</v>
      </c>
      <c r="AS89" s="150">
        <v>10515.25</v>
      </c>
      <c r="AT89" s="150">
        <v>0.38307472621709099</v>
      </c>
      <c r="AU89" s="150">
        <v>6594853.9000000004</v>
      </c>
    </row>
    <row r="90" spans="1:47" ht="14.5" x14ac:dyDescent="0.35">
      <c r="A90" s="151" t="s">
        <v>874</v>
      </c>
      <c r="B90" s="151" t="s">
        <v>138</v>
      </c>
      <c r="C90" s="151" t="s">
        <v>139</v>
      </c>
      <c r="D90" t="s">
        <v>1520</v>
      </c>
      <c r="E90" s="150">
        <v>87.915999999999997</v>
      </c>
      <c r="F90" t="s">
        <v>1520</v>
      </c>
      <c r="G90" s="175">
        <v>-1950158</v>
      </c>
      <c r="H90" s="150">
        <v>0.16026120605887001</v>
      </c>
      <c r="I90" s="150">
        <v>-1893097</v>
      </c>
      <c r="J90" s="150">
        <v>0</v>
      </c>
      <c r="K90" s="150">
        <v>0.79426547924847701</v>
      </c>
      <c r="L90" s="176">
        <v>158786.04</v>
      </c>
      <c r="M90" s="175">
        <v>37256</v>
      </c>
      <c r="N90" t="s">
        <v>1581</v>
      </c>
      <c r="O90" s="150">
        <v>45.33</v>
      </c>
      <c r="P90" s="150">
        <v>0</v>
      </c>
      <c r="Q90" s="150">
        <v>-247.11</v>
      </c>
      <c r="R90" s="150">
        <v>12660.5</v>
      </c>
      <c r="S90" s="150">
        <v>2667.4271180000001</v>
      </c>
      <c r="T90" s="150">
        <v>3264.6638358619598</v>
      </c>
      <c r="U90" s="150">
        <v>0.41180895912298399</v>
      </c>
      <c r="V90" s="150">
        <v>0.179486091585877</v>
      </c>
      <c r="W90" s="150">
        <v>3.69225394521163E-2</v>
      </c>
      <c r="X90" s="150">
        <v>10344.4</v>
      </c>
      <c r="Y90" s="150">
        <v>188.24</v>
      </c>
      <c r="Z90" s="150">
        <v>58687.962813429702</v>
      </c>
      <c r="AA90" s="150">
        <v>14.984693877551001</v>
      </c>
      <c r="AB90" s="150">
        <v>14.1703523055674</v>
      </c>
      <c r="AC90" s="150">
        <v>28.99</v>
      </c>
      <c r="AD90" s="150">
        <v>92.011973715074205</v>
      </c>
      <c r="AE90" s="150">
        <v>0.37719999999999998</v>
      </c>
      <c r="AF90" s="150">
        <v>0.117886875044604</v>
      </c>
      <c r="AG90" s="150">
        <v>0.180135648691513</v>
      </c>
      <c r="AH90" s="150">
        <v>0.31219381465856799</v>
      </c>
      <c r="AI90" s="150">
        <v>208.36070693347401</v>
      </c>
      <c r="AJ90" s="150">
        <v>4.8620955509934598</v>
      </c>
      <c r="AK90" s="150">
        <v>1.1000832333249999</v>
      </c>
      <c r="AL90" s="150">
        <v>2.9143007483082499</v>
      </c>
      <c r="AM90" s="150">
        <v>0</v>
      </c>
      <c r="AN90" s="150">
        <v>1.69659680984018</v>
      </c>
      <c r="AO90" s="150">
        <v>146</v>
      </c>
      <c r="AP90" s="150">
        <v>3.3011272141706897E-2</v>
      </c>
      <c r="AQ90" s="150">
        <v>8.2899999999999991</v>
      </c>
      <c r="AR90" s="150">
        <v>3.83147787605352</v>
      </c>
      <c r="AS90" s="150">
        <v>-96563.3</v>
      </c>
      <c r="AT90" s="150">
        <v>0.56721533096281396</v>
      </c>
      <c r="AU90" s="150">
        <v>33770871.759999998</v>
      </c>
    </row>
    <row r="91" spans="1:47" ht="14.5" x14ac:dyDescent="0.35">
      <c r="A91" s="151" t="s">
        <v>875</v>
      </c>
      <c r="B91" s="151" t="s">
        <v>548</v>
      </c>
      <c r="C91" s="151" t="s">
        <v>244</v>
      </c>
      <c r="D91" t="s">
        <v>1517</v>
      </c>
      <c r="E91" s="150">
        <v>91.86</v>
      </c>
      <c r="F91" t="s">
        <v>1517</v>
      </c>
      <c r="G91" s="175">
        <v>232287</v>
      </c>
      <c r="H91" s="150">
        <v>0.446737252807267</v>
      </c>
      <c r="I91" s="150">
        <v>-67878</v>
      </c>
      <c r="J91" s="150">
        <v>0</v>
      </c>
      <c r="K91" s="150">
        <v>0.73275664302381904</v>
      </c>
      <c r="L91" s="176">
        <v>141253.37</v>
      </c>
      <c r="M91" s="175">
        <v>47822</v>
      </c>
      <c r="N91" s="150">
        <v>77</v>
      </c>
      <c r="O91" s="150">
        <v>20.84</v>
      </c>
      <c r="P91" s="150">
        <v>0</v>
      </c>
      <c r="Q91" s="150">
        <v>35.61</v>
      </c>
      <c r="R91" s="150">
        <v>10549.8</v>
      </c>
      <c r="S91" s="150">
        <v>1086.0523619999999</v>
      </c>
      <c r="T91" s="150">
        <v>1251.8933709307901</v>
      </c>
      <c r="U91" s="150">
        <v>0.221545205755006</v>
      </c>
      <c r="V91" s="150">
        <v>9.4833841906418206E-2</v>
      </c>
      <c r="W91" s="150">
        <v>3.2919407250458198E-4</v>
      </c>
      <c r="X91" s="150">
        <v>9152.2999999999993</v>
      </c>
      <c r="Y91" s="150">
        <v>68</v>
      </c>
      <c r="Z91" s="150">
        <v>53513.687058823503</v>
      </c>
      <c r="AA91" s="150">
        <v>10.8378378378378</v>
      </c>
      <c r="AB91" s="150">
        <v>15.9713582647059</v>
      </c>
      <c r="AC91" s="150">
        <v>6</v>
      </c>
      <c r="AD91" s="150">
        <v>181.00872699999999</v>
      </c>
      <c r="AE91" s="150">
        <v>0.25509999999999999</v>
      </c>
      <c r="AF91" s="150">
        <v>0.12005343272829599</v>
      </c>
      <c r="AG91" s="150">
        <v>0.205650313930267</v>
      </c>
      <c r="AH91" s="150">
        <v>0.32329810586185198</v>
      </c>
      <c r="AI91" s="150">
        <v>193.45291935380899</v>
      </c>
      <c r="AJ91" s="150">
        <v>6.3186497858162802</v>
      </c>
      <c r="AK91" s="150">
        <v>1.6975227034745399</v>
      </c>
      <c r="AL91" s="150">
        <v>2.8957796287482198</v>
      </c>
      <c r="AM91" s="150">
        <v>2</v>
      </c>
      <c r="AN91" s="150">
        <v>0.94100108863730703</v>
      </c>
      <c r="AO91" s="150">
        <v>64</v>
      </c>
      <c r="AP91" s="150">
        <v>0</v>
      </c>
      <c r="AQ91" s="150">
        <v>8.0299999999999994</v>
      </c>
      <c r="AR91" s="150">
        <v>4.3142446176459703</v>
      </c>
      <c r="AS91" s="150">
        <v>-3121.0100000000102</v>
      </c>
      <c r="AT91" s="150">
        <v>0.31615520864831997</v>
      </c>
      <c r="AU91" s="150">
        <v>11457686.050000001</v>
      </c>
    </row>
    <row r="92" spans="1:47" ht="14.5" x14ac:dyDescent="0.35">
      <c r="A92" s="151" t="s">
        <v>876</v>
      </c>
      <c r="B92" s="151" t="s">
        <v>140</v>
      </c>
      <c r="C92" s="151" t="s">
        <v>141</v>
      </c>
      <c r="D92" t="s">
        <v>1516</v>
      </c>
      <c r="E92" s="150">
        <v>97.864000000000004</v>
      </c>
      <c r="F92" t="s">
        <v>1516</v>
      </c>
      <c r="G92" s="175">
        <v>-7285189</v>
      </c>
      <c r="H92" s="150">
        <v>0.34047810876986601</v>
      </c>
      <c r="I92" s="150">
        <v>-7410152</v>
      </c>
      <c r="J92" s="150">
        <v>0</v>
      </c>
      <c r="K92" s="150">
        <v>0.98315626940018397</v>
      </c>
      <c r="L92" s="176">
        <v>237914.6</v>
      </c>
      <c r="M92" s="175">
        <v>61101</v>
      </c>
      <c r="N92" s="150">
        <v>201</v>
      </c>
      <c r="O92" s="150">
        <v>89.07</v>
      </c>
      <c r="P92" s="150">
        <v>0</v>
      </c>
      <c r="Q92" s="150">
        <v>-52.25</v>
      </c>
      <c r="R92" s="150">
        <v>13952.4</v>
      </c>
      <c r="S92" s="150">
        <v>8011.5367910000004</v>
      </c>
      <c r="T92" s="150">
        <v>9503.8268709179902</v>
      </c>
      <c r="U92" s="150">
        <v>0.153835157242805</v>
      </c>
      <c r="V92" s="150">
        <v>0.133645142115905</v>
      </c>
      <c r="W92" s="150">
        <v>2.3794517328329601E-2</v>
      </c>
      <c r="X92" s="150">
        <v>11761.6</v>
      </c>
      <c r="Y92" s="150">
        <v>515.54999999999995</v>
      </c>
      <c r="Z92" s="150">
        <v>74582.027174861796</v>
      </c>
      <c r="AA92" s="150">
        <v>13.404553415061301</v>
      </c>
      <c r="AB92" s="150">
        <v>15.539786230239599</v>
      </c>
      <c r="AC92" s="150">
        <v>37.5</v>
      </c>
      <c r="AD92" s="150">
        <v>213.64098109333301</v>
      </c>
      <c r="AE92" t="s">
        <v>1581</v>
      </c>
      <c r="AF92" s="150">
        <v>0.100778932674084</v>
      </c>
      <c r="AG92" s="150">
        <v>0.216342637710387</v>
      </c>
      <c r="AH92" s="150">
        <v>0.32831712136998498</v>
      </c>
      <c r="AI92" s="150">
        <v>157.92987450564701</v>
      </c>
      <c r="AJ92" s="150">
        <v>5.5301914861834804</v>
      </c>
      <c r="AK92" s="150">
        <v>0.87796608762935102</v>
      </c>
      <c r="AL92" s="150">
        <v>3.1710338894504799</v>
      </c>
      <c r="AM92" s="150">
        <v>1.8</v>
      </c>
      <c r="AN92" s="150">
        <v>0.64492570363702395</v>
      </c>
      <c r="AO92" s="150">
        <v>31</v>
      </c>
      <c r="AP92" s="150">
        <v>8.9560340148362602E-2</v>
      </c>
      <c r="AQ92" s="150">
        <v>165.61</v>
      </c>
      <c r="AR92" s="150">
        <v>4.3008511568005199</v>
      </c>
      <c r="AS92" s="150">
        <v>-55813.080000000104</v>
      </c>
      <c r="AT92" s="150">
        <v>0.38277716414887197</v>
      </c>
      <c r="AU92" s="150">
        <v>111779813.11</v>
      </c>
    </row>
    <row r="93" spans="1:47" ht="14.5" x14ac:dyDescent="0.35">
      <c r="A93" s="151" t="s">
        <v>877</v>
      </c>
      <c r="B93" s="151" t="s">
        <v>470</v>
      </c>
      <c r="C93" s="151" t="s">
        <v>160</v>
      </c>
      <c r="D93" t="s">
        <v>1518</v>
      </c>
      <c r="E93" s="150">
        <v>96.534000000000006</v>
      </c>
      <c r="F93" t="s">
        <v>1516</v>
      </c>
      <c r="G93" s="175">
        <v>40929</v>
      </c>
      <c r="H93" s="150">
        <v>0.292211400850446</v>
      </c>
      <c r="I93" s="150">
        <v>196287</v>
      </c>
      <c r="J93" s="150">
        <v>6.7510055886707701E-3</v>
      </c>
      <c r="K93" s="150">
        <v>0.74546858074052103</v>
      </c>
      <c r="L93" s="176">
        <v>150267.01</v>
      </c>
      <c r="M93" s="175">
        <v>38889</v>
      </c>
      <c r="N93" s="150">
        <v>81</v>
      </c>
      <c r="O93" s="150">
        <v>7.08</v>
      </c>
      <c r="P93" s="150">
        <v>0</v>
      </c>
      <c r="Q93" s="150">
        <v>-32.54</v>
      </c>
      <c r="R93" s="150">
        <v>12172.7</v>
      </c>
      <c r="S93" s="150">
        <v>950.55021899999997</v>
      </c>
      <c r="T93" s="150">
        <v>1137.6533299804501</v>
      </c>
      <c r="U93" s="150">
        <v>0.327325944259238</v>
      </c>
      <c r="V93" s="150">
        <v>0.145448717212909</v>
      </c>
      <c r="W93" s="150">
        <v>8.4542571653439397E-3</v>
      </c>
      <c r="X93" s="150">
        <v>10170.700000000001</v>
      </c>
      <c r="Y93" s="150">
        <v>73.650000000000006</v>
      </c>
      <c r="Z93" s="150">
        <v>59491.102376103197</v>
      </c>
      <c r="AA93" s="150">
        <v>14.951219512195101</v>
      </c>
      <c r="AB93" s="150">
        <v>12.906316619144601</v>
      </c>
      <c r="AC93" s="150">
        <v>10</v>
      </c>
      <c r="AD93" s="150">
        <v>95.0550219</v>
      </c>
      <c r="AE93" s="150">
        <v>0.44369999999999998</v>
      </c>
      <c r="AF93" s="150">
        <v>0.121947279380301</v>
      </c>
      <c r="AG93" s="150">
        <v>0.17149779701477399</v>
      </c>
      <c r="AH93" s="150">
        <v>0.30177807587503103</v>
      </c>
      <c r="AI93" s="150">
        <v>178.12420282026201</v>
      </c>
      <c r="AJ93" s="150">
        <v>4.8086090505327297</v>
      </c>
      <c r="AK93" s="150">
        <v>1.2388936662808001</v>
      </c>
      <c r="AL93" s="150">
        <v>2.3222325710505798</v>
      </c>
      <c r="AM93" s="150">
        <v>0.5</v>
      </c>
      <c r="AN93" s="150">
        <v>1.1147964058703099</v>
      </c>
      <c r="AO93" s="150">
        <v>161</v>
      </c>
      <c r="AP93" s="150">
        <v>0</v>
      </c>
      <c r="AQ93" s="150">
        <v>4.07</v>
      </c>
      <c r="AR93" s="150">
        <v>3.5321684139009801</v>
      </c>
      <c r="AS93" s="150">
        <v>8969.4899999999907</v>
      </c>
      <c r="AT93" s="150">
        <v>0.58580106784798203</v>
      </c>
      <c r="AU93" s="150">
        <v>11570783.35</v>
      </c>
    </row>
    <row r="94" spans="1:47" ht="14.5" x14ac:dyDescent="0.35">
      <c r="A94" s="151" t="s">
        <v>878</v>
      </c>
      <c r="B94" s="151" t="s">
        <v>350</v>
      </c>
      <c r="C94" s="151" t="s">
        <v>109</v>
      </c>
      <c r="D94" t="s">
        <v>1516</v>
      </c>
      <c r="E94" s="150">
        <v>107.125</v>
      </c>
      <c r="F94" t="s">
        <v>1516</v>
      </c>
      <c r="G94" s="175">
        <v>-850606</v>
      </c>
      <c r="H94" s="150">
        <v>0.41360317391830198</v>
      </c>
      <c r="I94" s="150">
        <v>-1196495</v>
      </c>
      <c r="J94" s="150">
        <v>0</v>
      </c>
      <c r="K94" s="150">
        <v>0.76951073475020404</v>
      </c>
      <c r="L94" s="176">
        <v>281109.24</v>
      </c>
      <c r="M94" s="175">
        <v>84884</v>
      </c>
      <c r="N94" s="150">
        <v>27</v>
      </c>
      <c r="O94" s="150">
        <v>12.06</v>
      </c>
      <c r="P94" s="150">
        <v>0</v>
      </c>
      <c r="Q94" s="150">
        <v>35.21</v>
      </c>
      <c r="R94" s="150">
        <v>15730.1</v>
      </c>
      <c r="S94" s="150">
        <v>1852.4661799999999</v>
      </c>
      <c r="T94" s="150">
        <v>2098.53354359982</v>
      </c>
      <c r="U94" s="150">
        <v>3.7885844156139999E-2</v>
      </c>
      <c r="V94" s="150">
        <v>0.105666111000202</v>
      </c>
      <c r="W94" s="150">
        <v>1.067002853461E-2</v>
      </c>
      <c r="X94" s="150">
        <v>13885.6</v>
      </c>
      <c r="Y94" s="150">
        <v>128.15</v>
      </c>
      <c r="Z94" s="150">
        <v>69795.723761217305</v>
      </c>
      <c r="AA94" s="150">
        <v>16.233918128654999</v>
      </c>
      <c r="AB94" s="150">
        <v>14.455452048380799</v>
      </c>
      <c r="AC94" s="150">
        <v>16.5</v>
      </c>
      <c r="AD94" s="150">
        <v>112.270677575758</v>
      </c>
      <c r="AE94" s="150">
        <v>0.65459999999999996</v>
      </c>
      <c r="AF94" s="150">
        <v>0.109320868003156</v>
      </c>
      <c r="AG94" s="150">
        <v>0.16155111410042999</v>
      </c>
      <c r="AH94" s="150">
        <v>0.27100346135580999</v>
      </c>
      <c r="AI94" s="150">
        <v>196.30911696320399</v>
      </c>
      <c r="AJ94" s="150">
        <v>7.41755686692919</v>
      </c>
      <c r="AK94" s="150">
        <v>1.467991425963</v>
      </c>
      <c r="AL94" s="150">
        <v>4.2665473964405898</v>
      </c>
      <c r="AM94" s="150">
        <v>0</v>
      </c>
      <c r="AN94" s="150">
        <v>0.62464688966924398</v>
      </c>
      <c r="AO94" s="150">
        <v>12</v>
      </c>
      <c r="AP94" s="150">
        <v>1.7258883248731E-2</v>
      </c>
      <c r="AQ94" s="150">
        <v>58.58</v>
      </c>
      <c r="AR94" s="150">
        <v>9.0468078241043202</v>
      </c>
      <c r="AS94" s="150">
        <v>73072.929999999906</v>
      </c>
      <c r="AT94" s="150">
        <v>0.22492238487782301</v>
      </c>
      <c r="AU94" s="150">
        <v>29139418.16</v>
      </c>
    </row>
    <row r="95" spans="1:47" ht="14.5" x14ac:dyDescent="0.35">
      <c r="A95" s="151" t="s">
        <v>879</v>
      </c>
      <c r="B95" s="151" t="s">
        <v>735</v>
      </c>
      <c r="C95" s="151" t="s">
        <v>192</v>
      </c>
      <c r="D95" t="s">
        <v>1518</v>
      </c>
      <c r="E95" s="150">
        <v>99.055999999999997</v>
      </c>
      <c r="F95" t="s">
        <v>1516</v>
      </c>
      <c r="G95" s="175">
        <v>-279610</v>
      </c>
      <c r="H95" s="150">
        <v>0.29956400496574498</v>
      </c>
      <c r="I95" s="150">
        <v>-279610</v>
      </c>
      <c r="J95" s="150">
        <v>0</v>
      </c>
      <c r="K95" s="150">
        <v>0.75591770149584903</v>
      </c>
      <c r="L95" s="176">
        <v>121168.53</v>
      </c>
      <c r="M95" s="175">
        <v>40318</v>
      </c>
      <c r="N95" s="150">
        <v>22</v>
      </c>
      <c r="O95" s="150">
        <v>23</v>
      </c>
      <c r="P95" s="150">
        <v>0</v>
      </c>
      <c r="Q95" s="150">
        <v>7.22</v>
      </c>
      <c r="R95" s="150">
        <v>11687.8</v>
      </c>
      <c r="S95" s="150">
        <v>1323.1999040000001</v>
      </c>
      <c r="T95" s="150">
        <v>1534.7943069985599</v>
      </c>
      <c r="U95" s="150">
        <v>0.29731335817872001</v>
      </c>
      <c r="V95" s="150">
        <v>0.11073038590546901</v>
      </c>
      <c r="W95" s="150">
        <v>7.0127635075765502E-3</v>
      </c>
      <c r="X95" s="150">
        <v>10076.4</v>
      </c>
      <c r="Y95" s="150">
        <v>87.01</v>
      </c>
      <c r="Z95" s="150">
        <v>62314.246523388101</v>
      </c>
      <c r="AA95" s="150">
        <v>11.237623762376201</v>
      </c>
      <c r="AB95" s="150">
        <v>15.2074463165153</v>
      </c>
      <c r="AC95" s="150">
        <v>12.18</v>
      </c>
      <c r="AD95" s="150">
        <v>108.63710213464699</v>
      </c>
      <c r="AE95" s="150">
        <v>0.54359999999999997</v>
      </c>
      <c r="AF95" s="150">
        <v>0.13444874862766301</v>
      </c>
      <c r="AG95" s="150">
        <v>0.156584302534331</v>
      </c>
      <c r="AH95" s="150">
        <v>0.29601584667536801</v>
      </c>
      <c r="AI95" s="150">
        <v>193.00182778731499</v>
      </c>
      <c r="AJ95" s="150">
        <v>7.6818505364554799</v>
      </c>
      <c r="AK95" s="150">
        <v>1.2945527840864599</v>
      </c>
      <c r="AL95" s="150">
        <v>3.2691697470436201</v>
      </c>
      <c r="AM95" s="150">
        <v>2</v>
      </c>
      <c r="AN95" s="150">
        <v>1.0731515452774301</v>
      </c>
      <c r="AO95" s="150">
        <v>26</v>
      </c>
      <c r="AP95" s="150">
        <v>1.05017502917153E-2</v>
      </c>
      <c r="AQ95" s="150">
        <v>32.619999999999997</v>
      </c>
      <c r="AR95" s="150">
        <v>3.46064863762569</v>
      </c>
      <c r="AS95" s="150">
        <v>15649.5</v>
      </c>
      <c r="AT95" s="150">
        <v>0.43622366459233902</v>
      </c>
      <c r="AU95" s="150">
        <v>15465250.949999999</v>
      </c>
    </row>
    <row r="96" spans="1:47" ht="14.5" x14ac:dyDescent="0.35">
      <c r="A96" s="151" t="s">
        <v>880</v>
      </c>
      <c r="B96" s="151" t="s">
        <v>504</v>
      </c>
      <c r="C96" s="151" t="s">
        <v>502</v>
      </c>
      <c r="D96" t="s">
        <v>1518</v>
      </c>
      <c r="E96" s="150">
        <v>102.423</v>
      </c>
      <c r="F96" t="s">
        <v>1516</v>
      </c>
      <c r="G96" s="175">
        <v>2906567</v>
      </c>
      <c r="H96" s="150">
        <v>0.35953064864989198</v>
      </c>
      <c r="I96" s="150">
        <v>3215243</v>
      </c>
      <c r="J96" s="150">
        <v>0</v>
      </c>
      <c r="K96" s="150">
        <v>0.74886702087895796</v>
      </c>
      <c r="L96" s="176">
        <v>235074.6</v>
      </c>
      <c r="M96" s="175">
        <v>51336</v>
      </c>
      <c r="N96" s="150">
        <v>157</v>
      </c>
      <c r="O96" s="150">
        <v>82.16</v>
      </c>
      <c r="P96" s="150">
        <v>0</v>
      </c>
      <c r="Q96" s="150">
        <v>8.98</v>
      </c>
      <c r="R96" s="150">
        <v>11751</v>
      </c>
      <c r="S96" s="150">
        <v>2744.9482549999998</v>
      </c>
      <c r="T96" s="150">
        <v>3087.0589015024302</v>
      </c>
      <c r="U96" s="150">
        <v>0.152661940798589</v>
      </c>
      <c r="V96" s="150">
        <v>0.101882058246668</v>
      </c>
      <c r="W96" s="150">
        <v>6.8622433831635197E-3</v>
      </c>
      <c r="X96" s="150">
        <v>10448.700000000001</v>
      </c>
      <c r="Y96" s="150">
        <v>167.21</v>
      </c>
      <c r="Z96" s="150">
        <v>65613.874648645404</v>
      </c>
      <c r="AA96" s="150">
        <v>15.9476744186047</v>
      </c>
      <c r="AB96" s="150">
        <v>16.416172806650302</v>
      </c>
      <c r="AC96" s="150">
        <v>15.3</v>
      </c>
      <c r="AD96" s="150">
        <v>179.40838267973899</v>
      </c>
      <c r="AE96" s="150">
        <v>0.51029999999999998</v>
      </c>
      <c r="AF96" s="150">
        <v>0.110057591977684</v>
      </c>
      <c r="AG96" s="150">
        <v>0.18506574220862501</v>
      </c>
      <c r="AH96" s="150">
        <v>0.29979214183830799</v>
      </c>
      <c r="AI96" s="150">
        <v>118.26962472194199</v>
      </c>
      <c r="AJ96" s="150">
        <v>6.8333140917435697</v>
      </c>
      <c r="AK96" s="150">
        <v>1.0829218158967999</v>
      </c>
      <c r="AL96" s="150">
        <v>3.4728525092100901</v>
      </c>
      <c r="AM96" s="150">
        <v>2</v>
      </c>
      <c r="AN96" s="150">
        <v>0.85005876817216597</v>
      </c>
      <c r="AO96" s="150">
        <v>75</v>
      </c>
      <c r="AP96" s="150">
        <v>0.10757254069356</v>
      </c>
      <c r="AQ96" s="150">
        <v>17.190000000000001</v>
      </c>
      <c r="AR96" s="150">
        <v>4.2447410828338397</v>
      </c>
      <c r="AS96" s="150">
        <v>11146.8200000001</v>
      </c>
      <c r="AT96" s="150">
        <v>0.309736662453446</v>
      </c>
      <c r="AU96" s="150">
        <v>32255900.210000001</v>
      </c>
    </row>
    <row r="97" spans="1:47" ht="14.5" x14ac:dyDescent="0.35">
      <c r="A97" s="151" t="s">
        <v>881</v>
      </c>
      <c r="B97" s="151" t="s">
        <v>351</v>
      </c>
      <c r="C97" s="151" t="s">
        <v>206</v>
      </c>
      <c r="D97" t="s">
        <v>1520</v>
      </c>
      <c r="E97" s="150">
        <v>87.772999999999996</v>
      </c>
      <c r="F97" t="s">
        <v>1520</v>
      </c>
      <c r="G97" s="175">
        <v>208383</v>
      </c>
      <c r="H97" s="150">
        <v>0.28299524017140598</v>
      </c>
      <c r="I97" s="150">
        <v>327768</v>
      </c>
      <c r="J97" s="150">
        <v>1.3486534413541E-2</v>
      </c>
      <c r="K97" s="150">
        <v>0.73447601195985601</v>
      </c>
      <c r="L97" s="176">
        <v>99997.69</v>
      </c>
      <c r="M97" s="175">
        <v>35944</v>
      </c>
      <c r="N97" s="150">
        <v>51</v>
      </c>
      <c r="O97" s="150">
        <v>33.26</v>
      </c>
      <c r="P97" s="150">
        <v>0</v>
      </c>
      <c r="Q97" s="150">
        <v>134.47999999999999</v>
      </c>
      <c r="R97" s="150">
        <v>10762.8</v>
      </c>
      <c r="S97" s="150">
        <v>1287.1711190000001</v>
      </c>
      <c r="T97" s="150">
        <v>1656.99264812911</v>
      </c>
      <c r="U97" s="150">
        <v>0.47861302777913101</v>
      </c>
      <c r="V97" s="150">
        <v>0.14820402264280499</v>
      </c>
      <c r="W97" s="150">
        <v>7.7640487811271803E-4</v>
      </c>
      <c r="X97" s="150">
        <v>8360.7000000000007</v>
      </c>
      <c r="Y97" s="150">
        <v>87.87</v>
      </c>
      <c r="Z97" s="150">
        <v>54142.619779219298</v>
      </c>
      <c r="AA97" s="150">
        <v>16.8316831683168</v>
      </c>
      <c r="AB97" s="150">
        <v>14.648584488448799</v>
      </c>
      <c r="AC97" s="150">
        <v>11.2</v>
      </c>
      <c r="AD97" s="150">
        <v>114.925992767857</v>
      </c>
      <c r="AE97" s="150">
        <v>0.43269999999999997</v>
      </c>
      <c r="AF97" s="150">
        <v>0.101566086668997</v>
      </c>
      <c r="AG97" s="150">
        <v>0.201512652909415</v>
      </c>
      <c r="AH97" s="150">
        <v>0.30711254683151301</v>
      </c>
      <c r="AI97" s="150">
        <v>159.85520259330801</v>
      </c>
      <c r="AJ97" s="150">
        <v>6.9053656912631602</v>
      </c>
      <c r="AK97" s="150">
        <v>1.6910445128085501</v>
      </c>
      <c r="AL97" s="150">
        <v>3.9880220255539198</v>
      </c>
      <c r="AM97" s="150">
        <v>2.5</v>
      </c>
      <c r="AN97" s="150">
        <v>1.1700255118513101</v>
      </c>
      <c r="AO97" s="150">
        <v>31</v>
      </c>
      <c r="AP97" s="150">
        <v>8.1437125748502995E-2</v>
      </c>
      <c r="AQ97" s="150">
        <v>25.35</v>
      </c>
      <c r="AR97" s="150">
        <v>3.3418861140167402</v>
      </c>
      <c r="AS97" s="150">
        <v>-80872.72</v>
      </c>
      <c r="AT97" s="150">
        <v>0.38783153862509501</v>
      </c>
      <c r="AU97" s="150">
        <v>13853609.109999999</v>
      </c>
    </row>
    <row r="98" spans="1:47" ht="14.5" x14ac:dyDescent="0.35">
      <c r="A98" s="151" t="s">
        <v>882</v>
      </c>
      <c r="B98" s="151" t="s">
        <v>142</v>
      </c>
      <c r="C98" s="151" t="s">
        <v>143</v>
      </c>
      <c r="D98" t="s">
        <v>1520</v>
      </c>
      <c r="E98" s="150">
        <v>80.388000000000005</v>
      </c>
      <c r="F98" t="s">
        <v>1520</v>
      </c>
      <c r="G98" s="175">
        <v>-454843</v>
      </c>
      <c r="H98" s="150">
        <v>0.31709937038680602</v>
      </c>
      <c r="I98" s="150">
        <v>-458347</v>
      </c>
      <c r="J98" s="150">
        <v>0</v>
      </c>
      <c r="K98" s="150">
        <v>0.66250822597957804</v>
      </c>
      <c r="L98" s="176">
        <v>128154.43</v>
      </c>
      <c r="M98" s="175">
        <v>32410</v>
      </c>
      <c r="N98" s="150">
        <v>16</v>
      </c>
      <c r="O98" s="150">
        <v>53.86</v>
      </c>
      <c r="P98" s="150">
        <v>0</v>
      </c>
      <c r="Q98" s="150">
        <v>-479.97</v>
      </c>
      <c r="R98" s="150">
        <v>11775.7</v>
      </c>
      <c r="S98" s="150">
        <v>2629.7694769999998</v>
      </c>
      <c r="T98" s="150">
        <v>3526.3165223890601</v>
      </c>
      <c r="U98" s="150">
        <v>0.99546585276607502</v>
      </c>
      <c r="V98" s="150">
        <v>0.133475875763996</v>
      </c>
      <c r="W98" s="150">
        <v>3.1313657231257E-3</v>
      </c>
      <c r="X98" s="150">
        <v>8781.7999999999993</v>
      </c>
      <c r="Y98" s="150">
        <v>166.1</v>
      </c>
      <c r="Z98" s="150">
        <v>59214.671884406998</v>
      </c>
      <c r="AA98" s="150">
        <v>9.1420454545454604</v>
      </c>
      <c r="AB98" s="150">
        <v>15.8324471824202</v>
      </c>
      <c r="AC98" s="150">
        <v>27.16</v>
      </c>
      <c r="AD98" s="150">
        <v>96.825091200294494</v>
      </c>
      <c r="AE98" s="150">
        <v>0.58799999999999997</v>
      </c>
      <c r="AF98" s="150">
        <v>0.105975951404662</v>
      </c>
      <c r="AG98" s="150">
        <v>0.17355391262140599</v>
      </c>
      <c r="AH98" s="150">
        <v>0.27910789253363499</v>
      </c>
      <c r="AI98" s="150">
        <v>176.194911399072</v>
      </c>
      <c r="AJ98" s="150">
        <v>6.6502065600234799</v>
      </c>
      <c r="AK98" s="150">
        <v>1.48278906749081</v>
      </c>
      <c r="AL98" s="150">
        <v>3.3335691871406601</v>
      </c>
      <c r="AM98" s="150">
        <v>2.5</v>
      </c>
      <c r="AN98" s="150">
        <v>1.30588970392657</v>
      </c>
      <c r="AO98" s="150">
        <v>25</v>
      </c>
      <c r="AP98" s="150">
        <v>3.1013615733736798E-2</v>
      </c>
      <c r="AQ98" s="150">
        <v>45.52</v>
      </c>
      <c r="AR98" s="150">
        <v>2.9271579948281299</v>
      </c>
      <c r="AS98" s="150">
        <v>-230099.8</v>
      </c>
      <c r="AT98" s="150">
        <v>0.75056642185929001</v>
      </c>
      <c r="AU98" s="150">
        <v>30967333.170000002</v>
      </c>
    </row>
    <row r="99" spans="1:47" ht="14.5" x14ac:dyDescent="0.35">
      <c r="A99" s="151" t="s">
        <v>883</v>
      </c>
      <c r="B99" s="151" t="s">
        <v>767</v>
      </c>
      <c r="C99" s="151" t="s">
        <v>267</v>
      </c>
      <c r="D99" t="s">
        <v>1518</v>
      </c>
      <c r="E99" s="150">
        <v>101.05200000000001</v>
      </c>
      <c r="F99" t="s">
        <v>1518</v>
      </c>
      <c r="G99" s="175">
        <v>-129185</v>
      </c>
      <c r="H99" s="150">
        <v>0.40708113249487998</v>
      </c>
      <c r="I99" s="150">
        <v>115704</v>
      </c>
      <c r="J99" s="150">
        <v>0</v>
      </c>
      <c r="K99" s="150">
        <v>0.71999484429041005</v>
      </c>
      <c r="L99" s="176">
        <v>167870.05</v>
      </c>
      <c r="M99" s="175">
        <v>43435</v>
      </c>
      <c r="N99" s="150">
        <v>53</v>
      </c>
      <c r="O99" s="150">
        <v>14.38</v>
      </c>
      <c r="P99" s="150">
        <v>0</v>
      </c>
      <c r="Q99" s="150">
        <v>44.04</v>
      </c>
      <c r="R99" s="150">
        <v>10368.9</v>
      </c>
      <c r="S99" s="150">
        <v>1280.7440240000001</v>
      </c>
      <c r="T99" s="150">
        <v>1482.0190227549499</v>
      </c>
      <c r="U99" s="150">
        <v>0.29341776417299098</v>
      </c>
      <c r="V99" s="150">
        <v>0.117749567574793</v>
      </c>
      <c r="W99" s="150">
        <v>0</v>
      </c>
      <c r="X99" s="150">
        <v>8960.7000000000007</v>
      </c>
      <c r="Y99" s="150">
        <v>71.599999999999994</v>
      </c>
      <c r="Z99" s="150">
        <v>60694.432960893901</v>
      </c>
      <c r="AA99" s="150">
        <v>14.4657534246575</v>
      </c>
      <c r="AB99" s="150">
        <v>17.887486368715098</v>
      </c>
      <c r="AC99" s="150">
        <v>16</v>
      </c>
      <c r="AD99" s="150">
        <v>80.046501500000005</v>
      </c>
      <c r="AE99" s="150">
        <v>0.48809999999999998</v>
      </c>
      <c r="AF99" s="150">
        <v>0.12106371432124</v>
      </c>
      <c r="AG99" s="150">
        <v>0.140418124084004</v>
      </c>
      <c r="AH99" s="150">
        <v>0.26385623798469499</v>
      </c>
      <c r="AI99" s="150">
        <v>141.656721874347</v>
      </c>
      <c r="AJ99" s="150">
        <v>6.4550104174704801</v>
      </c>
      <c r="AK99" s="150">
        <v>1.63353802652321</v>
      </c>
      <c r="AL99" s="150">
        <v>3.07517367962696</v>
      </c>
      <c r="AM99" s="150">
        <v>0.5</v>
      </c>
      <c r="AN99" s="150">
        <v>0.86030265514904403</v>
      </c>
      <c r="AO99" s="150">
        <v>30</v>
      </c>
      <c r="AP99" s="150">
        <v>7.7712609970674501E-2</v>
      </c>
      <c r="AQ99" s="150">
        <v>18.93</v>
      </c>
      <c r="AR99" s="150">
        <v>3.9579209592974198</v>
      </c>
      <c r="AS99" s="150">
        <v>-22793.26</v>
      </c>
      <c r="AT99" s="150">
        <v>0.37730672505822499</v>
      </c>
      <c r="AU99" s="150">
        <v>13279868.439999999</v>
      </c>
    </row>
    <row r="100" spans="1:47" ht="14.5" x14ac:dyDescent="0.35">
      <c r="A100" s="151" t="s">
        <v>884</v>
      </c>
      <c r="B100" s="151" t="s">
        <v>144</v>
      </c>
      <c r="C100" s="151" t="s">
        <v>145</v>
      </c>
      <c r="D100" t="s">
        <v>1520</v>
      </c>
      <c r="E100" s="150">
        <v>72.477000000000004</v>
      </c>
      <c r="F100" t="s">
        <v>1520</v>
      </c>
      <c r="G100" s="175">
        <v>-2002942</v>
      </c>
      <c r="H100" s="150">
        <v>0.187954786205944</v>
      </c>
      <c r="I100" s="150">
        <v>1903069</v>
      </c>
      <c r="J100" s="150">
        <v>0</v>
      </c>
      <c r="K100" s="150">
        <v>0.26339635978780701</v>
      </c>
      <c r="L100" s="176">
        <v>145516.16</v>
      </c>
      <c r="M100" s="175">
        <v>34072</v>
      </c>
      <c r="N100" s="150">
        <v>533</v>
      </c>
      <c r="O100" s="150">
        <v>6248.54</v>
      </c>
      <c r="P100" s="150">
        <v>4606.6000000000004</v>
      </c>
      <c r="Q100" s="150">
        <v>-3.26999999999998</v>
      </c>
      <c r="R100" s="150">
        <v>14634.4</v>
      </c>
      <c r="S100" s="150">
        <v>35977.204177</v>
      </c>
      <c r="T100" s="150">
        <v>50184.514975384802</v>
      </c>
      <c r="U100" s="150">
        <v>0.80830590970687599</v>
      </c>
      <c r="V100" s="150">
        <v>0.197249161804983</v>
      </c>
      <c r="W100" s="150">
        <v>6.2958288472233198E-2</v>
      </c>
      <c r="X100" s="150">
        <v>10491.4</v>
      </c>
      <c r="Y100" s="150">
        <v>2593.7800000000002</v>
      </c>
      <c r="Z100" s="150">
        <v>61667.821037250797</v>
      </c>
      <c r="AA100" s="150">
        <v>12.178733823015</v>
      </c>
      <c r="AB100" s="150">
        <v>13.870568890576701</v>
      </c>
      <c r="AC100" s="150">
        <v>244.7</v>
      </c>
      <c r="AD100" s="150">
        <v>147.025762881079</v>
      </c>
      <c r="AE100" s="150">
        <v>0.29670000000000002</v>
      </c>
      <c r="AF100" s="150">
        <v>0.11836650556650601</v>
      </c>
      <c r="AG100" s="150">
        <v>0.125484004558191</v>
      </c>
      <c r="AH100" s="150">
        <v>0.24819284884326501</v>
      </c>
      <c r="AI100" s="150">
        <v>182.80742349080501</v>
      </c>
      <c r="AJ100" s="150">
        <v>6.16076322583588</v>
      </c>
      <c r="AK100" s="150">
        <v>1.52865537411242</v>
      </c>
      <c r="AL100" s="150">
        <v>2.74966643707522</v>
      </c>
      <c r="AM100" s="150">
        <v>0</v>
      </c>
      <c r="AN100" s="150">
        <v>0.35999504860508302</v>
      </c>
      <c r="AO100" s="150">
        <v>91</v>
      </c>
      <c r="AP100" s="150">
        <v>0.263314725407363</v>
      </c>
      <c r="AQ100" s="150">
        <v>83.08</v>
      </c>
      <c r="AR100" s="150">
        <v>2.9480295673360501</v>
      </c>
      <c r="AS100" s="150">
        <v>1887490.13</v>
      </c>
      <c r="AT100" s="150">
        <v>0.60430503294790705</v>
      </c>
      <c r="AU100" s="150">
        <v>526505960.07999998</v>
      </c>
    </row>
    <row r="101" spans="1:47" ht="14.5" x14ac:dyDescent="0.35">
      <c r="A101" s="151" t="s">
        <v>885</v>
      </c>
      <c r="B101" s="151" t="s">
        <v>146</v>
      </c>
      <c r="C101" s="151" t="s">
        <v>147</v>
      </c>
      <c r="D101" t="s">
        <v>1519</v>
      </c>
      <c r="E101" s="150">
        <v>81.930999999999997</v>
      </c>
      <c r="F101" t="s">
        <v>1519</v>
      </c>
      <c r="G101" s="175">
        <v>-495340</v>
      </c>
      <c r="H101" s="150">
        <v>0.62040315634262799</v>
      </c>
      <c r="I101" s="150">
        <v>-654520</v>
      </c>
      <c r="J101" s="150">
        <v>3.8974770454843301E-2</v>
      </c>
      <c r="K101" s="150">
        <v>0.76189837385393899</v>
      </c>
      <c r="L101" s="176">
        <v>126103.09</v>
      </c>
      <c r="M101" s="175">
        <v>33605</v>
      </c>
      <c r="N101" s="150">
        <v>42</v>
      </c>
      <c r="O101" s="150">
        <v>73.13</v>
      </c>
      <c r="P101" s="150">
        <v>0</v>
      </c>
      <c r="Q101" s="150">
        <v>-3.14</v>
      </c>
      <c r="R101" s="150">
        <v>12136.2</v>
      </c>
      <c r="S101" s="150">
        <v>2102.7318730000002</v>
      </c>
      <c r="T101" s="150">
        <v>2554.97795776564</v>
      </c>
      <c r="U101" s="150">
        <v>0.406095377144645</v>
      </c>
      <c r="V101" s="150">
        <v>0.16018983082204899</v>
      </c>
      <c r="W101" s="150">
        <v>2.9603783915249601E-3</v>
      </c>
      <c r="X101" s="150">
        <v>9988</v>
      </c>
      <c r="Y101" s="150">
        <v>132.46</v>
      </c>
      <c r="Z101" s="150">
        <v>66717.027857466397</v>
      </c>
      <c r="AA101" s="150">
        <v>13.237037037037</v>
      </c>
      <c r="AB101" s="150">
        <v>15.874466805073199</v>
      </c>
      <c r="AC101" s="150">
        <v>17</v>
      </c>
      <c r="AD101" s="150">
        <v>123.69011017647099</v>
      </c>
      <c r="AE101" s="150">
        <v>0.57689999999999997</v>
      </c>
      <c r="AF101" s="150">
        <v>0.106519108924851</v>
      </c>
      <c r="AG101" s="150">
        <v>0.175042206494709</v>
      </c>
      <c r="AH101" s="150">
        <v>0.28854512753288403</v>
      </c>
      <c r="AI101" s="150">
        <v>156.11928663621899</v>
      </c>
      <c r="AJ101" s="150">
        <v>5.5939410315069296</v>
      </c>
      <c r="AK101" s="150">
        <v>1.11506395513545</v>
      </c>
      <c r="AL101" s="150">
        <v>2.8291530018855999</v>
      </c>
      <c r="AM101" s="150">
        <v>2.75</v>
      </c>
      <c r="AN101" s="150">
        <v>1.8960905569087501</v>
      </c>
      <c r="AO101" s="150">
        <v>41</v>
      </c>
      <c r="AP101" s="150">
        <v>1.51057401812689E-2</v>
      </c>
      <c r="AQ101" s="150">
        <v>31.59</v>
      </c>
      <c r="AR101" s="150">
        <v>2.46660353894258</v>
      </c>
      <c r="AS101" s="150">
        <v>55125.79</v>
      </c>
      <c r="AT101" s="150">
        <v>0.70859406872810204</v>
      </c>
      <c r="AU101" s="150">
        <v>25519161.98</v>
      </c>
    </row>
    <row r="102" spans="1:47" ht="14.5" x14ac:dyDescent="0.35">
      <c r="A102" s="151" t="s">
        <v>886</v>
      </c>
      <c r="B102" s="151" t="s">
        <v>438</v>
      </c>
      <c r="C102" s="151" t="s">
        <v>293</v>
      </c>
      <c r="D102" t="s">
        <v>1518</v>
      </c>
      <c r="E102" s="150">
        <v>88.962000000000003</v>
      </c>
      <c r="F102" t="s">
        <v>1516</v>
      </c>
      <c r="G102" s="175">
        <v>232517</v>
      </c>
      <c r="H102" s="150">
        <v>0.35582751156892101</v>
      </c>
      <c r="I102" s="150">
        <v>232517</v>
      </c>
      <c r="J102" s="150">
        <v>0</v>
      </c>
      <c r="K102" s="150">
        <v>0.73152058754955196</v>
      </c>
      <c r="L102" s="176">
        <v>175714.09</v>
      </c>
      <c r="M102" s="175">
        <v>42123</v>
      </c>
      <c r="N102" t="s">
        <v>1581</v>
      </c>
      <c r="O102" s="150">
        <v>136.94999999999999</v>
      </c>
      <c r="P102" s="150">
        <v>0</v>
      </c>
      <c r="Q102" s="150">
        <v>120.76</v>
      </c>
      <c r="R102" s="150">
        <v>10992.8</v>
      </c>
      <c r="S102" s="150">
        <v>1845.8696600000001</v>
      </c>
      <c r="T102" s="150">
        <v>2203.3104291112199</v>
      </c>
      <c r="U102" s="150">
        <v>0.42650694632469299</v>
      </c>
      <c r="V102" s="150">
        <v>0.133130919438808</v>
      </c>
      <c r="W102" s="150">
        <v>2.2923720410465E-3</v>
      </c>
      <c r="X102" s="150">
        <v>9209.4</v>
      </c>
      <c r="Y102" s="150">
        <v>121.4</v>
      </c>
      <c r="Z102" s="150">
        <v>63131.228171334398</v>
      </c>
      <c r="AA102" s="150">
        <v>14.825396825396799</v>
      </c>
      <c r="AB102" s="150">
        <v>15.204857166392101</v>
      </c>
      <c r="AC102" s="150">
        <v>12.01</v>
      </c>
      <c r="AD102" s="150">
        <v>153.694393005828</v>
      </c>
      <c r="AE102" s="150">
        <v>0.49930000000000002</v>
      </c>
      <c r="AF102" s="150">
        <v>0.132983033823974</v>
      </c>
      <c r="AG102" s="150">
        <v>0.160482561209634</v>
      </c>
      <c r="AH102" s="150">
        <v>0.30163027034284501</v>
      </c>
      <c r="AI102" s="150">
        <v>108.12843632740601</v>
      </c>
      <c r="AJ102" s="150">
        <v>7.99834591740108</v>
      </c>
      <c r="AK102" s="150">
        <v>1.7331566052577501</v>
      </c>
      <c r="AL102" s="150">
        <v>4.1978883817406603</v>
      </c>
      <c r="AM102" s="150">
        <v>0</v>
      </c>
      <c r="AN102" s="150">
        <v>0.90079242913254698</v>
      </c>
      <c r="AO102" s="150">
        <v>38</v>
      </c>
      <c r="AP102" s="150">
        <v>9.2165898617511503E-3</v>
      </c>
      <c r="AQ102" s="150">
        <v>21.84</v>
      </c>
      <c r="AR102" s="150">
        <v>3.4524359878518598</v>
      </c>
      <c r="AS102" s="150">
        <v>87.799999999930193</v>
      </c>
      <c r="AT102" s="150">
        <v>0.44555029837685201</v>
      </c>
      <c r="AU102" s="150">
        <v>20291274.210000001</v>
      </c>
    </row>
    <row r="103" spans="1:47" ht="14.5" x14ac:dyDescent="0.35">
      <c r="A103" s="151" t="s">
        <v>887</v>
      </c>
      <c r="B103" s="151" t="s">
        <v>690</v>
      </c>
      <c r="C103" s="151" t="s">
        <v>250</v>
      </c>
      <c r="D103" t="s">
        <v>1520</v>
      </c>
      <c r="E103" s="150">
        <v>76.87</v>
      </c>
      <c r="F103" t="s">
        <v>1520</v>
      </c>
      <c r="G103" s="175">
        <v>-128146</v>
      </c>
      <c r="H103" s="150">
        <v>0.32654163347113302</v>
      </c>
      <c r="I103" s="150">
        <v>-110447</v>
      </c>
      <c r="J103" s="150">
        <v>0</v>
      </c>
      <c r="K103" s="150">
        <v>0.67357695872840695</v>
      </c>
      <c r="L103" s="176">
        <v>121931.57</v>
      </c>
      <c r="M103" s="175">
        <v>37229</v>
      </c>
      <c r="N103" s="150">
        <v>3</v>
      </c>
      <c r="O103" s="150">
        <v>8.89</v>
      </c>
      <c r="P103" s="150">
        <v>0</v>
      </c>
      <c r="Q103" s="150">
        <v>191.87</v>
      </c>
      <c r="R103" s="150">
        <v>9850.6</v>
      </c>
      <c r="S103" s="150">
        <v>688.38730999999996</v>
      </c>
      <c r="T103" s="150">
        <v>847.35869224032604</v>
      </c>
      <c r="U103" s="150">
        <v>0.60042616416040595</v>
      </c>
      <c r="V103" s="150">
        <v>0.14932877830069199</v>
      </c>
      <c r="W103" s="150">
        <v>0</v>
      </c>
      <c r="X103" s="150">
        <v>8002.6</v>
      </c>
      <c r="Y103" s="150">
        <v>55.3</v>
      </c>
      <c r="Z103" s="150">
        <v>37884.549728752303</v>
      </c>
      <c r="AA103" s="150">
        <v>7.7333333333333298</v>
      </c>
      <c r="AB103" s="150">
        <v>12.4482334538879</v>
      </c>
      <c r="AC103" s="150">
        <v>6.95</v>
      </c>
      <c r="AD103" s="150">
        <v>99.0485338129496</v>
      </c>
      <c r="AE103" s="150">
        <v>0.27739999999999998</v>
      </c>
      <c r="AF103" s="150">
        <v>0.12163171752658</v>
      </c>
      <c r="AG103" s="150">
        <v>0.16123108521886401</v>
      </c>
      <c r="AH103" s="150">
        <v>0.28503466516493597</v>
      </c>
      <c r="AI103" s="150">
        <v>155.435753166339</v>
      </c>
      <c r="AJ103" s="150">
        <v>6.3819219626168202</v>
      </c>
      <c r="AK103" s="150">
        <v>1.75789542056075</v>
      </c>
      <c r="AL103" s="150">
        <v>3.4474003738317802</v>
      </c>
      <c r="AM103" s="150">
        <v>0.5</v>
      </c>
      <c r="AN103" s="150">
        <v>1.3153607430056899</v>
      </c>
      <c r="AO103" s="150">
        <v>22</v>
      </c>
      <c r="AP103" s="150">
        <v>0</v>
      </c>
      <c r="AQ103" s="150">
        <v>18.18</v>
      </c>
      <c r="AR103" s="150">
        <v>2.6762345959845701</v>
      </c>
      <c r="AS103" s="150">
        <v>5679.38</v>
      </c>
      <c r="AT103" s="150">
        <v>0.43247617552844098</v>
      </c>
      <c r="AU103" s="150">
        <v>6781059.7999999998</v>
      </c>
    </row>
    <row r="104" spans="1:47" ht="14.5" x14ac:dyDescent="0.35">
      <c r="A104" s="151" t="s">
        <v>888</v>
      </c>
      <c r="B104" s="151" t="s">
        <v>148</v>
      </c>
      <c r="C104" s="151" t="s">
        <v>149</v>
      </c>
      <c r="D104" t="s">
        <v>1520</v>
      </c>
      <c r="E104" s="150">
        <v>82.533000000000001</v>
      </c>
      <c r="F104" t="s">
        <v>1520</v>
      </c>
      <c r="G104" s="175">
        <v>-401774</v>
      </c>
      <c r="H104" s="150">
        <v>0.232828787544231</v>
      </c>
      <c r="I104" s="150">
        <v>-388235</v>
      </c>
      <c r="J104" s="150">
        <v>6.67813432824134E-3</v>
      </c>
      <c r="K104" s="150">
        <v>0.77869744277410902</v>
      </c>
      <c r="L104" s="176">
        <v>91516.42</v>
      </c>
      <c r="M104" s="175">
        <v>32376</v>
      </c>
      <c r="N104" s="150">
        <v>13</v>
      </c>
      <c r="O104" s="150">
        <v>38.15</v>
      </c>
      <c r="P104" s="150">
        <v>0</v>
      </c>
      <c r="Q104" s="150">
        <v>-50.24</v>
      </c>
      <c r="R104" s="150">
        <v>12241.3</v>
      </c>
      <c r="S104" s="150">
        <v>1873.0569370000001</v>
      </c>
      <c r="T104" s="150">
        <v>2600.0715216997701</v>
      </c>
      <c r="U104" s="150">
        <v>0.99552128510656102</v>
      </c>
      <c r="V104" s="150">
        <v>0.18402130399306699</v>
      </c>
      <c r="W104" s="150">
        <v>2.1355464006377902E-3</v>
      </c>
      <c r="X104" s="150">
        <v>8818.5</v>
      </c>
      <c r="Y104" s="150">
        <v>138.11000000000001</v>
      </c>
      <c r="Z104" s="150">
        <v>54779.374484106898</v>
      </c>
      <c r="AA104" s="150">
        <v>12.801369863013701</v>
      </c>
      <c r="AB104" s="150">
        <v>13.5620660125987</v>
      </c>
      <c r="AC104" s="150">
        <v>11.5</v>
      </c>
      <c r="AD104" s="150">
        <v>162.87451626087</v>
      </c>
      <c r="AE104" s="150">
        <v>0.54359999999999997</v>
      </c>
      <c r="AF104" s="150">
        <v>0.101796769234081</v>
      </c>
      <c r="AG104" s="150">
        <v>0.20644955656872299</v>
      </c>
      <c r="AH104" s="150">
        <v>0.31312629050241098</v>
      </c>
      <c r="AI104" s="150">
        <v>0</v>
      </c>
      <c r="AJ104" t="s">
        <v>1581</v>
      </c>
      <c r="AK104" t="s">
        <v>1581</v>
      </c>
      <c r="AL104" t="s">
        <v>1581</v>
      </c>
      <c r="AM104" s="150">
        <v>0.5</v>
      </c>
      <c r="AN104" s="150">
        <v>0.87471513956903901</v>
      </c>
      <c r="AO104" s="150">
        <v>72</v>
      </c>
      <c r="AP104" s="150">
        <v>1.4534883720930199E-2</v>
      </c>
      <c r="AQ104" s="150">
        <v>9.1</v>
      </c>
      <c r="AR104" s="150">
        <v>2.8797440077301699</v>
      </c>
      <c r="AS104" s="150">
        <v>-154867.22</v>
      </c>
      <c r="AT104" s="150">
        <v>0.56900150826660201</v>
      </c>
      <c r="AU104" s="150">
        <v>22928657.670000002</v>
      </c>
    </row>
    <row r="105" spans="1:47" ht="14.5" x14ac:dyDescent="0.35">
      <c r="A105" s="151" t="s">
        <v>889</v>
      </c>
      <c r="B105" s="151" t="s">
        <v>674</v>
      </c>
      <c r="C105" s="151" t="s">
        <v>228</v>
      </c>
      <c r="D105" t="s">
        <v>1520</v>
      </c>
      <c r="E105" s="150">
        <v>87.265000000000001</v>
      </c>
      <c r="F105" t="s">
        <v>1520</v>
      </c>
      <c r="G105" s="175">
        <v>-1164896</v>
      </c>
      <c r="H105" s="150">
        <v>0.20165651878135701</v>
      </c>
      <c r="I105" s="150">
        <v>-1164896</v>
      </c>
      <c r="J105" s="150">
        <v>0</v>
      </c>
      <c r="K105" s="150">
        <v>0.77061857468530504</v>
      </c>
      <c r="L105" s="176">
        <v>135772.97</v>
      </c>
      <c r="M105" s="175">
        <v>40518</v>
      </c>
      <c r="N105" s="150">
        <v>104</v>
      </c>
      <c r="O105" s="150">
        <v>47.72</v>
      </c>
      <c r="P105" s="150">
        <v>0</v>
      </c>
      <c r="Q105" s="150">
        <v>150.58000000000001</v>
      </c>
      <c r="R105" s="150">
        <v>10589.3</v>
      </c>
      <c r="S105" s="150">
        <v>1654.4531649999999</v>
      </c>
      <c r="T105" s="150">
        <v>2007.44013061838</v>
      </c>
      <c r="U105" s="150">
        <v>0.345575527972108</v>
      </c>
      <c r="V105" s="150">
        <v>0.16348690293689899</v>
      </c>
      <c r="W105" s="150">
        <v>1.87600354344271E-4</v>
      </c>
      <c r="X105" s="150">
        <v>8727.2999999999993</v>
      </c>
      <c r="Y105" s="150">
        <v>113.24</v>
      </c>
      <c r="Z105" s="150">
        <v>49770.166283998602</v>
      </c>
      <c r="AA105" s="150">
        <v>10.846153846153801</v>
      </c>
      <c r="AB105" s="150">
        <v>14.6101480483928</v>
      </c>
      <c r="AC105" s="150">
        <v>16</v>
      </c>
      <c r="AD105" s="150">
        <v>103.40332281249999</v>
      </c>
      <c r="AE105" s="150">
        <v>0.54359999999999997</v>
      </c>
      <c r="AF105" s="150">
        <v>0.115505540422672</v>
      </c>
      <c r="AG105" s="150">
        <v>0.22007012682033</v>
      </c>
      <c r="AH105" s="150">
        <v>0.341513492005455</v>
      </c>
      <c r="AI105" s="150">
        <v>164.74325521327199</v>
      </c>
      <c r="AJ105" s="150">
        <v>5.9326923246257701</v>
      </c>
      <c r="AK105" s="150">
        <v>1.1086631200469601</v>
      </c>
      <c r="AL105" s="150">
        <v>3.6569129366011199</v>
      </c>
      <c r="AM105" s="150">
        <v>1.75</v>
      </c>
      <c r="AN105" s="150">
        <v>0.99569909469594198</v>
      </c>
      <c r="AO105" s="150">
        <v>110</v>
      </c>
      <c r="AP105" s="150">
        <v>2.61136712749616E-2</v>
      </c>
      <c r="AQ105" s="150">
        <v>5.26</v>
      </c>
      <c r="AR105" s="150">
        <v>3.4602349200298899</v>
      </c>
      <c r="AS105" s="150">
        <v>14031.9</v>
      </c>
      <c r="AT105" s="150">
        <v>0.49677038354442199</v>
      </c>
      <c r="AU105" s="150">
        <v>17519476.109999999</v>
      </c>
    </row>
    <row r="106" spans="1:47" ht="14.5" x14ac:dyDescent="0.35">
      <c r="A106" s="151" t="s">
        <v>890</v>
      </c>
      <c r="B106" s="151" t="s">
        <v>573</v>
      </c>
      <c r="C106" s="151" t="s">
        <v>173</v>
      </c>
      <c r="D106" t="s">
        <v>1520</v>
      </c>
      <c r="E106" s="150">
        <v>79.066000000000003</v>
      </c>
      <c r="F106" t="s">
        <v>1520</v>
      </c>
      <c r="G106" s="175">
        <v>3544501</v>
      </c>
      <c r="H106" s="150">
        <v>0.71164960068329697</v>
      </c>
      <c r="I106" s="150">
        <v>3074973</v>
      </c>
      <c r="J106" s="150">
        <v>0</v>
      </c>
      <c r="K106" s="150">
        <v>0.623250057266035</v>
      </c>
      <c r="L106" s="176">
        <v>73645.740000000005</v>
      </c>
      <c r="M106" s="175">
        <v>27768</v>
      </c>
      <c r="N106" s="150">
        <v>1</v>
      </c>
      <c r="O106" s="150">
        <v>86.38</v>
      </c>
      <c r="P106" s="150">
        <v>0</v>
      </c>
      <c r="Q106" s="150">
        <v>665.04</v>
      </c>
      <c r="R106" s="150">
        <v>9669.1</v>
      </c>
      <c r="S106" s="150">
        <v>1624.2702469999999</v>
      </c>
      <c r="T106" s="150">
        <v>2130.0349165325702</v>
      </c>
      <c r="U106" s="150">
        <v>0.99474660573524598</v>
      </c>
      <c r="V106" s="150">
        <v>9.9029705368973597E-2</v>
      </c>
      <c r="W106" s="150">
        <v>2.3457478871125301E-2</v>
      </c>
      <c r="X106" s="150">
        <v>7373.2</v>
      </c>
      <c r="Y106" s="150">
        <v>90.5</v>
      </c>
      <c r="Z106" s="150">
        <v>61566</v>
      </c>
      <c r="AA106" s="150">
        <v>11.978260869565201</v>
      </c>
      <c r="AB106" s="150">
        <v>17.9477375359116</v>
      </c>
      <c r="AC106" s="150">
        <v>11</v>
      </c>
      <c r="AD106" s="150">
        <v>147.66093154545501</v>
      </c>
      <c r="AE106" s="150">
        <v>0.82099999999999995</v>
      </c>
      <c r="AF106" s="150">
        <v>0.119565627782214</v>
      </c>
      <c r="AG106" s="150">
        <v>0.149021042895468</v>
      </c>
      <c r="AH106" s="150">
        <v>0.26838197172225298</v>
      </c>
      <c r="AI106" s="150">
        <v>0</v>
      </c>
      <c r="AJ106" t="s">
        <v>1581</v>
      </c>
      <c r="AK106" t="s">
        <v>1581</v>
      </c>
      <c r="AL106" t="s">
        <v>1581</v>
      </c>
      <c r="AM106" s="150">
        <v>1.5</v>
      </c>
      <c r="AN106" s="150">
        <v>0.77530158665564997</v>
      </c>
      <c r="AO106" s="150">
        <v>4</v>
      </c>
      <c r="AP106" s="150">
        <v>6.5502183406113496E-2</v>
      </c>
      <c r="AQ106" s="150">
        <v>110.75</v>
      </c>
      <c r="AR106" s="150">
        <v>2.4061052100047702</v>
      </c>
      <c r="AS106" s="150">
        <v>-137128.81</v>
      </c>
      <c r="AT106" s="150">
        <v>0.77360552947716699</v>
      </c>
      <c r="AU106" s="150">
        <v>15705246.93</v>
      </c>
    </row>
    <row r="107" spans="1:47" ht="14.5" x14ac:dyDescent="0.35">
      <c r="A107" s="151" t="s">
        <v>891</v>
      </c>
      <c r="B107" s="151" t="s">
        <v>441</v>
      </c>
      <c r="C107" s="151" t="s">
        <v>375</v>
      </c>
      <c r="D107" t="s">
        <v>1520</v>
      </c>
      <c r="E107" s="150">
        <v>77.613</v>
      </c>
      <c r="F107" t="s">
        <v>1520</v>
      </c>
      <c r="G107" s="175">
        <v>116113</v>
      </c>
      <c r="H107" s="150">
        <v>0.196681669909885</v>
      </c>
      <c r="I107" s="150">
        <v>236063</v>
      </c>
      <c r="J107" s="150">
        <v>0</v>
      </c>
      <c r="K107" s="150">
        <v>0.57434114757184895</v>
      </c>
      <c r="L107" s="176">
        <v>201765.63</v>
      </c>
      <c r="M107" s="175">
        <v>43684</v>
      </c>
      <c r="N107" s="150">
        <v>112</v>
      </c>
      <c r="O107" s="150">
        <v>30.67</v>
      </c>
      <c r="P107" s="150">
        <v>0</v>
      </c>
      <c r="Q107" s="150">
        <v>-171.26</v>
      </c>
      <c r="R107" s="150">
        <v>11671.8</v>
      </c>
      <c r="S107" s="150">
        <v>1427.975684</v>
      </c>
      <c r="T107" s="150">
        <v>1754.4723119851801</v>
      </c>
      <c r="U107" s="150">
        <v>0.40346176160797997</v>
      </c>
      <c r="V107" s="150">
        <v>0.158838963815297</v>
      </c>
      <c r="W107" s="150">
        <v>0</v>
      </c>
      <c r="X107" s="150">
        <v>9499.7000000000007</v>
      </c>
      <c r="Y107" s="150">
        <v>88.41</v>
      </c>
      <c r="Z107" s="150">
        <v>59509.701730573499</v>
      </c>
      <c r="AA107" s="150">
        <v>11.2452830188679</v>
      </c>
      <c r="AB107" s="150">
        <v>16.151743965614699</v>
      </c>
      <c r="AC107" s="150">
        <v>12</v>
      </c>
      <c r="AD107" s="150">
        <v>118.99797366666699</v>
      </c>
      <c r="AE107" s="150">
        <v>0.59909999999999997</v>
      </c>
      <c r="AF107" s="150">
        <v>0.13339019591104301</v>
      </c>
      <c r="AG107" s="150">
        <v>0.119162300804372</v>
      </c>
      <c r="AH107" s="150">
        <v>0.25440237900692297</v>
      </c>
      <c r="AI107" s="150">
        <v>139.951262643489</v>
      </c>
      <c r="AJ107" s="150">
        <v>6.5563856350107796</v>
      </c>
      <c r="AK107" s="150">
        <v>1.3970905242510501</v>
      </c>
      <c r="AL107" s="150">
        <v>2.5636709082448101</v>
      </c>
      <c r="AM107" s="150">
        <v>3</v>
      </c>
      <c r="AN107" s="150">
        <v>0.96389381334537805</v>
      </c>
      <c r="AO107" s="150">
        <v>78</v>
      </c>
      <c r="AP107" s="150">
        <v>4.54054054054054E-2</v>
      </c>
      <c r="AQ107" s="150">
        <v>10.65</v>
      </c>
      <c r="AR107" s="150">
        <v>3.5376244207752299</v>
      </c>
      <c r="AS107" s="150">
        <v>42808.47</v>
      </c>
      <c r="AT107" s="150">
        <v>0.52354221709251103</v>
      </c>
      <c r="AU107" s="150">
        <v>16667020.65</v>
      </c>
    </row>
    <row r="108" spans="1:47" ht="14.5" x14ac:dyDescent="0.35">
      <c r="A108" s="151" t="s">
        <v>892</v>
      </c>
      <c r="B108" s="151" t="s">
        <v>151</v>
      </c>
      <c r="C108" s="151" t="s">
        <v>109</v>
      </c>
      <c r="D108" t="s">
        <v>1520</v>
      </c>
      <c r="E108" s="150">
        <v>75.353999999999999</v>
      </c>
      <c r="F108" t="s">
        <v>1520</v>
      </c>
      <c r="G108" s="175">
        <v>-6624930</v>
      </c>
      <c r="H108" s="150">
        <v>0.138049363043108</v>
      </c>
      <c r="I108" s="150">
        <v>-8323103</v>
      </c>
      <c r="J108" s="150">
        <v>0</v>
      </c>
      <c r="K108" s="150">
        <v>0.80389365063928897</v>
      </c>
      <c r="L108" s="176">
        <v>165705.63</v>
      </c>
      <c r="M108" s="175">
        <v>43117</v>
      </c>
      <c r="N108" s="150">
        <v>124</v>
      </c>
      <c r="O108" s="150">
        <v>335.34</v>
      </c>
      <c r="P108" s="150">
        <v>880.34</v>
      </c>
      <c r="Q108" s="150">
        <v>-156.27000000000001</v>
      </c>
      <c r="R108" s="150">
        <v>21222.1</v>
      </c>
      <c r="S108" s="150">
        <v>5148.4322199999997</v>
      </c>
      <c r="T108" s="150">
        <v>7585.3680484037504</v>
      </c>
      <c r="U108" s="150">
        <v>0.99983878587412001</v>
      </c>
      <c r="V108" s="150">
        <v>0.195094871036294</v>
      </c>
      <c r="W108" s="150">
        <v>1.54172456018077E-2</v>
      </c>
      <c r="X108" s="150">
        <v>14404.1</v>
      </c>
      <c r="Y108" s="150">
        <v>396.34</v>
      </c>
      <c r="Z108" s="150">
        <v>82414.201443205297</v>
      </c>
      <c r="AA108" s="150">
        <v>9.7215496368038803</v>
      </c>
      <c r="AB108" s="150">
        <v>12.989938487157501</v>
      </c>
      <c r="AC108" s="150">
        <v>43</v>
      </c>
      <c r="AD108" s="150">
        <v>119.73098186046499</v>
      </c>
      <c r="AE108" s="150">
        <v>0.71</v>
      </c>
      <c r="AF108" s="150">
        <v>0.120287154075764</v>
      </c>
      <c r="AG108" s="150">
        <v>0.19841998531239599</v>
      </c>
      <c r="AH108" s="150">
        <v>0.323265984335942</v>
      </c>
      <c r="AI108" s="150">
        <v>0</v>
      </c>
      <c r="AJ108" t="s">
        <v>1581</v>
      </c>
      <c r="AK108" t="s">
        <v>1581</v>
      </c>
      <c r="AL108" t="s">
        <v>1581</v>
      </c>
      <c r="AM108" s="150">
        <v>3.8</v>
      </c>
      <c r="AN108" s="150">
        <v>0.60397017022631105</v>
      </c>
      <c r="AO108" s="150">
        <v>10</v>
      </c>
      <c r="AP108" s="150">
        <v>0.422703936109527</v>
      </c>
      <c r="AQ108" s="150">
        <v>143.9</v>
      </c>
      <c r="AR108" s="150">
        <v>3.0842791872721298</v>
      </c>
      <c r="AS108" s="150">
        <v>300844.62</v>
      </c>
      <c r="AT108" s="150">
        <v>0.67710796131340401</v>
      </c>
      <c r="AU108" s="150">
        <v>109260741.34999999</v>
      </c>
    </row>
    <row r="109" spans="1:47" ht="14.5" x14ac:dyDescent="0.35">
      <c r="A109" s="151" t="s">
        <v>1545</v>
      </c>
      <c r="B109" s="151" t="s">
        <v>150</v>
      </c>
      <c r="C109" s="151" t="s">
        <v>109</v>
      </c>
      <c r="D109" t="s">
        <v>1520</v>
      </c>
      <c r="E109" s="150">
        <v>60.942999999999998</v>
      </c>
      <c r="F109" t="s">
        <v>1520</v>
      </c>
      <c r="G109" s="175">
        <v>-47746948</v>
      </c>
      <c r="H109" s="150">
        <v>2.7719290095079799E-2</v>
      </c>
      <c r="I109" s="150">
        <v>-48798983</v>
      </c>
      <c r="J109" s="150">
        <v>0</v>
      </c>
      <c r="K109" s="150">
        <v>0.67802305965104703</v>
      </c>
      <c r="L109" s="176">
        <v>91034.57</v>
      </c>
      <c r="M109" s="175">
        <v>26642</v>
      </c>
      <c r="N109" s="150">
        <v>140</v>
      </c>
      <c r="O109" s="150">
        <v>15247.42</v>
      </c>
      <c r="P109" s="150">
        <v>2</v>
      </c>
      <c r="Q109" s="150">
        <v>659.24</v>
      </c>
      <c r="R109" s="150">
        <v>19145</v>
      </c>
      <c r="S109" s="150">
        <v>37701.131987000001</v>
      </c>
      <c r="T109" s="150">
        <v>58249.833608929701</v>
      </c>
      <c r="U109" s="150">
        <v>0.99994695119497501</v>
      </c>
      <c r="V109" s="150">
        <v>0.234597934806036</v>
      </c>
      <c r="W109" s="150">
        <v>9.7206057427232706E-2</v>
      </c>
      <c r="X109" s="150">
        <v>12391.3</v>
      </c>
      <c r="Y109" s="150">
        <v>2471.27</v>
      </c>
      <c r="Z109" s="150">
        <v>71467.248754688902</v>
      </c>
      <c r="AA109" s="150">
        <v>12.6030051403717</v>
      </c>
      <c r="AB109" s="150">
        <v>15.255772128096099</v>
      </c>
      <c r="AC109" s="150">
        <v>763.26</v>
      </c>
      <c r="AD109" s="150">
        <v>49.394874599743197</v>
      </c>
      <c r="AE109" s="150">
        <v>0.48809999999999998</v>
      </c>
      <c r="AF109" s="150">
        <v>0.110550871115532</v>
      </c>
      <c r="AG109" s="150">
        <v>0.145562334532084</v>
      </c>
      <c r="AH109" s="150">
        <v>0.27120348263002902</v>
      </c>
      <c r="AI109" s="150">
        <v>288.86156531732797</v>
      </c>
      <c r="AJ109" s="150">
        <v>5.6485883999938302</v>
      </c>
      <c r="AK109" s="150">
        <v>1.5422368537524</v>
      </c>
      <c r="AL109" s="150">
        <v>2.8775107571727299</v>
      </c>
      <c r="AM109" s="150">
        <v>1</v>
      </c>
      <c r="AN109" s="150">
        <v>0.506542479147159</v>
      </c>
      <c r="AO109" s="150">
        <v>79</v>
      </c>
      <c r="AP109" s="150">
        <v>0.32820197044334998</v>
      </c>
      <c r="AQ109" s="150">
        <v>83.47</v>
      </c>
      <c r="AR109" s="150">
        <v>2.8831949390349698</v>
      </c>
      <c r="AS109" s="150">
        <v>3677585.06</v>
      </c>
      <c r="AT109" s="150">
        <v>0.68050874464052202</v>
      </c>
      <c r="AU109" s="150">
        <v>721789175.61000001</v>
      </c>
    </row>
    <row r="110" spans="1:47" ht="14.5" x14ac:dyDescent="0.35">
      <c r="A110" s="151" t="s">
        <v>893</v>
      </c>
      <c r="B110" s="151" t="s">
        <v>447</v>
      </c>
      <c r="C110" s="151" t="s">
        <v>328</v>
      </c>
      <c r="D110" t="s">
        <v>1518</v>
      </c>
      <c r="E110" s="150">
        <v>93.495000000000005</v>
      </c>
      <c r="F110" t="s">
        <v>1518</v>
      </c>
      <c r="G110" s="175">
        <v>530673</v>
      </c>
      <c r="H110" s="150">
        <v>0.219708437148776</v>
      </c>
      <c r="I110" s="150">
        <v>530673</v>
      </c>
      <c r="J110" s="150">
        <v>1.0073498390760801E-2</v>
      </c>
      <c r="K110" s="150">
        <v>0.73641618300699396</v>
      </c>
      <c r="L110" s="176">
        <v>166555.82</v>
      </c>
      <c r="M110" s="175">
        <v>48563</v>
      </c>
      <c r="N110" s="150">
        <v>111</v>
      </c>
      <c r="O110" s="150">
        <v>42.56</v>
      </c>
      <c r="P110" s="150">
        <v>0</v>
      </c>
      <c r="Q110" s="150">
        <v>48.52</v>
      </c>
      <c r="R110" s="150">
        <v>9572.7000000000007</v>
      </c>
      <c r="S110" s="150">
        <v>1650.196314</v>
      </c>
      <c r="T110" s="150">
        <v>1892.8813402762401</v>
      </c>
      <c r="U110" s="150">
        <v>0.200486728271773</v>
      </c>
      <c r="V110" s="150">
        <v>0.12392047677304401</v>
      </c>
      <c r="W110" s="150">
        <v>6.05988506649882E-4</v>
      </c>
      <c r="X110" s="150">
        <v>8345.4</v>
      </c>
      <c r="Y110" s="150">
        <v>88.39</v>
      </c>
      <c r="Z110" s="150">
        <v>56446.837877587997</v>
      </c>
      <c r="AA110" s="150">
        <v>14</v>
      </c>
      <c r="AB110" s="150">
        <v>18.6694910510239</v>
      </c>
      <c r="AC110" s="150">
        <v>12</v>
      </c>
      <c r="AD110" s="150">
        <v>137.51635949999999</v>
      </c>
      <c r="AE110" s="150">
        <v>0.49930000000000002</v>
      </c>
      <c r="AF110" s="150">
        <v>0.104792723400894</v>
      </c>
      <c r="AG110" s="150">
        <v>0.174230713834261</v>
      </c>
      <c r="AH110" s="150">
        <v>0.28609760965830999</v>
      </c>
      <c r="AI110" s="150">
        <v>163.87686586482101</v>
      </c>
      <c r="AJ110" s="150">
        <v>5.9798124831286597</v>
      </c>
      <c r="AK110" s="150">
        <v>1.8680371557784099</v>
      </c>
      <c r="AL110" s="150">
        <v>1.9828703652345001</v>
      </c>
      <c r="AM110" s="150">
        <v>0.5</v>
      </c>
      <c r="AN110" s="150">
        <v>1.17656092117735</v>
      </c>
      <c r="AO110" s="150">
        <v>127</v>
      </c>
      <c r="AP110" s="150">
        <v>1.1441647597254001E-2</v>
      </c>
      <c r="AQ110" s="150">
        <v>6.57</v>
      </c>
      <c r="AR110" s="150">
        <v>4.1084188757598801</v>
      </c>
      <c r="AS110" s="150">
        <v>-3858.5100000000102</v>
      </c>
      <c r="AT110" s="150">
        <v>0.31803623470111703</v>
      </c>
      <c r="AU110" s="150">
        <v>15796853.24</v>
      </c>
    </row>
    <row r="111" spans="1:47" ht="14.5" x14ac:dyDescent="0.35">
      <c r="A111" s="151" t="s">
        <v>894</v>
      </c>
      <c r="B111" s="151" t="s">
        <v>602</v>
      </c>
      <c r="C111" s="151" t="s">
        <v>128</v>
      </c>
      <c r="D111" t="s">
        <v>1518</v>
      </c>
      <c r="E111" s="150">
        <v>94.39</v>
      </c>
      <c r="F111" t="s">
        <v>1516</v>
      </c>
      <c r="G111" s="175">
        <v>4026030</v>
      </c>
      <c r="H111" s="150">
        <v>0.77473897900320399</v>
      </c>
      <c r="I111" s="150">
        <v>4075824</v>
      </c>
      <c r="J111" s="150">
        <v>0</v>
      </c>
      <c r="K111" s="150">
        <v>0.68474379688662601</v>
      </c>
      <c r="L111" s="176">
        <v>205322.85</v>
      </c>
      <c r="M111" s="175">
        <v>44463</v>
      </c>
      <c r="N111" s="150">
        <v>110</v>
      </c>
      <c r="O111" s="150">
        <v>45.78</v>
      </c>
      <c r="P111" s="150">
        <v>0</v>
      </c>
      <c r="Q111" s="150">
        <v>-61.45</v>
      </c>
      <c r="R111" s="150">
        <v>12865.5</v>
      </c>
      <c r="S111" s="150">
        <v>2257.186733</v>
      </c>
      <c r="T111" s="150">
        <v>2673.95812537452</v>
      </c>
      <c r="U111" s="150">
        <v>0.29624305611227397</v>
      </c>
      <c r="V111" s="150">
        <v>0.131965045977434</v>
      </c>
      <c r="W111" s="150">
        <v>1.8510480054288001E-3</v>
      </c>
      <c r="X111" s="150">
        <v>10860.3</v>
      </c>
      <c r="Y111" s="150">
        <v>151.03</v>
      </c>
      <c r="Z111" s="150">
        <v>63666.8773091439</v>
      </c>
      <c r="AA111" s="150">
        <v>12.9161676646707</v>
      </c>
      <c r="AB111" s="150">
        <v>14.9452872475667</v>
      </c>
      <c r="AC111" s="150">
        <v>15.95</v>
      </c>
      <c r="AD111" s="150">
        <v>141.51640959247601</v>
      </c>
      <c r="AE111" s="150">
        <v>0.63239999999999996</v>
      </c>
      <c r="AF111" s="150">
        <v>0.10768078159342</v>
      </c>
      <c r="AG111" s="150">
        <v>0.16825617091489101</v>
      </c>
      <c r="AH111" s="150">
        <v>0.282178454177267</v>
      </c>
      <c r="AI111" s="150">
        <v>178.87842157541201</v>
      </c>
      <c r="AJ111" s="150">
        <v>6.3897569360167603</v>
      </c>
      <c r="AK111" s="150">
        <v>1.6097694433849601</v>
      </c>
      <c r="AL111" s="150">
        <v>3.4904893724520898</v>
      </c>
      <c r="AM111" s="150">
        <v>2</v>
      </c>
      <c r="AN111" s="150">
        <v>0.99735450585520202</v>
      </c>
      <c r="AO111" s="150">
        <v>117</v>
      </c>
      <c r="AP111" s="150">
        <v>1.34589502018843E-2</v>
      </c>
      <c r="AQ111" s="150">
        <v>12.06</v>
      </c>
      <c r="AR111" s="150">
        <v>3.3919430952106699</v>
      </c>
      <c r="AS111" s="150">
        <v>13143.4800000001</v>
      </c>
      <c r="AT111" s="150">
        <v>0.43059746660706999</v>
      </c>
      <c r="AU111" s="150">
        <v>29039930.780000001</v>
      </c>
    </row>
    <row r="112" spans="1:47" ht="14.5" x14ac:dyDescent="0.35">
      <c r="A112" s="151" t="s">
        <v>895</v>
      </c>
      <c r="B112" s="151" t="s">
        <v>352</v>
      </c>
      <c r="C112" s="151" t="s">
        <v>185</v>
      </c>
      <c r="D112" t="s">
        <v>1518</v>
      </c>
      <c r="E112" s="150">
        <v>86.995000000000005</v>
      </c>
      <c r="F112" t="s">
        <v>1516</v>
      </c>
      <c r="G112" s="175">
        <v>122319</v>
      </c>
      <c r="H112" s="150">
        <v>0.29399456544789798</v>
      </c>
      <c r="I112" s="150">
        <v>-9181</v>
      </c>
      <c r="J112" s="150">
        <v>6.1307500203426603E-2</v>
      </c>
      <c r="K112" s="150">
        <v>0.696429227824228</v>
      </c>
      <c r="L112" s="176">
        <v>110200.76</v>
      </c>
      <c r="M112" s="175">
        <v>37108</v>
      </c>
      <c r="N112" t="s">
        <v>1581</v>
      </c>
      <c r="O112" s="150">
        <v>45.62</v>
      </c>
      <c r="P112" s="150">
        <v>0</v>
      </c>
      <c r="Q112" s="150">
        <v>140.84</v>
      </c>
      <c r="R112" s="150">
        <v>11445.2</v>
      </c>
      <c r="S112" s="150">
        <v>2121.3729370000001</v>
      </c>
      <c r="T112" s="150">
        <v>2590.7559110468701</v>
      </c>
      <c r="U112" s="150">
        <v>0.45301353582790599</v>
      </c>
      <c r="V112" s="150">
        <v>0.159526883791862</v>
      </c>
      <c r="W112" s="150">
        <v>1.6498749177735899E-3</v>
      </c>
      <c r="X112" s="150">
        <v>9371.6</v>
      </c>
      <c r="Y112" s="150">
        <v>138.78</v>
      </c>
      <c r="Z112" s="150">
        <v>62385.055483499098</v>
      </c>
      <c r="AA112" s="150">
        <v>10.401360544217701</v>
      </c>
      <c r="AB112" s="150">
        <v>15.285869267906</v>
      </c>
      <c r="AC112" s="150">
        <v>19</v>
      </c>
      <c r="AD112" s="150">
        <v>111.651207210526</v>
      </c>
      <c r="AE112" s="150">
        <v>0.65459999999999996</v>
      </c>
      <c r="AF112" s="150">
        <v>0.1093669141509</v>
      </c>
      <c r="AG112" s="150">
        <v>0.16024457720638599</v>
      </c>
      <c r="AH112" s="150">
        <v>0.27530677894302102</v>
      </c>
      <c r="AI112" s="150">
        <v>172.76170238990801</v>
      </c>
      <c r="AJ112" s="150">
        <v>5.4664374392892601</v>
      </c>
      <c r="AK112" s="150">
        <v>1.86448653722319</v>
      </c>
      <c r="AL112" s="150">
        <v>2.53080653875119</v>
      </c>
      <c r="AM112" s="150">
        <v>1.5</v>
      </c>
      <c r="AN112" s="150">
        <v>1.0216048225564001</v>
      </c>
      <c r="AO112" s="150">
        <v>67</v>
      </c>
      <c r="AP112" s="150">
        <v>0</v>
      </c>
      <c r="AQ112" s="150">
        <v>14.54</v>
      </c>
      <c r="AR112" s="150">
        <v>3.6777283000000001</v>
      </c>
      <c r="AS112" s="150">
        <v>-22391.8500000001</v>
      </c>
      <c r="AT112" s="150">
        <v>0.64236177671615502</v>
      </c>
      <c r="AU112" s="150">
        <v>24279587.52</v>
      </c>
    </row>
    <row r="113" spans="1:47" ht="14.5" x14ac:dyDescent="0.35">
      <c r="A113" s="151" t="s">
        <v>896</v>
      </c>
      <c r="B113" s="151" t="s">
        <v>353</v>
      </c>
      <c r="C113" s="151" t="s">
        <v>139</v>
      </c>
      <c r="D113" t="s">
        <v>1518</v>
      </c>
      <c r="E113" s="150">
        <v>99.384</v>
      </c>
      <c r="F113" t="s">
        <v>1516</v>
      </c>
      <c r="G113" s="175">
        <v>-188216</v>
      </c>
      <c r="H113" s="150">
        <v>0.406354456005737</v>
      </c>
      <c r="I113" s="150">
        <v>-236188</v>
      </c>
      <c r="J113" s="150">
        <v>0</v>
      </c>
      <c r="K113" s="150">
        <v>0.84689389660650305</v>
      </c>
      <c r="L113" s="176">
        <v>141882.43</v>
      </c>
      <c r="M113" s="175">
        <v>44702</v>
      </c>
      <c r="N113" s="150">
        <v>9</v>
      </c>
      <c r="O113" s="150">
        <v>5.42</v>
      </c>
      <c r="P113" s="150">
        <v>0</v>
      </c>
      <c r="Q113" s="150">
        <v>138.05000000000001</v>
      </c>
      <c r="R113" s="150">
        <v>11358.1</v>
      </c>
      <c r="S113" s="150">
        <v>1326.5219750000001</v>
      </c>
      <c r="T113" s="150">
        <v>1485.7452711419801</v>
      </c>
      <c r="U113" s="150">
        <v>0.16556242274086699</v>
      </c>
      <c r="V113" s="150">
        <v>0.10802984398355001</v>
      </c>
      <c r="W113" s="150">
        <v>2.4653981325865298E-2</v>
      </c>
      <c r="X113" s="150">
        <v>10140.9</v>
      </c>
      <c r="Y113" s="150">
        <v>91.53</v>
      </c>
      <c r="Z113" s="150">
        <v>66211.436250409693</v>
      </c>
      <c r="AA113" s="150">
        <v>17.096153846153801</v>
      </c>
      <c r="AB113" s="150">
        <v>14.492756200153</v>
      </c>
      <c r="AC113" s="150">
        <v>7</v>
      </c>
      <c r="AD113" s="150">
        <v>189.50313928571401</v>
      </c>
      <c r="AE113" s="150">
        <v>0.41039999999999999</v>
      </c>
      <c r="AF113" s="150">
        <v>0.101446994297597</v>
      </c>
      <c r="AG113" s="150">
        <v>0.17511151621093099</v>
      </c>
      <c r="AH113" s="150">
        <v>0.278469760540827</v>
      </c>
      <c r="AI113" s="150">
        <v>223.147452947396</v>
      </c>
      <c r="AJ113" s="150">
        <v>4.1777840951319201</v>
      </c>
      <c r="AK113" s="150">
        <v>0.68421850613155</v>
      </c>
      <c r="AL113" s="150">
        <v>2.04875348805784</v>
      </c>
      <c r="AM113" s="150">
        <v>0.5</v>
      </c>
      <c r="AN113" s="150">
        <v>0.97276082712956002</v>
      </c>
      <c r="AO113" s="150">
        <v>44</v>
      </c>
      <c r="AP113" s="150">
        <v>0</v>
      </c>
      <c r="AQ113" s="150">
        <v>4.84</v>
      </c>
      <c r="AR113" s="150">
        <v>3.0599642310833</v>
      </c>
      <c r="AS113" s="150">
        <v>41787.99</v>
      </c>
      <c r="AT113" s="150">
        <v>0.718290232453765</v>
      </c>
      <c r="AU113" s="150">
        <v>15066824.220000001</v>
      </c>
    </row>
    <row r="114" spans="1:47" ht="14.5" x14ac:dyDescent="0.35">
      <c r="A114" s="151" t="s">
        <v>897</v>
      </c>
      <c r="B114" s="151" t="s">
        <v>456</v>
      </c>
      <c r="C114" s="151" t="s">
        <v>132</v>
      </c>
      <c r="D114" t="s">
        <v>1517</v>
      </c>
      <c r="E114" s="150">
        <v>88.447999999999993</v>
      </c>
      <c r="F114" t="s">
        <v>1517</v>
      </c>
      <c r="G114" s="175">
        <v>1004125</v>
      </c>
      <c r="H114" s="150">
        <v>0.53494088331969103</v>
      </c>
      <c r="I114" s="150">
        <v>1004125</v>
      </c>
      <c r="J114" s="150">
        <v>6.0356299478053297E-3</v>
      </c>
      <c r="K114" s="150">
        <v>0.70147008554156298</v>
      </c>
      <c r="L114" s="176">
        <v>183777.32</v>
      </c>
      <c r="M114" s="175">
        <v>41275</v>
      </c>
      <c r="N114" s="150">
        <v>27</v>
      </c>
      <c r="O114" s="150">
        <v>13.32</v>
      </c>
      <c r="P114" s="150">
        <v>0</v>
      </c>
      <c r="Q114" s="150">
        <v>211.63</v>
      </c>
      <c r="R114" s="150">
        <v>11003.7</v>
      </c>
      <c r="S114" s="150">
        <v>917.07119299999999</v>
      </c>
      <c r="T114" s="150">
        <v>1103.2027579322701</v>
      </c>
      <c r="U114" s="150">
        <v>0.36492656682980101</v>
      </c>
      <c r="V114" s="150">
        <v>0.147633536014908</v>
      </c>
      <c r="W114" s="150">
        <v>0</v>
      </c>
      <c r="X114" s="150">
        <v>9147.2000000000007</v>
      </c>
      <c r="Y114" s="150">
        <v>56.79</v>
      </c>
      <c r="Z114" s="150">
        <v>56663.321007219602</v>
      </c>
      <c r="AA114" s="150">
        <v>15.701492537313401</v>
      </c>
      <c r="AB114" s="150">
        <v>16.1484626342666</v>
      </c>
      <c r="AC114" s="150">
        <v>5.58</v>
      </c>
      <c r="AD114" s="150">
        <v>164.34967616487501</v>
      </c>
      <c r="AE114" s="150">
        <v>0.35499999999999998</v>
      </c>
      <c r="AF114" s="150">
        <v>0.110676477610755</v>
      </c>
      <c r="AG114" s="150">
        <v>0.20598311004002501</v>
      </c>
      <c r="AH114" s="150">
        <v>0.32031767975358399</v>
      </c>
      <c r="AI114" s="150">
        <v>198.07622503741601</v>
      </c>
      <c r="AJ114" s="150">
        <v>5.9872574181117502</v>
      </c>
      <c r="AK114" s="150">
        <v>1.52363969171484</v>
      </c>
      <c r="AL114" s="150">
        <v>2.3212352876410698</v>
      </c>
      <c r="AM114" s="150">
        <v>0.5</v>
      </c>
      <c r="AN114" s="150">
        <v>2.02509416958471</v>
      </c>
      <c r="AO114" s="150">
        <v>109</v>
      </c>
      <c r="AP114" s="150">
        <v>2.35081374321881E-2</v>
      </c>
      <c r="AQ114" s="150">
        <v>4.54</v>
      </c>
      <c r="AR114" s="150">
        <v>5.2706894971355798</v>
      </c>
      <c r="AS114" s="150">
        <v>-90527.180000000095</v>
      </c>
      <c r="AT114" s="150">
        <v>0.39502567459521798</v>
      </c>
      <c r="AU114" s="150">
        <v>10091165.98</v>
      </c>
    </row>
    <row r="115" spans="1:47" ht="14.5" x14ac:dyDescent="0.35">
      <c r="A115" s="151" t="s">
        <v>898</v>
      </c>
      <c r="B115" s="151" t="s">
        <v>574</v>
      </c>
      <c r="C115" s="151" t="s">
        <v>173</v>
      </c>
      <c r="D115" t="s">
        <v>1518</v>
      </c>
      <c r="E115" s="150">
        <v>94.736999999999995</v>
      </c>
      <c r="F115" t="s">
        <v>1516</v>
      </c>
      <c r="G115" s="175">
        <v>298908</v>
      </c>
      <c r="H115" s="150">
        <v>0.58360845268649497</v>
      </c>
      <c r="I115" s="150">
        <v>265179</v>
      </c>
      <c r="J115" s="150">
        <v>0</v>
      </c>
      <c r="K115" s="150">
        <v>0.75934738808969904</v>
      </c>
      <c r="L115" s="176">
        <v>256399.48</v>
      </c>
      <c r="M115" s="175">
        <v>46247</v>
      </c>
      <c r="N115" s="150">
        <v>18</v>
      </c>
      <c r="O115" s="150">
        <v>25.14</v>
      </c>
      <c r="P115" s="150">
        <v>0</v>
      </c>
      <c r="Q115" s="150">
        <v>70.37</v>
      </c>
      <c r="R115" s="150">
        <v>12724</v>
      </c>
      <c r="S115" s="150">
        <v>829.974468</v>
      </c>
      <c r="T115" s="150">
        <v>934.30257541737501</v>
      </c>
      <c r="U115" s="150">
        <v>0.262148389364671</v>
      </c>
      <c r="V115" s="150">
        <v>0.10457094566913799</v>
      </c>
      <c r="W115" s="150">
        <v>0</v>
      </c>
      <c r="X115" s="150">
        <v>11303.2</v>
      </c>
      <c r="Y115" s="150">
        <v>62.45</v>
      </c>
      <c r="Z115" s="150">
        <v>59890.5204163331</v>
      </c>
      <c r="AA115" s="150">
        <v>14.115942028985501</v>
      </c>
      <c r="AB115" s="150">
        <v>13.2902236669335</v>
      </c>
      <c r="AC115" s="150">
        <v>7.85</v>
      </c>
      <c r="AD115" s="150">
        <v>105.729231592357</v>
      </c>
      <c r="AE115" s="150">
        <v>0.49930000000000002</v>
      </c>
      <c r="AF115" s="150">
        <v>0.12111117683724899</v>
      </c>
      <c r="AG115" s="150">
        <v>0.12933781132521499</v>
      </c>
      <c r="AH115" s="150">
        <v>0.26054432867455601</v>
      </c>
      <c r="AI115" s="150">
        <v>173.52822954549001</v>
      </c>
      <c r="AJ115" s="150">
        <v>6.2747453202244099</v>
      </c>
      <c r="AK115" s="150">
        <v>0.98338964339276802</v>
      </c>
      <c r="AL115" s="150">
        <v>2.8986523079486801</v>
      </c>
      <c r="AM115" s="150">
        <v>2</v>
      </c>
      <c r="AN115" s="150">
        <v>0.92576739769113703</v>
      </c>
      <c r="AO115" s="150">
        <v>25</v>
      </c>
      <c r="AP115" s="150">
        <v>7.7064220183486201E-2</v>
      </c>
      <c r="AQ115" s="150">
        <v>18.8</v>
      </c>
      <c r="AR115" s="150">
        <v>5.2835818775742096</v>
      </c>
      <c r="AS115" s="150">
        <v>-76431.94</v>
      </c>
      <c r="AT115" s="150">
        <v>0.31963499977072701</v>
      </c>
      <c r="AU115" s="150">
        <v>10560621.210000001</v>
      </c>
    </row>
    <row r="116" spans="1:47" ht="14.5" x14ac:dyDescent="0.35">
      <c r="A116" s="151" t="s">
        <v>899</v>
      </c>
      <c r="B116" s="151" t="s">
        <v>354</v>
      </c>
      <c r="C116" s="151" t="s">
        <v>168</v>
      </c>
      <c r="D116" t="s">
        <v>1520</v>
      </c>
      <c r="E116" s="150">
        <v>103.82</v>
      </c>
      <c r="F116" t="s">
        <v>1520</v>
      </c>
      <c r="G116" s="175">
        <v>87900</v>
      </c>
      <c r="H116" s="150">
        <v>0.30695442611218698</v>
      </c>
      <c r="I116" s="150">
        <v>402697</v>
      </c>
      <c r="J116" s="150">
        <v>1.1322490824803799E-2</v>
      </c>
      <c r="K116" s="150">
        <v>0.68042830985200498</v>
      </c>
      <c r="L116" s="176">
        <v>200105.28</v>
      </c>
      <c r="M116" s="175">
        <v>38585</v>
      </c>
      <c r="N116" s="150">
        <v>21</v>
      </c>
      <c r="O116" s="150">
        <v>10.8</v>
      </c>
      <c r="P116" s="150">
        <v>0</v>
      </c>
      <c r="Q116" s="150">
        <v>75.72</v>
      </c>
      <c r="R116" s="150">
        <v>9710.2000000000007</v>
      </c>
      <c r="S116" s="150">
        <v>1060.2176919999999</v>
      </c>
      <c r="T116" s="150">
        <v>1240.75196548496</v>
      </c>
      <c r="U116" s="150">
        <v>0.24574443245566999</v>
      </c>
      <c r="V116" s="150">
        <v>0.159651450147655</v>
      </c>
      <c r="W116" s="150">
        <v>3.7728100843651999E-3</v>
      </c>
      <c r="X116" s="150">
        <v>8297.4</v>
      </c>
      <c r="Y116" s="150">
        <v>72.69</v>
      </c>
      <c r="Z116" s="150">
        <v>51503.769156692797</v>
      </c>
      <c r="AA116" s="150">
        <v>10.25</v>
      </c>
      <c r="AB116" s="150">
        <v>14.585468317512699</v>
      </c>
      <c r="AC116" s="150">
        <v>12.33</v>
      </c>
      <c r="AD116" s="150">
        <v>85.9868363341444</v>
      </c>
      <c r="AE116" s="150">
        <v>0.80979999999999996</v>
      </c>
      <c r="AF116" s="150">
        <v>0.125861569450405</v>
      </c>
      <c r="AG116" s="150">
        <v>0.15609402619927901</v>
      </c>
      <c r="AH116" s="150">
        <v>0.28842114297452798</v>
      </c>
      <c r="AI116" s="150">
        <v>180.94491484867601</v>
      </c>
      <c r="AJ116" s="150">
        <v>4.9815103132281404</v>
      </c>
      <c r="AK116" s="150">
        <v>1.0700789716484</v>
      </c>
      <c r="AL116" s="150">
        <v>1.55067347438764</v>
      </c>
      <c r="AM116" s="150">
        <v>4.5999999999999996</v>
      </c>
      <c r="AN116" s="150">
        <v>1.0671698478479399</v>
      </c>
      <c r="AO116" s="150">
        <v>16</v>
      </c>
      <c r="AP116" s="150">
        <v>3.5330261136712698E-2</v>
      </c>
      <c r="AQ116" s="150">
        <v>27.75</v>
      </c>
      <c r="AR116" s="150">
        <v>3.7397975225419202</v>
      </c>
      <c r="AS116" s="150">
        <v>-18336.09</v>
      </c>
      <c r="AT116" s="150">
        <v>0.30459153414441698</v>
      </c>
      <c r="AU116" s="150">
        <v>10294962.960000001</v>
      </c>
    </row>
    <row r="117" spans="1:47" ht="14.5" x14ac:dyDescent="0.35">
      <c r="A117" s="151" t="s">
        <v>1546</v>
      </c>
      <c r="B117" s="151" t="s">
        <v>152</v>
      </c>
      <c r="C117" s="151" t="s">
        <v>122</v>
      </c>
      <c r="D117" t="s">
        <v>1520</v>
      </c>
      <c r="E117" s="150">
        <v>61.38</v>
      </c>
      <c r="F117" t="s">
        <v>1520</v>
      </c>
      <c r="G117" s="175">
        <v>38327487</v>
      </c>
      <c r="H117" s="150">
        <v>0.231677906130662</v>
      </c>
      <c r="I117" s="150">
        <v>41839724</v>
      </c>
      <c r="J117" s="150">
        <v>4.3688691779883203E-3</v>
      </c>
      <c r="K117" s="150">
        <v>0.62411720244249003</v>
      </c>
      <c r="L117" s="176">
        <v>140482.09</v>
      </c>
      <c r="M117" s="175">
        <v>33041</v>
      </c>
      <c r="N117" s="150">
        <v>819</v>
      </c>
      <c r="O117" s="150">
        <v>19177.95</v>
      </c>
      <c r="P117" s="150">
        <v>5047.1899999999996</v>
      </c>
      <c r="Q117" s="150">
        <v>-222.01</v>
      </c>
      <c r="R117" s="150">
        <v>16194</v>
      </c>
      <c r="S117" s="150">
        <v>48926.242498</v>
      </c>
      <c r="T117" s="150">
        <v>71965.729877615493</v>
      </c>
      <c r="U117" s="150">
        <v>1</v>
      </c>
      <c r="V117" s="150">
        <v>0.173375405771417</v>
      </c>
      <c r="W117" s="150">
        <v>0.169803069247671</v>
      </c>
      <c r="X117" s="150">
        <v>11009.6</v>
      </c>
      <c r="Y117" s="150">
        <v>3050.08</v>
      </c>
      <c r="Z117" s="150">
        <v>70184.860003672002</v>
      </c>
      <c r="AA117" s="150">
        <v>14.3606020942408</v>
      </c>
      <c r="AB117" s="150">
        <v>16.0409702361905</v>
      </c>
      <c r="AC117" s="150">
        <v>306.87</v>
      </c>
      <c r="AD117" s="150">
        <v>159.436381848991</v>
      </c>
      <c r="AE117" s="150">
        <v>1.1759999999999999</v>
      </c>
      <c r="AF117" s="150">
        <v>0.110161045632339</v>
      </c>
      <c r="AG117" s="150">
        <v>0.17990376716856901</v>
      </c>
      <c r="AH117" s="150">
        <v>0.29921295752730698</v>
      </c>
      <c r="AI117" s="150">
        <v>167.22036237167501</v>
      </c>
      <c r="AJ117" s="150">
        <v>11.711557046513899</v>
      </c>
      <c r="AK117" s="150">
        <v>1.70240493266242</v>
      </c>
      <c r="AL117" s="150">
        <v>3.8333337138683299</v>
      </c>
      <c r="AM117" s="150">
        <v>1</v>
      </c>
      <c r="AN117" s="150">
        <v>0.48012814247591001</v>
      </c>
      <c r="AO117" s="150">
        <v>137</v>
      </c>
      <c r="AP117" s="150">
        <v>0.33798145047017902</v>
      </c>
      <c r="AQ117" s="150">
        <v>181.58</v>
      </c>
      <c r="AR117" s="150">
        <v>2.8135761265073498</v>
      </c>
      <c r="AS117" s="150">
        <v>-2850845.95</v>
      </c>
      <c r="AT117" s="150">
        <v>0.66013289746381998</v>
      </c>
      <c r="AU117" s="150">
        <v>792311298.73000002</v>
      </c>
    </row>
    <row r="118" spans="1:47" ht="14.5" x14ac:dyDescent="0.35">
      <c r="A118" s="151" t="s">
        <v>900</v>
      </c>
      <c r="B118" s="151" t="s">
        <v>664</v>
      </c>
      <c r="C118" s="151" t="s">
        <v>665</v>
      </c>
      <c r="D118" t="s">
        <v>1518</v>
      </c>
      <c r="E118" s="150">
        <v>94.576999999999998</v>
      </c>
      <c r="F118" t="s">
        <v>1516</v>
      </c>
      <c r="G118" s="175">
        <v>235577</v>
      </c>
      <c r="H118" s="150">
        <v>0.61142905633983102</v>
      </c>
      <c r="I118" s="150">
        <v>103514</v>
      </c>
      <c r="J118" s="150">
        <v>0</v>
      </c>
      <c r="K118" s="150">
        <v>0.74541425517195103</v>
      </c>
      <c r="L118" s="176">
        <v>147540.37</v>
      </c>
      <c r="M118" s="175">
        <v>42121</v>
      </c>
      <c r="N118" s="150">
        <v>42</v>
      </c>
      <c r="O118" s="150">
        <v>4.54</v>
      </c>
      <c r="P118" s="150">
        <v>0</v>
      </c>
      <c r="Q118" s="150">
        <v>-2.4300000000000002</v>
      </c>
      <c r="R118" s="150">
        <v>11188.4</v>
      </c>
      <c r="S118" s="150">
        <v>835.32959800000003</v>
      </c>
      <c r="T118" s="150">
        <v>1014.93745155366</v>
      </c>
      <c r="U118" s="150">
        <v>0.26123140437315101</v>
      </c>
      <c r="V118" s="150">
        <v>0.149091945620248</v>
      </c>
      <c r="W118" s="150">
        <v>0</v>
      </c>
      <c r="X118" s="150">
        <v>9208.5</v>
      </c>
      <c r="Y118" s="150">
        <v>62.02</v>
      </c>
      <c r="Z118" s="150">
        <v>57231.828281199603</v>
      </c>
      <c r="AA118" s="150">
        <v>15.294117647058799</v>
      </c>
      <c r="AB118" s="150">
        <v>13.468713286036801</v>
      </c>
      <c r="AC118" s="150">
        <v>4.5999999999999996</v>
      </c>
      <c r="AD118" s="150">
        <v>181.59339086956501</v>
      </c>
      <c r="AE118" s="150">
        <v>0.34389999999999998</v>
      </c>
      <c r="AF118" s="150">
        <v>0.111877650617884</v>
      </c>
      <c r="AG118" s="150">
        <v>0.17747319261358699</v>
      </c>
      <c r="AH118" s="150">
        <v>0.31807212145445601</v>
      </c>
      <c r="AI118" s="150">
        <v>163.145182843144</v>
      </c>
      <c r="AJ118" s="150">
        <v>6.4312706193131799</v>
      </c>
      <c r="AK118" s="150">
        <v>1.60214235397711</v>
      </c>
      <c r="AL118" s="150">
        <v>3.2885239213384199</v>
      </c>
      <c r="AM118" s="150">
        <v>0.5</v>
      </c>
      <c r="AN118" s="150">
        <v>0.88677860202250502</v>
      </c>
      <c r="AO118" s="150">
        <v>73</v>
      </c>
      <c r="AP118" s="150">
        <v>0.14239482200647199</v>
      </c>
      <c r="AQ118" s="150">
        <v>3.86</v>
      </c>
      <c r="AR118" s="150">
        <v>3.8772220560747699</v>
      </c>
      <c r="AS118" s="150">
        <v>10652.94</v>
      </c>
      <c r="AT118" s="150">
        <v>0.50739785284663697</v>
      </c>
      <c r="AU118" s="150">
        <v>9346008.8000000007</v>
      </c>
    </row>
    <row r="119" spans="1:47" ht="14.5" x14ac:dyDescent="0.35">
      <c r="A119" s="151" t="s">
        <v>901</v>
      </c>
      <c r="B119" s="151" t="s">
        <v>153</v>
      </c>
      <c r="C119" s="151" t="s">
        <v>104</v>
      </c>
      <c r="D119" t="s">
        <v>1519</v>
      </c>
      <c r="E119" s="150">
        <v>81.691000000000003</v>
      </c>
      <c r="F119" t="s">
        <v>1519</v>
      </c>
      <c r="G119" s="175">
        <v>343135</v>
      </c>
      <c r="H119" s="150">
        <v>0.211995184797763</v>
      </c>
      <c r="I119" s="150">
        <v>343135</v>
      </c>
      <c r="J119" s="150">
        <v>8.1417240626664601E-3</v>
      </c>
      <c r="K119" s="150">
        <v>0.72421115703185801</v>
      </c>
      <c r="L119" s="176">
        <v>127229.33</v>
      </c>
      <c r="M119" s="175">
        <v>31120</v>
      </c>
      <c r="N119" s="150">
        <v>34</v>
      </c>
      <c r="O119" s="150">
        <v>54.93</v>
      </c>
      <c r="P119" s="150">
        <v>0</v>
      </c>
      <c r="Q119" s="150">
        <v>-26.48</v>
      </c>
      <c r="R119" s="150">
        <v>11617.8</v>
      </c>
      <c r="S119" s="150">
        <v>1548.5007459999999</v>
      </c>
      <c r="T119" s="150">
        <v>2049.3464183864298</v>
      </c>
      <c r="U119" s="150">
        <v>0.58962749572998896</v>
      </c>
      <c r="V119" s="150">
        <v>0.20760382119958001</v>
      </c>
      <c r="W119" s="150">
        <v>2.1474403603548502E-3</v>
      </c>
      <c r="X119" s="150">
        <v>8778.5</v>
      </c>
      <c r="Y119" s="150">
        <v>94.86</v>
      </c>
      <c r="Z119" s="150">
        <v>60462.041324056503</v>
      </c>
      <c r="AA119" s="150">
        <v>14.247619047619001</v>
      </c>
      <c r="AB119" s="150">
        <v>16.324064368543102</v>
      </c>
      <c r="AC119" s="150">
        <v>10</v>
      </c>
      <c r="AD119" s="150">
        <v>154.8500746</v>
      </c>
      <c r="AE119" s="150">
        <v>0.68779999999999997</v>
      </c>
      <c r="AF119" s="150">
        <v>0.120503112442381</v>
      </c>
      <c r="AG119" s="150">
        <v>0.17992282110060101</v>
      </c>
      <c r="AH119" s="150">
        <v>0.30116918830152201</v>
      </c>
      <c r="AI119" s="150">
        <v>232.59401129148699</v>
      </c>
      <c r="AJ119" s="150">
        <v>5.18372286018902</v>
      </c>
      <c r="AK119" s="150">
        <v>1.5572398187532599</v>
      </c>
      <c r="AL119" s="150">
        <v>2.6741344968515</v>
      </c>
      <c r="AM119" s="150">
        <v>2</v>
      </c>
      <c r="AN119" s="150">
        <v>1.0063360075247101</v>
      </c>
      <c r="AO119" s="150">
        <v>59</v>
      </c>
      <c r="AP119" s="150">
        <v>9.2850510677808702E-3</v>
      </c>
      <c r="AQ119" s="150">
        <v>13.66</v>
      </c>
      <c r="AR119" s="150">
        <v>3.1024165710976601</v>
      </c>
      <c r="AS119" s="150">
        <v>51338.05</v>
      </c>
      <c r="AT119" s="150">
        <v>0.455914106051928</v>
      </c>
      <c r="AU119" s="150">
        <v>17990164.969999999</v>
      </c>
    </row>
    <row r="120" spans="1:47" ht="14.5" x14ac:dyDescent="0.35">
      <c r="A120" s="151" t="s">
        <v>902</v>
      </c>
      <c r="B120" s="151" t="s">
        <v>530</v>
      </c>
      <c r="C120" s="151" t="s">
        <v>343</v>
      </c>
      <c r="D120" t="s">
        <v>1519</v>
      </c>
      <c r="E120" s="150">
        <v>74.471000000000004</v>
      </c>
      <c r="F120" t="s">
        <v>1519</v>
      </c>
      <c r="G120" s="175">
        <v>3263439</v>
      </c>
      <c r="H120" s="150">
        <v>0.51789585022692997</v>
      </c>
      <c r="I120" s="150">
        <v>3263439</v>
      </c>
      <c r="J120" s="150">
        <v>8.4338945153976698E-3</v>
      </c>
      <c r="K120" s="150">
        <v>0.38372404297145601</v>
      </c>
      <c r="L120" s="176">
        <v>294874.26</v>
      </c>
      <c r="M120" s="175">
        <v>38158</v>
      </c>
      <c r="N120" s="150">
        <v>11</v>
      </c>
      <c r="O120" s="150">
        <v>5.64</v>
      </c>
      <c r="P120" s="150">
        <v>0</v>
      </c>
      <c r="Q120" s="150">
        <v>-2.34</v>
      </c>
      <c r="R120" s="150">
        <v>19176.099999999999</v>
      </c>
      <c r="S120" s="150">
        <v>402.26319100000001</v>
      </c>
      <c r="T120" s="150">
        <v>473.73259882348998</v>
      </c>
      <c r="U120" s="150">
        <v>0.41442561419943602</v>
      </c>
      <c r="V120" s="150">
        <v>0.19105495038943299</v>
      </c>
      <c r="W120" s="150">
        <v>0</v>
      </c>
      <c r="X120" s="150">
        <v>16283.1</v>
      </c>
      <c r="Y120" s="150">
        <v>28.5</v>
      </c>
      <c r="Z120" s="150">
        <v>43171.096491228098</v>
      </c>
      <c r="AA120" s="150">
        <v>11.133333333333301</v>
      </c>
      <c r="AB120" s="150">
        <v>14.1144979298246</v>
      </c>
      <c r="AC120" s="150">
        <v>8.99</v>
      </c>
      <c r="AD120" s="150">
        <v>44.745627474972203</v>
      </c>
      <c r="AE120" s="150">
        <v>0.59909999999999997</v>
      </c>
      <c r="AF120" s="150">
        <v>0.108984749751148</v>
      </c>
      <c r="AG120" s="150">
        <v>0.13970359022732401</v>
      </c>
      <c r="AH120" s="150">
        <v>0.26257973605469898</v>
      </c>
      <c r="AI120" s="150">
        <v>176.10858160770701</v>
      </c>
      <c r="AJ120" s="150">
        <v>24.656430930803801</v>
      </c>
      <c r="AK120" s="150">
        <v>1.3299292792411299</v>
      </c>
      <c r="AL120" s="150">
        <v>2.90955125490528</v>
      </c>
      <c r="AM120" s="150">
        <v>2</v>
      </c>
      <c r="AN120" s="150">
        <v>1.97802456462681</v>
      </c>
      <c r="AO120" s="150">
        <v>70</v>
      </c>
      <c r="AP120" s="150">
        <v>1.2539184952978099E-2</v>
      </c>
      <c r="AQ120" s="150">
        <v>4.2</v>
      </c>
      <c r="AR120" s="150">
        <v>4.2241879979022503</v>
      </c>
      <c r="AS120" s="150">
        <v>-20331.09</v>
      </c>
      <c r="AT120" s="150">
        <v>0.41283087884286901</v>
      </c>
      <c r="AU120" s="150">
        <v>7713849.4800000004</v>
      </c>
    </row>
    <row r="121" spans="1:47" ht="14.5" x14ac:dyDescent="0.35">
      <c r="A121" s="151" t="s">
        <v>903</v>
      </c>
      <c r="B121" s="151" t="s">
        <v>666</v>
      </c>
      <c r="C121" s="151" t="s">
        <v>665</v>
      </c>
      <c r="D121" t="s">
        <v>1518</v>
      </c>
      <c r="E121" s="150">
        <v>96.718999999999994</v>
      </c>
      <c r="F121" t="s">
        <v>1518</v>
      </c>
      <c r="G121" s="175">
        <v>118815</v>
      </c>
      <c r="H121" s="150">
        <v>0.76949246779804903</v>
      </c>
      <c r="I121" s="150">
        <v>156890</v>
      </c>
      <c r="J121" s="150">
        <v>0</v>
      </c>
      <c r="K121" s="150">
        <v>0.62912540840577802</v>
      </c>
      <c r="L121" s="176">
        <v>147609.76999999999</v>
      </c>
      <c r="M121" s="175">
        <v>39161</v>
      </c>
      <c r="N121" s="150">
        <v>6</v>
      </c>
      <c r="O121" s="150">
        <v>11.34</v>
      </c>
      <c r="P121" s="150">
        <v>0</v>
      </c>
      <c r="Q121" s="150">
        <v>-64.540000000000006</v>
      </c>
      <c r="R121" s="150">
        <v>13509.6</v>
      </c>
      <c r="S121" s="150">
        <v>466.66078499999998</v>
      </c>
      <c r="T121" s="150">
        <v>609.77966533841902</v>
      </c>
      <c r="U121" s="150">
        <v>0.36225757859641</v>
      </c>
      <c r="V121" s="150">
        <v>0.21703775687944299</v>
      </c>
      <c r="W121" s="150">
        <v>0</v>
      </c>
      <c r="X121" s="150">
        <v>10338.799999999999</v>
      </c>
      <c r="Y121" s="150">
        <v>41.6</v>
      </c>
      <c r="Z121" s="150">
        <v>49493.137740384598</v>
      </c>
      <c r="AA121" s="150">
        <v>11.5614035087719</v>
      </c>
      <c r="AB121" s="150">
        <v>11.2178073317308</v>
      </c>
      <c r="AC121" s="150">
        <v>4</v>
      </c>
      <c r="AD121" s="150">
        <v>116.66519624999999</v>
      </c>
      <c r="AE121" s="150">
        <v>0.25509999999999999</v>
      </c>
      <c r="AF121" s="150">
        <v>0.100857981088512</v>
      </c>
      <c r="AG121" s="150">
        <v>0.21322911649221701</v>
      </c>
      <c r="AH121" s="150">
        <v>0.31888067561464201</v>
      </c>
      <c r="AI121" s="150">
        <v>364.96317126796902</v>
      </c>
      <c r="AJ121" s="150">
        <v>4.89493782073112</v>
      </c>
      <c r="AK121" s="150">
        <v>1.2700477353594</v>
      </c>
      <c r="AL121" s="150">
        <v>1.5437092664137999</v>
      </c>
      <c r="AM121" s="150">
        <v>1.9</v>
      </c>
      <c r="AN121" s="150">
        <v>1.2768571198123799</v>
      </c>
      <c r="AO121" s="150">
        <v>80</v>
      </c>
      <c r="AP121" s="150">
        <v>0</v>
      </c>
      <c r="AQ121" s="150">
        <v>2.44</v>
      </c>
      <c r="AR121" s="150">
        <v>4.7140894451891402</v>
      </c>
      <c r="AS121" s="150">
        <v>-45261.38</v>
      </c>
      <c r="AT121" s="150">
        <v>0.576245357987625</v>
      </c>
      <c r="AU121" s="150">
        <v>6304394.3200000003</v>
      </c>
    </row>
    <row r="122" spans="1:47" ht="14.5" x14ac:dyDescent="0.35">
      <c r="A122" s="151" t="s">
        <v>904</v>
      </c>
      <c r="B122" s="151" t="s">
        <v>722</v>
      </c>
      <c r="C122" s="151" t="s">
        <v>98</v>
      </c>
      <c r="D122" t="s">
        <v>1518</v>
      </c>
      <c r="E122" s="150">
        <v>99.113</v>
      </c>
      <c r="F122" t="s">
        <v>1516</v>
      </c>
      <c r="G122" s="175">
        <v>1806553</v>
      </c>
      <c r="H122" s="150">
        <v>0.86884923836746697</v>
      </c>
      <c r="I122" s="150">
        <v>1337423</v>
      </c>
      <c r="J122" s="150">
        <v>0</v>
      </c>
      <c r="K122" s="150">
        <v>0.71103424130464299</v>
      </c>
      <c r="L122" s="176">
        <v>311936.09999999998</v>
      </c>
      <c r="M122" s="175">
        <v>55713</v>
      </c>
      <c r="N122" s="150">
        <v>58</v>
      </c>
      <c r="O122" s="150">
        <v>36.75</v>
      </c>
      <c r="P122" s="150">
        <v>0</v>
      </c>
      <c r="Q122" s="150">
        <v>-59.84</v>
      </c>
      <c r="R122" s="150">
        <v>13378.5</v>
      </c>
      <c r="S122" s="150">
        <v>2795.6016020000002</v>
      </c>
      <c r="T122" s="150">
        <v>3258.59908496758</v>
      </c>
      <c r="U122" s="150">
        <v>0.18037363608578999</v>
      </c>
      <c r="V122" s="150">
        <v>0.10353029050811099</v>
      </c>
      <c r="W122" s="150">
        <v>1.4856359708152699E-2</v>
      </c>
      <c r="X122" s="150">
        <v>11477.6</v>
      </c>
      <c r="Y122" s="150">
        <v>188.22</v>
      </c>
      <c r="Z122" s="150">
        <v>74526.271118903402</v>
      </c>
      <c r="AA122" s="150">
        <v>10.197969543147201</v>
      </c>
      <c r="AB122" s="150">
        <v>14.852840303899701</v>
      </c>
      <c r="AC122" s="150">
        <v>20</v>
      </c>
      <c r="AD122" s="150">
        <v>139.78008009999999</v>
      </c>
      <c r="AE122" s="150">
        <v>0.78769999999999996</v>
      </c>
      <c r="AF122" s="150">
        <v>0.109348919908672</v>
      </c>
      <c r="AG122" s="150">
        <v>0.12787415156846499</v>
      </c>
      <c r="AH122" s="150">
        <v>0.24316211603016599</v>
      </c>
      <c r="AI122" s="150">
        <v>197.03451293128899</v>
      </c>
      <c r="AJ122" s="150">
        <v>12.144146651417</v>
      </c>
      <c r="AK122" s="150">
        <v>1.21248492275294</v>
      </c>
      <c r="AL122" s="150">
        <v>3.5410812591906802</v>
      </c>
      <c r="AM122" s="150">
        <v>2</v>
      </c>
      <c r="AN122" s="150">
        <v>1.31272364820669</v>
      </c>
      <c r="AO122" s="150">
        <v>23</v>
      </c>
      <c r="AP122" s="150">
        <v>0.10167714884696</v>
      </c>
      <c r="AQ122" s="150">
        <v>77.260000000000005</v>
      </c>
      <c r="AR122" s="150">
        <v>3.5613406701178101</v>
      </c>
      <c r="AS122" s="150">
        <v>51061.11</v>
      </c>
      <c r="AT122" s="150">
        <v>0.309390770385362</v>
      </c>
      <c r="AU122" s="150">
        <v>37401004.490000002</v>
      </c>
    </row>
    <row r="123" spans="1:47" ht="14.5" x14ac:dyDescent="0.35">
      <c r="A123" s="151" t="s">
        <v>905</v>
      </c>
      <c r="B123" s="151" t="s">
        <v>521</v>
      </c>
      <c r="C123" s="151" t="s">
        <v>179</v>
      </c>
      <c r="D123" t="s">
        <v>1520</v>
      </c>
      <c r="E123" s="150">
        <v>83.843000000000004</v>
      </c>
      <c r="F123" t="s">
        <v>1520</v>
      </c>
      <c r="G123" s="175">
        <v>108200</v>
      </c>
      <c r="H123" s="150">
        <v>0.42732562928931001</v>
      </c>
      <c r="I123" s="150">
        <v>115030</v>
      </c>
      <c r="J123" s="150">
        <v>0</v>
      </c>
      <c r="K123" s="150">
        <v>0.64547197160561398</v>
      </c>
      <c r="L123" s="176">
        <v>207067.63</v>
      </c>
      <c r="M123" s="175">
        <v>44403</v>
      </c>
      <c r="N123" s="150">
        <v>37</v>
      </c>
      <c r="O123" s="150">
        <v>5.23</v>
      </c>
      <c r="P123" s="150">
        <v>0</v>
      </c>
      <c r="Q123" s="150">
        <v>-152.43</v>
      </c>
      <c r="R123" s="150">
        <v>15358</v>
      </c>
      <c r="S123" s="150">
        <v>517.001575</v>
      </c>
      <c r="T123" s="150">
        <v>625.613607164771</v>
      </c>
      <c r="U123" s="150">
        <v>0.355596736818452</v>
      </c>
      <c r="V123" s="150">
        <v>0.160263569796668</v>
      </c>
      <c r="W123" s="150">
        <v>0</v>
      </c>
      <c r="X123" s="150">
        <v>12691.7</v>
      </c>
      <c r="Y123" s="150">
        <v>44.42</v>
      </c>
      <c r="Z123" s="150">
        <v>58629.176046825698</v>
      </c>
      <c r="AA123" s="150">
        <v>13.948275862069</v>
      </c>
      <c r="AB123" s="150">
        <v>11.638936852769</v>
      </c>
      <c r="AC123" s="150">
        <v>5.12</v>
      </c>
      <c r="AD123" s="150">
        <v>100.976870117188</v>
      </c>
      <c r="AE123" s="150">
        <v>0.27739999999999998</v>
      </c>
      <c r="AF123" s="150">
        <v>0.115113361056967</v>
      </c>
      <c r="AG123" s="150">
        <v>0.14619245601644801</v>
      </c>
      <c r="AH123" s="150">
        <v>0.27081579058223298</v>
      </c>
      <c r="AI123" s="150">
        <v>381.04332660882102</v>
      </c>
      <c r="AJ123" s="150">
        <v>5.2490009644670002</v>
      </c>
      <c r="AK123" s="150">
        <v>0.98640126903553305</v>
      </c>
      <c r="AL123" s="150">
        <v>1.6825901522842599</v>
      </c>
      <c r="AM123" s="150">
        <v>1.7</v>
      </c>
      <c r="AN123" s="150">
        <v>1.4408938457370299</v>
      </c>
      <c r="AO123" s="150">
        <v>101</v>
      </c>
      <c r="AP123" s="150">
        <v>2.5188916876574298E-3</v>
      </c>
      <c r="AQ123" s="150">
        <v>3.64</v>
      </c>
      <c r="AR123" s="150">
        <v>3.4790184946582898</v>
      </c>
      <c r="AS123" s="150">
        <v>2998.31000000003</v>
      </c>
      <c r="AT123" s="150">
        <v>0.65625203043788305</v>
      </c>
      <c r="AU123" s="150">
        <v>7940127.3799999999</v>
      </c>
    </row>
    <row r="124" spans="1:47" ht="14.5" x14ac:dyDescent="0.35">
      <c r="A124" s="151" t="s">
        <v>906</v>
      </c>
      <c r="B124" s="151" t="s">
        <v>154</v>
      </c>
      <c r="C124" s="151" t="s">
        <v>155</v>
      </c>
      <c r="D124" t="s">
        <v>1518</v>
      </c>
      <c r="E124" s="150">
        <v>81.918000000000006</v>
      </c>
      <c r="F124" t="s">
        <v>1518</v>
      </c>
      <c r="G124" s="175">
        <v>89319</v>
      </c>
      <c r="H124" s="150">
        <v>0.22657835460259901</v>
      </c>
      <c r="I124" s="150">
        <v>89319</v>
      </c>
      <c r="J124" s="150">
        <v>5.0995036139782199E-3</v>
      </c>
      <c r="K124" s="150">
        <v>0.71438534897514405</v>
      </c>
      <c r="L124" s="176">
        <v>97659.73</v>
      </c>
      <c r="M124" s="175">
        <v>28690</v>
      </c>
      <c r="N124" s="150">
        <v>28</v>
      </c>
      <c r="O124" s="150">
        <v>78.84</v>
      </c>
      <c r="P124" s="150">
        <v>0</v>
      </c>
      <c r="Q124" s="150">
        <v>-151.19</v>
      </c>
      <c r="R124" s="150">
        <v>12000.9</v>
      </c>
      <c r="S124" s="150">
        <v>1532.312578</v>
      </c>
      <c r="T124" s="150">
        <v>2190.8411343838702</v>
      </c>
      <c r="U124" s="150">
        <v>0.99757681359971195</v>
      </c>
      <c r="V124" s="150">
        <v>0.22432137733193</v>
      </c>
      <c r="W124" s="150">
        <v>1.7392861210331999E-4</v>
      </c>
      <c r="X124" s="150">
        <v>8393.6</v>
      </c>
      <c r="Y124" s="150">
        <v>109.72</v>
      </c>
      <c r="Z124" s="150">
        <v>55810.208804228903</v>
      </c>
      <c r="AA124" s="150">
        <v>12.2389380530973</v>
      </c>
      <c r="AB124" s="150">
        <v>13.9656633065986</v>
      </c>
      <c r="AC124" s="150">
        <v>14.22</v>
      </c>
      <c r="AD124" s="150">
        <v>107.757565260197</v>
      </c>
      <c r="AE124" s="150">
        <v>0.58799999999999997</v>
      </c>
      <c r="AF124" s="150">
        <v>0.102021341792006</v>
      </c>
      <c r="AG124" s="150">
        <v>0.19589024043898601</v>
      </c>
      <c r="AH124" s="150">
        <v>0.30279113504695798</v>
      </c>
      <c r="AI124" s="150">
        <v>193.91604837430199</v>
      </c>
      <c r="AJ124" s="150">
        <v>5.0366633909941401</v>
      </c>
      <c r="AK124" s="150">
        <v>1.2370035673419899</v>
      </c>
      <c r="AL124" s="150">
        <v>2.46645170626641</v>
      </c>
      <c r="AM124" s="150">
        <v>1.62</v>
      </c>
      <c r="AN124" s="150">
        <v>1.7325215505893501</v>
      </c>
      <c r="AO124" s="150">
        <v>9</v>
      </c>
      <c r="AP124" s="150">
        <v>1.37362637362637E-2</v>
      </c>
      <c r="AQ124" s="150">
        <v>79.78</v>
      </c>
      <c r="AR124" s="150">
        <v>2.4254607142407698</v>
      </c>
      <c r="AS124" s="150">
        <v>38723.78</v>
      </c>
      <c r="AT124" s="150">
        <v>0.75529628655179004</v>
      </c>
      <c r="AU124" s="150">
        <v>18389099.559999999</v>
      </c>
    </row>
    <row r="125" spans="1:47" ht="14.5" x14ac:dyDescent="0.35">
      <c r="A125" s="151" t="s">
        <v>907</v>
      </c>
      <c r="B125" s="151" t="s">
        <v>723</v>
      </c>
      <c r="C125" s="151" t="s">
        <v>98</v>
      </c>
      <c r="D125" t="s">
        <v>1520</v>
      </c>
      <c r="E125" s="150">
        <v>83.409000000000006</v>
      </c>
      <c r="F125" t="s">
        <v>1520</v>
      </c>
      <c r="G125" s="175">
        <v>1008953</v>
      </c>
      <c r="H125" s="150">
        <v>0.12133432394629599</v>
      </c>
      <c r="I125" s="150">
        <v>1103089</v>
      </c>
      <c r="J125" s="150">
        <v>8.6085852190658507E-3</v>
      </c>
      <c r="K125" s="150">
        <v>0.73726934085527596</v>
      </c>
      <c r="L125" s="176">
        <v>209241.72</v>
      </c>
      <c r="M125" s="175">
        <v>39027</v>
      </c>
      <c r="N125" t="s">
        <v>1581</v>
      </c>
      <c r="O125" s="150">
        <v>31.11</v>
      </c>
      <c r="P125" s="150">
        <v>0</v>
      </c>
      <c r="Q125" s="150">
        <v>474.55</v>
      </c>
      <c r="R125" s="150">
        <v>10945.5</v>
      </c>
      <c r="S125" s="150">
        <v>1831.479828</v>
      </c>
      <c r="T125" s="150">
        <v>2292.19536536738</v>
      </c>
      <c r="U125" s="150">
        <v>0.43252424836425801</v>
      </c>
      <c r="V125" s="150">
        <v>0.18695021029737499</v>
      </c>
      <c r="W125" s="150">
        <v>1.11029554839301E-2</v>
      </c>
      <c r="X125" s="150">
        <v>8745.5</v>
      </c>
      <c r="Y125" s="150">
        <v>107</v>
      </c>
      <c r="Z125" s="150">
        <v>60807.549532710298</v>
      </c>
      <c r="AA125" s="150">
        <v>16.196261682243001</v>
      </c>
      <c r="AB125" s="150">
        <v>17.116633906542098</v>
      </c>
      <c r="AC125" s="150">
        <v>11</v>
      </c>
      <c r="AD125" s="150">
        <v>166.49816618181799</v>
      </c>
      <c r="AE125" s="150">
        <v>0.54359999999999997</v>
      </c>
      <c r="AF125" s="150">
        <v>0.11640632210696</v>
      </c>
      <c r="AG125" s="150">
        <v>0.17184548260087501</v>
      </c>
      <c r="AH125" s="150">
        <v>0.294050605986028</v>
      </c>
      <c r="AI125" s="150">
        <v>200.682526982219</v>
      </c>
      <c r="AJ125" s="150">
        <v>4.7765141234022401</v>
      </c>
      <c r="AK125" s="150">
        <v>1.40224970479886</v>
      </c>
      <c r="AL125" s="150">
        <v>1.5122071795095</v>
      </c>
      <c r="AM125" s="150">
        <v>1.1000000000000001</v>
      </c>
      <c r="AN125" s="150">
        <v>0.78616675698207905</v>
      </c>
      <c r="AO125" s="150">
        <v>13</v>
      </c>
      <c r="AP125" s="150">
        <v>7.0333633904418394E-2</v>
      </c>
      <c r="AQ125" s="150">
        <v>78.540000000000006</v>
      </c>
      <c r="AR125" s="150">
        <v>5.2259274825159396</v>
      </c>
      <c r="AS125" s="150">
        <v>-327207.75</v>
      </c>
      <c r="AT125" s="150">
        <v>0.41282039292120598</v>
      </c>
      <c r="AU125" s="150">
        <v>20046490.920000002</v>
      </c>
    </row>
    <row r="126" spans="1:47" ht="14.5" x14ac:dyDescent="0.35">
      <c r="A126" s="151" t="s">
        <v>908</v>
      </c>
      <c r="B126" s="151" t="s">
        <v>355</v>
      </c>
      <c r="C126" s="151" t="s">
        <v>272</v>
      </c>
      <c r="D126" t="s">
        <v>1520</v>
      </c>
      <c r="E126" s="150">
        <v>89.704999999999998</v>
      </c>
      <c r="F126" t="s">
        <v>1520</v>
      </c>
      <c r="G126" s="175">
        <v>244629</v>
      </c>
      <c r="H126" s="150">
        <v>0.27365248296197903</v>
      </c>
      <c r="I126" s="150">
        <v>184763</v>
      </c>
      <c r="J126" s="150">
        <v>0</v>
      </c>
      <c r="K126" s="150">
        <v>0.69238708039602403</v>
      </c>
      <c r="L126" s="176">
        <v>134351.59</v>
      </c>
      <c r="M126" s="175">
        <v>39400</v>
      </c>
      <c r="N126" s="150">
        <v>76</v>
      </c>
      <c r="O126" s="150">
        <v>8.5500000000000007</v>
      </c>
      <c r="P126" s="150">
        <v>0</v>
      </c>
      <c r="Q126" s="150">
        <v>59.74</v>
      </c>
      <c r="R126" s="150">
        <v>11931</v>
      </c>
      <c r="S126" s="150">
        <v>755.09713099999999</v>
      </c>
      <c r="T126" s="150">
        <v>851.81024355730597</v>
      </c>
      <c r="U126" s="150">
        <v>0.35899225261392198</v>
      </c>
      <c r="V126" s="150">
        <v>8.1185323693144906E-2</v>
      </c>
      <c r="W126" s="150">
        <v>0</v>
      </c>
      <c r="X126" s="150">
        <v>10576.4</v>
      </c>
      <c r="Y126" s="150">
        <v>55.5</v>
      </c>
      <c r="Z126" s="150">
        <v>58130.306306306302</v>
      </c>
      <c r="AA126" s="150">
        <v>13.322033898305101</v>
      </c>
      <c r="AB126" s="150">
        <v>13.6053537117117</v>
      </c>
      <c r="AC126" s="150">
        <v>8.6999999999999993</v>
      </c>
      <c r="AD126" s="150">
        <v>86.792773678160898</v>
      </c>
      <c r="AE126" s="150">
        <v>0.37719999999999998</v>
      </c>
      <c r="AF126" s="150">
        <v>0.12041141831954399</v>
      </c>
      <c r="AG126" s="150">
        <v>0.14260274108313301</v>
      </c>
      <c r="AH126" s="150">
        <v>0.274272558385872</v>
      </c>
      <c r="AI126" s="150">
        <v>175.15362536849599</v>
      </c>
      <c r="AJ126" s="150">
        <v>6.90461295346973</v>
      </c>
      <c r="AK126" s="150">
        <v>1.1199446536315401</v>
      </c>
      <c r="AL126" s="150">
        <v>3.3526271378669001</v>
      </c>
      <c r="AM126" s="150">
        <v>0</v>
      </c>
      <c r="AN126" s="150">
        <v>1.09079620197574</v>
      </c>
      <c r="AO126" s="150">
        <v>35</v>
      </c>
      <c r="AP126" s="150">
        <v>1.3245033112582801E-2</v>
      </c>
      <c r="AQ126" s="150">
        <v>6.69</v>
      </c>
      <c r="AR126" s="150">
        <v>3.5970120623639201</v>
      </c>
      <c r="AS126" s="150">
        <v>11838.44</v>
      </c>
      <c r="AT126" s="150">
        <v>0.48885543088275002</v>
      </c>
      <c r="AU126" s="150">
        <v>9009049.5099999998</v>
      </c>
    </row>
    <row r="127" spans="1:47" ht="14.5" x14ac:dyDescent="0.35">
      <c r="A127" s="151" t="s">
        <v>909</v>
      </c>
      <c r="B127" s="151" t="s">
        <v>356</v>
      </c>
      <c r="C127" s="151" t="s">
        <v>132</v>
      </c>
      <c r="D127" t="s">
        <v>1517</v>
      </c>
      <c r="E127" s="150">
        <v>75.899000000000001</v>
      </c>
      <c r="F127" t="s">
        <v>1517</v>
      </c>
      <c r="G127" s="175">
        <v>1136819</v>
      </c>
      <c r="H127" s="150">
        <v>0.490928952358271</v>
      </c>
      <c r="I127" s="150">
        <v>1130088</v>
      </c>
      <c r="J127" s="150">
        <v>3.0895719641892399E-2</v>
      </c>
      <c r="K127" s="150">
        <v>0.58479354782842197</v>
      </c>
      <c r="L127" s="176">
        <v>90455.13</v>
      </c>
      <c r="M127" s="175">
        <v>29991</v>
      </c>
      <c r="N127" s="150">
        <v>4</v>
      </c>
      <c r="O127" s="150">
        <v>51.46</v>
      </c>
      <c r="P127" s="150">
        <v>0</v>
      </c>
      <c r="Q127" s="150">
        <v>-123.37</v>
      </c>
      <c r="R127" s="150">
        <v>14567.5</v>
      </c>
      <c r="S127" s="150">
        <v>542.31066399999997</v>
      </c>
      <c r="T127" s="150">
        <v>751.897502884951</v>
      </c>
      <c r="U127" s="150">
        <v>0.996050752562741</v>
      </c>
      <c r="V127" s="150">
        <v>0.18947789121845501</v>
      </c>
      <c r="W127" s="150">
        <v>1.8439615268196199E-3</v>
      </c>
      <c r="X127" s="150">
        <v>10506.9</v>
      </c>
      <c r="Y127" s="150">
        <v>48.2</v>
      </c>
      <c r="Z127" s="150">
        <v>47055</v>
      </c>
      <c r="AA127" s="150">
        <v>12.3018867924528</v>
      </c>
      <c r="AB127" s="150">
        <v>11.2512585892116</v>
      </c>
      <c r="AC127" s="150">
        <v>8.8000000000000007</v>
      </c>
      <c r="AD127" s="150">
        <v>61.626211818181801</v>
      </c>
      <c r="AE127" s="150">
        <v>0.54359999999999997</v>
      </c>
      <c r="AF127" s="150">
        <v>0.11048722108865799</v>
      </c>
      <c r="AG127" s="150">
        <v>0.27818194261222101</v>
      </c>
      <c r="AH127" s="150">
        <v>0.39371631304146898</v>
      </c>
      <c r="AI127" s="150">
        <v>218.61270277362601</v>
      </c>
      <c r="AJ127" s="150">
        <v>6.1411553190053603</v>
      </c>
      <c r="AK127" s="150">
        <v>1.27235778872432</v>
      </c>
      <c r="AL127" s="150">
        <v>4.6659920206484697</v>
      </c>
      <c r="AM127" s="150">
        <v>3</v>
      </c>
      <c r="AN127" s="150">
        <v>0.89651498402080199</v>
      </c>
      <c r="AO127" s="150">
        <v>20</v>
      </c>
      <c r="AP127" s="150">
        <v>7.5980392156862697E-2</v>
      </c>
      <c r="AQ127" s="150">
        <v>15.8</v>
      </c>
      <c r="AR127" s="150">
        <v>2.3672139713971401</v>
      </c>
      <c r="AS127" s="150">
        <v>3708.0100000000102</v>
      </c>
      <c r="AT127" s="150">
        <v>0.73417328190322995</v>
      </c>
      <c r="AU127" s="150">
        <v>7900106.0300000003</v>
      </c>
    </row>
    <row r="128" spans="1:47" ht="14.5" x14ac:dyDescent="0.35">
      <c r="A128" s="151" t="s">
        <v>910</v>
      </c>
      <c r="B128" s="151" t="s">
        <v>450</v>
      </c>
      <c r="C128" s="151" t="s">
        <v>168</v>
      </c>
      <c r="D128" t="s">
        <v>1518</v>
      </c>
      <c r="E128" s="150">
        <v>96.119</v>
      </c>
      <c r="F128" t="s">
        <v>1516</v>
      </c>
      <c r="G128" s="175">
        <v>48763</v>
      </c>
      <c r="H128" s="150">
        <v>0.101941242165312</v>
      </c>
      <c r="I128" s="150">
        <v>-19692</v>
      </c>
      <c r="J128" s="150">
        <v>5.4573503571169199E-3</v>
      </c>
      <c r="K128" s="150">
        <v>0.74149724067623102</v>
      </c>
      <c r="L128" s="176">
        <v>125704.7</v>
      </c>
      <c r="M128" s="175">
        <v>39226</v>
      </c>
      <c r="N128" s="150">
        <v>15</v>
      </c>
      <c r="O128" s="150">
        <v>19.37</v>
      </c>
      <c r="P128" s="150">
        <v>0</v>
      </c>
      <c r="Q128" s="150">
        <v>358.38</v>
      </c>
      <c r="R128" s="150">
        <v>10532.8</v>
      </c>
      <c r="S128" s="150">
        <v>1203.9927150000001</v>
      </c>
      <c r="T128" s="150">
        <v>1396.4016679638301</v>
      </c>
      <c r="U128" s="150">
        <v>0.35751853697885499</v>
      </c>
      <c r="V128" s="150">
        <v>0.113571411434994</v>
      </c>
      <c r="W128" s="150">
        <v>0</v>
      </c>
      <c r="X128" s="150">
        <v>9081.5</v>
      </c>
      <c r="Y128" s="150">
        <v>74.86</v>
      </c>
      <c r="Z128" s="150">
        <v>56123.558776382597</v>
      </c>
      <c r="AA128" s="150">
        <v>13.8390804597701</v>
      </c>
      <c r="AB128" s="150">
        <v>16.0832582821266</v>
      </c>
      <c r="AC128" s="150">
        <v>11.2</v>
      </c>
      <c r="AD128" s="150">
        <v>107.49934955357099</v>
      </c>
      <c r="AE128" s="150">
        <v>0.27739999999999998</v>
      </c>
      <c r="AF128" s="150">
        <v>0.119390055685274</v>
      </c>
      <c r="AG128" s="150">
        <v>0.159764794205772</v>
      </c>
      <c r="AH128" s="150">
        <v>0.29104112467673299</v>
      </c>
      <c r="AI128" s="150">
        <v>123.368686661862</v>
      </c>
      <c r="AJ128" s="150">
        <v>9.2080902144275694</v>
      </c>
      <c r="AK128" s="150">
        <v>2.1590001009863</v>
      </c>
      <c r="AL128" s="150">
        <v>5.3960539940081498</v>
      </c>
      <c r="AM128" s="150">
        <v>5.2</v>
      </c>
      <c r="AN128" s="150">
        <v>1.15903079658078</v>
      </c>
      <c r="AO128" s="150">
        <v>38</v>
      </c>
      <c r="AP128" s="150">
        <v>0</v>
      </c>
      <c r="AQ128" s="150">
        <v>16.95</v>
      </c>
      <c r="AR128" s="150">
        <v>4.0037125951493104</v>
      </c>
      <c r="AS128" s="150">
        <v>-21725.51</v>
      </c>
      <c r="AT128" s="150">
        <v>0.46519292177684701</v>
      </c>
      <c r="AU128" s="150">
        <v>12681371.18</v>
      </c>
    </row>
    <row r="129" spans="1:47" ht="14.5" x14ac:dyDescent="0.35">
      <c r="A129" s="151" t="s">
        <v>911</v>
      </c>
      <c r="B129" s="151" t="s">
        <v>675</v>
      </c>
      <c r="C129" s="151" t="s">
        <v>228</v>
      </c>
      <c r="D129" t="s">
        <v>1516</v>
      </c>
      <c r="E129" s="150">
        <v>91.566999999999993</v>
      </c>
      <c r="F129" t="s">
        <v>1516</v>
      </c>
      <c r="G129" s="175">
        <v>356691</v>
      </c>
      <c r="H129" s="150">
        <v>0.503662656563308</v>
      </c>
      <c r="I129" s="150">
        <v>326216</v>
      </c>
      <c r="J129" s="150">
        <v>0</v>
      </c>
      <c r="K129" s="150">
        <v>0.69937663981005505</v>
      </c>
      <c r="L129" s="176">
        <v>115698.16</v>
      </c>
      <c r="M129" s="175">
        <v>38558</v>
      </c>
      <c r="N129" s="150">
        <v>51</v>
      </c>
      <c r="O129" s="150">
        <v>34.31</v>
      </c>
      <c r="P129" s="150">
        <v>0</v>
      </c>
      <c r="Q129" s="150">
        <v>-61.07</v>
      </c>
      <c r="R129" s="150">
        <v>12272.4</v>
      </c>
      <c r="S129" s="150">
        <v>1029.2281410000001</v>
      </c>
      <c r="T129" s="150">
        <v>1186.8707155525001</v>
      </c>
      <c r="U129" s="150">
        <v>0.33537449205831599</v>
      </c>
      <c r="V129" s="150">
        <v>0.11045906196223999</v>
      </c>
      <c r="W129" s="150">
        <v>0</v>
      </c>
      <c r="X129" s="150">
        <v>10642.4</v>
      </c>
      <c r="Y129" s="150">
        <v>75.5</v>
      </c>
      <c r="Z129" s="150">
        <v>48805.324503311298</v>
      </c>
      <c r="AA129" s="150">
        <v>14.294871794871799</v>
      </c>
      <c r="AB129" s="150">
        <v>13.632160807947001</v>
      </c>
      <c r="AC129" s="150">
        <v>10.5</v>
      </c>
      <c r="AD129" s="150">
        <v>98.021727714285703</v>
      </c>
      <c r="AE129" s="150">
        <v>0.43269999999999997</v>
      </c>
      <c r="AF129" s="150">
        <v>0.120892053108067</v>
      </c>
      <c r="AG129" s="150">
        <v>0.170573892484253</v>
      </c>
      <c r="AH129" s="150">
        <v>0.29603738343944502</v>
      </c>
      <c r="AI129" s="150">
        <v>245.32947549866901</v>
      </c>
      <c r="AJ129" s="150">
        <v>6.8919292673267298</v>
      </c>
      <c r="AK129" s="150">
        <v>1.2802035247524799</v>
      </c>
      <c r="AL129" s="150">
        <v>3.0713561584158402</v>
      </c>
      <c r="AM129" s="150">
        <v>3</v>
      </c>
      <c r="AN129" s="150">
        <v>1.0723792280514</v>
      </c>
      <c r="AO129" s="150">
        <v>104</v>
      </c>
      <c r="AP129" s="150">
        <v>7.6190476190476199E-3</v>
      </c>
      <c r="AQ129" s="150">
        <v>4.84</v>
      </c>
      <c r="AR129" s="150">
        <v>2.5208776725244602</v>
      </c>
      <c r="AS129" s="150">
        <v>13110.64</v>
      </c>
      <c r="AT129" s="150">
        <v>0.56329698734025502</v>
      </c>
      <c r="AU129" s="150">
        <v>12631122.82</v>
      </c>
    </row>
    <row r="130" spans="1:47" ht="14.5" x14ac:dyDescent="0.35">
      <c r="A130" s="151" t="s">
        <v>912</v>
      </c>
      <c r="B130" s="151" t="s">
        <v>753</v>
      </c>
      <c r="C130" s="151" t="s">
        <v>311</v>
      </c>
      <c r="D130" t="s">
        <v>1518</v>
      </c>
      <c r="E130" s="150">
        <v>97.902000000000001</v>
      </c>
      <c r="F130" t="s">
        <v>1516</v>
      </c>
      <c r="G130" s="175">
        <v>621189</v>
      </c>
      <c r="H130" s="150">
        <v>0.97101289547679304</v>
      </c>
      <c r="I130" s="150">
        <v>622713</v>
      </c>
      <c r="J130" s="150">
        <v>0</v>
      </c>
      <c r="K130" s="150">
        <v>0.67232843470560899</v>
      </c>
      <c r="L130" s="176">
        <v>220622.05</v>
      </c>
      <c r="M130" s="175">
        <v>42862</v>
      </c>
      <c r="N130" s="150">
        <v>21</v>
      </c>
      <c r="O130" s="150">
        <v>2.6</v>
      </c>
      <c r="P130" s="150">
        <v>0</v>
      </c>
      <c r="Q130" s="150">
        <v>54.55</v>
      </c>
      <c r="R130" s="150">
        <v>13423.5</v>
      </c>
      <c r="S130" s="150">
        <v>799.29616299999998</v>
      </c>
      <c r="T130" s="150">
        <v>972.08083590520198</v>
      </c>
      <c r="U130" s="150">
        <v>0.35905051254449699</v>
      </c>
      <c r="V130" s="150">
        <v>0.18008590140073</v>
      </c>
      <c r="W130" s="150">
        <v>0</v>
      </c>
      <c r="X130" s="150">
        <v>11037.5</v>
      </c>
      <c r="Y130" s="150">
        <v>69.790000000000006</v>
      </c>
      <c r="Z130" s="150">
        <v>53151.960452786901</v>
      </c>
      <c r="AA130" s="150">
        <v>10.5675675675676</v>
      </c>
      <c r="AB130" s="150">
        <v>11.452875240005699</v>
      </c>
      <c r="AC130" s="150">
        <v>9</v>
      </c>
      <c r="AD130" s="150">
        <v>88.810684777777794</v>
      </c>
      <c r="AE130" s="150">
        <v>0.37719999999999998</v>
      </c>
      <c r="AF130" s="150">
        <v>0.121680301683492</v>
      </c>
      <c r="AG130" s="150">
        <v>0.13554034382935001</v>
      </c>
      <c r="AH130" s="150">
        <v>0.30889899614598698</v>
      </c>
      <c r="AI130" s="150">
        <v>238.54612198357299</v>
      </c>
      <c r="AJ130" s="150">
        <v>4.0779671577445704</v>
      </c>
      <c r="AK130" s="150">
        <v>1.2512649145902099</v>
      </c>
      <c r="AL130" s="150">
        <v>2.12635153066309</v>
      </c>
      <c r="AM130" s="150">
        <v>2.5</v>
      </c>
      <c r="AN130" s="150">
        <v>1.34853408397271</v>
      </c>
      <c r="AO130" s="150">
        <v>128</v>
      </c>
      <c r="AP130" s="150">
        <v>0.02</v>
      </c>
      <c r="AQ130" s="150">
        <v>2.41</v>
      </c>
      <c r="AR130" s="150">
        <v>3.2928358678003402</v>
      </c>
      <c r="AS130" s="150">
        <v>27987.34</v>
      </c>
      <c r="AT130" s="150">
        <v>0.63250786693831695</v>
      </c>
      <c r="AU130" s="150">
        <v>10729328.16</v>
      </c>
    </row>
    <row r="131" spans="1:47" ht="14.5" x14ac:dyDescent="0.35">
      <c r="A131" s="151" t="s">
        <v>913</v>
      </c>
      <c r="B131" s="151" t="s">
        <v>654</v>
      </c>
      <c r="C131" s="151" t="s">
        <v>210</v>
      </c>
      <c r="D131" t="s">
        <v>1520</v>
      </c>
      <c r="E131" s="150">
        <v>89.962000000000003</v>
      </c>
      <c r="F131" t="s">
        <v>1520</v>
      </c>
      <c r="G131" s="175">
        <v>722093</v>
      </c>
      <c r="H131" s="150">
        <v>0.26291840220558099</v>
      </c>
      <c r="I131" s="150">
        <v>722093</v>
      </c>
      <c r="J131" s="150">
        <v>5.5430446656868403E-3</v>
      </c>
      <c r="K131" s="150">
        <v>0.76030218831835805</v>
      </c>
      <c r="L131" s="176">
        <v>175768.41</v>
      </c>
      <c r="M131" s="175">
        <v>42284</v>
      </c>
      <c r="N131" s="150">
        <v>39</v>
      </c>
      <c r="O131" s="150">
        <v>63.19</v>
      </c>
      <c r="P131" s="150">
        <v>0</v>
      </c>
      <c r="Q131" s="150">
        <v>-11.04</v>
      </c>
      <c r="R131" s="150">
        <v>11629.4</v>
      </c>
      <c r="S131" s="150">
        <v>1645.9279779999999</v>
      </c>
      <c r="T131" s="150">
        <v>1916.66716615364</v>
      </c>
      <c r="U131" s="150">
        <v>0.29540637409348403</v>
      </c>
      <c r="V131" s="150">
        <v>0.12857734289027301</v>
      </c>
      <c r="W131" s="150">
        <v>6.0755999859430103E-4</v>
      </c>
      <c r="X131" s="150">
        <v>9986.7000000000007</v>
      </c>
      <c r="Y131" s="150">
        <v>110.35</v>
      </c>
      <c r="Z131" s="150">
        <v>56368.735931128198</v>
      </c>
      <c r="AA131" s="150">
        <v>12.7304347826087</v>
      </c>
      <c r="AB131" s="150">
        <v>14.915523135478001</v>
      </c>
      <c r="AC131" s="150">
        <v>17</v>
      </c>
      <c r="AD131" s="150">
        <v>96.819292823529395</v>
      </c>
      <c r="AE131" s="150">
        <v>0.43269999999999997</v>
      </c>
      <c r="AF131" s="150">
        <v>0.109200084060266</v>
      </c>
      <c r="AG131" s="150">
        <v>0.196248996063772</v>
      </c>
      <c r="AH131" s="150">
        <v>0.308609384999606</v>
      </c>
      <c r="AI131" s="150">
        <v>192.122015195491</v>
      </c>
      <c r="AJ131" s="150">
        <v>5.6774472438404997</v>
      </c>
      <c r="AK131" s="150">
        <v>0.97578273285286499</v>
      </c>
      <c r="AL131" s="150">
        <v>2.5797799626208402</v>
      </c>
      <c r="AM131" s="150">
        <v>4</v>
      </c>
      <c r="AN131" s="150">
        <v>0.89090830862482395</v>
      </c>
      <c r="AO131" s="150">
        <v>74</v>
      </c>
      <c r="AP131" s="150">
        <v>4.8710601719197701E-2</v>
      </c>
      <c r="AQ131" s="150">
        <v>13.24</v>
      </c>
      <c r="AR131" s="150">
        <v>3.4073841571716801</v>
      </c>
      <c r="AS131" s="150">
        <v>-24401.53</v>
      </c>
      <c r="AT131" s="150">
        <v>0.39299343442407197</v>
      </c>
      <c r="AU131" s="150">
        <v>19141140.199999999</v>
      </c>
    </row>
    <row r="132" spans="1:47" ht="14.5" x14ac:dyDescent="0.35">
      <c r="A132" s="151" t="s">
        <v>914</v>
      </c>
      <c r="B132" s="151" t="s">
        <v>357</v>
      </c>
      <c r="C132" s="151" t="s">
        <v>252</v>
      </c>
      <c r="D132" t="s">
        <v>1520</v>
      </c>
      <c r="E132" s="150">
        <v>76.408000000000001</v>
      </c>
      <c r="F132" t="s">
        <v>1520</v>
      </c>
      <c r="G132" s="175">
        <v>-234909</v>
      </c>
      <c r="H132" s="150">
        <v>0.38044844324745503</v>
      </c>
      <c r="I132" s="150">
        <v>-234909</v>
      </c>
      <c r="J132" s="150">
        <v>1.9738806246345198E-3</v>
      </c>
      <c r="K132" s="150">
        <v>0.67061569897542905</v>
      </c>
      <c r="L132" s="176">
        <v>90224.09</v>
      </c>
      <c r="M132" s="175">
        <v>34254</v>
      </c>
      <c r="N132" s="150">
        <v>17</v>
      </c>
      <c r="O132" s="150">
        <v>16.489999999999998</v>
      </c>
      <c r="P132" s="150">
        <v>0</v>
      </c>
      <c r="Q132" s="150">
        <v>167.95</v>
      </c>
      <c r="R132" s="150">
        <v>13412.9</v>
      </c>
      <c r="S132" s="150">
        <v>1084.458603</v>
      </c>
      <c r="T132" s="150">
        <v>1534.08028546899</v>
      </c>
      <c r="U132" s="150">
        <v>1</v>
      </c>
      <c r="V132" s="150">
        <v>0.17868131661638001</v>
      </c>
      <c r="W132" s="150">
        <v>0</v>
      </c>
      <c r="X132" s="150">
        <v>9481.7000000000007</v>
      </c>
      <c r="Y132" s="150">
        <v>67.540000000000006</v>
      </c>
      <c r="Z132" s="150">
        <v>57336.975125851299</v>
      </c>
      <c r="AA132" s="150">
        <v>13.772151898734201</v>
      </c>
      <c r="AB132" s="150">
        <v>16.056538392063999</v>
      </c>
      <c r="AC132" s="150">
        <v>10.5</v>
      </c>
      <c r="AD132" s="150">
        <v>103.28177171428599</v>
      </c>
      <c r="AE132" s="150">
        <v>0.67669999999999997</v>
      </c>
      <c r="AF132" s="150">
        <v>9.8924269167764797E-2</v>
      </c>
      <c r="AG132" s="150">
        <v>0.21838043533641099</v>
      </c>
      <c r="AH132" s="150">
        <v>0.31889805036484198</v>
      </c>
      <c r="AI132" s="150">
        <v>179.41487066611401</v>
      </c>
      <c r="AJ132" s="150">
        <v>11.2180769191234</v>
      </c>
      <c r="AK132" s="150">
        <v>1.5454475556103799</v>
      </c>
      <c r="AL132" s="150">
        <v>2.7819282204679099</v>
      </c>
      <c r="AM132" s="150">
        <v>2.8</v>
      </c>
      <c r="AN132" s="150">
        <v>1.5645117250682401</v>
      </c>
      <c r="AO132" s="150">
        <v>45</v>
      </c>
      <c r="AP132" s="150">
        <v>9.5389507154212995E-3</v>
      </c>
      <c r="AQ132" s="150">
        <v>13.93</v>
      </c>
      <c r="AR132" s="150">
        <v>2.9316507753872698</v>
      </c>
      <c r="AS132" s="150">
        <v>-122419.53</v>
      </c>
      <c r="AT132" s="150">
        <v>0.69869477125219104</v>
      </c>
      <c r="AU132" s="150">
        <v>14545723.720000001</v>
      </c>
    </row>
    <row r="133" spans="1:47" ht="14.5" x14ac:dyDescent="0.35">
      <c r="A133" s="151" t="s">
        <v>915</v>
      </c>
      <c r="B133" s="151" t="s">
        <v>156</v>
      </c>
      <c r="C133" s="151" t="s">
        <v>98</v>
      </c>
      <c r="D133" t="s">
        <v>1520</v>
      </c>
      <c r="E133" s="150">
        <v>85.852999999999994</v>
      </c>
      <c r="F133" t="s">
        <v>1520</v>
      </c>
      <c r="G133" s="175">
        <v>1608086</v>
      </c>
      <c r="H133" s="150">
        <v>0.13745293662866701</v>
      </c>
      <c r="I133" s="150">
        <v>1328086</v>
      </c>
      <c r="J133" s="150">
        <v>0</v>
      </c>
      <c r="K133" s="150">
        <v>0.72266548053184398</v>
      </c>
      <c r="L133" s="176">
        <v>165357.76999999999</v>
      </c>
      <c r="M133" s="175">
        <v>39485</v>
      </c>
      <c r="N133" s="150">
        <v>122</v>
      </c>
      <c r="O133" s="150">
        <v>176.68</v>
      </c>
      <c r="P133" s="150">
        <v>0</v>
      </c>
      <c r="Q133" s="150">
        <v>232.72</v>
      </c>
      <c r="R133" s="150">
        <v>11474</v>
      </c>
      <c r="S133" s="150">
        <v>4489.7985090000002</v>
      </c>
      <c r="T133" s="150">
        <v>5630.3614539220698</v>
      </c>
      <c r="U133" s="150">
        <v>0.48294591364255801</v>
      </c>
      <c r="V133" s="150">
        <v>0.147716570280504</v>
      </c>
      <c r="W133" s="150">
        <v>3.9940853835763998E-2</v>
      </c>
      <c r="X133" s="150">
        <v>9149.7000000000007</v>
      </c>
      <c r="Y133" s="150">
        <v>309.2</v>
      </c>
      <c r="Z133" s="150">
        <v>61991.943725743899</v>
      </c>
      <c r="AA133" s="150">
        <v>13.287539936102201</v>
      </c>
      <c r="AB133" s="150">
        <v>14.5206937548512</v>
      </c>
      <c r="AC133" s="150">
        <v>25</v>
      </c>
      <c r="AD133" s="150">
        <v>179.59194036</v>
      </c>
      <c r="AE133" s="150">
        <v>0.84309999999999996</v>
      </c>
      <c r="AF133" s="150">
        <v>0.12194868270067701</v>
      </c>
      <c r="AG133" s="150">
        <v>0.18092317888378401</v>
      </c>
      <c r="AH133" s="150">
        <v>0.30983663231453901</v>
      </c>
      <c r="AI133" s="150">
        <v>185.81346096660701</v>
      </c>
      <c r="AJ133" s="150">
        <v>6.5801752800369204</v>
      </c>
      <c r="AK133" s="150">
        <v>1.10753661006994</v>
      </c>
      <c r="AL133" s="150">
        <v>3.4027860691746601</v>
      </c>
      <c r="AM133" s="150">
        <v>0</v>
      </c>
      <c r="AN133" s="150">
        <v>0.56450118807050198</v>
      </c>
      <c r="AO133" s="150">
        <v>10</v>
      </c>
      <c r="AP133" s="150">
        <v>0.12033195020746899</v>
      </c>
      <c r="AQ133" s="150">
        <v>53.3</v>
      </c>
      <c r="AR133" s="150">
        <v>3.2846721541325699</v>
      </c>
      <c r="AS133" s="150">
        <v>43901.409999999902</v>
      </c>
      <c r="AT133" s="150">
        <v>0.46390846969644201</v>
      </c>
      <c r="AU133" s="150">
        <v>51515967.159999996</v>
      </c>
    </row>
    <row r="134" spans="1:47" ht="14.5" x14ac:dyDescent="0.35">
      <c r="A134" s="151" t="s">
        <v>916</v>
      </c>
      <c r="B134" s="151" t="s">
        <v>458</v>
      </c>
      <c r="C134" s="151" t="s">
        <v>109</v>
      </c>
      <c r="D134" t="s">
        <v>1516</v>
      </c>
      <c r="E134" s="150">
        <v>103.373</v>
      </c>
      <c r="F134" t="s">
        <v>1516</v>
      </c>
      <c r="G134" s="175">
        <v>1524964</v>
      </c>
      <c r="H134" s="150">
        <v>0.82730610283632799</v>
      </c>
      <c r="I134" s="150">
        <v>1619318</v>
      </c>
      <c r="J134" s="150">
        <v>0</v>
      </c>
      <c r="K134" s="150">
        <v>0.66432984458712396</v>
      </c>
      <c r="L134" s="176">
        <v>492224.69</v>
      </c>
      <c r="M134" s="175">
        <v>46986</v>
      </c>
      <c r="N134" s="150">
        <v>10</v>
      </c>
      <c r="O134" s="150">
        <v>5.66</v>
      </c>
      <c r="P134" s="150">
        <v>0</v>
      </c>
      <c r="Q134" s="150">
        <v>0</v>
      </c>
      <c r="R134" s="150">
        <v>17877.099999999999</v>
      </c>
      <c r="S134" s="150">
        <v>798.89570900000001</v>
      </c>
      <c r="T134" s="150">
        <v>899.01724717964703</v>
      </c>
      <c r="U134" s="150">
        <v>0.186602637015791</v>
      </c>
      <c r="V134" s="150">
        <v>0.102052544633207</v>
      </c>
      <c r="W134" s="150">
        <v>4.9836592625884298E-3</v>
      </c>
      <c r="X134" s="150">
        <v>15886.2</v>
      </c>
      <c r="Y134" s="150">
        <v>56.47</v>
      </c>
      <c r="Z134" s="150">
        <v>78805.354701611504</v>
      </c>
      <c r="AA134" s="150">
        <v>14.9722222222222</v>
      </c>
      <c r="AB134" s="150">
        <v>14.147258880821701</v>
      </c>
      <c r="AC134" s="150">
        <v>9.31</v>
      </c>
      <c r="AD134" s="150">
        <v>85.810495059076302</v>
      </c>
      <c r="AE134" s="150">
        <v>0.66569999999999996</v>
      </c>
      <c r="AF134" s="150">
        <v>0.12510409285461499</v>
      </c>
      <c r="AG134" s="150">
        <v>0.13808357038171701</v>
      </c>
      <c r="AH134" s="150">
        <v>0.27242976371709998</v>
      </c>
      <c r="AI134" s="150">
        <v>412.20649490307898</v>
      </c>
      <c r="AJ134" s="150">
        <v>5.1249357140688101</v>
      </c>
      <c r="AK134" s="150">
        <v>0.89458024353952204</v>
      </c>
      <c r="AL134" s="150">
        <v>2.4149873067929901</v>
      </c>
      <c r="AM134" s="150">
        <v>0</v>
      </c>
      <c r="AN134" s="150">
        <v>0.84678070784803505</v>
      </c>
      <c r="AO134" s="150">
        <v>11</v>
      </c>
      <c r="AP134" s="150">
        <v>6.6518847006651893E-2</v>
      </c>
      <c r="AQ134" s="150">
        <v>36.909999999999997</v>
      </c>
      <c r="AR134" s="150">
        <v>5.4570837231932297</v>
      </c>
      <c r="AS134" s="150">
        <v>-40661.15</v>
      </c>
      <c r="AT134" s="150">
        <v>0.37161017944305602</v>
      </c>
      <c r="AU134" s="150">
        <v>14281952.970000001</v>
      </c>
    </row>
    <row r="135" spans="1:47" ht="14.5" x14ac:dyDescent="0.35">
      <c r="A135" s="151" t="s">
        <v>917</v>
      </c>
      <c r="B135" s="151" t="s">
        <v>768</v>
      </c>
      <c r="C135" s="151" t="s">
        <v>267</v>
      </c>
      <c r="D135" t="s">
        <v>1517</v>
      </c>
      <c r="E135" s="150">
        <v>96.424000000000007</v>
      </c>
      <c r="F135" t="s">
        <v>1517</v>
      </c>
      <c r="G135" s="175">
        <v>237501</v>
      </c>
      <c r="H135" s="150">
        <v>0.25327807294301102</v>
      </c>
      <c r="I135" s="150">
        <v>161114</v>
      </c>
      <c r="J135" s="150">
        <v>0</v>
      </c>
      <c r="K135" s="150">
        <v>0.75551525372544304</v>
      </c>
      <c r="L135" s="176">
        <v>205295.44</v>
      </c>
      <c r="M135" s="175">
        <v>41849</v>
      </c>
      <c r="N135" s="150">
        <v>49</v>
      </c>
      <c r="O135" s="150">
        <v>10.75</v>
      </c>
      <c r="P135" s="150">
        <v>0</v>
      </c>
      <c r="Q135" s="150">
        <v>72.569999999999993</v>
      </c>
      <c r="R135" s="150">
        <v>10759.9</v>
      </c>
      <c r="S135" s="150">
        <v>842.54140800000005</v>
      </c>
      <c r="T135" s="150">
        <v>987.89341050019004</v>
      </c>
      <c r="U135" s="150">
        <v>0.239134264603408</v>
      </c>
      <c r="V135" s="150">
        <v>9.9528817460803096E-2</v>
      </c>
      <c r="W135" s="150">
        <v>3.3008235246284802E-2</v>
      </c>
      <c r="X135" s="150">
        <v>9176.7999999999993</v>
      </c>
      <c r="Y135" s="150">
        <v>52.32</v>
      </c>
      <c r="Z135" s="150">
        <v>53576.766055045897</v>
      </c>
      <c r="AA135" s="150">
        <v>15.372881355932201</v>
      </c>
      <c r="AB135" s="150">
        <v>16.1036201834862</v>
      </c>
      <c r="AC135" s="150">
        <v>6.05</v>
      </c>
      <c r="AD135" s="150">
        <v>139.263042644628</v>
      </c>
      <c r="AE135" s="150">
        <v>0.27739999999999998</v>
      </c>
      <c r="AF135" s="150">
        <v>0.137589945535085</v>
      </c>
      <c r="AG135" s="150">
        <v>0.153275593438749</v>
      </c>
      <c r="AH135" s="150">
        <v>0.29551514001192702</v>
      </c>
      <c r="AI135" s="150">
        <v>205.94477417067199</v>
      </c>
      <c r="AJ135" s="150">
        <v>5.5380350628468697</v>
      </c>
      <c r="AK135" s="150">
        <v>1.1968449777255299</v>
      </c>
      <c r="AL135" s="150">
        <v>1.9102789928364401</v>
      </c>
      <c r="AM135" s="150">
        <v>2.5</v>
      </c>
      <c r="AN135" s="150">
        <v>1.2559130492406301</v>
      </c>
      <c r="AO135" s="150">
        <v>43</v>
      </c>
      <c r="AP135" s="150">
        <v>5.7581573896353197E-2</v>
      </c>
      <c r="AQ135" s="150">
        <v>10.53</v>
      </c>
      <c r="AR135" s="150">
        <v>3.85108176702634</v>
      </c>
      <c r="AS135" s="150">
        <v>-7117.8999999999696</v>
      </c>
      <c r="AT135" s="150">
        <v>0.40479382059707097</v>
      </c>
      <c r="AU135" s="150">
        <v>9065673.5399999991</v>
      </c>
    </row>
    <row r="136" spans="1:47" ht="14.5" x14ac:dyDescent="0.35">
      <c r="A136" s="151" t="s">
        <v>918</v>
      </c>
      <c r="B136" s="151" t="s">
        <v>638</v>
      </c>
      <c r="C136" s="151" t="s">
        <v>274</v>
      </c>
      <c r="D136" t="s">
        <v>1518</v>
      </c>
      <c r="E136" s="150">
        <v>95.400999999999996</v>
      </c>
      <c r="F136" t="s">
        <v>1516</v>
      </c>
      <c r="G136" s="175">
        <v>-267201</v>
      </c>
      <c r="H136" s="150">
        <v>0.21188345376001499</v>
      </c>
      <c r="I136" s="150">
        <v>568688</v>
      </c>
      <c r="J136" s="150">
        <v>0</v>
      </c>
      <c r="K136" s="150">
        <v>0.68494948299702996</v>
      </c>
      <c r="L136" s="176">
        <v>924407.01</v>
      </c>
      <c r="M136" s="175">
        <v>43273</v>
      </c>
      <c r="N136" s="150">
        <v>1</v>
      </c>
      <c r="O136" s="150">
        <v>6.51</v>
      </c>
      <c r="P136" s="150">
        <v>0</v>
      </c>
      <c r="Q136" s="150">
        <v>40.01</v>
      </c>
      <c r="R136" s="150">
        <v>17972.7</v>
      </c>
      <c r="S136" s="150">
        <v>535.08893899999998</v>
      </c>
      <c r="T136" s="150">
        <v>622.27131789100702</v>
      </c>
      <c r="U136" s="150">
        <v>0.25937815545090198</v>
      </c>
      <c r="V136" s="150">
        <v>0.16355808468692701</v>
      </c>
      <c r="W136" s="150">
        <v>0</v>
      </c>
      <c r="X136" s="150">
        <v>15454.7</v>
      </c>
      <c r="Y136" s="150">
        <v>37.869999999999997</v>
      </c>
      <c r="Z136" s="150">
        <v>75197.942698706102</v>
      </c>
      <c r="AA136" s="150">
        <v>13.545454545454501</v>
      </c>
      <c r="AB136" s="150">
        <v>14.129626062846601</v>
      </c>
      <c r="AC136" s="150">
        <v>9.4</v>
      </c>
      <c r="AD136" s="150">
        <v>56.924355212766002</v>
      </c>
      <c r="AE136" s="150">
        <v>0.43269999999999997</v>
      </c>
      <c r="AF136" s="150">
        <v>0.119657050238146</v>
      </c>
      <c r="AG136" s="150">
        <v>0.13747145805739799</v>
      </c>
      <c r="AH136" s="150">
        <v>0.26200519072855999</v>
      </c>
      <c r="AI136" s="150">
        <v>259.76055543170202</v>
      </c>
      <c r="AJ136" s="150">
        <v>7.2599608619015097</v>
      </c>
      <c r="AK136" s="150">
        <v>1.2264501600777</v>
      </c>
      <c r="AL136" s="150">
        <v>2.9751544300154702</v>
      </c>
      <c r="AM136" s="150">
        <v>1.5</v>
      </c>
      <c r="AN136" s="150">
        <v>0.57817363516329601</v>
      </c>
      <c r="AO136" s="150">
        <v>21</v>
      </c>
      <c r="AP136" s="150">
        <v>0</v>
      </c>
      <c r="AQ136" s="150">
        <v>9.24</v>
      </c>
      <c r="AR136" s="150">
        <v>6.6272880315017497</v>
      </c>
      <c r="AS136" s="150">
        <v>-162668.87</v>
      </c>
      <c r="AT136" s="150">
        <v>0.42506952288169098</v>
      </c>
      <c r="AU136" s="150">
        <v>9617005.0800000001</v>
      </c>
    </row>
    <row r="137" spans="1:47" ht="14.5" x14ac:dyDescent="0.35">
      <c r="A137" s="151" t="s">
        <v>919</v>
      </c>
      <c r="B137" s="151" t="s">
        <v>549</v>
      </c>
      <c r="C137" s="151" t="s">
        <v>244</v>
      </c>
      <c r="D137" t="s">
        <v>1517</v>
      </c>
      <c r="E137" s="150">
        <v>80.682000000000002</v>
      </c>
      <c r="F137" t="s">
        <v>1517</v>
      </c>
      <c r="G137" s="175">
        <v>490328</v>
      </c>
      <c r="H137" s="150">
        <v>0.94219541700119402</v>
      </c>
      <c r="I137" s="150">
        <v>495468</v>
      </c>
      <c r="J137" s="150">
        <v>0</v>
      </c>
      <c r="K137" s="150">
        <v>0.69040342690211698</v>
      </c>
      <c r="L137" s="176">
        <v>147504.43</v>
      </c>
      <c r="M137" s="175">
        <v>34331</v>
      </c>
      <c r="N137" s="150">
        <v>66</v>
      </c>
      <c r="O137" s="150">
        <v>10.69</v>
      </c>
      <c r="P137" s="150">
        <v>0</v>
      </c>
      <c r="Q137" s="150">
        <v>81.41</v>
      </c>
      <c r="R137" s="150">
        <v>12373.1</v>
      </c>
      <c r="S137" s="150">
        <v>610.47132399999998</v>
      </c>
      <c r="T137" s="150">
        <v>712.06166665463502</v>
      </c>
      <c r="U137" s="150">
        <v>0.41174230814484603</v>
      </c>
      <c r="V137" s="150">
        <v>0.14079036249702701</v>
      </c>
      <c r="W137" s="150">
        <v>1.47427072266543E-2</v>
      </c>
      <c r="X137" s="150">
        <v>10607.8</v>
      </c>
      <c r="Y137" s="150">
        <v>48.34</v>
      </c>
      <c r="Z137" s="150">
        <v>51203.264170459297</v>
      </c>
      <c r="AA137" s="150">
        <v>12.05</v>
      </c>
      <c r="AB137" s="150">
        <v>12.6286992966487</v>
      </c>
      <c r="AC137" s="150">
        <v>6.75</v>
      </c>
      <c r="AD137" s="150">
        <v>90.440196148148104</v>
      </c>
      <c r="AE137" s="150">
        <v>0.43269999999999997</v>
      </c>
      <c r="AF137" s="150">
        <v>0.108613746885389</v>
      </c>
      <c r="AG137" s="150">
        <v>0.153989768244538</v>
      </c>
      <c r="AH137" s="150">
        <v>0.26679302376020397</v>
      </c>
      <c r="AI137" s="150">
        <v>293.638690226177</v>
      </c>
      <c r="AJ137" s="150">
        <v>4.8492485691015199</v>
      </c>
      <c r="AK137" s="150">
        <v>0.83363163708174803</v>
      </c>
      <c r="AL137" s="150">
        <v>2.8467893762063601</v>
      </c>
      <c r="AM137" s="150">
        <v>0.5</v>
      </c>
      <c r="AN137" s="150">
        <v>1.0794337189616301</v>
      </c>
      <c r="AO137" s="150">
        <v>78</v>
      </c>
      <c r="AP137" s="150">
        <v>0</v>
      </c>
      <c r="AQ137" s="150">
        <v>2.4700000000000002</v>
      </c>
      <c r="AR137" s="150">
        <v>2.8943349707061001</v>
      </c>
      <c r="AS137" s="150">
        <v>-12883.11</v>
      </c>
      <c r="AT137" s="150">
        <v>0.56924140724348804</v>
      </c>
      <c r="AU137" s="150">
        <v>7553418.3099999996</v>
      </c>
    </row>
    <row r="138" spans="1:47" ht="14.5" x14ac:dyDescent="0.35">
      <c r="A138" s="151" t="s">
        <v>920</v>
      </c>
      <c r="B138" s="151" t="s">
        <v>556</v>
      </c>
      <c r="C138" s="151" t="s">
        <v>206</v>
      </c>
      <c r="D138" t="s">
        <v>1518</v>
      </c>
      <c r="E138" s="150">
        <v>91.501000000000005</v>
      </c>
      <c r="F138" t="s">
        <v>1518</v>
      </c>
      <c r="G138" s="175">
        <v>12978</v>
      </c>
      <c r="H138" s="150">
        <v>0.41686323585443702</v>
      </c>
      <c r="I138" s="150">
        <v>77244</v>
      </c>
      <c r="J138" s="150">
        <v>0</v>
      </c>
      <c r="K138" s="150">
        <v>0.68742426424657199</v>
      </c>
      <c r="L138" s="176">
        <v>78966.11</v>
      </c>
      <c r="M138" s="175">
        <v>33599</v>
      </c>
      <c r="N138" s="150">
        <v>17</v>
      </c>
      <c r="O138" s="150">
        <v>14.43</v>
      </c>
      <c r="P138" s="150">
        <v>0</v>
      </c>
      <c r="Q138" s="150">
        <v>138.97999999999999</v>
      </c>
      <c r="R138" s="150">
        <v>12850</v>
      </c>
      <c r="S138" s="150">
        <v>1078.6332600000001</v>
      </c>
      <c r="T138" s="150">
        <v>1552.0246592471699</v>
      </c>
      <c r="U138" s="150">
        <v>0.99657885943550395</v>
      </c>
      <c r="V138" s="150">
        <v>0.20508041444967101</v>
      </c>
      <c r="W138" s="150">
        <v>0</v>
      </c>
      <c r="X138" s="150">
        <v>8930.6</v>
      </c>
      <c r="Y138" s="150">
        <v>78.489999999999995</v>
      </c>
      <c r="Z138" s="150">
        <v>55239.217734743303</v>
      </c>
      <c r="AA138" s="150">
        <v>17.860215053763401</v>
      </c>
      <c r="AB138" s="150">
        <v>13.7423016944834</v>
      </c>
      <c r="AC138" s="150">
        <v>11.2</v>
      </c>
      <c r="AD138" s="150">
        <v>96.306541071428597</v>
      </c>
      <c r="AE138" s="150">
        <v>0.27739999999999998</v>
      </c>
      <c r="AF138" s="150">
        <v>0.112134070773051</v>
      </c>
      <c r="AG138" s="150">
        <v>0.17704606840751999</v>
      </c>
      <c r="AH138" s="150">
        <v>0.29103352085925999</v>
      </c>
      <c r="AI138" s="150">
        <v>203.69203152515399</v>
      </c>
      <c r="AJ138" s="150">
        <v>6.4706566412846103</v>
      </c>
      <c r="AK138" s="150">
        <v>1.52125151905475</v>
      </c>
      <c r="AL138" s="150">
        <v>4.6898626820020999</v>
      </c>
      <c r="AM138" s="150">
        <v>0</v>
      </c>
      <c r="AN138" s="150">
        <v>0.99635845271740797</v>
      </c>
      <c r="AO138" s="150">
        <v>48</v>
      </c>
      <c r="AP138" s="150">
        <v>1.3803680981595101E-2</v>
      </c>
      <c r="AQ138" s="150">
        <v>12.29</v>
      </c>
      <c r="AR138" s="150">
        <v>2.9533762338759</v>
      </c>
      <c r="AS138" s="150">
        <v>-69225.3</v>
      </c>
      <c r="AT138" s="150">
        <v>0.65072575681974099</v>
      </c>
      <c r="AU138" s="150">
        <v>13860466.460000001</v>
      </c>
    </row>
    <row r="139" spans="1:47" ht="14.5" x14ac:dyDescent="0.35">
      <c r="A139" s="151" t="s">
        <v>921</v>
      </c>
      <c r="B139" s="151" t="s">
        <v>157</v>
      </c>
      <c r="C139" s="151" t="s">
        <v>141</v>
      </c>
      <c r="D139" t="s">
        <v>1520</v>
      </c>
      <c r="E139" s="150">
        <v>55.715000000000003</v>
      </c>
      <c r="F139" t="s">
        <v>1520</v>
      </c>
      <c r="G139" s="175">
        <v>36084645</v>
      </c>
      <c r="H139" s="150">
        <v>0.38526456409482301</v>
      </c>
      <c r="I139" s="150">
        <v>32766651</v>
      </c>
      <c r="J139" s="150">
        <v>4.3866785882607897E-3</v>
      </c>
      <c r="K139" s="150">
        <v>0.466168852545292</v>
      </c>
      <c r="L139" s="176">
        <v>63003.61</v>
      </c>
      <c r="M139" s="175">
        <v>26498</v>
      </c>
      <c r="N139" s="150">
        <v>329</v>
      </c>
      <c r="O139" s="150">
        <v>6527.77</v>
      </c>
      <c r="P139" s="150">
        <v>2837.29</v>
      </c>
      <c r="Q139" s="150">
        <v>-890.32</v>
      </c>
      <c r="R139" s="150">
        <v>15397.9</v>
      </c>
      <c r="S139" s="150">
        <v>12699.563876</v>
      </c>
      <c r="T139" s="150">
        <v>18572.449905682199</v>
      </c>
      <c r="U139" s="150">
        <v>0.99842971457959395</v>
      </c>
      <c r="V139" s="150">
        <v>0.190997867303455</v>
      </c>
      <c r="W139" s="150">
        <v>8.4903108053787105E-2</v>
      </c>
      <c r="X139" s="150">
        <v>10528.8</v>
      </c>
      <c r="Y139" s="150">
        <v>885.7</v>
      </c>
      <c r="Z139" s="150">
        <v>55135.543931353699</v>
      </c>
      <c r="AA139" s="150">
        <v>13.998917748917799</v>
      </c>
      <c r="AB139" s="150">
        <v>14.3384485446539</v>
      </c>
      <c r="AC139" s="150">
        <v>154</v>
      </c>
      <c r="AD139" s="150">
        <v>82.464700493506498</v>
      </c>
      <c r="AE139" s="150">
        <v>1.4421999999999999</v>
      </c>
      <c r="AF139" s="150">
        <v>0.110363014877771</v>
      </c>
      <c r="AG139" s="150">
        <v>0.163956557793415</v>
      </c>
      <c r="AH139" s="150">
        <v>0.28292198743417402</v>
      </c>
      <c r="AI139" s="150">
        <v>218.777434180292</v>
      </c>
      <c r="AJ139" s="150">
        <v>6.7153742471326803</v>
      </c>
      <c r="AK139" s="150">
        <v>1.36305679428789</v>
      </c>
      <c r="AL139" s="150">
        <v>4.21137241224916</v>
      </c>
      <c r="AM139" s="150">
        <v>1</v>
      </c>
      <c r="AN139" s="150">
        <v>0.61735336901134996</v>
      </c>
      <c r="AO139" s="150">
        <v>49</v>
      </c>
      <c r="AP139" s="150">
        <v>0.35144429160935398</v>
      </c>
      <c r="AQ139" s="150">
        <v>103.02</v>
      </c>
      <c r="AR139" s="150">
        <v>2.7718329775908499</v>
      </c>
      <c r="AS139" s="150">
        <v>3680445.2</v>
      </c>
      <c r="AT139" s="150">
        <v>0.71548738732276296</v>
      </c>
      <c r="AU139" s="150">
        <v>195546457.90000001</v>
      </c>
    </row>
    <row r="140" spans="1:47" ht="14.5" x14ac:dyDescent="0.35">
      <c r="A140" s="151" t="s">
        <v>922</v>
      </c>
      <c r="B140" s="151" t="s">
        <v>158</v>
      </c>
      <c r="C140" s="151" t="s">
        <v>145</v>
      </c>
      <c r="D140" t="s">
        <v>1516</v>
      </c>
      <c r="E140" s="150">
        <v>89.694999999999993</v>
      </c>
      <c r="F140" t="s">
        <v>1516</v>
      </c>
      <c r="G140" s="175">
        <v>415193</v>
      </c>
      <c r="H140" s="150">
        <v>0.69582728651630699</v>
      </c>
      <c r="I140" s="150">
        <v>370464</v>
      </c>
      <c r="J140" s="150">
        <v>3.07051003542278E-3</v>
      </c>
      <c r="K140" s="150">
        <v>0.69045205401084497</v>
      </c>
      <c r="L140" s="176">
        <v>187666.6</v>
      </c>
      <c r="M140" s="175">
        <v>41847</v>
      </c>
      <c r="N140" s="150">
        <v>22</v>
      </c>
      <c r="O140" s="150">
        <v>16.89</v>
      </c>
      <c r="P140" s="150">
        <v>0</v>
      </c>
      <c r="Q140" s="150">
        <v>-28.86</v>
      </c>
      <c r="R140" s="150">
        <v>12819.3</v>
      </c>
      <c r="S140" s="150">
        <v>1217.34635</v>
      </c>
      <c r="T140" s="150">
        <v>1523.0184470715899</v>
      </c>
      <c r="U140" s="150">
        <v>0.407168518638923</v>
      </c>
      <c r="V140" s="150">
        <v>0.150762190234521</v>
      </c>
      <c r="W140" s="150">
        <v>9.6044318036522594E-3</v>
      </c>
      <c r="X140" s="150">
        <v>10246.5</v>
      </c>
      <c r="Y140" s="150">
        <v>85.25</v>
      </c>
      <c r="Z140" s="150">
        <v>63450.310146627598</v>
      </c>
      <c r="AA140" s="150">
        <v>12.0212765957447</v>
      </c>
      <c r="AB140" s="150">
        <v>14.279722580645201</v>
      </c>
      <c r="AC140" s="150">
        <v>14.2</v>
      </c>
      <c r="AD140" s="150">
        <v>85.728616197183101</v>
      </c>
      <c r="AE140" s="150">
        <v>0.31059999999999999</v>
      </c>
      <c r="AF140" s="150">
        <v>0.119724097098177</v>
      </c>
      <c r="AG140" s="150">
        <v>0.133608892833953</v>
      </c>
      <c r="AH140" s="150">
        <v>0.25755300779831702</v>
      </c>
      <c r="AI140" s="150">
        <v>223.82044354098599</v>
      </c>
      <c r="AJ140" s="150">
        <v>5.5346016214807703</v>
      </c>
      <c r="AK140" s="150">
        <v>1.04225087808799</v>
      </c>
      <c r="AL140" s="150">
        <v>2.82309813665508</v>
      </c>
      <c r="AM140" s="150">
        <v>3.3</v>
      </c>
      <c r="AN140" s="150">
        <v>0.20096523052614201</v>
      </c>
      <c r="AO140" s="150">
        <v>2</v>
      </c>
      <c r="AP140" s="150">
        <v>3.6764705882352901E-2</v>
      </c>
      <c r="AQ140" s="150">
        <v>20.5</v>
      </c>
      <c r="AR140" s="150">
        <v>3.2261311949818898</v>
      </c>
      <c r="AS140" s="150">
        <v>50989.35</v>
      </c>
      <c r="AT140" s="150">
        <v>0.49240528611908801</v>
      </c>
      <c r="AU140" s="150">
        <v>15605558.390000001</v>
      </c>
    </row>
    <row r="141" spans="1:47" ht="14.5" x14ac:dyDescent="0.35">
      <c r="A141" s="151" t="s">
        <v>923</v>
      </c>
      <c r="B141" s="151" t="s">
        <v>159</v>
      </c>
      <c r="C141" s="151" t="s">
        <v>160</v>
      </c>
      <c r="D141" t="s">
        <v>1520</v>
      </c>
      <c r="E141" s="150">
        <v>83.613</v>
      </c>
      <c r="F141" t="s">
        <v>1520</v>
      </c>
      <c r="G141" s="175">
        <v>-178026</v>
      </c>
      <c r="H141" s="150">
        <v>0.41021868276684398</v>
      </c>
      <c r="I141" s="150">
        <v>-178026</v>
      </c>
      <c r="J141" s="150">
        <v>1.2113220532799601E-2</v>
      </c>
      <c r="K141" s="150">
        <v>0.725399501511369</v>
      </c>
      <c r="L141" s="176">
        <v>97747.97</v>
      </c>
      <c r="M141" s="175">
        <v>33943</v>
      </c>
      <c r="N141" s="150">
        <v>0</v>
      </c>
      <c r="O141" s="150">
        <v>35.86</v>
      </c>
      <c r="P141" s="150">
        <v>0</v>
      </c>
      <c r="Q141" s="150">
        <v>-125.2</v>
      </c>
      <c r="R141" s="150">
        <v>11664.1</v>
      </c>
      <c r="S141" s="150">
        <v>2414.383429</v>
      </c>
      <c r="T141" s="150">
        <v>2933.6477475059401</v>
      </c>
      <c r="U141" s="150">
        <v>0.49479113824716398</v>
      </c>
      <c r="V141" s="150">
        <v>0.12698745498223801</v>
      </c>
      <c r="W141" s="150">
        <v>3.9063099451052399E-3</v>
      </c>
      <c r="X141" s="150">
        <v>9599.6</v>
      </c>
      <c r="Y141" s="150">
        <v>163.56</v>
      </c>
      <c r="Z141" s="150">
        <v>59894.795671313303</v>
      </c>
      <c r="AA141" s="150">
        <v>14.066298342541399</v>
      </c>
      <c r="AB141" s="150">
        <v>14.7614540780142</v>
      </c>
      <c r="AC141" s="150">
        <v>31.89</v>
      </c>
      <c r="AD141" s="150">
        <v>75.709734368140502</v>
      </c>
      <c r="AE141" s="150">
        <v>0.44369999999999998</v>
      </c>
      <c r="AF141" s="150">
        <v>0.12506998108324699</v>
      </c>
      <c r="AG141" s="150">
        <v>0.147710867425354</v>
      </c>
      <c r="AH141" s="150">
        <v>0.27791814501638401</v>
      </c>
      <c r="AI141" s="150">
        <v>156.61224122823501</v>
      </c>
      <c r="AJ141" s="150">
        <v>6.8080424571963496</v>
      </c>
      <c r="AK141" s="150">
        <v>1.84405411480951</v>
      </c>
      <c r="AL141" s="150">
        <v>3.4398177043388101</v>
      </c>
      <c r="AM141" s="150">
        <v>0.5</v>
      </c>
      <c r="AN141" s="150">
        <v>1.22174890304357</v>
      </c>
      <c r="AO141" s="150">
        <v>34</v>
      </c>
      <c r="AP141" s="150">
        <v>1.7689331122166901E-2</v>
      </c>
      <c r="AQ141" s="150">
        <v>49.41</v>
      </c>
      <c r="AR141" s="150">
        <v>2.9902823593885701</v>
      </c>
      <c r="AS141" s="150">
        <v>111231.92</v>
      </c>
      <c r="AT141" s="150">
        <v>0.56585185141830796</v>
      </c>
      <c r="AU141" s="150">
        <v>28161710.329999998</v>
      </c>
    </row>
    <row r="142" spans="1:47" ht="14.5" x14ac:dyDescent="0.35">
      <c r="A142" s="151" t="s">
        <v>924</v>
      </c>
      <c r="B142" s="151" t="s">
        <v>161</v>
      </c>
      <c r="C142" s="151" t="s">
        <v>162</v>
      </c>
      <c r="D142" t="s">
        <v>1518</v>
      </c>
      <c r="E142" s="150">
        <v>92.316000000000003</v>
      </c>
      <c r="F142" t="s">
        <v>1516</v>
      </c>
      <c r="G142" s="175">
        <v>4403485</v>
      </c>
      <c r="H142" s="150">
        <v>0.19333323570906799</v>
      </c>
      <c r="I142" s="150">
        <v>4059107</v>
      </c>
      <c r="J142" s="150">
        <v>3.62527870018664E-3</v>
      </c>
      <c r="K142" s="150">
        <v>0.75917992055197303</v>
      </c>
      <c r="L142" s="176">
        <v>145725.95000000001</v>
      </c>
      <c r="M142" s="175">
        <v>43475</v>
      </c>
      <c r="N142" s="150">
        <v>201</v>
      </c>
      <c r="O142" s="150">
        <v>129.88999999999999</v>
      </c>
      <c r="P142" s="150">
        <v>0</v>
      </c>
      <c r="Q142" s="150">
        <v>20.53</v>
      </c>
      <c r="R142" s="150">
        <v>10653.7</v>
      </c>
      <c r="S142" s="150">
        <v>5584.4358309999998</v>
      </c>
      <c r="T142" s="150">
        <v>6687.2575774035804</v>
      </c>
      <c r="U142" s="150">
        <v>0.32941075995327301</v>
      </c>
      <c r="V142" s="150">
        <v>0.153954523074186</v>
      </c>
      <c r="W142" s="150">
        <v>2.5680175999859198E-2</v>
      </c>
      <c r="X142" s="150">
        <v>8896.7000000000007</v>
      </c>
      <c r="Y142" s="150">
        <v>315.2</v>
      </c>
      <c r="Z142" s="150">
        <v>66177.2248096447</v>
      </c>
      <c r="AA142" s="150">
        <v>7.4179566563467496</v>
      </c>
      <c r="AB142" s="150">
        <v>17.717118753172599</v>
      </c>
      <c r="AC142" s="150">
        <v>31</v>
      </c>
      <c r="AD142" s="150">
        <v>180.143091322581</v>
      </c>
      <c r="AE142" s="150">
        <v>0.88749999999999996</v>
      </c>
      <c r="AF142" s="150">
        <v>0.111743809131888</v>
      </c>
      <c r="AG142" s="150">
        <v>0.161077852159698</v>
      </c>
      <c r="AH142" s="150">
        <v>0.30169105535663898</v>
      </c>
      <c r="AI142" s="150">
        <v>178.63057794709599</v>
      </c>
      <c r="AJ142" s="150">
        <v>4.85049958347994</v>
      </c>
      <c r="AK142" s="150">
        <v>0.96086427661342599</v>
      </c>
      <c r="AL142" s="150">
        <v>2.8897686935304598</v>
      </c>
      <c r="AM142" s="150">
        <v>3</v>
      </c>
      <c r="AN142" s="150">
        <v>0.97429045554789195</v>
      </c>
      <c r="AO142" s="150">
        <v>36</v>
      </c>
      <c r="AP142" s="150">
        <v>8.4846239347906596E-2</v>
      </c>
      <c r="AQ142" s="150">
        <v>63.14</v>
      </c>
      <c r="AR142" s="150">
        <v>3.5874429867520501</v>
      </c>
      <c r="AS142" s="150">
        <v>-8252.2799999998006</v>
      </c>
      <c r="AT142" s="150">
        <v>0.39997674107833198</v>
      </c>
      <c r="AU142" s="150">
        <v>59494827.890000001</v>
      </c>
    </row>
    <row r="143" spans="1:47" ht="14.5" x14ac:dyDescent="0.35">
      <c r="A143" s="151" t="s">
        <v>925</v>
      </c>
      <c r="B143" s="151" t="s">
        <v>163</v>
      </c>
      <c r="C143" s="151" t="s">
        <v>164</v>
      </c>
      <c r="D143" t="s">
        <v>1518</v>
      </c>
      <c r="E143" s="150">
        <v>99.305000000000007</v>
      </c>
      <c r="F143" t="s">
        <v>1518</v>
      </c>
      <c r="G143" s="175">
        <v>-695536</v>
      </c>
      <c r="H143" s="150">
        <v>2.3246187218626799E-2</v>
      </c>
      <c r="I143" s="150">
        <v>-734865</v>
      </c>
      <c r="J143" s="150">
        <v>0</v>
      </c>
      <c r="K143" s="150">
        <v>0.74262547815177704</v>
      </c>
      <c r="L143" s="176">
        <v>197805.64</v>
      </c>
      <c r="M143" s="175">
        <v>38453</v>
      </c>
      <c r="N143" s="150">
        <v>30</v>
      </c>
      <c r="O143" s="150">
        <v>9.6</v>
      </c>
      <c r="P143" s="150">
        <v>0</v>
      </c>
      <c r="Q143" s="150">
        <v>-44.87</v>
      </c>
      <c r="R143" s="150">
        <v>10372.5</v>
      </c>
      <c r="S143" s="150">
        <v>898.88292799999999</v>
      </c>
      <c r="T143" s="150">
        <v>1068.3192684466201</v>
      </c>
      <c r="U143" s="150">
        <v>0.49384780506143999</v>
      </c>
      <c r="V143" s="150">
        <v>0.117998028103611</v>
      </c>
      <c r="W143" s="150">
        <v>1.0824664366080801E-2</v>
      </c>
      <c r="X143" s="150">
        <v>8727.4</v>
      </c>
      <c r="Y143" s="150">
        <v>66.91</v>
      </c>
      <c r="Z143" s="150">
        <v>55332.782095351999</v>
      </c>
      <c r="AA143" s="150">
        <v>13.7323943661972</v>
      </c>
      <c r="AB143" s="150">
        <v>13.434209056942199</v>
      </c>
      <c r="AC143" s="150">
        <v>5.82</v>
      </c>
      <c r="AD143" s="150">
        <v>154.44723848797301</v>
      </c>
      <c r="AE143" s="150">
        <v>0.27739999999999998</v>
      </c>
      <c r="AF143" s="150">
        <v>0.113726329587201</v>
      </c>
      <c r="AG143" s="150">
        <v>0.15668060740682399</v>
      </c>
      <c r="AH143" s="150">
        <v>0.27150305796448598</v>
      </c>
      <c r="AI143" s="150">
        <v>173.19496805483899</v>
      </c>
      <c r="AJ143" s="150">
        <v>4.1291887308744704</v>
      </c>
      <c r="AK143" s="150">
        <v>1.0946014311224199</v>
      </c>
      <c r="AL143" s="150">
        <v>2.4362003314448701</v>
      </c>
      <c r="AM143" s="150">
        <v>2.25</v>
      </c>
      <c r="AN143" s="150">
        <v>1.014532640383</v>
      </c>
      <c r="AO143" s="150">
        <v>53</v>
      </c>
      <c r="AP143" s="150">
        <v>0.37</v>
      </c>
      <c r="AQ143" s="150">
        <v>6.98</v>
      </c>
      <c r="AR143" s="150">
        <v>4.1034369164385298</v>
      </c>
      <c r="AS143" s="150">
        <v>-38672.92</v>
      </c>
      <c r="AT143" s="150">
        <v>0.57602977785482301</v>
      </c>
      <c r="AU143" s="150">
        <v>9323674.6199999992</v>
      </c>
    </row>
    <row r="144" spans="1:47" ht="14.5" x14ac:dyDescent="0.35">
      <c r="A144" s="151" t="s">
        <v>926</v>
      </c>
      <c r="B144" s="151" t="s">
        <v>165</v>
      </c>
      <c r="C144" s="151" t="s">
        <v>149</v>
      </c>
      <c r="D144" t="s">
        <v>1516</v>
      </c>
      <c r="E144" s="150">
        <v>93.747</v>
      </c>
      <c r="F144" t="s">
        <v>1516</v>
      </c>
      <c r="G144" s="175">
        <v>-1198526</v>
      </c>
      <c r="H144" s="150">
        <v>0.19310723834555599</v>
      </c>
      <c r="I144" s="150">
        <v>-1357465</v>
      </c>
      <c r="J144" s="150">
        <v>0</v>
      </c>
      <c r="K144" s="150">
        <v>0.88233415552677297</v>
      </c>
      <c r="L144" s="176">
        <v>136020.09</v>
      </c>
      <c r="M144" s="175">
        <v>40427</v>
      </c>
      <c r="N144" s="150">
        <v>57</v>
      </c>
      <c r="O144" s="150">
        <v>38.01</v>
      </c>
      <c r="P144" s="150">
        <v>0</v>
      </c>
      <c r="Q144" s="150">
        <v>8.7599999999999891</v>
      </c>
      <c r="R144" s="150">
        <v>9833.5</v>
      </c>
      <c r="S144" s="150">
        <v>2678.697017</v>
      </c>
      <c r="T144" s="150">
        <v>3130.71746448262</v>
      </c>
      <c r="U144" s="150">
        <v>0.318172467282066</v>
      </c>
      <c r="V144" s="150">
        <v>0.13199741133694601</v>
      </c>
      <c r="W144" s="150">
        <v>9.6030464575680693E-2</v>
      </c>
      <c r="X144" s="150">
        <v>8413.7000000000007</v>
      </c>
      <c r="Y144" s="150">
        <v>159.25</v>
      </c>
      <c r="Z144" s="150">
        <v>63367.490109890103</v>
      </c>
      <c r="AA144" s="150">
        <v>16.134969325153399</v>
      </c>
      <c r="AB144" s="150">
        <v>16.820703403453699</v>
      </c>
      <c r="AC144" s="150">
        <v>19.059999999999999</v>
      </c>
      <c r="AD144" s="150">
        <v>140.540242235047</v>
      </c>
      <c r="AE144" s="150">
        <v>0.34389999999999998</v>
      </c>
      <c r="AF144" s="150">
        <v>0.102355913001014</v>
      </c>
      <c r="AG144" s="150">
        <v>0.196164647060102</v>
      </c>
      <c r="AH144" s="150">
        <v>0.30254384268163798</v>
      </c>
      <c r="AI144" s="150">
        <v>149.76423143566001</v>
      </c>
      <c r="AJ144" s="150">
        <v>5.8118167224613799</v>
      </c>
      <c r="AK144" s="150">
        <v>1.4099534365473301</v>
      </c>
      <c r="AL144" s="150">
        <v>2.8088023620732199</v>
      </c>
      <c r="AM144" s="150">
        <v>0.9</v>
      </c>
      <c r="AN144" s="150">
        <v>1.6889581375504801</v>
      </c>
      <c r="AO144" s="150">
        <v>36</v>
      </c>
      <c r="AP144" s="150">
        <v>2.4027459954233402E-2</v>
      </c>
      <c r="AQ144" s="150">
        <v>24.17</v>
      </c>
      <c r="AR144" s="150">
        <v>3.3925211545904501</v>
      </c>
      <c r="AS144" s="150">
        <v>-58001.89</v>
      </c>
      <c r="AT144" s="150">
        <v>0.37590622698217901</v>
      </c>
      <c r="AU144" s="150">
        <v>26340947.350000001</v>
      </c>
    </row>
    <row r="145" spans="1:47" ht="14.5" x14ac:dyDescent="0.35">
      <c r="A145" s="151" t="s">
        <v>927</v>
      </c>
      <c r="B145" s="151" t="s">
        <v>494</v>
      </c>
      <c r="C145" s="151" t="s">
        <v>122</v>
      </c>
      <c r="D145" t="s">
        <v>1518</v>
      </c>
      <c r="E145" s="150">
        <v>99.584000000000003</v>
      </c>
      <c r="F145" t="s">
        <v>1516</v>
      </c>
      <c r="G145" s="175">
        <v>6799500</v>
      </c>
      <c r="H145" s="150">
        <v>0.37282144593817901</v>
      </c>
      <c r="I145" s="150">
        <v>9534180</v>
      </c>
      <c r="J145" s="150">
        <v>8.0862152144056698E-4</v>
      </c>
      <c r="K145" s="150">
        <v>0.83073322793742499</v>
      </c>
      <c r="L145" s="176">
        <v>216498.81</v>
      </c>
      <c r="M145" s="175">
        <v>62614</v>
      </c>
      <c r="N145" s="150">
        <v>140</v>
      </c>
      <c r="O145" s="150">
        <v>264.36</v>
      </c>
      <c r="P145" s="150">
        <v>0</v>
      </c>
      <c r="Q145" s="150">
        <v>-19.059999999999999</v>
      </c>
      <c r="R145" s="150">
        <v>13448.7</v>
      </c>
      <c r="S145" s="150">
        <v>15709.460734</v>
      </c>
      <c r="T145" s="150">
        <v>19347.781703945799</v>
      </c>
      <c r="U145" s="150">
        <v>0.157700710924989</v>
      </c>
      <c r="V145" s="150">
        <v>0.120074747118306</v>
      </c>
      <c r="W145" s="150">
        <v>9.5365486401297897E-2</v>
      </c>
      <c r="X145" s="150">
        <v>10919.7</v>
      </c>
      <c r="Y145" s="150">
        <v>946.84</v>
      </c>
      <c r="Z145" s="150">
        <v>82798.966953233903</v>
      </c>
      <c r="AA145" s="150">
        <v>14.752879581151801</v>
      </c>
      <c r="AB145" s="150">
        <v>16.591462901863</v>
      </c>
      <c r="AC145" s="150">
        <v>81.069999999999993</v>
      </c>
      <c r="AD145" s="150">
        <v>193.776498507463</v>
      </c>
      <c r="AE145" s="150">
        <v>0.53249999999999997</v>
      </c>
      <c r="AF145" s="150">
        <v>0.115295732122357</v>
      </c>
      <c r="AG145" s="150">
        <v>0.127285815554149</v>
      </c>
      <c r="AH145" s="150">
        <v>0.24474428125277001</v>
      </c>
      <c r="AI145" s="150">
        <v>136.98656092901101</v>
      </c>
      <c r="AJ145" s="150">
        <v>7.8436675441511001</v>
      </c>
      <c r="AK145" s="150">
        <v>1.36345575364141</v>
      </c>
      <c r="AL145" s="150">
        <v>2.8030949007544201</v>
      </c>
      <c r="AM145" s="150">
        <v>0</v>
      </c>
      <c r="AN145" s="150">
        <v>0.82033584093391299</v>
      </c>
      <c r="AO145" s="150">
        <v>42</v>
      </c>
      <c r="AP145" s="150">
        <v>5.8419243986254303E-2</v>
      </c>
      <c r="AQ145" s="150">
        <v>195.31</v>
      </c>
      <c r="AR145" s="150">
        <v>4.0624334541809803</v>
      </c>
      <c r="AS145" s="150">
        <v>88076.150000000402</v>
      </c>
      <c r="AT145" s="150">
        <v>0.356693409531464</v>
      </c>
      <c r="AU145" s="150">
        <v>211271511.03999999</v>
      </c>
    </row>
    <row r="146" spans="1:47" ht="14.5" x14ac:dyDescent="0.35">
      <c r="A146" s="151" t="s">
        <v>1547</v>
      </c>
      <c r="B146" s="151" t="s">
        <v>166</v>
      </c>
      <c r="C146" s="151" t="s">
        <v>109</v>
      </c>
      <c r="D146" t="s">
        <v>1520</v>
      </c>
      <c r="E146" s="150">
        <v>56.429000000000002</v>
      </c>
      <c r="F146" t="s">
        <v>1520</v>
      </c>
      <c r="G146" s="175">
        <v>246581</v>
      </c>
      <c r="H146" s="150">
        <v>0.25229127270655399</v>
      </c>
      <c r="I146" s="150">
        <v>1494862</v>
      </c>
      <c r="J146" s="150">
        <v>0</v>
      </c>
      <c r="K146" s="150">
        <v>0.54577527815126203</v>
      </c>
      <c r="L146" s="176">
        <v>60597.81</v>
      </c>
      <c r="M146" s="175">
        <v>22426</v>
      </c>
      <c r="N146" s="150">
        <v>2</v>
      </c>
      <c r="O146" s="150">
        <v>689.1</v>
      </c>
      <c r="P146" s="150">
        <v>144.80000000000001</v>
      </c>
      <c r="Q146" s="150">
        <v>359.85</v>
      </c>
      <c r="R146" s="150">
        <v>21495.9</v>
      </c>
      <c r="S146" s="150">
        <v>1929.092128</v>
      </c>
      <c r="T146" s="150">
        <v>2896.8256603760501</v>
      </c>
      <c r="U146" s="150">
        <v>0.99139576552146902</v>
      </c>
      <c r="V146" s="150">
        <v>0.26151817358927099</v>
      </c>
      <c r="W146" s="150">
        <v>0</v>
      </c>
      <c r="X146" s="150">
        <v>14314.9</v>
      </c>
      <c r="Y146" s="150">
        <v>152.32</v>
      </c>
      <c r="Z146" s="150">
        <v>67420.860753676505</v>
      </c>
      <c r="AA146" s="150">
        <v>8.4911242603550292</v>
      </c>
      <c r="AB146" s="150">
        <v>12.6647329831933</v>
      </c>
      <c r="AC146" s="150">
        <v>24</v>
      </c>
      <c r="AD146" s="150">
        <v>80.378838666666695</v>
      </c>
      <c r="AE146" s="150">
        <v>0.86529999999999996</v>
      </c>
      <c r="AF146" s="150">
        <v>0.111532424866032</v>
      </c>
      <c r="AG146" s="150">
        <v>0.17101176901050499</v>
      </c>
      <c r="AH146" s="150">
        <v>0.29117528318268898</v>
      </c>
      <c r="AI146" s="150">
        <v>364.09925156254599</v>
      </c>
      <c r="AJ146" s="150">
        <v>7.0669170435988402</v>
      </c>
      <c r="AK146" s="150">
        <v>1.95180255445406</v>
      </c>
      <c r="AL146" s="150">
        <v>3.3347029888336999</v>
      </c>
      <c r="AM146" s="150">
        <v>0.5</v>
      </c>
      <c r="AN146" s="150">
        <v>0.22437699564807001</v>
      </c>
      <c r="AO146" s="150">
        <v>4</v>
      </c>
      <c r="AP146" s="150">
        <v>5.6122448979591802E-2</v>
      </c>
      <c r="AQ146" s="150">
        <v>20</v>
      </c>
      <c r="AR146" s="150">
        <v>3.6338620156261499</v>
      </c>
      <c r="AS146" s="150">
        <v>-17941.54</v>
      </c>
      <c r="AT146" s="150">
        <v>0.69202385847783499</v>
      </c>
      <c r="AU146" s="150">
        <v>41467636.43</v>
      </c>
    </row>
    <row r="147" spans="1:47" ht="14.5" x14ac:dyDescent="0.35">
      <c r="A147" s="151" t="s">
        <v>928</v>
      </c>
      <c r="B147" s="151" t="s">
        <v>448</v>
      </c>
      <c r="C147" s="151" t="s">
        <v>328</v>
      </c>
      <c r="D147" t="s">
        <v>1520</v>
      </c>
      <c r="E147" s="150">
        <v>85.945999999999998</v>
      </c>
      <c r="F147" t="s">
        <v>1520</v>
      </c>
      <c r="G147" s="175">
        <v>-156446</v>
      </c>
      <c r="H147" s="150">
        <v>0.54916354229937203</v>
      </c>
      <c r="I147" s="150">
        <v>-181446</v>
      </c>
      <c r="J147" s="150">
        <v>3.12275244898506E-3</v>
      </c>
      <c r="K147" s="150">
        <v>0.77191375920901595</v>
      </c>
      <c r="L147" s="176">
        <v>133542.88</v>
      </c>
      <c r="M147" s="175">
        <v>34949</v>
      </c>
      <c r="N147" s="150">
        <v>29</v>
      </c>
      <c r="O147" s="150">
        <v>34.200000000000003</v>
      </c>
      <c r="P147" s="150">
        <v>0</v>
      </c>
      <c r="Q147" s="150">
        <v>4.6099999999999897</v>
      </c>
      <c r="R147" s="150">
        <v>11411.5</v>
      </c>
      <c r="S147" s="150">
        <v>1235.5719389999999</v>
      </c>
      <c r="T147" s="150">
        <v>1563.66720020614</v>
      </c>
      <c r="U147" s="150">
        <v>0.48763831710813899</v>
      </c>
      <c r="V147" s="150">
        <v>0.24710117344288399</v>
      </c>
      <c r="W147" s="150">
        <v>0</v>
      </c>
      <c r="X147" s="150">
        <v>9017.1</v>
      </c>
      <c r="Y147" s="150">
        <v>86.59</v>
      </c>
      <c r="Z147" s="150">
        <v>54499.783346806798</v>
      </c>
      <c r="AA147" s="150">
        <v>12.6842105263158</v>
      </c>
      <c r="AB147" s="150">
        <v>14.269222069523</v>
      </c>
      <c r="AC147" s="150">
        <v>10.28</v>
      </c>
      <c r="AD147" s="150">
        <v>120.191822859922</v>
      </c>
      <c r="AE147" s="150">
        <v>0.54359999999999997</v>
      </c>
      <c r="AF147" s="150">
        <v>0.108126703424741</v>
      </c>
      <c r="AG147" s="150">
        <v>0.154699652113714</v>
      </c>
      <c r="AH147" s="150">
        <v>0.26701045384264099</v>
      </c>
      <c r="AI147" s="150">
        <v>206.632242074575</v>
      </c>
      <c r="AJ147" s="150">
        <v>4.7371788695267298</v>
      </c>
      <c r="AK147" s="150">
        <v>0.74328852488553099</v>
      </c>
      <c r="AL147" s="150">
        <v>3.08357660717013</v>
      </c>
      <c r="AM147" s="150">
        <v>3</v>
      </c>
      <c r="AN147" s="150">
        <v>2.6013528221726201</v>
      </c>
      <c r="AO147" s="150">
        <v>129</v>
      </c>
      <c r="AP147" s="150">
        <v>0</v>
      </c>
      <c r="AQ147" s="150">
        <v>5.18</v>
      </c>
      <c r="AR147" s="150">
        <v>2.94373891193715</v>
      </c>
      <c r="AS147" s="150">
        <v>-6086.6700000000401</v>
      </c>
      <c r="AT147" s="150">
        <v>0.52559105225483405</v>
      </c>
      <c r="AU147" s="150">
        <v>14099682.1</v>
      </c>
    </row>
    <row r="148" spans="1:47" ht="14.5" x14ac:dyDescent="0.35">
      <c r="A148" s="151" t="s">
        <v>929</v>
      </c>
      <c r="B148" s="151" t="s">
        <v>788</v>
      </c>
      <c r="C148" s="151" t="s">
        <v>134</v>
      </c>
      <c r="D148" t="s">
        <v>1517</v>
      </c>
      <c r="E148" s="150">
        <v>85.534000000000006</v>
      </c>
      <c r="F148" t="s">
        <v>1517</v>
      </c>
      <c r="G148" s="175">
        <v>-1796014</v>
      </c>
      <c r="H148" s="150">
        <v>0.27866304409818399</v>
      </c>
      <c r="I148" s="150">
        <v>-1794748</v>
      </c>
      <c r="J148" s="150">
        <v>2.7075778917807999E-3</v>
      </c>
      <c r="K148" s="150">
        <v>0.77821812213290897</v>
      </c>
      <c r="L148" s="176">
        <v>244424.57</v>
      </c>
      <c r="M148" s="175">
        <v>40750</v>
      </c>
      <c r="N148" s="150">
        <v>28</v>
      </c>
      <c r="O148" s="150">
        <v>18.239999999999998</v>
      </c>
      <c r="P148" s="150">
        <v>0</v>
      </c>
      <c r="Q148" s="150">
        <v>98.04</v>
      </c>
      <c r="R148" s="150">
        <v>15933.7</v>
      </c>
      <c r="S148" s="150">
        <v>1016.478114</v>
      </c>
      <c r="T148" s="150">
        <v>1296.3028528894099</v>
      </c>
      <c r="U148" s="150">
        <v>0.48009809682926402</v>
      </c>
      <c r="V148" s="150">
        <v>0.15361128867355001</v>
      </c>
      <c r="W148" s="150">
        <v>0</v>
      </c>
      <c r="X148" s="150">
        <v>12494.2</v>
      </c>
      <c r="Y148" s="150">
        <v>68.25</v>
      </c>
      <c r="Z148" s="150">
        <v>53012.0402930403</v>
      </c>
      <c r="AA148" s="150">
        <v>14.6206896551724</v>
      </c>
      <c r="AB148" s="150">
        <v>14.893452219780199</v>
      </c>
      <c r="AC148" s="150">
        <v>13</v>
      </c>
      <c r="AD148" s="150">
        <v>78.190624153846201</v>
      </c>
      <c r="AE148" s="150">
        <v>0.61009999999999998</v>
      </c>
      <c r="AF148" s="150">
        <v>9.53072320769391E-2</v>
      </c>
      <c r="AG148" s="150">
        <v>0.265131313522111</v>
      </c>
      <c r="AH148" s="150">
        <v>0.36469879368984698</v>
      </c>
      <c r="AI148" s="150">
        <v>221.635859048117</v>
      </c>
      <c r="AJ148" s="150">
        <v>9.7449534817655596</v>
      </c>
      <c r="AK148" s="150">
        <v>2.0441045239870701</v>
      </c>
      <c r="AL148" s="150">
        <v>2.7848426014701202</v>
      </c>
      <c r="AM148" s="150">
        <v>3.8</v>
      </c>
      <c r="AN148" s="150">
        <v>1.4738285686685699</v>
      </c>
      <c r="AO148" s="150">
        <v>239</v>
      </c>
      <c r="AP148" s="150">
        <v>0</v>
      </c>
      <c r="AQ148" s="150">
        <v>2.13</v>
      </c>
      <c r="AR148" s="150">
        <v>3.4886860769208901</v>
      </c>
      <c r="AS148" s="150">
        <v>-156489.51999999999</v>
      </c>
      <c r="AT148" s="150">
        <v>0.35809373505551401</v>
      </c>
      <c r="AU148" s="150">
        <v>16196278.050000001</v>
      </c>
    </row>
    <row r="149" spans="1:47" ht="14.5" x14ac:dyDescent="0.35">
      <c r="A149" s="151" t="s">
        <v>930</v>
      </c>
      <c r="B149" s="151" t="s">
        <v>537</v>
      </c>
      <c r="C149" s="151" t="s">
        <v>538</v>
      </c>
      <c r="D149" t="s">
        <v>1516</v>
      </c>
      <c r="E149" s="150">
        <v>100.28400000000001</v>
      </c>
      <c r="F149" t="s">
        <v>1516</v>
      </c>
      <c r="G149" s="175">
        <v>1958466</v>
      </c>
      <c r="H149" s="150">
        <v>0.63800266526553995</v>
      </c>
      <c r="I149" s="150">
        <v>1819733</v>
      </c>
      <c r="J149" s="150">
        <v>0</v>
      </c>
      <c r="K149" s="150">
        <v>0.73404421044027401</v>
      </c>
      <c r="L149" s="176">
        <v>350729.9</v>
      </c>
      <c r="M149" s="175">
        <v>38136</v>
      </c>
      <c r="N149" s="150">
        <v>110</v>
      </c>
      <c r="O149" s="150">
        <v>24.82</v>
      </c>
      <c r="P149" s="150">
        <v>0</v>
      </c>
      <c r="Q149" s="150">
        <v>163.5</v>
      </c>
      <c r="R149" s="150">
        <v>11509.6</v>
      </c>
      <c r="S149" s="150">
        <v>1586.4534880000001</v>
      </c>
      <c r="T149" s="150">
        <v>1852.1034712549499</v>
      </c>
      <c r="U149" s="150">
        <v>0.210436509815912</v>
      </c>
      <c r="V149" s="150">
        <v>0.114036810639859</v>
      </c>
      <c r="W149" s="150">
        <v>0.191075442988342</v>
      </c>
      <c r="X149" s="150">
        <v>9858.7999999999993</v>
      </c>
      <c r="Y149" s="150">
        <v>100.85</v>
      </c>
      <c r="Z149" s="150">
        <v>60595.2494794249</v>
      </c>
      <c r="AA149" s="150">
        <v>15.368</v>
      </c>
      <c r="AB149" s="150">
        <v>15.730822885473501</v>
      </c>
      <c r="AC149" s="150">
        <v>13.3</v>
      </c>
      <c r="AD149" s="150">
        <v>119.28221714285699</v>
      </c>
      <c r="AE149" s="150">
        <v>0.37719999999999998</v>
      </c>
      <c r="AF149" s="150">
        <v>0.127962346539815</v>
      </c>
      <c r="AG149" s="150">
        <v>0.13083656191464699</v>
      </c>
      <c r="AH149" s="150">
        <v>0.262126800581584</v>
      </c>
      <c r="AI149" s="150">
        <v>187.31718405097001</v>
      </c>
      <c r="AJ149" s="150">
        <v>5.3837887068008197</v>
      </c>
      <c r="AK149" s="150">
        <v>1.3302218595416799</v>
      </c>
      <c r="AL149" s="150">
        <v>3.4802662112595502</v>
      </c>
      <c r="AM149" s="150">
        <v>1</v>
      </c>
      <c r="AN149" s="150">
        <v>1.7338250709945</v>
      </c>
      <c r="AO149" s="150">
        <v>149</v>
      </c>
      <c r="AP149" s="150">
        <v>3.2230703986429202E-2</v>
      </c>
      <c r="AQ149" s="150">
        <v>7.43</v>
      </c>
      <c r="AR149" s="150">
        <v>3.3205264796486902</v>
      </c>
      <c r="AS149" s="150">
        <v>-9213.0300000000298</v>
      </c>
      <c r="AT149" s="150">
        <v>0.52878953360150405</v>
      </c>
      <c r="AU149" s="150">
        <v>18259524.25</v>
      </c>
    </row>
    <row r="150" spans="1:47" ht="14.5" x14ac:dyDescent="0.35">
      <c r="A150" s="151" t="s">
        <v>931</v>
      </c>
      <c r="B150" s="151" t="s">
        <v>550</v>
      </c>
      <c r="C150" s="151" t="s">
        <v>244</v>
      </c>
      <c r="D150" t="s">
        <v>1520</v>
      </c>
      <c r="E150" s="150">
        <v>88.433999999999997</v>
      </c>
      <c r="F150" t="s">
        <v>1520</v>
      </c>
      <c r="G150" s="175">
        <v>1308058</v>
      </c>
      <c r="H150" s="150">
        <v>0.51548058093815297</v>
      </c>
      <c r="I150" s="150">
        <v>1187878</v>
      </c>
      <c r="J150" s="150">
        <v>0</v>
      </c>
      <c r="K150" s="150">
        <v>0.53287293152975201</v>
      </c>
      <c r="L150" s="176">
        <v>238050.44</v>
      </c>
      <c r="M150" s="175">
        <v>41849</v>
      </c>
      <c r="N150" s="150">
        <v>81</v>
      </c>
      <c r="O150" s="150">
        <v>33.19</v>
      </c>
      <c r="P150" s="150">
        <v>0</v>
      </c>
      <c r="Q150" s="150">
        <v>-192.82</v>
      </c>
      <c r="R150" s="150">
        <v>11348.3</v>
      </c>
      <c r="S150" s="150">
        <v>893.50758399999995</v>
      </c>
      <c r="T150" s="150">
        <v>1078.4392512161101</v>
      </c>
      <c r="U150" s="150">
        <v>0.39280665579666801</v>
      </c>
      <c r="V150" s="150">
        <v>0.14342079719829201</v>
      </c>
      <c r="W150" s="150">
        <v>2.2383693611715298E-3</v>
      </c>
      <c r="X150" s="150">
        <v>9402.2999999999993</v>
      </c>
      <c r="Y150" s="150">
        <v>61.77</v>
      </c>
      <c r="Z150" s="150">
        <v>45120.5376396309</v>
      </c>
      <c r="AA150" s="150">
        <v>9.7083333333333304</v>
      </c>
      <c r="AB150" s="150">
        <v>14.4650734013275</v>
      </c>
      <c r="AC150" s="150">
        <v>6</v>
      </c>
      <c r="AD150" s="150">
        <v>148.91793066666699</v>
      </c>
      <c r="AE150" s="150">
        <v>0.45479999999999998</v>
      </c>
      <c r="AF150" s="150">
        <v>0.10077153049373</v>
      </c>
      <c r="AG150" s="150">
        <v>0.22203883970570801</v>
      </c>
      <c r="AH150" s="150">
        <v>0.32574432805805198</v>
      </c>
      <c r="AI150" s="150">
        <v>167.75123421895901</v>
      </c>
      <c r="AJ150" s="150">
        <v>9.0081027040370394</v>
      </c>
      <c r="AK150" s="150">
        <v>1.8315202786098901</v>
      </c>
      <c r="AL150" s="150">
        <v>3.7263819410622698</v>
      </c>
      <c r="AM150" s="150">
        <v>3</v>
      </c>
      <c r="AN150" s="150">
        <v>1.51805417327019</v>
      </c>
      <c r="AO150" s="150">
        <v>107</v>
      </c>
      <c r="AP150" s="150">
        <v>0</v>
      </c>
      <c r="AQ150" s="150">
        <v>4.91</v>
      </c>
      <c r="AR150" s="150">
        <v>2.48828125919042</v>
      </c>
      <c r="AS150" s="150">
        <v>-14993.56</v>
      </c>
      <c r="AT150" s="150">
        <v>0.52815568615376296</v>
      </c>
      <c r="AU150" s="150">
        <v>10139768.33</v>
      </c>
    </row>
    <row r="151" spans="1:47" ht="14.5" x14ac:dyDescent="0.35">
      <c r="A151" s="151" t="s">
        <v>932</v>
      </c>
      <c r="B151" s="151" t="s">
        <v>167</v>
      </c>
      <c r="C151" s="151" t="s">
        <v>168</v>
      </c>
      <c r="D151" t="s">
        <v>1517</v>
      </c>
      <c r="E151" s="150">
        <v>70.745000000000005</v>
      </c>
      <c r="F151" t="s">
        <v>1517</v>
      </c>
      <c r="G151" s="175">
        <v>-989782</v>
      </c>
      <c r="H151" s="150">
        <v>0.178440887324855</v>
      </c>
      <c r="I151" s="150">
        <v>-264974</v>
      </c>
      <c r="J151" s="150">
        <v>0</v>
      </c>
      <c r="K151" s="150">
        <v>0.78891565389861695</v>
      </c>
      <c r="L151" s="176">
        <v>69212.600000000006</v>
      </c>
      <c r="M151" s="175">
        <v>29609</v>
      </c>
      <c r="N151" s="150">
        <v>25</v>
      </c>
      <c r="O151" s="150">
        <v>100.34</v>
      </c>
      <c r="P151" s="150">
        <v>3</v>
      </c>
      <c r="Q151" s="150">
        <v>-208.88</v>
      </c>
      <c r="R151" s="150">
        <v>13609.3</v>
      </c>
      <c r="S151" s="150">
        <v>2128.8780099999999</v>
      </c>
      <c r="T151" s="150">
        <v>2942.4243855261002</v>
      </c>
      <c r="U151" s="150">
        <v>0.97455851028307605</v>
      </c>
      <c r="V151" s="150">
        <v>0.18271483766230501</v>
      </c>
      <c r="W151" s="150">
        <v>1.10992973242276E-3</v>
      </c>
      <c r="X151" s="150">
        <v>9846.5</v>
      </c>
      <c r="Y151" s="150">
        <v>148.36000000000001</v>
      </c>
      <c r="Z151" s="150">
        <v>52694.581019142599</v>
      </c>
      <c r="AA151" s="150">
        <v>10.732026143790801</v>
      </c>
      <c r="AB151" s="150">
        <v>14.3494069156107</v>
      </c>
      <c r="AC151" s="150">
        <v>19.2</v>
      </c>
      <c r="AD151" s="150">
        <v>110.879063020833</v>
      </c>
      <c r="AE151" s="150">
        <v>0.57689999999999997</v>
      </c>
      <c r="AF151" s="150">
        <v>0.164070708107249</v>
      </c>
      <c r="AG151" s="150">
        <v>0.218904367066903</v>
      </c>
      <c r="AH151" s="150">
        <v>0.38769461283600398</v>
      </c>
      <c r="AI151" s="150">
        <v>206.986496140284</v>
      </c>
      <c r="AJ151" s="150">
        <v>6.6745379428978602</v>
      </c>
      <c r="AK151" s="150">
        <v>1.34615006501774</v>
      </c>
      <c r="AL151" s="150">
        <v>4.12833300427324</v>
      </c>
      <c r="AM151" s="150">
        <v>0.5</v>
      </c>
      <c r="AN151" s="150">
        <v>1.0565358902893001</v>
      </c>
      <c r="AO151" s="150">
        <v>14</v>
      </c>
      <c r="AP151" s="150">
        <v>4.2046250875963599E-3</v>
      </c>
      <c r="AQ151" s="150">
        <v>80.569999999999993</v>
      </c>
      <c r="AR151" s="150">
        <v>2.8850447200015199</v>
      </c>
      <c r="AS151" s="150">
        <v>197801.8</v>
      </c>
      <c r="AT151" s="150">
        <v>0.72896249335687502</v>
      </c>
      <c r="AU151" s="150">
        <v>28972558.59</v>
      </c>
    </row>
    <row r="152" spans="1:47" ht="14.5" x14ac:dyDescent="0.35">
      <c r="A152" s="151" t="s">
        <v>933</v>
      </c>
      <c r="B152" s="151" t="s">
        <v>631</v>
      </c>
      <c r="C152" s="151" t="s">
        <v>335</v>
      </c>
      <c r="D152" t="s">
        <v>1520</v>
      </c>
      <c r="E152" s="150">
        <v>94.453000000000003</v>
      </c>
      <c r="F152" t="s">
        <v>1520</v>
      </c>
      <c r="G152" s="175">
        <v>308925</v>
      </c>
      <c r="H152" s="150">
        <v>0.21148322695571101</v>
      </c>
      <c r="I152" s="150">
        <v>308925</v>
      </c>
      <c r="J152" s="150">
        <v>0</v>
      </c>
      <c r="K152" s="150">
        <v>0.73960188909093605</v>
      </c>
      <c r="L152" s="176">
        <v>152425.51999999999</v>
      </c>
      <c r="M152" s="175">
        <v>42278</v>
      </c>
      <c r="N152" t="s">
        <v>1581</v>
      </c>
      <c r="O152" s="150">
        <v>33.96</v>
      </c>
      <c r="P152" s="150">
        <v>0</v>
      </c>
      <c r="Q152" s="150">
        <v>172.39</v>
      </c>
      <c r="R152" s="150">
        <v>9844</v>
      </c>
      <c r="S152" s="150">
        <v>2115.8765229999999</v>
      </c>
      <c r="T152" s="150">
        <v>2532.8269448098899</v>
      </c>
      <c r="U152" s="150">
        <v>0.34031282457780698</v>
      </c>
      <c r="V152" s="150">
        <v>0.13913394794068501</v>
      </c>
      <c r="W152" s="150">
        <v>4.72617371160274E-4</v>
      </c>
      <c r="X152" s="150">
        <v>8223.5</v>
      </c>
      <c r="Y152" s="150">
        <v>124.31</v>
      </c>
      <c r="Z152" s="150">
        <v>54328.481377202203</v>
      </c>
      <c r="AA152" s="150">
        <v>13.218045112782001</v>
      </c>
      <c r="AB152" s="150">
        <v>17.0209679269568</v>
      </c>
      <c r="AC152" s="150">
        <v>17.72</v>
      </c>
      <c r="AD152" s="150">
        <v>119.406124322799</v>
      </c>
      <c r="AE152" s="150">
        <v>0.25509999999999999</v>
      </c>
      <c r="AF152" s="150">
        <v>0.116380029775557</v>
      </c>
      <c r="AG152" s="150">
        <v>0.184045216849126</v>
      </c>
      <c r="AH152" s="150">
        <v>0.30245302661650902</v>
      </c>
      <c r="AI152" s="150">
        <v>182.44920996271199</v>
      </c>
      <c r="AJ152" s="150">
        <v>5.1145070199979301</v>
      </c>
      <c r="AK152" s="150">
        <v>1.61935299450834</v>
      </c>
      <c r="AL152" s="150">
        <v>2.45004227541187</v>
      </c>
      <c r="AM152" s="150">
        <v>4.3600000000000003</v>
      </c>
      <c r="AN152" s="150">
        <v>1.9035759439106901</v>
      </c>
      <c r="AO152" s="150">
        <v>192</v>
      </c>
      <c r="AP152" s="150">
        <v>0</v>
      </c>
      <c r="AQ152" s="150">
        <v>7.46</v>
      </c>
      <c r="AR152" s="150">
        <v>3.4210611487198199</v>
      </c>
      <c r="AS152" s="150">
        <v>39103.64</v>
      </c>
      <c r="AT152" s="150">
        <v>0.53041847565317501</v>
      </c>
      <c r="AU152" s="150">
        <v>20828739.640000001</v>
      </c>
    </row>
    <row r="153" spans="1:47" ht="14.5" x14ac:dyDescent="0.35">
      <c r="A153" s="151" t="s">
        <v>934</v>
      </c>
      <c r="B153" s="151" t="s">
        <v>169</v>
      </c>
      <c r="C153" s="151" t="s">
        <v>168</v>
      </c>
      <c r="D153" t="s">
        <v>1517</v>
      </c>
      <c r="E153" s="150">
        <v>87.578000000000003</v>
      </c>
      <c r="F153" t="s">
        <v>1517</v>
      </c>
      <c r="G153" s="175">
        <v>-30268</v>
      </c>
      <c r="H153" s="150">
        <v>1.4244966590365501E-2</v>
      </c>
      <c r="I153" s="150">
        <v>27824</v>
      </c>
      <c r="J153" s="150">
        <v>3.7710444878326999E-3</v>
      </c>
      <c r="K153" s="150">
        <v>0.67967959596205396</v>
      </c>
      <c r="L153" s="176">
        <v>106171.12</v>
      </c>
      <c r="M153" s="175">
        <v>33933</v>
      </c>
      <c r="N153" s="150">
        <v>25</v>
      </c>
      <c r="O153" s="150">
        <v>6.89</v>
      </c>
      <c r="P153" s="150">
        <v>0</v>
      </c>
      <c r="Q153" s="150">
        <v>-174.03</v>
      </c>
      <c r="R153" s="150">
        <v>10544.1</v>
      </c>
      <c r="S153" s="150">
        <v>1068.344126</v>
      </c>
      <c r="T153" s="150">
        <v>1362.0827251959099</v>
      </c>
      <c r="U153" s="150">
        <v>0.52880883626442998</v>
      </c>
      <c r="V153" s="150">
        <v>0.16306131213754599</v>
      </c>
      <c r="W153" s="150">
        <v>3.7441119416984601E-3</v>
      </c>
      <c r="X153" s="150">
        <v>8270.2000000000007</v>
      </c>
      <c r="Y153" s="150">
        <v>72.73</v>
      </c>
      <c r="Z153" s="150">
        <v>50819.141482194398</v>
      </c>
      <c r="AA153" s="150">
        <v>11.5</v>
      </c>
      <c r="AB153" s="150">
        <v>14.689180888216701</v>
      </c>
      <c r="AC153" s="150">
        <v>14</v>
      </c>
      <c r="AD153" s="150">
        <v>76.310294714285703</v>
      </c>
      <c r="AE153" s="150">
        <v>0.48809999999999998</v>
      </c>
      <c r="AF153" s="150">
        <v>0.106734013420276</v>
      </c>
      <c r="AG153" s="150">
        <v>0.224713632047256</v>
      </c>
      <c r="AH153" s="150">
        <v>0.33582335658093598</v>
      </c>
      <c r="AI153" s="150">
        <v>431.536046092324</v>
      </c>
      <c r="AJ153" s="150">
        <v>2.3283470454136301</v>
      </c>
      <c r="AK153" s="150">
        <v>0.607751963542424</v>
      </c>
      <c r="AL153" s="150">
        <v>1.3834234288949301</v>
      </c>
      <c r="AM153" s="150">
        <v>5.6</v>
      </c>
      <c r="AN153" s="150">
        <v>0.98887058215728896</v>
      </c>
      <c r="AO153" s="150">
        <v>31</v>
      </c>
      <c r="AP153" s="150">
        <v>3.8990825688073397E-2</v>
      </c>
      <c r="AQ153" s="150">
        <v>12.74</v>
      </c>
      <c r="AR153" s="150">
        <v>3.3137539572960701</v>
      </c>
      <c r="AS153" s="150">
        <v>-22090.27</v>
      </c>
      <c r="AT153" s="150">
        <v>0.48483649567257697</v>
      </c>
      <c r="AU153" s="150">
        <v>11264693.859999999</v>
      </c>
    </row>
    <row r="154" spans="1:47" ht="14.5" x14ac:dyDescent="0.35">
      <c r="A154" s="151" t="s">
        <v>935</v>
      </c>
      <c r="B154" s="151" t="s">
        <v>418</v>
      </c>
      <c r="C154" s="151" t="s">
        <v>360</v>
      </c>
      <c r="D154" t="s">
        <v>1520</v>
      </c>
      <c r="E154" s="150">
        <v>87.495999999999995</v>
      </c>
      <c r="F154" t="s">
        <v>1520</v>
      </c>
      <c r="G154" s="175">
        <v>681158</v>
      </c>
      <c r="H154" s="150">
        <v>0.23393219197738299</v>
      </c>
      <c r="I154" s="150">
        <v>719263</v>
      </c>
      <c r="J154" s="150">
        <v>0</v>
      </c>
      <c r="K154" s="150">
        <v>0.63460979572584897</v>
      </c>
      <c r="L154" s="176">
        <v>147681.57999999999</v>
      </c>
      <c r="M154" s="175">
        <v>37994</v>
      </c>
      <c r="N154" s="150">
        <v>53</v>
      </c>
      <c r="O154" s="150">
        <v>19.510000000000002</v>
      </c>
      <c r="P154" s="150">
        <v>0</v>
      </c>
      <c r="Q154" s="150">
        <v>0.49000000000000898</v>
      </c>
      <c r="R154" s="150">
        <v>11221</v>
      </c>
      <c r="S154" s="150">
        <v>1223.4051469999999</v>
      </c>
      <c r="T154" s="150">
        <v>1435.6061746779501</v>
      </c>
      <c r="U154" s="150">
        <v>0.51948421711192905</v>
      </c>
      <c r="V154" s="150">
        <v>0.123295487492338</v>
      </c>
      <c r="W154" s="150">
        <v>0</v>
      </c>
      <c r="X154" s="150">
        <v>9562.4</v>
      </c>
      <c r="Y154" s="150">
        <v>72.47</v>
      </c>
      <c r="Z154" s="150">
        <v>55105.944942734903</v>
      </c>
      <c r="AA154" s="150">
        <v>14.3544303797468</v>
      </c>
      <c r="AB154" s="150">
        <v>16.881539216227399</v>
      </c>
      <c r="AC154" s="150">
        <v>8</v>
      </c>
      <c r="AD154" s="150">
        <v>152.92564337499999</v>
      </c>
      <c r="AE154" s="150">
        <v>0.27739999999999998</v>
      </c>
      <c r="AF154" s="150">
        <v>0.11448385037636399</v>
      </c>
      <c r="AG154" s="150">
        <v>0.21521271120653099</v>
      </c>
      <c r="AH154" s="150">
        <v>0.34702913082382902</v>
      </c>
      <c r="AI154" s="150">
        <v>202.980182492235</v>
      </c>
      <c r="AJ154" s="150">
        <v>6.7356811381766803</v>
      </c>
      <c r="AK154" s="150">
        <v>1.6655066505051801</v>
      </c>
      <c r="AL154" s="150">
        <v>2.09926278656771</v>
      </c>
      <c r="AM154" s="150">
        <v>3.5</v>
      </c>
      <c r="AN154" s="150">
        <v>1.1810197807217599</v>
      </c>
      <c r="AO154" s="150">
        <v>143</v>
      </c>
      <c r="AP154" s="150">
        <v>0</v>
      </c>
      <c r="AQ154" s="150">
        <v>5.38</v>
      </c>
      <c r="AR154" s="150">
        <v>3.0423337891179298</v>
      </c>
      <c r="AS154" s="150">
        <v>4379.04000000004</v>
      </c>
      <c r="AT154" s="150">
        <v>0.56596586768778401</v>
      </c>
      <c r="AU154" s="150">
        <v>13727775.060000001</v>
      </c>
    </row>
    <row r="155" spans="1:47" ht="14.5" x14ac:dyDescent="0.35">
      <c r="A155" s="151" t="s">
        <v>936</v>
      </c>
      <c r="B155" s="151" t="s">
        <v>604</v>
      </c>
      <c r="C155" s="151" t="s">
        <v>605</v>
      </c>
      <c r="D155" t="s">
        <v>1517</v>
      </c>
      <c r="E155" s="150">
        <v>86.652000000000001</v>
      </c>
      <c r="F155" t="s">
        <v>1517</v>
      </c>
      <c r="G155" s="175">
        <v>198201</v>
      </c>
      <c r="H155" s="150">
        <v>0.30919219969850298</v>
      </c>
      <c r="I155" s="150">
        <v>198201</v>
      </c>
      <c r="J155" s="150">
        <v>0</v>
      </c>
      <c r="K155" s="150">
        <v>0.711065380069275</v>
      </c>
      <c r="L155" s="176">
        <v>118127.07</v>
      </c>
      <c r="M155" s="175">
        <v>38292</v>
      </c>
      <c r="N155" s="150">
        <v>0</v>
      </c>
      <c r="O155" s="150">
        <v>12.16</v>
      </c>
      <c r="P155" s="150">
        <v>0</v>
      </c>
      <c r="Q155" s="150">
        <v>43.52</v>
      </c>
      <c r="R155" s="150">
        <v>10598.1</v>
      </c>
      <c r="S155" s="150">
        <v>794.95545300000003</v>
      </c>
      <c r="T155" s="150">
        <v>935.10827143788094</v>
      </c>
      <c r="U155" s="150">
        <v>0.47049473097959899</v>
      </c>
      <c r="V155" s="150">
        <v>0.11039552300548799</v>
      </c>
      <c r="W155" s="150">
        <v>1.25793212214119E-3</v>
      </c>
      <c r="X155" s="150">
        <v>9009.6</v>
      </c>
      <c r="Y155" s="150">
        <v>51.36</v>
      </c>
      <c r="Z155" s="150">
        <v>50281.956580996899</v>
      </c>
      <c r="AA155" s="150">
        <v>16.462962962963001</v>
      </c>
      <c r="AB155" s="150">
        <v>15.478104614486</v>
      </c>
      <c r="AC155" s="150">
        <v>12</v>
      </c>
      <c r="AD155" s="150">
        <v>66.246287749999993</v>
      </c>
      <c r="AE155" s="150">
        <v>0.31059999999999999</v>
      </c>
      <c r="AF155" s="150">
        <v>0.117651445986018</v>
      </c>
      <c r="AG155" s="150">
        <v>0.198008312582064</v>
      </c>
      <c r="AH155" s="150">
        <v>0.317499814305232</v>
      </c>
      <c r="AI155" s="150">
        <v>163.17895488415499</v>
      </c>
      <c r="AJ155" s="150">
        <v>6.5515158032685799</v>
      </c>
      <c r="AK155" s="150">
        <v>1.3458508325624401</v>
      </c>
      <c r="AL155" s="150">
        <v>3.3330207369719398</v>
      </c>
      <c r="AM155" s="150">
        <v>0.5</v>
      </c>
      <c r="AN155" s="150">
        <v>1.4114394366074201</v>
      </c>
      <c r="AO155" s="150">
        <v>116</v>
      </c>
      <c r="AP155" s="150">
        <v>0</v>
      </c>
      <c r="AQ155" s="150">
        <v>2.91</v>
      </c>
      <c r="AR155" s="150">
        <v>3.3215852596260902</v>
      </c>
      <c r="AS155" s="150">
        <v>-71629.119999999995</v>
      </c>
      <c r="AT155" s="150">
        <v>0.45649657861324799</v>
      </c>
      <c r="AU155" s="150">
        <v>8424979.9900000002</v>
      </c>
    </row>
    <row r="156" spans="1:47" ht="14.5" x14ac:dyDescent="0.35">
      <c r="A156" s="151" t="s">
        <v>1548</v>
      </c>
      <c r="B156" s="151" t="s">
        <v>648</v>
      </c>
      <c r="C156" s="151" t="s">
        <v>649</v>
      </c>
      <c r="D156" t="s">
        <v>1520</v>
      </c>
      <c r="E156" s="150">
        <v>75.152000000000001</v>
      </c>
      <c r="F156" t="s">
        <v>1520</v>
      </c>
      <c r="G156" s="175">
        <v>643751</v>
      </c>
      <c r="H156" s="150">
        <v>0.45557588253168502</v>
      </c>
      <c r="I156" s="150">
        <v>587170</v>
      </c>
      <c r="J156" s="150">
        <v>2.6264680633077699E-3</v>
      </c>
      <c r="K156" s="150">
        <v>0.69913968466524001</v>
      </c>
      <c r="L156" s="176">
        <v>87520.82</v>
      </c>
      <c r="M156" s="175">
        <v>32207</v>
      </c>
      <c r="N156" t="s">
        <v>1581</v>
      </c>
      <c r="O156" s="150">
        <v>12.32</v>
      </c>
      <c r="P156" s="150">
        <v>0</v>
      </c>
      <c r="Q156" s="150">
        <v>21.67</v>
      </c>
      <c r="R156" s="150">
        <v>14288.9</v>
      </c>
      <c r="S156" s="150">
        <v>821.67436699999996</v>
      </c>
      <c r="T156" s="150">
        <v>1121.2567865860101</v>
      </c>
      <c r="U156" s="150">
        <v>0.98947642235503797</v>
      </c>
      <c r="V156" s="150">
        <v>0.146492412121212</v>
      </c>
      <c r="W156" s="150">
        <v>0</v>
      </c>
      <c r="X156" s="150">
        <v>10471.1</v>
      </c>
      <c r="Y156" s="150">
        <v>64.64</v>
      </c>
      <c r="Z156" s="150">
        <v>55846.797648514803</v>
      </c>
      <c r="AA156" s="150">
        <v>12.436619718309901</v>
      </c>
      <c r="AB156" s="150">
        <v>12.7115465191832</v>
      </c>
      <c r="AC156" s="150">
        <v>8</v>
      </c>
      <c r="AD156" s="150">
        <v>102.709295875</v>
      </c>
      <c r="AE156" s="150">
        <v>0.43269999999999997</v>
      </c>
      <c r="AF156" s="150">
        <v>0.115849476944043</v>
      </c>
      <c r="AG156" s="150">
        <v>0.18756352208003099</v>
      </c>
      <c r="AH156" s="150">
        <v>0.30555307187853997</v>
      </c>
      <c r="AI156" s="150">
        <v>221.87378275608299</v>
      </c>
      <c r="AJ156" s="150">
        <v>5.3732059481756096</v>
      </c>
      <c r="AK156" s="150">
        <v>1.2163163437698801</v>
      </c>
      <c r="AL156" s="150">
        <v>3.01798500340084</v>
      </c>
      <c r="AM156" s="150">
        <v>0.5</v>
      </c>
      <c r="AN156" s="150">
        <v>1.2407154179756299</v>
      </c>
      <c r="AO156" s="150">
        <v>87</v>
      </c>
      <c r="AP156" s="150">
        <v>0</v>
      </c>
      <c r="AQ156" s="150">
        <v>7.56</v>
      </c>
      <c r="AR156" s="150">
        <v>2.4938886706088099</v>
      </c>
      <c r="AS156" s="150">
        <v>-15890.2</v>
      </c>
      <c r="AT156" s="150">
        <v>0.62133291950840797</v>
      </c>
      <c r="AU156" s="150">
        <v>11740809.99</v>
      </c>
    </row>
    <row r="157" spans="1:47" ht="14.5" x14ac:dyDescent="0.35">
      <c r="A157" s="151" t="s">
        <v>937</v>
      </c>
      <c r="B157" s="151" t="s">
        <v>779</v>
      </c>
      <c r="C157" s="151" t="s">
        <v>124</v>
      </c>
      <c r="D157" t="s">
        <v>1518</v>
      </c>
      <c r="E157" s="150">
        <v>100.15300000000001</v>
      </c>
      <c r="F157" t="s">
        <v>1516</v>
      </c>
      <c r="G157" s="175">
        <v>-324319</v>
      </c>
      <c r="H157" s="150">
        <v>0.53142688466502597</v>
      </c>
      <c r="I157" s="150">
        <v>-269262</v>
      </c>
      <c r="J157" s="150">
        <v>0</v>
      </c>
      <c r="K157" s="150">
        <v>0.71356415612855495</v>
      </c>
      <c r="L157" s="176">
        <v>216405.09</v>
      </c>
      <c r="M157" s="175">
        <v>45649</v>
      </c>
      <c r="N157" s="150">
        <v>55</v>
      </c>
      <c r="O157" s="150">
        <v>6.34</v>
      </c>
      <c r="P157" s="150">
        <v>0</v>
      </c>
      <c r="Q157" s="150">
        <v>59.88</v>
      </c>
      <c r="R157" s="150">
        <v>12205</v>
      </c>
      <c r="S157" s="150">
        <v>1410.4725040000001</v>
      </c>
      <c r="T157" s="150">
        <v>1613.3196579134501</v>
      </c>
      <c r="U157" s="150">
        <v>0.22783605074799801</v>
      </c>
      <c r="V157" s="150">
        <v>0.10786667345058699</v>
      </c>
      <c r="W157" s="150">
        <v>0</v>
      </c>
      <c r="X157" s="150">
        <v>10670.4</v>
      </c>
      <c r="Y157" s="150">
        <v>90.68</v>
      </c>
      <c r="Z157" s="150">
        <v>62749.119872077601</v>
      </c>
      <c r="AA157" s="150">
        <v>14.098039215686301</v>
      </c>
      <c r="AB157" s="150">
        <v>15.554394618438501</v>
      </c>
      <c r="AC157" s="150">
        <v>17.309999999999999</v>
      </c>
      <c r="AD157" s="150">
        <v>81.483102484113203</v>
      </c>
      <c r="AE157" s="150">
        <v>0.37719999999999998</v>
      </c>
      <c r="AF157" s="150">
        <v>0.113273508213675</v>
      </c>
      <c r="AG157" s="150">
        <v>0.169526643431994</v>
      </c>
      <c r="AH157" s="150">
        <v>0.28844459752217599</v>
      </c>
      <c r="AI157" s="150">
        <v>177.864509438179</v>
      </c>
      <c r="AJ157" s="150">
        <v>7.2625842159180101</v>
      </c>
      <c r="AK157" s="150">
        <v>1.4264758662749699</v>
      </c>
      <c r="AL157" s="150">
        <v>2.7591917424354202</v>
      </c>
      <c r="AM157" s="150">
        <v>2</v>
      </c>
      <c r="AN157" s="150">
        <v>1.3441737307959201</v>
      </c>
      <c r="AO157" s="150">
        <v>105</v>
      </c>
      <c r="AP157" s="150">
        <v>3.4642032332563501E-2</v>
      </c>
      <c r="AQ157" s="150">
        <v>7.95</v>
      </c>
      <c r="AR157" s="150">
        <v>4.1584935457403498</v>
      </c>
      <c r="AS157" s="150">
        <v>22645.759999999998</v>
      </c>
      <c r="AT157" s="150">
        <v>0.41727151598554002</v>
      </c>
      <c r="AU157" s="150">
        <v>17214775.780000001</v>
      </c>
    </row>
    <row r="158" spans="1:47" ht="14.5" x14ac:dyDescent="0.35">
      <c r="A158" s="151" t="s">
        <v>938</v>
      </c>
      <c r="B158" s="151" t="s">
        <v>170</v>
      </c>
      <c r="C158" s="151" t="s">
        <v>171</v>
      </c>
      <c r="D158" t="s">
        <v>1518</v>
      </c>
      <c r="E158" s="150">
        <v>94.259</v>
      </c>
      <c r="F158" t="s">
        <v>1516</v>
      </c>
      <c r="G158" s="175">
        <v>1081614</v>
      </c>
      <c r="H158" s="150">
        <v>0.45510422917209398</v>
      </c>
      <c r="I158" s="150">
        <v>770793</v>
      </c>
      <c r="J158" s="150">
        <v>1.13393969014E-2</v>
      </c>
      <c r="K158" s="150">
        <v>0.72861121352380298</v>
      </c>
      <c r="L158" s="176">
        <v>147028.14000000001</v>
      </c>
      <c r="M158" s="175">
        <v>37743</v>
      </c>
      <c r="N158" s="150">
        <v>90</v>
      </c>
      <c r="O158" s="150">
        <v>34.49</v>
      </c>
      <c r="P158" s="150">
        <v>0</v>
      </c>
      <c r="Q158" s="150">
        <v>-112.36</v>
      </c>
      <c r="R158" s="150">
        <v>11199.4</v>
      </c>
      <c r="S158" s="150">
        <v>1910.6149150000001</v>
      </c>
      <c r="T158" s="150">
        <v>2206.8145965580402</v>
      </c>
      <c r="U158" s="150">
        <v>0.34580577897351999</v>
      </c>
      <c r="V158" s="150">
        <v>0.118503564073768</v>
      </c>
      <c r="W158" s="150">
        <v>6.2490295172850097E-3</v>
      </c>
      <c r="X158" s="150">
        <v>9696.2000000000007</v>
      </c>
      <c r="Y158" s="150">
        <v>120.74</v>
      </c>
      <c r="Z158" s="150">
        <v>58892.704903097598</v>
      </c>
      <c r="AA158" s="150">
        <v>13.6666666666667</v>
      </c>
      <c r="AB158" s="150">
        <v>15.824208340235201</v>
      </c>
      <c r="AC158" s="150">
        <v>12</v>
      </c>
      <c r="AD158" s="150">
        <v>159.21790958333301</v>
      </c>
      <c r="AE158" s="150">
        <v>0.57689999999999997</v>
      </c>
      <c r="AF158" s="150">
        <v>0.109465401938207</v>
      </c>
      <c r="AG158" s="150">
        <v>0.166517305763872</v>
      </c>
      <c r="AH158" s="150">
        <v>0.29064049882388898</v>
      </c>
      <c r="AI158" s="150">
        <v>188.52464574212701</v>
      </c>
      <c r="AJ158" s="150">
        <v>5.7216356004197699</v>
      </c>
      <c r="AK158" s="150">
        <v>1.0526312750209601</v>
      </c>
      <c r="AL158" s="150">
        <v>2.76304207685773</v>
      </c>
      <c r="AM158" s="150">
        <v>0.5</v>
      </c>
      <c r="AN158" s="150">
        <v>1.2923075950494101</v>
      </c>
      <c r="AO158" s="150">
        <v>117</v>
      </c>
      <c r="AP158" s="150">
        <v>0</v>
      </c>
      <c r="AQ158" s="150">
        <v>8.35</v>
      </c>
      <c r="AR158" s="150">
        <v>4.72891082771973</v>
      </c>
      <c r="AS158" s="150">
        <v>-133268.53</v>
      </c>
      <c r="AT158" s="150">
        <v>0.44513010735196801</v>
      </c>
      <c r="AU158" s="150">
        <v>21397726.050000001</v>
      </c>
    </row>
    <row r="159" spans="1:47" ht="14.5" x14ac:dyDescent="0.35">
      <c r="A159" s="151" t="s">
        <v>939</v>
      </c>
      <c r="B159" s="151" t="s">
        <v>774</v>
      </c>
      <c r="C159" s="151" t="s">
        <v>130</v>
      </c>
      <c r="D159" t="s">
        <v>1517</v>
      </c>
      <c r="E159" s="150">
        <v>94.391000000000005</v>
      </c>
      <c r="F159" t="s">
        <v>1517</v>
      </c>
      <c r="G159" s="175">
        <v>864772</v>
      </c>
      <c r="H159" s="150">
        <v>0.70057037590968896</v>
      </c>
      <c r="I159" s="150">
        <v>861772</v>
      </c>
      <c r="J159" s="150">
        <v>4.8940016535000798E-3</v>
      </c>
      <c r="K159" s="150">
        <v>0.69516445555519402</v>
      </c>
      <c r="L159" s="176">
        <v>147951.15</v>
      </c>
      <c r="M159" s="175">
        <v>38222</v>
      </c>
      <c r="N159" s="150">
        <v>14</v>
      </c>
      <c r="O159" s="150">
        <v>7.76</v>
      </c>
      <c r="P159" s="150">
        <v>0</v>
      </c>
      <c r="Q159" s="150">
        <v>26.06</v>
      </c>
      <c r="R159" s="150">
        <v>11390.3</v>
      </c>
      <c r="S159" s="150">
        <v>566.30803000000003</v>
      </c>
      <c r="T159" s="150">
        <v>629.41686862383699</v>
      </c>
      <c r="U159" s="150">
        <v>0.333956585429311</v>
      </c>
      <c r="V159" s="150">
        <v>9.5078552921101997E-2</v>
      </c>
      <c r="W159" s="150">
        <v>3.5316469024816799E-3</v>
      </c>
      <c r="X159" s="150">
        <v>10248.299999999999</v>
      </c>
      <c r="Y159" s="150">
        <v>38.25</v>
      </c>
      <c r="Z159" s="150">
        <v>53065.807058823499</v>
      </c>
      <c r="AA159" s="150">
        <v>14.8775510204082</v>
      </c>
      <c r="AB159" s="150">
        <v>14.805438692810499</v>
      </c>
      <c r="AC159" s="150">
        <v>4</v>
      </c>
      <c r="AD159" s="150">
        <v>141.57700750000001</v>
      </c>
      <c r="AE159" s="150">
        <v>0.44369999999999998</v>
      </c>
      <c r="AF159" s="150">
        <v>0.108979577939477</v>
      </c>
      <c r="AG159" s="150">
        <v>0.18728401840643499</v>
      </c>
      <c r="AH159" s="150">
        <v>0.30643058997955902</v>
      </c>
      <c r="AI159" s="150">
        <v>0</v>
      </c>
      <c r="AJ159" t="s">
        <v>1581</v>
      </c>
      <c r="AK159" t="s">
        <v>1581</v>
      </c>
      <c r="AL159" t="s">
        <v>1581</v>
      </c>
      <c r="AM159" s="150">
        <v>2.5</v>
      </c>
      <c r="AN159" s="150">
        <v>1.3022317202839</v>
      </c>
      <c r="AO159" s="150">
        <v>69</v>
      </c>
      <c r="AP159" s="150">
        <v>8.2840236686390498E-2</v>
      </c>
      <c r="AQ159" s="150">
        <v>2.39</v>
      </c>
      <c r="AR159" s="150">
        <v>4.5471205202265503</v>
      </c>
      <c r="AS159" s="150">
        <v>1162.71000000002</v>
      </c>
      <c r="AT159" s="150">
        <v>0.55370337352741905</v>
      </c>
      <c r="AU159" s="150">
        <v>6450430.29</v>
      </c>
    </row>
    <row r="160" spans="1:47" ht="14.5" x14ac:dyDescent="0.35">
      <c r="A160" s="151" t="s">
        <v>940</v>
      </c>
      <c r="B160" s="151" t="s">
        <v>422</v>
      </c>
      <c r="C160" s="151" t="s">
        <v>198</v>
      </c>
      <c r="D160" t="s">
        <v>1518</v>
      </c>
      <c r="E160" s="150">
        <v>88.899000000000001</v>
      </c>
      <c r="F160" t="s">
        <v>1516</v>
      </c>
      <c r="G160" s="175">
        <v>767262</v>
      </c>
      <c r="H160" s="150">
        <v>0.37170750401605201</v>
      </c>
      <c r="I160" s="150">
        <v>630602</v>
      </c>
      <c r="J160" s="150">
        <v>0</v>
      </c>
      <c r="K160" s="150">
        <v>0.78390593265226005</v>
      </c>
      <c r="L160" s="176">
        <v>128586.57</v>
      </c>
      <c r="M160" s="175">
        <v>42405</v>
      </c>
      <c r="N160" s="150">
        <v>56</v>
      </c>
      <c r="O160" s="150">
        <v>77.91</v>
      </c>
      <c r="P160" s="150">
        <v>0</v>
      </c>
      <c r="Q160" s="150">
        <v>173.84</v>
      </c>
      <c r="R160" s="150">
        <v>10641.4</v>
      </c>
      <c r="S160" s="150">
        <v>3539.8648389999998</v>
      </c>
      <c r="T160" s="150">
        <v>4391.2341774401102</v>
      </c>
      <c r="U160" s="150">
        <v>0.37947174089829699</v>
      </c>
      <c r="V160" s="150">
        <v>0.163746697787407</v>
      </c>
      <c r="W160" s="150">
        <v>5.3736435895596598E-3</v>
      </c>
      <c r="X160" s="150">
        <v>8578.2000000000007</v>
      </c>
      <c r="Y160" s="150">
        <v>205.82</v>
      </c>
      <c r="Z160" s="150">
        <v>63262.328928189701</v>
      </c>
      <c r="AA160" s="150">
        <v>13.4392523364486</v>
      </c>
      <c r="AB160" s="150">
        <v>17.198838008939902</v>
      </c>
      <c r="AC160" s="150">
        <v>25.5</v>
      </c>
      <c r="AD160" s="150">
        <v>138.81822898039201</v>
      </c>
      <c r="AE160" s="150">
        <v>0.66569999999999996</v>
      </c>
      <c r="AF160" s="150">
        <v>0.120040154849591</v>
      </c>
      <c r="AG160" s="150">
        <v>0.15067960888072801</v>
      </c>
      <c r="AH160" s="150">
        <v>0.27626014230703899</v>
      </c>
      <c r="AI160" s="150">
        <v>142.68058894098399</v>
      </c>
      <c r="AJ160" s="150">
        <v>6.8830918882531096</v>
      </c>
      <c r="AK160" s="150">
        <v>1.52399338705526</v>
      </c>
      <c r="AL160" s="150">
        <v>3.3398330330449202</v>
      </c>
      <c r="AM160" s="150">
        <v>2.38</v>
      </c>
      <c r="AN160" s="150">
        <v>1.4682365365072201</v>
      </c>
      <c r="AO160" s="150">
        <v>63</v>
      </c>
      <c r="AP160" s="150">
        <v>3.9628180039138899E-2</v>
      </c>
      <c r="AQ160" s="150">
        <v>31.86</v>
      </c>
      <c r="AR160" s="150">
        <v>3.4481483265324302</v>
      </c>
      <c r="AS160" s="150">
        <v>-51782.49</v>
      </c>
      <c r="AT160" s="150">
        <v>0.53126793033090303</v>
      </c>
      <c r="AU160" s="150">
        <v>37668954.259999998</v>
      </c>
    </row>
    <row r="161" spans="1:47" ht="14.5" x14ac:dyDescent="0.35">
      <c r="A161" s="151" t="s">
        <v>941</v>
      </c>
      <c r="B161" s="151" t="s">
        <v>546</v>
      </c>
      <c r="C161" s="151" t="s">
        <v>295</v>
      </c>
      <c r="D161" t="s">
        <v>1518</v>
      </c>
      <c r="E161" s="150">
        <v>86.932000000000002</v>
      </c>
      <c r="F161" t="s">
        <v>1516</v>
      </c>
      <c r="G161" t="s">
        <v>1581</v>
      </c>
      <c r="H161" t="s">
        <v>1581</v>
      </c>
      <c r="I161" t="s">
        <v>1581</v>
      </c>
      <c r="J161" t="s">
        <v>1581</v>
      </c>
      <c r="K161" t="s">
        <v>1581</v>
      </c>
      <c r="L161" s="176">
        <v>219712.81</v>
      </c>
      <c r="M161" s="175">
        <v>39404</v>
      </c>
      <c r="N161" s="150">
        <v>63</v>
      </c>
      <c r="O161" s="150">
        <v>40.67</v>
      </c>
      <c r="P161" s="150">
        <v>0</v>
      </c>
      <c r="Q161" s="150">
        <v>-302.94</v>
      </c>
      <c r="R161" s="150">
        <v>13040.8</v>
      </c>
      <c r="S161" s="150">
        <v>1464.399244</v>
      </c>
      <c r="T161" s="150">
        <v>1800.24923711369</v>
      </c>
      <c r="U161" s="150">
        <v>0.51139511582539399</v>
      </c>
      <c r="V161" s="150">
        <v>0.149528456735532</v>
      </c>
      <c r="W161" s="150">
        <v>0</v>
      </c>
      <c r="X161" s="150">
        <v>10608</v>
      </c>
      <c r="Y161" s="150">
        <v>89.2</v>
      </c>
      <c r="Z161" s="150">
        <v>52009.700224215201</v>
      </c>
      <c r="AA161" s="150">
        <v>13.765765765765799</v>
      </c>
      <c r="AB161" s="150">
        <v>16.4170318834081</v>
      </c>
      <c r="AC161" s="150">
        <v>10</v>
      </c>
      <c r="AD161" s="150">
        <v>146.4399244</v>
      </c>
      <c r="AE161" s="150">
        <v>0.80979999999999996</v>
      </c>
      <c r="AF161" s="150">
        <v>9.6420709492565496E-2</v>
      </c>
      <c r="AG161" s="150">
        <v>0.26227788510315297</v>
      </c>
      <c r="AH161" s="150">
        <v>0.36613160863105099</v>
      </c>
      <c r="AI161" s="150">
        <v>0</v>
      </c>
      <c r="AJ161" t="s">
        <v>1581</v>
      </c>
      <c r="AK161" t="s">
        <v>1581</v>
      </c>
      <c r="AL161" t="s">
        <v>1581</v>
      </c>
      <c r="AM161" s="150">
        <v>0</v>
      </c>
      <c r="AN161" s="150">
        <v>1.7604096681019099</v>
      </c>
      <c r="AO161" s="150">
        <v>208</v>
      </c>
      <c r="AP161" s="150">
        <v>8.0971659919028306E-3</v>
      </c>
      <c r="AQ161" s="150">
        <v>4.72</v>
      </c>
      <c r="AR161" s="150">
        <v>2.66929414339491</v>
      </c>
      <c r="AS161" s="150">
        <v>92061.61</v>
      </c>
      <c r="AT161" s="150">
        <v>0.40728874709343499</v>
      </c>
      <c r="AU161" s="150">
        <v>19096998.460000001</v>
      </c>
    </row>
    <row r="162" spans="1:47" ht="14.5" x14ac:dyDescent="0.35">
      <c r="A162" s="151" t="s">
        <v>1549</v>
      </c>
      <c r="B162" s="151" t="s">
        <v>475</v>
      </c>
      <c r="C162" s="151" t="s">
        <v>204</v>
      </c>
      <c r="D162" t="s">
        <v>1516</v>
      </c>
      <c r="E162" s="150">
        <v>96.391999999999996</v>
      </c>
      <c r="F162" t="s">
        <v>1516</v>
      </c>
      <c r="G162" s="175">
        <v>-628384</v>
      </c>
      <c r="H162" s="150">
        <v>0.31783964795775599</v>
      </c>
      <c r="I162" s="150">
        <v>-398129</v>
      </c>
      <c r="J162" s="150">
        <v>0</v>
      </c>
      <c r="K162" s="150">
        <v>0.79477327957780797</v>
      </c>
      <c r="L162" s="176">
        <v>174239.53</v>
      </c>
      <c r="M162" s="175">
        <v>41600</v>
      </c>
      <c r="N162" s="150">
        <v>29</v>
      </c>
      <c r="O162" s="150">
        <v>27.78</v>
      </c>
      <c r="P162" s="150">
        <v>0</v>
      </c>
      <c r="Q162" s="150">
        <v>96.16</v>
      </c>
      <c r="R162" s="150">
        <v>11411.7</v>
      </c>
      <c r="S162" s="150">
        <v>1463.877512</v>
      </c>
      <c r="T162" s="150">
        <v>1695.8185310685999</v>
      </c>
      <c r="U162" s="150">
        <v>0.32067499510846997</v>
      </c>
      <c r="V162" s="150">
        <v>0.109394097311606</v>
      </c>
      <c r="W162" s="150">
        <v>7.8093337087891497E-3</v>
      </c>
      <c r="X162" s="150">
        <v>9850.9</v>
      </c>
      <c r="Y162" s="150">
        <v>89.9</v>
      </c>
      <c r="Z162" s="150">
        <v>68973.014015572902</v>
      </c>
      <c r="AA162" s="150">
        <v>18.561904761904799</v>
      </c>
      <c r="AB162" s="150">
        <v>16.283398353726401</v>
      </c>
      <c r="AC162" s="150">
        <v>14.36</v>
      </c>
      <c r="AD162" s="150">
        <v>101.94133091921999</v>
      </c>
      <c r="AE162" s="150">
        <v>0.61009999999999998</v>
      </c>
      <c r="AF162" s="150">
        <v>0.10874637920314</v>
      </c>
      <c r="AG162" s="150">
        <v>0.14602918451104499</v>
      </c>
      <c r="AH162" s="150">
        <v>0.26007846959152803</v>
      </c>
      <c r="AI162" s="150">
        <v>147.47272106465701</v>
      </c>
      <c r="AJ162" s="150">
        <v>6.0276339389110696</v>
      </c>
      <c r="AK162" s="150">
        <v>1.3863388795731</v>
      </c>
      <c r="AL162" s="150">
        <v>3.4838058754319499</v>
      </c>
      <c r="AM162" s="150">
        <v>3.5</v>
      </c>
      <c r="AN162" s="150">
        <v>1.0302997173669399</v>
      </c>
      <c r="AO162" s="150">
        <v>69</v>
      </c>
      <c r="AP162" s="150">
        <v>1.6129032258064498E-2</v>
      </c>
      <c r="AQ162" s="150">
        <v>9.58</v>
      </c>
      <c r="AR162" s="150">
        <v>3.7794540132249499</v>
      </c>
      <c r="AS162" s="150">
        <v>-25487.8100000001</v>
      </c>
      <c r="AT162" s="150">
        <v>0.44800348174364402</v>
      </c>
      <c r="AU162" s="150">
        <v>16705330.210000001</v>
      </c>
    </row>
    <row r="163" spans="1:47" ht="14.5" x14ac:dyDescent="0.35">
      <c r="A163" s="151" t="s">
        <v>1530</v>
      </c>
      <c r="B163" s="151" t="s">
        <v>775</v>
      </c>
      <c r="C163" s="151" t="s">
        <v>130</v>
      </c>
      <c r="D163" t="s">
        <v>1518</v>
      </c>
      <c r="E163" s="150">
        <v>96.242999999999995</v>
      </c>
      <c r="F163" t="s">
        <v>1518</v>
      </c>
      <c r="G163" s="175">
        <v>401098</v>
      </c>
      <c r="H163" s="150">
        <v>0.360314284933136</v>
      </c>
      <c r="I163" s="150">
        <v>417783</v>
      </c>
      <c r="J163" s="150">
        <v>0</v>
      </c>
      <c r="K163" s="150">
        <v>0.70893450380640299</v>
      </c>
      <c r="L163" s="176">
        <v>164489.1</v>
      </c>
      <c r="M163" s="175">
        <v>38293</v>
      </c>
      <c r="N163" s="150">
        <v>38</v>
      </c>
      <c r="O163" s="150">
        <v>9.7100000000000009</v>
      </c>
      <c r="P163" s="150">
        <v>0</v>
      </c>
      <c r="Q163" s="150">
        <v>7.53</v>
      </c>
      <c r="R163" s="150">
        <v>12526.4</v>
      </c>
      <c r="S163" s="150">
        <v>478.01229699999999</v>
      </c>
      <c r="T163" s="150">
        <v>567.60392657802299</v>
      </c>
      <c r="U163" s="150">
        <v>0.35673532055599</v>
      </c>
      <c r="V163" s="150">
        <v>0.13320552922930301</v>
      </c>
      <c r="W163" s="150">
        <v>0</v>
      </c>
      <c r="X163" s="150">
        <v>10549.2</v>
      </c>
      <c r="Y163" s="150">
        <v>42.74</v>
      </c>
      <c r="Z163" s="150">
        <v>50649.298783341103</v>
      </c>
      <c r="AA163" s="150">
        <v>11.188679245283</v>
      </c>
      <c r="AB163" s="150">
        <v>11.184190383715499</v>
      </c>
      <c r="AC163" s="150">
        <v>6.12</v>
      </c>
      <c r="AD163" s="150">
        <v>78.106584477124201</v>
      </c>
      <c r="AE163" s="150">
        <v>0.44369999999999998</v>
      </c>
      <c r="AF163" s="150">
        <v>0.120967600267207</v>
      </c>
      <c r="AG163" s="150">
        <v>0.15890870959721001</v>
      </c>
      <c r="AH163" s="150">
        <v>0.28436367631910398</v>
      </c>
      <c r="AI163" s="150">
        <v>278.45727157098599</v>
      </c>
      <c r="AJ163" s="150">
        <v>4.7836416089432499</v>
      </c>
      <c r="AK163" s="150">
        <v>1.11894903310144</v>
      </c>
      <c r="AL163" s="150">
        <v>2.7720029149700198</v>
      </c>
      <c r="AM163" s="150">
        <v>3.5</v>
      </c>
      <c r="AN163" s="150">
        <v>0.93900333914314005</v>
      </c>
      <c r="AO163" s="150">
        <v>79</v>
      </c>
      <c r="AP163" s="150">
        <v>0</v>
      </c>
      <c r="AQ163" s="150">
        <v>2.82</v>
      </c>
      <c r="AR163" s="150">
        <v>4.03616838916607</v>
      </c>
      <c r="AS163" s="150">
        <v>-22079.85</v>
      </c>
      <c r="AT163" s="150">
        <v>0.54448854946972702</v>
      </c>
      <c r="AU163" s="150">
        <v>5987792.4800000004</v>
      </c>
    </row>
    <row r="164" spans="1:47" ht="14.5" x14ac:dyDescent="0.35">
      <c r="A164" s="151" t="s">
        <v>942</v>
      </c>
      <c r="B164" s="151" t="s">
        <v>596</v>
      </c>
      <c r="C164" s="151" t="s">
        <v>233</v>
      </c>
      <c r="D164" t="s">
        <v>1516</v>
      </c>
      <c r="E164" s="150">
        <v>87.855000000000004</v>
      </c>
      <c r="F164" t="s">
        <v>1516</v>
      </c>
      <c r="G164" s="175">
        <v>1574010</v>
      </c>
      <c r="H164" s="150">
        <v>0.96695695793196801</v>
      </c>
      <c r="I164" s="150">
        <v>1355016</v>
      </c>
      <c r="J164" s="150">
        <v>0</v>
      </c>
      <c r="K164" s="150">
        <v>0.62693600030970797</v>
      </c>
      <c r="L164" s="176">
        <v>174870.99</v>
      </c>
      <c r="M164" s="175">
        <v>39670</v>
      </c>
      <c r="N164" s="150">
        <v>28</v>
      </c>
      <c r="O164" s="150">
        <v>42.63</v>
      </c>
      <c r="P164" s="150">
        <v>0</v>
      </c>
      <c r="Q164" s="150">
        <v>55.07</v>
      </c>
      <c r="R164" s="150">
        <v>11710.1</v>
      </c>
      <c r="S164" s="150">
        <v>1021.999854</v>
      </c>
      <c r="T164" s="150">
        <v>1249.2147422712101</v>
      </c>
      <c r="U164" s="150">
        <v>0.500255697688192</v>
      </c>
      <c r="V164" s="150">
        <v>0.155954589793904</v>
      </c>
      <c r="W164" s="150">
        <v>1.6405571815277398E-2</v>
      </c>
      <c r="X164" s="150">
        <v>9580.2000000000007</v>
      </c>
      <c r="Y164" s="150">
        <v>75.19</v>
      </c>
      <c r="Z164" s="150">
        <v>52275.954249235299</v>
      </c>
      <c r="AA164" s="150">
        <v>14.7380952380952</v>
      </c>
      <c r="AB164" s="150">
        <v>13.592231067961199</v>
      </c>
      <c r="AC164" s="150">
        <v>12.78</v>
      </c>
      <c r="AD164" s="150">
        <v>79.968689671361503</v>
      </c>
      <c r="AE164" s="150">
        <v>0.58799999999999997</v>
      </c>
      <c r="AF164" s="150">
        <v>0.121391453476577</v>
      </c>
      <c r="AG164" s="150">
        <v>0.166900619486889</v>
      </c>
      <c r="AH164" s="150">
        <v>0.29255844953513899</v>
      </c>
      <c r="AI164" s="150">
        <v>156.163427397124</v>
      </c>
      <c r="AJ164" s="150">
        <v>6.0185707930500802</v>
      </c>
      <c r="AK164" s="150">
        <v>1.5026274600718099</v>
      </c>
      <c r="AL164" s="150">
        <v>2.28486406556432</v>
      </c>
      <c r="AM164" s="150">
        <v>1</v>
      </c>
      <c r="AN164" s="150">
        <v>1.8424946085501701</v>
      </c>
      <c r="AO164" s="150">
        <v>132</v>
      </c>
      <c r="AP164" s="150">
        <v>0</v>
      </c>
      <c r="AQ164" s="150">
        <v>4.78</v>
      </c>
      <c r="AR164" s="150">
        <v>3.0388700356199601</v>
      </c>
      <c r="AS164" s="150">
        <v>-3706.2800000000302</v>
      </c>
      <c r="AT164" s="150">
        <v>0.63115360179776403</v>
      </c>
      <c r="AU164" s="150">
        <v>11967736.73</v>
      </c>
    </row>
    <row r="165" spans="1:47" ht="14.5" x14ac:dyDescent="0.35">
      <c r="A165" s="151" t="s">
        <v>943</v>
      </c>
      <c r="B165" s="151" t="s">
        <v>398</v>
      </c>
      <c r="C165" s="151" t="s">
        <v>164</v>
      </c>
      <c r="D165" t="s">
        <v>1518</v>
      </c>
      <c r="E165" s="150">
        <v>90.587000000000003</v>
      </c>
      <c r="F165" t="s">
        <v>1516</v>
      </c>
      <c r="G165" s="175">
        <v>-70871</v>
      </c>
      <c r="H165" s="150">
        <v>0.21581269696224401</v>
      </c>
      <c r="I165" s="150">
        <v>-229556</v>
      </c>
      <c r="J165" s="150">
        <v>0</v>
      </c>
      <c r="K165" s="150">
        <v>0.69162490611432403</v>
      </c>
      <c r="L165" s="176">
        <v>140204.73000000001</v>
      </c>
      <c r="M165" s="175">
        <v>36873</v>
      </c>
      <c r="N165" s="150">
        <v>92</v>
      </c>
      <c r="O165" s="150">
        <v>121.87</v>
      </c>
      <c r="P165" s="150">
        <v>0</v>
      </c>
      <c r="Q165" s="150">
        <v>-118.3</v>
      </c>
      <c r="R165" s="150">
        <v>9771.7999999999993</v>
      </c>
      <c r="S165" s="150">
        <v>2252.7132539999998</v>
      </c>
      <c r="T165" s="150">
        <v>2598.1379724879798</v>
      </c>
      <c r="U165" s="150">
        <v>0.482836202108127</v>
      </c>
      <c r="V165" s="150">
        <v>9.8136280597388506E-2</v>
      </c>
      <c r="W165" s="150">
        <v>7.7536574923530001E-3</v>
      </c>
      <c r="X165" s="150">
        <v>8472.6</v>
      </c>
      <c r="Y165" s="150">
        <v>134.41</v>
      </c>
      <c r="Z165" s="150">
        <v>58132.980953798098</v>
      </c>
      <c r="AA165" s="150">
        <v>12.342857142857101</v>
      </c>
      <c r="AB165" s="150">
        <v>16.760012305631999</v>
      </c>
      <c r="AC165" s="150">
        <v>14.5</v>
      </c>
      <c r="AD165" s="150">
        <v>155.35953475862101</v>
      </c>
      <c r="AE165" s="150">
        <v>0.45479999999999998</v>
      </c>
      <c r="AF165" s="150">
        <v>0.116331177525946</v>
      </c>
      <c r="AG165" s="150">
        <v>0.13599971134616501</v>
      </c>
      <c r="AH165" s="150">
        <v>0.26001627435962898</v>
      </c>
      <c r="AI165" s="150">
        <v>146.823391487002</v>
      </c>
      <c r="AJ165" s="150">
        <v>6.6758025523732396</v>
      </c>
      <c r="AK165" s="150">
        <v>1.74947712932085</v>
      </c>
      <c r="AL165" s="150">
        <v>2.76801119270992</v>
      </c>
      <c r="AM165" s="150">
        <v>1</v>
      </c>
      <c r="AN165" s="150">
        <v>1.3974885313018801</v>
      </c>
      <c r="AO165" s="150">
        <v>68</v>
      </c>
      <c r="AP165" s="150">
        <v>3.7370242214532903E-2</v>
      </c>
      <c r="AQ165" s="150">
        <v>19.88</v>
      </c>
      <c r="AR165" s="150">
        <v>3.5115132306283301</v>
      </c>
      <c r="AS165" s="150">
        <v>46874.110000000102</v>
      </c>
      <c r="AT165" s="150">
        <v>0.64481994850661295</v>
      </c>
      <c r="AU165" s="150">
        <v>22012993.629999999</v>
      </c>
    </row>
    <row r="166" spans="1:47" ht="14.5" x14ac:dyDescent="0.35">
      <c r="A166" s="151" t="s">
        <v>944</v>
      </c>
      <c r="B166" s="151" t="s">
        <v>780</v>
      </c>
      <c r="C166" s="151" t="s">
        <v>124</v>
      </c>
      <c r="D166" t="s">
        <v>1518</v>
      </c>
      <c r="E166" s="150">
        <v>92.784000000000006</v>
      </c>
      <c r="F166" t="s">
        <v>1518</v>
      </c>
      <c r="G166" s="175">
        <v>-443981</v>
      </c>
      <c r="H166" s="150">
        <v>0.30062419155033399</v>
      </c>
      <c r="I166" s="150">
        <v>-572665</v>
      </c>
      <c r="J166" s="150">
        <v>2.2111305902077698E-2</v>
      </c>
      <c r="K166" s="150">
        <v>0.75496234341414203</v>
      </c>
      <c r="L166" s="176">
        <v>139783.31</v>
      </c>
      <c r="M166" s="175">
        <v>40072</v>
      </c>
      <c r="N166" s="150">
        <v>21</v>
      </c>
      <c r="O166" s="150">
        <v>8.61</v>
      </c>
      <c r="P166" s="150">
        <v>0</v>
      </c>
      <c r="Q166" s="150">
        <v>39.92</v>
      </c>
      <c r="R166" s="150">
        <v>12467.4</v>
      </c>
      <c r="S166" s="150">
        <v>1226.3809040000001</v>
      </c>
      <c r="T166" s="150">
        <v>1517.98641215507</v>
      </c>
      <c r="U166" s="150">
        <v>0.370363986848249</v>
      </c>
      <c r="V166" s="150">
        <v>0.17459326486707899</v>
      </c>
      <c r="W166" s="150">
        <v>0</v>
      </c>
      <c r="X166" s="150">
        <v>10072.4</v>
      </c>
      <c r="Y166" s="150">
        <v>86.52</v>
      </c>
      <c r="Z166" s="150">
        <v>58289.640776699001</v>
      </c>
      <c r="AA166" s="150">
        <v>14.29</v>
      </c>
      <c r="AB166" s="150">
        <v>14.174536569579301</v>
      </c>
      <c r="AC166" s="150">
        <v>11</v>
      </c>
      <c r="AD166" s="150">
        <v>111.48917309090901</v>
      </c>
      <c r="AE166" s="150">
        <v>0.80979999999999996</v>
      </c>
      <c r="AF166" s="150">
        <v>0.12025643736015</v>
      </c>
      <c r="AG166" s="150">
        <v>0.15966680671039399</v>
      </c>
      <c r="AH166" s="150">
        <v>0.28780534532996099</v>
      </c>
      <c r="AI166" s="150">
        <v>160.954887144916</v>
      </c>
      <c r="AJ166" s="150">
        <v>9.2700963564886099</v>
      </c>
      <c r="AK166" s="150">
        <v>2.0639068959228299</v>
      </c>
      <c r="AL166" s="150">
        <v>3.23089816203291</v>
      </c>
      <c r="AM166" s="150">
        <v>0.5</v>
      </c>
      <c r="AN166" s="150">
        <v>1.58141281996546</v>
      </c>
      <c r="AO166" s="150">
        <v>112</v>
      </c>
      <c r="AP166" s="150">
        <v>6.7204301075268801E-3</v>
      </c>
      <c r="AQ166" s="150">
        <v>6.46</v>
      </c>
      <c r="AR166" s="150">
        <v>4.8614990778794001</v>
      </c>
      <c r="AS166" s="150">
        <v>-47822.78</v>
      </c>
      <c r="AT166" s="150">
        <v>0.38018367578887202</v>
      </c>
      <c r="AU166" s="150">
        <v>15289729.82</v>
      </c>
    </row>
    <row r="167" spans="1:47" ht="14.5" x14ac:dyDescent="0.35">
      <c r="A167" s="151" t="s">
        <v>1550</v>
      </c>
      <c r="B167" s="151" t="s">
        <v>172</v>
      </c>
      <c r="C167" s="151" t="s">
        <v>173</v>
      </c>
      <c r="D167" t="s">
        <v>1520</v>
      </c>
      <c r="E167" s="150">
        <v>74.802000000000007</v>
      </c>
      <c r="F167" t="s">
        <v>1520</v>
      </c>
      <c r="G167" s="175">
        <v>151434</v>
      </c>
      <c r="H167" s="150">
        <v>0.34467716026710399</v>
      </c>
      <c r="I167" s="150">
        <v>151434</v>
      </c>
      <c r="J167" s="150">
        <v>7.9726245106214004E-3</v>
      </c>
      <c r="K167" s="150">
        <v>0.67659645997447304</v>
      </c>
      <c r="L167" s="176">
        <v>114198.41</v>
      </c>
      <c r="M167" s="175">
        <v>30859</v>
      </c>
      <c r="N167" s="150">
        <v>87</v>
      </c>
      <c r="O167" s="150">
        <v>726.04</v>
      </c>
      <c r="P167" s="150">
        <v>14.32</v>
      </c>
      <c r="Q167" s="150">
        <v>-342.24</v>
      </c>
      <c r="R167" s="150">
        <v>11952.7</v>
      </c>
      <c r="S167" s="150">
        <v>6053.102355</v>
      </c>
      <c r="T167" s="150">
        <v>7966.5234478207203</v>
      </c>
      <c r="U167" s="150">
        <v>0.71764849035003597</v>
      </c>
      <c r="V167" s="150">
        <v>0.17972536877744599</v>
      </c>
      <c r="W167" s="150">
        <v>2.5155603039525999E-2</v>
      </c>
      <c r="X167" s="150">
        <v>9081.7999999999993</v>
      </c>
      <c r="Y167" s="150">
        <v>416.36</v>
      </c>
      <c r="Z167" s="150">
        <v>60654.575559611898</v>
      </c>
      <c r="AA167" s="150">
        <v>13.323076923076901</v>
      </c>
      <c r="AB167" s="150">
        <v>14.5381457272553</v>
      </c>
      <c r="AC167" s="150">
        <v>43</v>
      </c>
      <c r="AD167" s="150">
        <v>140.76982220930199</v>
      </c>
      <c r="AE167" s="150">
        <v>0.64339999999999997</v>
      </c>
      <c r="AF167" s="150">
        <v>0.12897551006371499</v>
      </c>
      <c r="AG167" s="150">
        <v>0.139281813476683</v>
      </c>
      <c r="AH167" s="150">
        <v>0.27309564406164299</v>
      </c>
      <c r="AI167" s="150">
        <v>0</v>
      </c>
      <c r="AJ167" t="s">
        <v>1581</v>
      </c>
      <c r="AK167" t="s">
        <v>1581</v>
      </c>
      <c r="AL167" t="s">
        <v>1581</v>
      </c>
      <c r="AM167" s="150">
        <v>0.5</v>
      </c>
      <c r="AN167" s="150">
        <v>0.77784831247124997</v>
      </c>
      <c r="AO167" s="150">
        <v>26</v>
      </c>
      <c r="AP167" s="150">
        <v>0.120197044334975</v>
      </c>
      <c r="AQ167" s="150">
        <v>69.08</v>
      </c>
      <c r="AR167" s="150">
        <v>2.9264740041730302</v>
      </c>
      <c r="AS167" s="150">
        <v>-77280.660000000105</v>
      </c>
      <c r="AT167" s="150">
        <v>0.55829865260702105</v>
      </c>
      <c r="AU167" s="150">
        <v>72350649.379999995</v>
      </c>
    </row>
    <row r="168" spans="1:47" ht="14.5" x14ac:dyDescent="0.35">
      <c r="A168" s="151" t="s">
        <v>945</v>
      </c>
      <c r="B168" s="151" t="s">
        <v>174</v>
      </c>
      <c r="C168" s="151" t="s">
        <v>109</v>
      </c>
      <c r="D168" t="s">
        <v>1520</v>
      </c>
      <c r="E168" s="150">
        <v>62.884999999999998</v>
      </c>
      <c r="F168" t="s">
        <v>1520</v>
      </c>
      <c r="G168" s="175">
        <v>1550681</v>
      </c>
      <c r="H168" s="150">
        <v>0.120222291568681</v>
      </c>
      <c r="I168" s="150">
        <v>-155931</v>
      </c>
      <c r="J168" s="150">
        <v>1.56408967471724E-3</v>
      </c>
      <c r="K168" s="150">
        <v>0.69921377098529003</v>
      </c>
      <c r="L168" s="176">
        <v>73822.3</v>
      </c>
      <c r="M168" s="175">
        <v>30205</v>
      </c>
      <c r="N168" s="150">
        <v>3</v>
      </c>
      <c r="O168" s="150">
        <v>1466.8</v>
      </c>
      <c r="P168" s="150">
        <v>964.41</v>
      </c>
      <c r="Q168" s="150">
        <v>-244.39</v>
      </c>
      <c r="R168" s="150">
        <v>14843.1</v>
      </c>
      <c r="S168" s="150">
        <v>5002.180343</v>
      </c>
      <c r="T168" s="150">
        <v>7279.2303485578304</v>
      </c>
      <c r="U168" s="150">
        <v>0.89573416765553804</v>
      </c>
      <c r="V168" s="150">
        <v>0.21846686366061699</v>
      </c>
      <c r="W168" s="150">
        <v>1.6712712111027501E-3</v>
      </c>
      <c r="X168" s="150">
        <v>10200</v>
      </c>
      <c r="Y168" s="150">
        <v>350.63</v>
      </c>
      <c r="Z168" s="150">
        <v>70473.075977526198</v>
      </c>
      <c r="AA168" s="150">
        <v>8.7816711590296492</v>
      </c>
      <c r="AB168" s="150">
        <v>14.2662645609332</v>
      </c>
      <c r="AC168" s="150">
        <v>46.84</v>
      </c>
      <c r="AD168" s="150">
        <v>106.792919363792</v>
      </c>
      <c r="AE168" s="150">
        <v>1.0206999999999999</v>
      </c>
      <c r="AF168" s="150">
        <v>0.118345221764733</v>
      </c>
      <c r="AG168" s="150">
        <v>0.12832309748533399</v>
      </c>
      <c r="AH168" s="150">
        <v>0.28494848098650399</v>
      </c>
      <c r="AI168" s="150">
        <v>181.32093163519099</v>
      </c>
      <c r="AJ168" s="150">
        <v>6.4495929878721103</v>
      </c>
      <c r="AK168" s="150">
        <v>1.57349285556781</v>
      </c>
      <c r="AL168" s="150">
        <v>2.8349766152149898</v>
      </c>
      <c r="AM168" s="150">
        <v>2.5</v>
      </c>
      <c r="AN168" s="150">
        <v>0.46904892786389302</v>
      </c>
      <c r="AO168" s="150">
        <v>11</v>
      </c>
      <c r="AP168" s="150">
        <v>0.25905974534769799</v>
      </c>
      <c r="AQ168" s="150">
        <v>149.82</v>
      </c>
      <c r="AR168" s="150">
        <v>2.7759209901863202</v>
      </c>
      <c r="AS168" s="150">
        <v>166731.51999999999</v>
      </c>
      <c r="AT168" s="150">
        <v>0.662601060483197</v>
      </c>
      <c r="AU168" s="150">
        <v>74247840.420000002</v>
      </c>
    </row>
    <row r="169" spans="1:47" ht="14.5" x14ac:dyDescent="0.35">
      <c r="A169" s="151" t="s">
        <v>946</v>
      </c>
      <c r="B169" s="151" t="s">
        <v>496</v>
      </c>
      <c r="C169" s="151" t="s">
        <v>392</v>
      </c>
      <c r="D169" t="s">
        <v>1516</v>
      </c>
      <c r="E169" s="150">
        <v>97.2</v>
      </c>
      <c r="F169" t="s">
        <v>1516</v>
      </c>
      <c r="G169" s="175">
        <v>-1054587</v>
      </c>
      <c r="H169" s="150">
        <v>0.60009261209008202</v>
      </c>
      <c r="I169" s="150">
        <v>-1294936</v>
      </c>
      <c r="J169" s="150">
        <v>0</v>
      </c>
      <c r="K169" s="150">
        <v>0.71129520812702596</v>
      </c>
      <c r="L169" s="176">
        <v>195316.77</v>
      </c>
      <c r="M169" s="175">
        <v>45455</v>
      </c>
      <c r="N169" s="150">
        <v>61</v>
      </c>
      <c r="O169" s="150">
        <v>17.739999999999998</v>
      </c>
      <c r="P169" s="150">
        <v>0</v>
      </c>
      <c r="Q169" s="150">
        <v>27.37</v>
      </c>
      <c r="R169" s="150">
        <v>12928.1</v>
      </c>
      <c r="S169" s="150">
        <v>1177.402304</v>
      </c>
      <c r="T169" s="150">
        <v>1367.3762452210301</v>
      </c>
      <c r="U169" s="150">
        <v>0.25234935925520302</v>
      </c>
      <c r="V169" s="150">
        <v>0.142808035476717</v>
      </c>
      <c r="W169" s="150">
        <v>4.2466368402825899E-3</v>
      </c>
      <c r="X169" s="150">
        <v>11132</v>
      </c>
      <c r="Y169" s="150">
        <v>84.98</v>
      </c>
      <c r="Z169" s="150">
        <v>58962.667098140701</v>
      </c>
      <c r="AA169" s="150">
        <v>9.1862745098039191</v>
      </c>
      <c r="AB169" s="150">
        <v>13.8550518239586</v>
      </c>
      <c r="AC169" s="150">
        <v>13</v>
      </c>
      <c r="AD169" s="150">
        <v>90.569407999999996</v>
      </c>
      <c r="AE169" s="150">
        <v>0.44369999999999998</v>
      </c>
      <c r="AF169" s="150">
        <v>0.12410385191692</v>
      </c>
      <c r="AG169" s="150">
        <v>0.164431078527533</v>
      </c>
      <c r="AH169" s="150">
        <v>0.29292142143532002</v>
      </c>
      <c r="AI169" s="150">
        <v>199.87475750684499</v>
      </c>
      <c r="AJ169" s="150">
        <v>6.0596432289564204</v>
      </c>
      <c r="AK169" s="150">
        <v>1.09482796717842</v>
      </c>
      <c r="AL169" s="150">
        <v>2.05941882353941</v>
      </c>
      <c r="AM169" s="150">
        <v>2.2999999999999998</v>
      </c>
      <c r="AN169" s="150">
        <v>0.94447477668329305</v>
      </c>
      <c r="AO169" s="150">
        <v>131</v>
      </c>
      <c r="AP169" s="150">
        <v>3.9671682626539001E-2</v>
      </c>
      <c r="AQ169" s="150">
        <v>5.42</v>
      </c>
      <c r="AR169" s="150">
        <v>4.3642067579127497</v>
      </c>
      <c r="AS169" s="150">
        <v>-44073.63</v>
      </c>
      <c r="AT169" s="150">
        <v>0.43421861691889502</v>
      </c>
      <c r="AU169" s="150">
        <v>15221571.92</v>
      </c>
    </row>
    <row r="170" spans="1:47" ht="14.5" x14ac:dyDescent="0.35">
      <c r="A170" s="151" t="s">
        <v>947</v>
      </c>
      <c r="B170" s="151" t="s">
        <v>751</v>
      </c>
      <c r="C170" s="151" t="s">
        <v>371</v>
      </c>
      <c r="D170" t="s">
        <v>1518</v>
      </c>
      <c r="E170" s="150">
        <v>96.433999999999997</v>
      </c>
      <c r="F170" t="s">
        <v>1516</v>
      </c>
      <c r="G170" s="175">
        <v>216106</v>
      </c>
      <c r="H170" s="150">
        <v>0.53767711862024703</v>
      </c>
      <c r="I170" s="150">
        <v>222650</v>
      </c>
      <c r="J170" s="150">
        <v>0</v>
      </c>
      <c r="K170" s="150">
        <v>0.77512896728257297</v>
      </c>
      <c r="L170" s="176">
        <v>252147.91</v>
      </c>
      <c r="M170" s="175">
        <v>56036</v>
      </c>
      <c r="N170" s="150">
        <v>102</v>
      </c>
      <c r="O170" s="150">
        <v>17.82</v>
      </c>
      <c r="P170" s="150">
        <v>0</v>
      </c>
      <c r="Q170" s="150">
        <v>58.28</v>
      </c>
      <c r="R170" s="150">
        <v>11815.1</v>
      </c>
      <c r="S170" s="150">
        <v>1061.1668990000001</v>
      </c>
      <c r="T170" s="150">
        <v>1185.02631719393</v>
      </c>
      <c r="U170" s="150">
        <v>0.12874102003062901</v>
      </c>
      <c r="V170" s="150">
        <v>0.10318453025926901</v>
      </c>
      <c r="W170" s="150">
        <v>4.5228022137920104E-3</v>
      </c>
      <c r="X170" s="150">
        <v>10580.2</v>
      </c>
      <c r="Y170" s="150">
        <v>58.88</v>
      </c>
      <c r="Z170" s="150">
        <v>71173.757472826095</v>
      </c>
      <c r="AA170" s="150">
        <v>16.613333333333301</v>
      </c>
      <c r="AB170" s="150">
        <v>18.0225356487772</v>
      </c>
      <c r="AC170" s="150">
        <v>12.4</v>
      </c>
      <c r="AD170" s="150">
        <v>85.577975725806496</v>
      </c>
      <c r="AE170" s="150">
        <v>0.68779999999999997</v>
      </c>
      <c r="AF170" s="150">
        <v>0.115866521755393</v>
      </c>
      <c r="AG170" s="150">
        <v>0.150154856296668</v>
      </c>
      <c r="AH170" s="150">
        <v>0.28239186140602901</v>
      </c>
      <c r="AI170" s="150">
        <v>161.73044990541101</v>
      </c>
      <c r="AJ170" s="150">
        <v>9.2454818992792305</v>
      </c>
      <c r="AK170" s="150">
        <v>1.7574218490528699</v>
      </c>
      <c r="AL170" s="150">
        <v>3.5720449473555398</v>
      </c>
      <c r="AM170" s="150">
        <v>0</v>
      </c>
      <c r="AN170" s="150">
        <v>1.2838917705142401</v>
      </c>
      <c r="AO170" s="150">
        <v>133</v>
      </c>
      <c r="AP170" s="150">
        <v>5.6122448979591802E-2</v>
      </c>
      <c r="AQ170" s="150">
        <v>4.3600000000000003</v>
      </c>
      <c r="AR170" s="150">
        <v>3.9072132844855099</v>
      </c>
      <c r="AS170" s="150">
        <v>27737.98</v>
      </c>
      <c r="AT170" s="150">
        <v>0.36777124035289599</v>
      </c>
      <c r="AU170" s="150">
        <v>12537824.199999999</v>
      </c>
    </row>
    <row r="171" spans="1:47" ht="14.5" x14ac:dyDescent="0.35">
      <c r="A171" s="151" t="s">
        <v>948</v>
      </c>
      <c r="B171" s="151" t="s">
        <v>175</v>
      </c>
      <c r="C171" s="151" t="s">
        <v>176</v>
      </c>
      <c r="D171" t="s">
        <v>1518</v>
      </c>
      <c r="E171" s="150">
        <v>82.423000000000002</v>
      </c>
      <c r="F171" t="s">
        <v>1518</v>
      </c>
      <c r="G171" s="175">
        <v>4547753</v>
      </c>
      <c r="H171" s="150">
        <v>0.57293452059042405</v>
      </c>
      <c r="I171" s="150">
        <v>3873719</v>
      </c>
      <c r="J171" s="150">
        <v>0</v>
      </c>
      <c r="K171" s="150">
        <v>0.652997572767819</v>
      </c>
      <c r="L171" s="176">
        <v>134425.29</v>
      </c>
      <c r="M171" s="175">
        <v>34524</v>
      </c>
      <c r="N171" s="150">
        <v>255</v>
      </c>
      <c r="O171" s="150">
        <v>398.17</v>
      </c>
      <c r="P171" s="150">
        <v>0</v>
      </c>
      <c r="Q171" s="150">
        <v>-6.97</v>
      </c>
      <c r="R171" s="150">
        <v>10342.700000000001</v>
      </c>
      <c r="S171" s="150">
        <v>4158.6000409999997</v>
      </c>
      <c r="T171" s="150">
        <v>5609.5247986455697</v>
      </c>
      <c r="U171" s="150">
        <v>0.83501032841931799</v>
      </c>
      <c r="V171" s="150">
        <v>0.16680373759463399</v>
      </c>
      <c r="W171" s="150">
        <v>2.6299689780626301E-2</v>
      </c>
      <c r="X171" s="150">
        <v>7667.5</v>
      </c>
      <c r="Y171" s="150">
        <v>247.15</v>
      </c>
      <c r="Z171" s="150">
        <v>59649.711349382997</v>
      </c>
      <c r="AA171" s="150">
        <v>14.5802919708029</v>
      </c>
      <c r="AB171" s="150">
        <v>16.826219061298801</v>
      </c>
      <c r="AC171" s="150">
        <v>27.5</v>
      </c>
      <c r="AD171" s="150">
        <v>151.22181967272701</v>
      </c>
      <c r="AE171" s="150">
        <v>1.0317000000000001</v>
      </c>
      <c r="AF171" s="150">
        <v>0.106783372061351</v>
      </c>
      <c r="AG171" s="150">
        <v>0.16242885120190401</v>
      </c>
      <c r="AH171" s="150">
        <v>0.27723013174619698</v>
      </c>
      <c r="AI171" s="150">
        <v>134.224016374938</v>
      </c>
      <c r="AJ171" s="150">
        <v>8.7855475972080903</v>
      </c>
      <c r="AK171" s="150">
        <v>1.0216483811789701</v>
      </c>
      <c r="AL171" s="150">
        <v>4.0857648374012898</v>
      </c>
      <c r="AM171" s="150">
        <v>0.25</v>
      </c>
      <c r="AN171" s="150">
        <v>0.79299342537390705</v>
      </c>
      <c r="AO171" s="150">
        <v>38</v>
      </c>
      <c r="AP171" s="150">
        <v>5.1854806541683299E-2</v>
      </c>
      <c r="AQ171" s="150">
        <v>58.74</v>
      </c>
      <c r="AR171" s="150">
        <v>2.5369435639762301</v>
      </c>
      <c r="AS171" s="150">
        <v>-253727.8</v>
      </c>
      <c r="AT171" s="150">
        <v>0.61441349848724203</v>
      </c>
      <c r="AU171" s="150">
        <v>43011306.009999998</v>
      </c>
    </row>
    <row r="172" spans="1:47" ht="14.5" x14ac:dyDescent="0.35">
      <c r="A172" s="151" t="s">
        <v>949</v>
      </c>
      <c r="B172" s="151" t="s">
        <v>423</v>
      </c>
      <c r="C172" s="151" t="s">
        <v>198</v>
      </c>
      <c r="D172" t="s">
        <v>1517</v>
      </c>
      <c r="E172" s="150">
        <v>86.507000000000005</v>
      </c>
      <c r="F172" t="s">
        <v>1517</v>
      </c>
      <c r="G172" s="175">
        <v>1843351</v>
      </c>
      <c r="H172" s="150">
        <v>0.59622859443763898</v>
      </c>
      <c r="I172" s="150">
        <v>1843351</v>
      </c>
      <c r="J172" s="150">
        <v>0</v>
      </c>
      <c r="K172" s="150">
        <v>0.74159197414217204</v>
      </c>
      <c r="L172" s="176">
        <v>149057.60999999999</v>
      </c>
      <c r="M172" s="175">
        <v>42633</v>
      </c>
      <c r="N172" s="150">
        <v>233</v>
      </c>
      <c r="O172" s="150">
        <v>153.24</v>
      </c>
      <c r="P172" s="150">
        <v>0</v>
      </c>
      <c r="Q172" s="150">
        <v>83.85</v>
      </c>
      <c r="R172" s="150">
        <v>10066.1</v>
      </c>
      <c r="S172" s="150">
        <v>9214.7267100000008</v>
      </c>
      <c r="T172" s="150">
        <v>11426.167286473799</v>
      </c>
      <c r="U172" s="150">
        <v>0.421242052440642</v>
      </c>
      <c r="V172" s="150">
        <v>0.150132276359176</v>
      </c>
      <c r="W172" s="150">
        <v>8.6598192557790998E-2</v>
      </c>
      <c r="X172" s="150">
        <v>8117.9</v>
      </c>
      <c r="Y172" s="150">
        <v>533.91999999999996</v>
      </c>
      <c r="Z172" s="150">
        <v>61500.481944860701</v>
      </c>
      <c r="AA172" s="150">
        <v>13.102150537634399</v>
      </c>
      <c r="AB172" s="150">
        <v>17.258628090350602</v>
      </c>
      <c r="AC172" s="150">
        <v>52</v>
      </c>
      <c r="AD172" s="150">
        <v>177.20628288461501</v>
      </c>
      <c r="AE172" s="150">
        <v>0.76549999999999996</v>
      </c>
      <c r="AF172" s="150">
        <v>0.12267772374366399</v>
      </c>
      <c r="AG172" s="150">
        <v>0.121253336608351</v>
      </c>
      <c r="AH172" s="150">
        <v>0.24482046840827601</v>
      </c>
      <c r="AI172" s="150">
        <v>140.28478984592701</v>
      </c>
      <c r="AJ172" s="150">
        <v>5.2280098337879402</v>
      </c>
      <c r="AK172" s="150">
        <v>1.00336378672005</v>
      </c>
      <c r="AL172" s="150">
        <v>2.56273400500972</v>
      </c>
      <c r="AM172" s="150">
        <v>0.5</v>
      </c>
      <c r="AN172" s="150">
        <v>1.04015428858181</v>
      </c>
      <c r="AO172" s="150">
        <v>35</v>
      </c>
      <c r="AP172" s="150">
        <v>6.9863643327715594E-2</v>
      </c>
      <c r="AQ172" s="150">
        <v>158.22999999999999</v>
      </c>
      <c r="AR172" s="150">
        <v>3.5363548090193202</v>
      </c>
      <c r="AS172" s="150">
        <v>266923.07</v>
      </c>
      <c r="AT172" s="150">
        <v>0.46260068508194402</v>
      </c>
      <c r="AU172" s="150">
        <v>92756081.359999999</v>
      </c>
    </row>
    <row r="173" spans="1:47" ht="14.5" x14ac:dyDescent="0.35">
      <c r="A173" s="151" t="s">
        <v>950</v>
      </c>
      <c r="B173" s="151" t="s">
        <v>535</v>
      </c>
      <c r="C173" s="151" t="s">
        <v>202</v>
      </c>
      <c r="D173" t="s">
        <v>1518</v>
      </c>
      <c r="E173" s="150">
        <v>93.816000000000003</v>
      </c>
      <c r="F173" t="s">
        <v>1516</v>
      </c>
      <c r="G173" s="175">
        <v>280057</v>
      </c>
      <c r="H173" s="150">
        <v>0.55578242772724795</v>
      </c>
      <c r="I173" s="150">
        <v>197266</v>
      </c>
      <c r="J173" s="150">
        <v>0</v>
      </c>
      <c r="K173" s="150">
        <v>0.643655762131638</v>
      </c>
      <c r="L173" s="176">
        <v>99306.17</v>
      </c>
      <c r="M173" s="175">
        <v>37865</v>
      </c>
      <c r="N173" s="150">
        <v>13</v>
      </c>
      <c r="O173" s="150">
        <v>20.68</v>
      </c>
      <c r="P173" s="150">
        <v>0</v>
      </c>
      <c r="Q173" s="150">
        <v>49.09</v>
      </c>
      <c r="R173" s="150">
        <v>11277.8</v>
      </c>
      <c r="S173" s="150">
        <v>901.30064400000003</v>
      </c>
      <c r="T173" s="150">
        <v>1057.2575183382401</v>
      </c>
      <c r="U173" s="150">
        <v>0.34713924158696202</v>
      </c>
      <c r="V173" s="150">
        <v>0.133713649049606</v>
      </c>
      <c r="W173" s="150">
        <v>1.1095076949706501E-3</v>
      </c>
      <c r="X173" s="150">
        <v>9614.2000000000007</v>
      </c>
      <c r="Y173" s="150">
        <v>56.32</v>
      </c>
      <c r="Z173" s="150">
        <v>52024.126775568198</v>
      </c>
      <c r="AA173" s="150">
        <v>11.1904761904762</v>
      </c>
      <c r="AB173" s="150">
        <v>16.003207457386399</v>
      </c>
      <c r="AC173" s="150">
        <v>12.34</v>
      </c>
      <c r="AD173" s="150">
        <v>73.038950081037299</v>
      </c>
      <c r="AE173" t="s">
        <v>1581</v>
      </c>
      <c r="AF173" s="150">
        <v>0.111415545646118</v>
      </c>
      <c r="AG173" s="150">
        <v>0.19346079557647</v>
      </c>
      <c r="AH173" s="150">
        <v>0.31005721420988602</v>
      </c>
      <c r="AI173" s="150">
        <v>167.48906261737901</v>
      </c>
      <c r="AJ173" s="150">
        <v>6.2269393473681403</v>
      </c>
      <c r="AK173" s="150">
        <v>1.78447906040091</v>
      </c>
      <c r="AL173" s="150">
        <v>3.1376286119318002</v>
      </c>
      <c r="AM173" s="150">
        <v>0.5</v>
      </c>
      <c r="AN173" s="150">
        <v>1.5770046072278301</v>
      </c>
      <c r="AO173" s="150">
        <v>60</v>
      </c>
      <c r="AP173" s="150">
        <v>3.62976406533575E-3</v>
      </c>
      <c r="AQ173" s="150">
        <v>8.3800000000000008</v>
      </c>
      <c r="AR173" s="150">
        <v>3.4533368443227301</v>
      </c>
      <c r="AS173" s="150">
        <v>14379.63</v>
      </c>
      <c r="AT173" s="150">
        <v>0.420256859128326</v>
      </c>
      <c r="AU173" s="150">
        <v>10164653.960000001</v>
      </c>
    </row>
    <row r="174" spans="1:47" ht="14.5" x14ac:dyDescent="0.35">
      <c r="A174" s="151" t="s">
        <v>951</v>
      </c>
      <c r="B174" s="151" t="s">
        <v>482</v>
      </c>
      <c r="C174" s="151" t="s">
        <v>216</v>
      </c>
      <c r="D174" t="s">
        <v>1520</v>
      </c>
      <c r="E174" s="150">
        <v>91.164000000000001</v>
      </c>
      <c r="F174" t="s">
        <v>1520</v>
      </c>
      <c r="G174" s="175">
        <v>199916</v>
      </c>
      <c r="H174" s="150">
        <v>0.43494326451402499</v>
      </c>
      <c r="I174" s="150">
        <v>206839</v>
      </c>
      <c r="J174" s="150">
        <v>0</v>
      </c>
      <c r="K174" s="150">
        <v>0.70049493882973601</v>
      </c>
      <c r="L174" s="176">
        <v>141791.93</v>
      </c>
      <c r="M174" s="175">
        <v>42767</v>
      </c>
      <c r="N174" s="150">
        <v>89</v>
      </c>
      <c r="O174" s="150">
        <v>39.979999999999997</v>
      </c>
      <c r="P174" s="150">
        <v>0</v>
      </c>
      <c r="Q174" s="150">
        <v>157.12</v>
      </c>
      <c r="R174" s="150">
        <v>11143.3</v>
      </c>
      <c r="S174" s="150">
        <v>1901.882321</v>
      </c>
      <c r="T174" s="150">
        <v>2298.46743089656</v>
      </c>
      <c r="U174" s="150">
        <v>0.347412636788478</v>
      </c>
      <c r="V174" s="150">
        <v>0.149228888068517</v>
      </c>
      <c r="W174" s="150">
        <v>0</v>
      </c>
      <c r="X174" s="150">
        <v>9220.6</v>
      </c>
      <c r="Y174" s="150">
        <v>108.1</v>
      </c>
      <c r="Z174" s="150">
        <v>63900.5530064755</v>
      </c>
      <c r="AA174" s="150">
        <v>14.4651162790698</v>
      </c>
      <c r="AB174" s="150">
        <v>17.5937309990749</v>
      </c>
      <c r="AC174" s="150">
        <v>13.5</v>
      </c>
      <c r="AD174" s="150">
        <v>140.88017192592599</v>
      </c>
      <c r="AE174" s="150">
        <v>0.25509999999999999</v>
      </c>
      <c r="AF174" s="150">
        <v>0.110816857357789</v>
      </c>
      <c r="AG174" s="150">
        <v>0.20117560024842401</v>
      </c>
      <c r="AH174" s="150">
        <v>0.31572065545634698</v>
      </c>
      <c r="AI174" s="150">
        <v>167.32002631618101</v>
      </c>
      <c r="AJ174" s="150">
        <v>5.5858241233348904</v>
      </c>
      <c r="AK174" s="150">
        <v>1.3006516499435901</v>
      </c>
      <c r="AL174" s="150">
        <v>2.6111198436316698</v>
      </c>
      <c r="AM174" s="150">
        <v>3</v>
      </c>
      <c r="AN174" s="150">
        <v>1.3507209314575901</v>
      </c>
      <c r="AO174" s="150">
        <v>101</v>
      </c>
      <c r="AP174" s="150">
        <v>6.7307692307692303E-3</v>
      </c>
      <c r="AQ174" s="150">
        <v>9.9</v>
      </c>
      <c r="AR174" s="150">
        <v>3.4778028716897098</v>
      </c>
      <c r="AS174" s="150">
        <v>-51192.289999999899</v>
      </c>
      <c r="AT174" s="150">
        <v>0.52523403909033595</v>
      </c>
      <c r="AU174" s="150">
        <v>21193329.140000001</v>
      </c>
    </row>
    <row r="175" spans="1:47" ht="14.5" x14ac:dyDescent="0.35">
      <c r="A175" s="151" t="s">
        <v>952</v>
      </c>
      <c r="B175" s="151" t="s">
        <v>557</v>
      </c>
      <c r="C175" s="151" t="s">
        <v>206</v>
      </c>
      <c r="D175" t="s">
        <v>1520</v>
      </c>
      <c r="E175" s="150">
        <v>93.82</v>
      </c>
      <c r="F175" t="s">
        <v>1520</v>
      </c>
      <c r="G175" s="175">
        <v>-486750</v>
      </c>
      <c r="H175" s="150">
        <v>0.12770654381169499</v>
      </c>
      <c r="I175" s="150">
        <v>-237755</v>
      </c>
      <c r="J175" s="150">
        <v>0</v>
      </c>
      <c r="K175" s="150">
        <v>0.77641587186438998</v>
      </c>
      <c r="L175" s="176">
        <v>135406.99</v>
      </c>
      <c r="M175" s="175">
        <v>39477</v>
      </c>
      <c r="N175" t="s">
        <v>1581</v>
      </c>
      <c r="O175" s="150">
        <v>32.08</v>
      </c>
      <c r="P175" s="150">
        <v>0</v>
      </c>
      <c r="Q175" s="150">
        <v>25.29</v>
      </c>
      <c r="R175" s="150">
        <v>9447.5</v>
      </c>
      <c r="S175" s="150">
        <v>1561.7303629999999</v>
      </c>
      <c r="T175" s="150">
        <v>1904.7943234525101</v>
      </c>
      <c r="U175" s="150">
        <v>0.42785008720484202</v>
      </c>
      <c r="V175" s="150">
        <v>0.14465874222104799</v>
      </c>
      <c r="W175" s="150">
        <v>8.6408962262072599E-4</v>
      </c>
      <c r="X175" s="150">
        <v>7746</v>
      </c>
      <c r="Y175" s="150">
        <v>85.85</v>
      </c>
      <c r="Z175" s="150">
        <v>56154.851485148502</v>
      </c>
      <c r="AA175" s="150">
        <v>11.6382978723404</v>
      </c>
      <c r="AB175" s="150">
        <v>18.191384542807199</v>
      </c>
      <c r="AC175" s="150">
        <v>9</v>
      </c>
      <c r="AD175" s="150">
        <v>173.525595888889</v>
      </c>
      <c r="AE175" s="150">
        <v>0.45479999999999998</v>
      </c>
      <c r="AF175" s="150">
        <v>0.10259794936783399</v>
      </c>
      <c r="AG175" s="150">
        <v>0.166880637511338</v>
      </c>
      <c r="AH175" s="150">
        <v>0.28458565775883898</v>
      </c>
      <c r="AI175" s="150">
        <v>203.82391707396201</v>
      </c>
      <c r="AJ175" s="150">
        <v>6.4936132421038097</v>
      </c>
      <c r="AK175" s="150">
        <v>1.58174011523068</v>
      </c>
      <c r="AL175" s="150">
        <v>3.9318393870280701</v>
      </c>
      <c r="AM175" s="150">
        <v>0.5</v>
      </c>
      <c r="AN175" s="150">
        <v>0.64690794914345695</v>
      </c>
      <c r="AO175" s="150">
        <v>37</v>
      </c>
      <c r="AP175" s="150">
        <v>0</v>
      </c>
      <c r="AQ175" s="150">
        <v>13.11</v>
      </c>
      <c r="AR175" s="150">
        <v>4.2894845742134802</v>
      </c>
      <c r="AS175" s="150">
        <v>-84416.87</v>
      </c>
      <c r="AT175" s="150">
        <v>0.35128414232611699</v>
      </c>
      <c r="AU175" s="150">
        <v>14754492.460000001</v>
      </c>
    </row>
    <row r="176" spans="1:47" ht="14.5" x14ac:dyDescent="0.35">
      <c r="A176" s="151" t="s">
        <v>953</v>
      </c>
      <c r="B176" s="151" t="s">
        <v>703</v>
      </c>
      <c r="C176" s="151" t="s">
        <v>289</v>
      </c>
      <c r="D176" t="s">
        <v>1518</v>
      </c>
      <c r="E176" s="150">
        <v>88.372</v>
      </c>
      <c r="F176" t="s">
        <v>1516</v>
      </c>
      <c r="G176" s="175">
        <v>279786</v>
      </c>
      <c r="H176" s="150">
        <v>0.97453351761209495</v>
      </c>
      <c r="I176" s="150">
        <v>279786</v>
      </c>
      <c r="J176" s="150">
        <v>0</v>
      </c>
      <c r="K176" s="150">
        <v>0.71179323898481095</v>
      </c>
      <c r="L176" s="176">
        <v>177122.61</v>
      </c>
      <c r="M176" s="175">
        <v>38509</v>
      </c>
      <c r="N176" s="150">
        <v>5</v>
      </c>
      <c r="O176" s="150">
        <v>3.14</v>
      </c>
      <c r="P176" s="150">
        <v>0</v>
      </c>
      <c r="Q176" s="150">
        <v>254.39</v>
      </c>
      <c r="R176" s="150">
        <v>11028.6</v>
      </c>
      <c r="S176" s="150">
        <v>573.17104700000004</v>
      </c>
      <c r="T176" s="150">
        <v>645.25674440210003</v>
      </c>
      <c r="U176" s="150">
        <v>0.24311703239260099</v>
      </c>
      <c r="V176" s="150">
        <v>0.120049732728387</v>
      </c>
      <c r="W176" s="150">
        <v>0</v>
      </c>
      <c r="X176" s="150">
        <v>9796.5</v>
      </c>
      <c r="Y176" s="150">
        <v>31.9</v>
      </c>
      <c r="Z176" s="150">
        <v>54150.470219435701</v>
      </c>
      <c r="AA176" s="150">
        <v>12.303030303030299</v>
      </c>
      <c r="AB176" s="150">
        <v>17.967744420062701</v>
      </c>
      <c r="AC176" s="150">
        <v>6.25</v>
      </c>
      <c r="AD176" s="150">
        <v>91.707367520000005</v>
      </c>
      <c r="AE176" s="150">
        <v>0.35499999999999998</v>
      </c>
      <c r="AF176" s="150">
        <v>0.11156115204020201</v>
      </c>
      <c r="AG176" s="150">
        <v>0.15801796986107999</v>
      </c>
      <c r="AH176" s="150">
        <v>0.28115275924567601</v>
      </c>
      <c r="AI176" s="150">
        <v>181.44670869950599</v>
      </c>
      <c r="AJ176" s="150">
        <v>7.6874475961538504</v>
      </c>
      <c r="AK176" s="150">
        <v>1.9997751923076901</v>
      </c>
      <c r="AL176" s="150">
        <v>4.16857394230769</v>
      </c>
      <c r="AM176" s="150">
        <v>0</v>
      </c>
      <c r="AN176" s="150">
        <v>1.1297691701010399</v>
      </c>
      <c r="AO176" s="150">
        <v>56</v>
      </c>
      <c r="AP176" s="150">
        <v>8.3565459610027894E-3</v>
      </c>
      <c r="AQ176" s="150">
        <v>6.34</v>
      </c>
      <c r="AR176" s="150">
        <v>5.2215231366558497</v>
      </c>
      <c r="AS176" s="150">
        <v>-58905.99</v>
      </c>
      <c r="AT176" s="150">
        <v>0.38162934089880701</v>
      </c>
      <c r="AU176" s="150">
        <v>6321280.4000000004</v>
      </c>
    </row>
    <row r="177" spans="1:47" ht="14.5" x14ac:dyDescent="0.35">
      <c r="A177" s="151" t="s">
        <v>954</v>
      </c>
      <c r="B177" s="151" t="s">
        <v>709</v>
      </c>
      <c r="C177" s="151" t="s">
        <v>100</v>
      </c>
      <c r="D177" t="s">
        <v>1520</v>
      </c>
      <c r="E177" s="150">
        <v>84.772000000000006</v>
      </c>
      <c r="F177" t="s">
        <v>1520</v>
      </c>
      <c r="G177" s="175">
        <v>1644880</v>
      </c>
      <c r="H177" s="150">
        <v>0.535179513819664</v>
      </c>
      <c r="I177" s="150">
        <v>1644880</v>
      </c>
      <c r="J177" s="150">
        <v>0</v>
      </c>
      <c r="K177" s="150">
        <v>0.63090597573693197</v>
      </c>
      <c r="L177" s="176">
        <v>135691.39000000001</v>
      </c>
      <c r="M177" s="175">
        <v>36371</v>
      </c>
      <c r="N177" s="150">
        <v>39</v>
      </c>
      <c r="O177" s="150">
        <v>18.690000000000001</v>
      </c>
      <c r="P177" s="150">
        <v>0</v>
      </c>
      <c r="Q177" s="150">
        <v>-14</v>
      </c>
      <c r="R177" s="150">
        <v>10104.6</v>
      </c>
      <c r="S177" s="150">
        <v>1462.3716850000001</v>
      </c>
      <c r="T177" s="150">
        <v>1795.0243849818901</v>
      </c>
      <c r="U177" s="150">
        <v>0.42865235796739298</v>
      </c>
      <c r="V177" s="150">
        <v>0.142196548341949</v>
      </c>
      <c r="W177" s="150">
        <v>6.1261060316550103E-3</v>
      </c>
      <c r="X177" s="150">
        <v>8232</v>
      </c>
      <c r="Y177" s="150">
        <v>96.22</v>
      </c>
      <c r="Z177" s="150">
        <v>50289.869361878998</v>
      </c>
      <c r="AA177" s="150">
        <v>11.4857142857143</v>
      </c>
      <c r="AB177" s="150">
        <v>15.198209156100599</v>
      </c>
      <c r="AC177" s="150">
        <v>13</v>
      </c>
      <c r="AD177" s="150">
        <v>112.490129615385</v>
      </c>
      <c r="AE177" s="150">
        <v>0.54359999999999997</v>
      </c>
      <c r="AF177" s="150">
        <v>0.16517219270117101</v>
      </c>
      <c r="AG177" s="150">
        <v>0.14490864883107701</v>
      </c>
      <c r="AH177" s="150">
        <v>0.31602689405511403</v>
      </c>
      <c r="AI177" s="150">
        <v>197.629647075668</v>
      </c>
      <c r="AJ177" s="150">
        <v>4.8081313320046499</v>
      </c>
      <c r="AK177" s="150">
        <v>1.26361754691912</v>
      </c>
      <c r="AL177" s="150">
        <v>2.7565682264850802</v>
      </c>
      <c r="AM177" s="150">
        <v>1.5</v>
      </c>
      <c r="AN177" s="150">
        <v>1.1569782972476801</v>
      </c>
      <c r="AO177" s="150">
        <v>65</v>
      </c>
      <c r="AP177" s="150">
        <v>7.7092511013215903E-3</v>
      </c>
      <c r="AQ177" s="150">
        <v>13.35</v>
      </c>
      <c r="AR177" s="150">
        <v>3.2307791451248802</v>
      </c>
      <c r="AS177" s="150">
        <v>44545.61</v>
      </c>
      <c r="AT177" s="150">
        <v>0.45814086055845799</v>
      </c>
      <c r="AU177" s="150">
        <v>14776712.949999999</v>
      </c>
    </row>
    <row r="178" spans="1:47" ht="14.5" x14ac:dyDescent="0.35">
      <c r="A178" s="151" t="s">
        <v>955</v>
      </c>
      <c r="B178" s="151" t="s">
        <v>358</v>
      </c>
      <c r="C178" s="151" t="s">
        <v>269</v>
      </c>
      <c r="D178" t="s">
        <v>1520</v>
      </c>
      <c r="E178" s="150">
        <v>76.460999999999999</v>
      </c>
      <c r="F178" t="s">
        <v>1520</v>
      </c>
      <c r="G178" s="175">
        <v>-132894</v>
      </c>
      <c r="H178" s="150">
        <v>6.7944639841834201E-2</v>
      </c>
      <c r="I178" s="150">
        <v>180516</v>
      </c>
      <c r="J178" s="150">
        <v>0</v>
      </c>
      <c r="K178" s="150">
        <v>0.75438901663965496</v>
      </c>
      <c r="L178" s="176">
        <v>139202.74</v>
      </c>
      <c r="M178" s="175">
        <v>33854</v>
      </c>
      <c r="N178" s="150">
        <v>8</v>
      </c>
      <c r="O178" s="150">
        <v>3.04</v>
      </c>
      <c r="P178" s="150">
        <v>0</v>
      </c>
      <c r="Q178" s="150">
        <v>328.78</v>
      </c>
      <c r="R178" s="150">
        <v>11038.7</v>
      </c>
      <c r="S178" s="150">
        <v>684.94296499999996</v>
      </c>
      <c r="T178" s="150">
        <v>803.37899330820005</v>
      </c>
      <c r="U178" s="150">
        <v>0.42997463737728903</v>
      </c>
      <c r="V178" s="150">
        <v>0.1309507558779</v>
      </c>
      <c r="W178" s="150">
        <v>2.48665434500813E-2</v>
      </c>
      <c r="X178" s="150">
        <v>9411.2999999999993</v>
      </c>
      <c r="Y178" s="150">
        <v>41.6</v>
      </c>
      <c r="Z178" s="150">
        <v>57768.2475961538</v>
      </c>
      <c r="AA178" s="150">
        <v>11.148936170212799</v>
      </c>
      <c r="AB178" s="150">
        <v>16.4649751201923</v>
      </c>
      <c r="AC178" s="150">
        <v>6.15</v>
      </c>
      <c r="AD178" s="150">
        <v>111.372839837398</v>
      </c>
      <c r="AE178" s="150">
        <v>0.27739999999999998</v>
      </c>
      <c r="AF178" s="150">
        <v>0.12806148002710499</v>
      </c>
      <c r="AG178" s="150">
        <v>0.17185587817053899</v>
      </c>
      <c r="AH178" s="150">
        <v>0.30587787858700399</v>
      </c>
      <c r="AI178" s="150">
        <v>0</v>
      </c>
      <c r="AJ178" t="s">
        <v>1581</v>
      </c>
      <c r="AK178" t="s">
        <v>1581</v>
      </c>
      <c r="AL178" t="s">
        <v>1581</v>
      </c>
      <c r="AM178" s="150">
        <v>0</v>
      </c>
      <c r="AN178" t="s">
        <v>1581</v>
      </c>
      <c r="AO178" s="150">
        <v>2</v>
      </c>
      <c r="AP178" s="150">
        <v>0</v>
      </c>
      <c r="AQ178" s="150">
        <v>13.5</v>
      </c>
      <c r="AR178" t="s">
        <v>1581</v>
      </c>
      <c r="AS178" t="s">
        <v>1581</v>
      </c>
      <c r="AT178" t="s">
        <v>1581</v>
      </c>
      <c r="AU178" s="150">
        <v>7560875.4400000004</v>
      </c>
    </row>
    <row r="179" spans="1:47" ht="14.5" x14ac:dyDescent="0.35">
      <c r="A179" s="151" t="s">
        <v>956</v>
      </c>
      <c r="B179" s="151" t="s">
        <v>177</v>
      </c>
      <c r="C179" s="151" t="s">
        <v>109</v>
      </c>
      <c r="D179" t="s">
        <v>1520</v>
      </c>
      <c r="E179" s="150">
        <v>91.094999999999999</v>
      </c>
      <c r="F179" t="s">
        <v>1520</v>
      </c>
      <c r="G179" s="175">
        <v>-1289381</v>
      </c>
      <c r="H179" s="150">
        <v>0.63423526698549104</v>
      </c>
      <c r="I179" s="150">
        <v>-1289381</v>
      </c>
      <c r="J179" s="150">
        <v>0</v>
      </c>
      <c r="K179" s="150">
        <v>0.838498389570139</v>
      </c>
      <c r="L179" s="176">
        <v>200026.45</v>
      </c>
      <c r="M179" s="175">
        <v>48074</v>
      </c>
      <c r="N179" s="150">
        <v>0</v>
      </c>
      <c r="O179" s="150">
        <v>38.11</v>
      </c>
      <c r="P179" s="150">
        <v>0</v>
      </c>
      <c r="Q179" s="150">
        <v>-8.49</v>
      </c>
      <c r="R179" s="150">
        <v>13482.2</v>
      </c>
      <c r="S179" s="150">
        <v>1653.2426129999999</v>
      </c>
      <c r="T179" s="150">
        <v>2044.94584482803</v>
      </c>
      <c r="U179" s="150">
        <v>0.234125377580018</v>
      </c>
      <c r="V179" s="150">
        <v>0.14527763022280599</v>
      </c>
      <c r="W179" s="150">
        <v>1.7135844296072501E-2</v>
      </c>
      <c r="X179" s="150">
        <v>10899.8</v>
      </c>
      <c r="Y179" s="150">
        <v>111.01</v>
      </c>
      <c r="Z179" s="150">
        <v>75313.122691649405</v>
      </c>
      <c r="AA179" s="150">
        <v>12.936</v>
      </c>
      <c r="AB179" s="150">
        <v>14.892735906675099</v>
      </c>
      <c r="AC179" s="150">
        <v>11.04</v>
      </c>
      <c r="AD179" s="150">
        <v>149.750236684783</v>
      </c>
      <c r="AE179" s="150">
        <v>0.41039999999999999</v>
      </c>
      <c r="AF179" s="150">
        <v>0.110443697041493</v>
      </c>
      <c r="AG179" s="150">
        <v>0.155907258515803</v>
      </c>
      <c r="AH179" s="150">
        <v>0.27176604678407201</v>
      </c>
      <c r="AI179" s="150">
        <v>197.23420956849</v>
      </c>
      <c r="AJ179" s="150">
        <v>5.4286958255130697</v>
      </c>
      <c r="AK179" s="150">
        <v>1.2094577031121601</v>
      </c>
      <c r="AL179" s="150">
        <v>3.4701070915982801</v>
      </c>
      <c r="AM179" s="150">
        <v>2.15</v>
      </c>
      <c r="AN179" s="150">
        <v>0.77167696236315397</v>
      </c>
      <c r="AO179" s="150">
        <v>4</v>
      </c>
      <c r="AP179" s="150">
        <v>0.31418312387791703</v>
      </c>
      <c r="AQ179" s="150">
        <v>126.75</v>
      </c>
      <c r="AR179" s="150">
        <v>3.77670710774402</v>
      </c>
      <c r="AS179" s="150">
        <v>8501.6599999999708</v>
      </c>
      <c r="AT179" s="150">
        <v>0.29283864904426699</v>
      </c>
      <c r="AU179" s="150">
        <v>22289399.66</v>
      </c>
    </row>
    <row r="180" spans="1:47" ht="14.5" x14ac:dyDescent="0.35">
      <c r="A180" s="151" t="s">
        <v>957</v>
      </c>
      <c r="B180" s="151" t="s">
        <v>497</v>
      </c>
      <c r="C180" s="151" t="s">
        <v>392</v>
      </c>
      <c r="D180" t="s">
        <v>1517</v>
      </c>
      <c r="E180" s="150">
        <v>82.873999999999995</v>
      </c>
      <c r="F180" t="s">
        <v>1517</v>
      </c>
      <c r="G180" s="175">
        <v>212935</v>
      </c>
      <c r="H180" s="150">
        <v>0.44864198945028799</v>
      </c>
      <c r="I180" s="150">
        <v>196690</v>
      </c>
      <c r="J180" s="150">
        <v>1.9129080079456301E-4</v>
      </c>
      <c r="K180" s="150">
        <v>0.69018223896553099</v>
      </c>
      <c r="L180" s="176">
        <v>146054.89000000001</v>
      </c>
      <c r="M180" s="175">
        <v>35654</v>
      </c>
      <c r="N180" s="150">
        <v>0</v>
      </c>
      <c r="O180" s="150">
        <v>2.14</v>
      </c>
      <c r="P180" s="150">
        <v>0</v>
      </c>
      <c r="Q180" s="150">
        <v>-15.18</v>
      </c>
      <c r="R180" s="150">
        <v>14147.3</v>
      </c>
      <c r="S180" s="150">
        <v>410.359354</v>
      </c>
      <c r="T180" s="150">
        <v>515.52340964011398</v>
      </c>
      <c r="U180" s="150">
        <v>0.44169515628977202</v>
      </c>
      <c r="V180" s="150">
        <v>0.179707559438258</v>
      </c>
      <c r="W180" s="150">
        <v>2.6805773751169298E-2</v>
      </c>
      <c r="X180" s="150">
        <v>11261.3</v>
      </c>
      <c r="Y180" s="150">
        <v>31.15</v>
      </c>
      <c r="Z180" s="150">
        <v>53370.271910112402</v>
      </c>
      <c r="AA180" s="150">
        <v>11.9393939393939</v>
      </c>
      <c r="AB180" s="150">
        <v>13.173655024077</v>
      </c>
      <c r="AC180" s="150">
        <v>10.33</v>
      </c>
      <c r="AD180" s="150">
        <v>39.725010067763797</v>
      </c>
      <c r="AE180" s="150">
        <v>0.44369999999999998</v>
      </c>
      <c r="AF180" s="150">
        <v>0.121733011928714</v>
      </c>
      <c r="AG180" s="150">
        <v>0.175882578611329</v>
      </c>
      <c r="AH180" s="150">
        <v>0.30137595685871499</v>
      </c>
      <c r="AI180" s="150">
        <v>251.014139182995</v>
      </c>
      <c r="AJ180" s="150">
        <v>5.5069987185212499</v>
      </c>
      <c r="AK180" s="150">
        <v>1.08143855697726</v>
      </c>
      <c r="AL180" s="150">
        <v>2.27464332174825</v>
      </c>
      <c r="AM180" s="150">
        <v>1.6</v>
      </c>
      <c r="AN180" s="150">
        <v>1.46193604727172</v>
      </c>
      <c r="AO180" s="150">
        <v>56</v>
      </c>
      <c r="AP180" s="150">
        <v>0</v>
      </c>
      <c r="AQ180" s="150">
        <v>3.73</v>
      </c>
      <c r="AR180" s="150">
        <v>3.9392249593546098</v>
      </c>
      <c r="AS180" s="150">
        <v>-24448.34</v>
      </c>
      <c r="AT180" s="150">
        <v>0.52490578781835195</v>
      </c>
      <c r="AU180" s="150">
        <v>5805464.0599999996</v>
      </c>
    </row>
    <row r="181" spans="1:47" ht="14.5" x14ac:dyDescent="0.35">
      <c r="A181" s="151" t="s">
        <v>958</v>
      </c>
      <c r="B181" s="151" t="s">
        <v>419</v>
      </c>
      <c r="C181" s="151" t="s">
        <v>360</v>
      </c>
      <c r="D181" t="s">
        <v>1520</v>
      </c>
      <c r="E181" s="150">
        <v>83.156000000000006</v>
      </c>
      <c r="F181" t="s">
        <v>1520</v>
      </c>
      <c r="G181" s="175">
        <v>-95967</v>
      </c>
      <c r="H181" s="150">
        <v>0.251679702091894</v>
      </c>
      <c r="I181" s="150">
        <v>-195967</v>
      </c>
      <c r="J181" s="150">
        <v>0</v>
      </c>
      <c r="K181" s="150">
        <v>0.71006747291744499</v>
      </c>
      <c r="L181" s="176">
        <v>142732.04</v>
      </c>
      <c r="M181" s="175">
        <v>42576</v>
      </c>
      <c r="N181" s="150">
        <v>37</v>
      </c>
      <c r="O181" s="150">
        <v>14.3</v>
      </c>
      <c r="P181" s="150">
        <v>0</v>
      </c>
      <c r="Q181" s="150">
        <v>136.91</v>
      </c>
      <c r="R181" s="150">
        <v>10970.9</v>
      </c>
      <c r="S181" s="150">
        <v>786.58131000000003</v>
      </c>
      <c r="T181" s="150">
        <v>949.05574427374495</v>
      </c>
      <c r="U181" s="150">
        <v>0.39934945568437202</v>
      </c>
      <c r="V181" s="150">
        <v>0.16797187438892999</v>
      </c>
      <c r="W181" s="150">
        <v>0</v>
      </c>
      <c r="X181" s="150">
        <v>9092.7000000000007</v>
      </c>
      <c r="Y181" s="150">
        <v>55.12</v>
      </c>
      <c r="Z181" s="150">
        <v>46922.604499274297</v>
      </c>
      <c r="AA181" s="150">
        <v>11.5</v>
      </c>
      <c r="AB181" s="150">
        <v>14.2703430696662</v>
      </c>
      <c r="AC181" s="150">
        <v>15</v>
      </c>
      <c r="AD181" s="150">
        <v>52.438754000000003</v>
      </c>
      <c r="AE181" s="150">
        <v>0.34389999999999998</v>
      </c>
      <c r="AF181" s="150">
        <v>0.104831671863314</v>
      </c>
      <c r="AG181" s="150">
        <v>0.202731940377846</v>
      </c>
      <c r="AH181" s="150">
        <v>0.31196167073439601</v>
      </c>
      <c r="AI181" s="150">
        <v>205.08750710082299</v>
      </c>
      <c r="AJ181" s="150">
        <v>5.9629916686296598</v>
      </c>
      <c r="AK181" s="150">
        <v>1.4504245651446199</v>
      </c>
      <c r="AL181" s="150">
        <v>2.2116517065671499</v>
      </c>
      <c r="AM181" s="150">
        <v>3.5</v>
      </c>
      <c r="AN181" s="150">
        <v>0.93426058854152805</v>
      </c>
      <c r="AO181" s="150">
        <v>57</v>
      </c>
      <c r="AP181" s="150">
        <v>1.9354838709677399E-2</v>
      </c>
      <c r="AQ181" s="150">
        <v>5.32</v>
      </c>
      <c r="AR181" s="150">
        <v>3.68619601442659</v>
      </c>
      <c r="AS181" s="150">
        <v>-12407.4</v>
      </c>
      <c r="AT181" s="150">
        <v>0.467981568943655</v>
      </c>
      <c r="AU181" s="150">
        <v>8629507.4700000007</v>
      </c>
    </row>
    <row r="182" spans="1:47" ht="14.5" x14ac:dyDescent="0.35">
      <c r="A182" s="151" t="s">
        <v>959</v>
      </c>
      <c r="B182" s="151" t="s">
        <v>409</v>
      </c>
      <c r="C182" s="151" t="s">
        <v>106</v>
      </c>
      <c r="D182" t="s">
        <v>1520</v>
      </c>
      <c r="E182" s="150">
        <v>74.787999999999997</v>
      </c>
      <c r="F182" t="s">
        <v>1520</v>
      </c>
      <c r="G182" s="175">
        <v>491699</v>
      </c>
      <c r="H182" s="150">
        <v>0.42866452266539101</v>
      </c>
      <c r="I182" s="150">
        <v>45085</v>
      </c>
      <c r="J182" s="150">
        <v>0</v>
      </c>
      <c r="K182" s="150">
        <v>0.74665694536540095</v>
      </c>
      <c r="L182" s="176">
        <v>144031.74</v>
      </c>
      <c r="M182" s="175">
        <v>35734</v>
      </c>
      <c r="N182" s="150">
        <v>25</v>
      </c>
      <c r="O182" s="150">
        <v>23.56</v>
      </c>
      <c r="P182" s="150">
        <v>0</v>
      </c>
      <c r="Q182" s="150">
        <v>-102.19</v>
      </c>
      <c r="R182" s="150">
        <v>14009.8</v>
      </c>
      <c r="S182" s="150">
        <v>1005.110549</v>
      </c>
      <c r="T182" s="150">
        <v>1435.4434895222901</v>
      </c>
      <c r="U182" s="150">
        <v>0.99742817941511797</v>
      </c>
      <c r="V182" s="150">
        <v>0.23194090563663999</v>
      </c>
      <c r="W182" s="150">
        <v>0</v>
      </c>
      <c r="X182" s="150">
        <v>9809.7999999999993</v>
      </c>
      <c r="Y182" s="150">
        <v>85.25</v>
      </c>
      <c r="Z182" s="150">
        <v>51626.020527859197</v>
      </c>
      <c r="AA182" s="150">
        <v>9.3953488372092995</v>
      </c>
      <c r="AB182" s="150">
        <v>11.790153067448699</v>
      </c>
      <c r="AC182" s="150">
        <v>13.1</v>
      </c>
      <c r="AD182" s="150">
        <v>76.725996106870198</v>
      </c>
      <c r="AE182" s="150">
        <v>0.74329999999999996</v>
      </c>
      <c r="AF182" s="150">
        <v>0.11403199844463099</v>
      </c>
      <c r="AG182" s="150">
        <v>0.18998409600541599</v>
      </c>
      <c r="AH182" s="150">
        <v>0.310684894406208</v>
      </c>
      <c r="AI182" s="150">
        <v>246.437568729567</v>
      </c>
      <c r="AJ182" s="150">
        <v>6.3298658441563704</v>
      </c>
      <c r="AK182" s="150">
        <v>2.6664054066056502</v>
      </c>
      <c r="AL182" s="150">
        <v>2.9220733799763399</v>
      </c>
      <c r="AM182" s="150">
        <v>3.5</v>
      </c>
      <c r="AN182" s="150">
        <v>1.61513947609911</v>
      </c>
      <c r="AO182" s="150">
        <v>207</v>
      </c>
      <c r="AP182" s="150">
        <v>0</v>
      </c>
      <c r="AQ182" s="150">
        <v>3.82</v>
      </c>
      <c r="AR182" s="150">
        <v>2.2988343518090502</v>
      </c>
      <c r="AS182" s="150">
        <v>38292.7400000001</v>
      </c>
      <c r="AT182" s="150">
        <v>0.66963888875780897</v>
      </c>
      <c r="AU182" s="150">
        <v>14081435.48</v>
      </c>
    </row>
    <row r="183" spans="1:47" ht="14.5" x14ac:dyDescent="0.35">
      <c r="A183" s="151" t="s">
        <v>960</v>
      </c>
      <c r="B183" s="151" t="s">
        <v>442</v>
      </c>
      <c r="C183" s="151" t="s">
        <v>375</v>
      </c>
      <c r="D183" t="s">
        <v>1520</v>
      </c>
      <c r="E183" s="150">
        <v>86.742000000000004</v>
      </c>
      <c r="F183" t="s">
        <v>1520</v>
      </c>
      <c r="G183" s="175">
        <v>-166796</v>
      </c>
      <c r="H183" s="150">
        <v>0.379446148134024</v>
      </c>
      <c r="I183" s="150">
        <v>-354261</v>
      </c>
      <c r="J183" s="150">
        <v>5.81789612143106E-3</v>
      </c>
      <c r="K183" s="150">
        <v>0.67883740404467097</v>
      </c>
      <c r="L183" s="176">
        <v>114131.65</v>
      </c>
      <c r="M183" s="175">
        <v>35851</v>
      </c>
      <c r="N183" t="s">
        <v>1581</v>
      </c>
      <c r="O183" s="150">
        <v>17.559999999999999</v>
      </c>
      <c r="P183" s="150">
        <v>0</v>
      </c>
      <c r="Q183" s="150">
        <v>-7.7900000000000098</v>
      </c>
      <c r="R183" s="150">
        <v>13239.6</v>
      </c>
      <c r="S183" s="150">
        <v>750.258195</v>
      </c>
      <c r="T183" s="150">
        <v>958.87586222801497</v>
      </c>
      <c r="U183" s="150">
        <v>0.57229791138769204</v>
      </c>
      <c r="V183" s="150">
        <v>0.221031030524098</v>
      </c>
      <c r="W183" s="150">
        <v>0</v>
      </c>
      <c r="X183" s="150">
        <v>10359.1</v>
      </c>
      <c r="Y183" s="150">
        <v>61.19</v>
      </c>
      <c r="Z183" s="150">
        <v>61007.863539794103</v>
      </c>
      <c r="AA183" s="150">
        <v>12.512499999999999</v>
      </c>
      <c r="AB183" s="150">
        <v>12.261124285013899</v>
      </c>
      <c r="AC183" s="150">
        <v>13</v>
      </c>
      <c r="AD183" s="150">
        <v>57.712168846153801</v>
      </c>
      <c r="AE183" s="150">
        <v>0.54359999999999997</v>
      </c>
      <c r="AF183" s="150">
        <v>0.11131746476936601</v>
      </c>
      <c r="AG183" s="150">
        <v>0.14175187592939201</v>
      </c>
      <c r="AH183" s="150">
        <v>0.26714194836043198</v>
      </c>
      <c r="AI183" s="150">
        <v>283.26914842962799</v>
      </c>
      <c r="AJ183" s="150">
        <v>5.3993452064463003</v>
      </c>
      <c r="AK183" s="150">
        <v>1.5754864133631299</v>
      </c>
      <c r="AL183" s="150">
        <v>0.73382693800729304</v>
      </c>
      <c r="AM183" s="150">
        <v>0.5</v>
      </c>
      <c r="AN183" s="150">
        <v>1.18210944181356</v>
      </c>
      <c r="AO183" s="150">
        <v>64</v>
      </c>
      <c r="AP183" s="150">
        <v>0</v>
      </c>
      <c r="AQ183" s="150">
        <v>4.5</v>
      </c>
      <c r="AR183" s="150">
        <v>3.80409127579586</v>
      </c>
      <c r="AS183" s="150">
        <v>-32478.57</v>
      </c>
      <c r="AT183" s="150">
        <v>0.62641398035275297</v>
      </c>
      <c r="AU183" s="150">
        <v>9933086.3800000008</v>
      </c>
    </row>
    <row r="184" spans="1:47" ht="14.5" x14ac:dyDescent="0.35">
      <c r="A184" s="151" t="s">
        <v>961</v>
      </c>
      <c r="B184" s="151" t="s">
        <v>655</v>
      </c>
      <c r="C184" s="151" t="s">
        <v>210</v>
      </c>
      <c r="D184" t="s">
        <v>1516</v>
      </c>
      <c r="E184" s="150">
        <v>95.617000000000004</v>
      </c>
      <c r="F184" t="s">
        <v>1516</v>
      </c>
      <c r="G184" s="175">
        <v>-410321</v>
      </c>
      <c r="H184" s="150">
        <v>7.6265042380502607E-2</v>
      </c>
      <c r="I184" s="150">
        <v>-574869</v>
      </c>
      <c r="J184" s="150">
        <v>0</v>
      </c>
      <c r="K184" s="150">
        <v>0.72879575252890405</v>
      </c>
      <c r="L184" s="176">
        <v>193431.11</v>
      </c>
      <c r="M184" s="175">
        <v>44174</v>
      </c>
      <c r="N184" s="150">
        <v>71</v>
      </c>
      <c r="O184" s="150">
        <v>90.31</v>
      </c>
      <c r="P184" s="150">
        <v>0</v>
      </c>
      <c r="Q184" s="150">
        <v>-17.649999999999999</v>
      </c>
      <c r="R184" s="150">
        <v>9716.9</v>
      </c>
      <c r="S184" s="150">
        <v>1901.379015</v>
      </c>
      <c r="T184" s="150">
        <v>2277.30583467212</v>
      </c>
      <c r="U184" s="150">
        <v>0.31212973074702799</v>
      </c>
      <c r="V184" s="150">
        <v>0.12915689037411601</v>
      </c>
      <c r="W184" s="150">
        <v>1.5227191828453E-2</v>
      </c>
      <c r="X184" s="150">
        <v>8112.9</v>
      </c>
      <c r="Y184" s="150">
        <v>130.52000000000001</v>
      </c>
      <c r="Z184" s="150">
        <v>53365.430585350899</v>
      </c>
      <c r="AA184" s="150">
        <v>12.272058823529401</v>
      </c>
      <c r="AB184" s="150">
        <v>14.5677215369292</v>
      </c>
      <c r="AC184" s="150">
        <v>13</v>
      </c>
      <c r="AD184" s="150">
        <v>146.259924230769</v>
      </c>
      <c r="AE184" s="150">
        <v>0.35499999999999998</v>
      </c>
      <c r="AF184" s="150">
        <v>0.118312095448787</v>
      </c>
      <c r="AG184" s="150">
        <v>0.16012828626776299</v>
      </c>
      <c r="AH184" s="150">
        <v>0.28283214201144802</v>
      </c>
      <c r="AI184" s="150">
        <v>159.69462038056599</v>
      </c>
      <c r="AJ184" s="150">
        <v>5.6548534448689196</v>
      </c>
      <c r="AK184" s="150">
        <v>0.88239629166117795</v>
      </c>
      <c r="AL184" s="150">
        <v>3.00396983269661</v>
      </c>
      <c r="AM184" s="150">
        <v>0</v>
      </c>
      <c r="AN184" s="150">
        <v>1.0668586513723901</v>
      </c>
      <c r="AO184" s="150">
        <v>46</v>
      </c>
      <c r="AP184" s="150">
        <v>3.5823950870010203E-2</v>
      </c>
      <c r="AQ184" s="150">
        <v>20.09</v>
      </c>
      <c r="AR184" s="150">
        <v>3.7846265200781501</v>
      </c>
      <c r="AS184" s="150">
        <v>168.359999999986</v>
      </c>
      <c r="AT184" s="150">
        <v>0.40841702229240001</v>
      </c>
      <c r="AU184" s="150">
        <v>18475577.489999998</v>
      </c>
    </row>
    <row r="185" spans="1:47" ht="14.5" x14ac:dyDescent="0.35">
      <c r="A185" s="151" t="s">
        <v>962</v>
      </c>
      <c r="B185" s="151" t="s">
        <v>178</v>
      </c>
      <c r="C185" s="151" t="s">
        <v>179</v>
      </c>
      <c r="D185" t="s">
        <v>1520</v>
      </c>
      <c r="E185" s="150">
        <v>88.936000000000007</v>
      </c>
      <c r="F185" t="s">
        <v>1520</v>
      </c>
      <c r="G185" s="175">
        <v>-3174531</v>
      </c>
      <c r="H185" s="150">
        <v>0.11425901282515701</v>
      </c>
      <c r="I185" s="150">
        <v>-2670274</v>
      </c>
      <c r="J185" s="150">
        <v>0</v>
      </c>
      <c r="K185" s="150">
        <v>0.844128437078983</v>
      </c>
      <c r="L185" s="176">
        <v>145622.35999999999</v>
      </c>
      <c r="M185" s="175">
        <v>37272</v>
      </c>
      <c r="N185" s="150">
        <v>127</v>
      </c>
      <c r="O185" s="150">
        <v>170.23</v>
      </c>
      <c r="P185" s="150">
        <v>0</v>
      </c>
      <c r="Q185" s="150">
        <v>-160.27000000000001</v>
      </c>
      <c r="R185" s="150">
        <v>11773.7</v>
      </c>
      <c r="S185" s="150">
        <v>5469.1083360000002</v>
      </c>
      <c r="T185" s="150">
        <v>6914.0913257112998</v>
      </c>
      <c r="U185" s="150">
        <v>0.37920477829057198</v>
      </c>
      <c r="V185" s="150">
        <v>0.18703002210925701</v>
      </c>
      <c r="W185" s="150">
        <v>1.23503095660748E-2</v>
      </c>
      <c r="X185" s="150">
        <v>9313.1</v>
      </c>
      <c r="Y185" s="150">
        <v>330.47</v>
      </c>
      <c r="Z185" s="150">
        <v>62939.409023512002</v>
      </c>
      <c r="AA185" s="150">
        <v>13.659763313609499</v>
      </c>
      <c r="AB185" s="150">
        <v>16.549485084879102</v>
      </c>
      <c r="AC185" s="150">
        <v>43.5</v>
      </c>
      <c r="AD185" s="150">
        <v>125.72662841379299</v>
      </c>
      <c r="AE185" s="150">
        <v>0.48809999999999998</v>
      </c>
      <c r="AF185" s="150">
        <v>0.119375453383534</v>
      </c>
      <c r="AG185" s="150">
        <v>0.16622423575048201</v>
      </c>
      <c r="AH185" s="150">
        <v>0.29226328319083</v>
      </c>
      <c r="AI185" s="150">
        <v>130.74014191552101</v>
      </c>
      <c r="AJ185" s="150">
        <v>8.7537752016692991</v>
      </c>
      <c r="AK185" s="150">
        <v>1.5534875082513799</v>
      </c>
      <c r="AL185" s="150">
        <v>3.9273096728537999</v>
      </c>
      <c r="AM185" s="150">
        <v>2.5</v>
      </c>
      <c r="AN185" s="150">
        <v>0.91682649846349695</v>
      </c>
      <c r="AO185" s="150">
        <v>32</v>
      </c>
      <c r="AP185" s="150">
        <v>7.8162291169451101E-2</v>
      </c>
      <c r="AQ185" s="150">
        <v>45.22</v>
      </c>
      <c r="AR185" s="150">
        <v>3.9031499662421099</v>
      </c>
      <c r="AS185" s="150">
        <v>-38185.950000000201</v>
      </c>
      <c r="AT185" s="150">
        <v>0.32183897521941901</v>
      </c>
      <c r="AU185" s="150">
        <v>64391496.310000002</v>
      </c>
    </row>
    <row r="186" spans="1:47" ht="14.5" x14ac:dyDescent="0.35">
      <c r="A186" s="151" t="s">
        <v>963</v>
      </c>
      <c r="B186" s="151" t="s">
        <v>513</v>
      </c>
      <c r="C186" s="151" t="s">
        <v>145</v>
      </c>
      <c r="D186" t="s">
        <v>1520</v>
      </c>
      <c r="E186" s="150">
        <v>78.744</v>
      </c>
      <c r="F186" t="s">
        <v>1520</v>
      </c>
      <c r="G186" s="175">
        <v>2403514</v>
      </c>
      <c r="H186" s="150">
        <v>0.436195750370171</v>
      </c>
      <c r="I186" s="150">
        <v>2403514</v>
      </c>
      <c r="J186" s="150">
        <v>7.27242738705868E-3</v>
      </c>
      <c r="K186" s="150">
        <v>0.62044380579903902</v>
      </c>
      <c r="L186" s="176">
        <v>124323.57</v>
      </c>
      <c r="M186" s="175">
        <v>44431</v>
      </c>
      <c r="N186" s="150">
        <v>43</v>
      </c>
      <c r="O186" s="150">
        <v>41.14</v>
      </c>
      <c r="P186" s="150">
        <v>0</v>
      </c>
      <c r="Q186" s="150">
        <v>-45.77</v>
      </c>
      <c r="R186" s="150">
        <v>12467.6</v>
      </c>
      <c r="S186" s="150">
        <v>1344.2991159999999</v>
      </c>
      <c r="T186" s="150">
        <v>1707.9296809371599</v>
      </c>
      <c r="U186" s="150">
        <v>0.510827725635431</v>
      </c>
      <c r="V186" s="150">
        <v>0.16375793257607099</v>
      </c>
      <c r="W186" s="150">
        <v>6.1710353010453099E-2</v>
      </c>
      <c r="X186" s="150">
        <v>9813.2000000000007</v>
      </c>
      <c r="Y186" s="150">
        <v>96.85</v>
      </c>
      <c r="Z186" s="150">
        <v>63405.8347960764</v>
      </c>
      <c r="AA186" s="150">
        <v>12.909090909090899</v>
      </c>
      <c r="AB186" s="150">
        <v>13.8802180278782</v>
      </c>
      <c r="AC186" s="150">
        <v>15</v>
      </c>
      <c r="AD186" s="150">
        <v>89.619941066666698</v>
      </c>
      <c r="AE186" s="150">
        <v>0.66569999999999996</v>
      </c>
      <c r="AF186" s="150">
        <v>0.12618519754284099</v>
      </c>
      <c r="AG186" s="150">
        <v>0.10696603046247</v>
      </c>
      <c r="AH186" s="150">
        <v>0.233378164417537</v>
      </c>
      <c r="AI186" s="150">
        <v>255.66333854525899</v>
      </c>
      <c r="AJ186" s="150">
        <v>4.1314590558879001</v>
      </c>
      <c r="AK186" s="150">
        <v>0.86478748166942099</v>
      </c>
      <c r="AL186" s="150">
        <v>2.35037833732921</v>
      </c>
      <c r="AM186" s="150">
        <v>1.5</v>
      </c>
      <c r="AN186" s="150">
        <v>0.57887371773301299</v>
      </c>
      <c r="AO186" s="150">
        <v>4</v>
      </c>
      <c r="AP186" s="150">
        <v>9.4696969696969696E-2</v>
      </c>
      <c r="AQ186" s="150">
        <v>122.5</v>
      </c>
      <c r="AR186" t="s">
        <v>1581</v>
      </c>
      <c r="AS186" t="s">
        <v>1581</v>
      </c>
      <c r="AT186" t="s">
        <v>1581</v>
      </c>
      <c r="AU186" s="150">
        <v>16760211.630000001</v>
      </c>
    </row>
    <row r="187" spans="1:47" ht="14.5" x14ac:dyDescent="0.35">
      <c r="A187" s="151" t="s">
        <v>964</v>
      </c>
      <c r="B187" s="151" t="s">
        <v>575</v>
      </c>
      <c r="C187" s="151" t="s">
        <v>173</v>
      </c>
      <c r="D187" t="s">
        <v>1516</v>
      </c>
      <c r="E187" s="150">
        <v>94.977999999999994</v>
      </c>
      <c r="F187" t="s">
        <v>1516</v>
      </c>
      <c r="G187" s="175">
        <v>1027249</v>
      </c>
      <c r="H187" s="150">
        <v>0.56592166833693103</v>
      </c>
      <c r="I187" s="150">
        <v>1027249</v>
      </c>
      <c r="J187" s="150">
        <v>3.7160289200551498E-3</v>
      </c>
      <c r="K187" s="150">
        <v>0.71146624491841304</v>
      </c>
      <c r="L187" s="176">
        <v>208026.48</v>
      </c>
      <c r="M187" s="175">
        <v>46117</v>
      </c>
      <c r="N187" s="150">
        <v>27</v>
      </c>
      <c r="O187" s="150">
        <v>27.77</v>
      </c>
      <c r="P187" s="150">
        <v>0</v>
      </c>
      <c r="Q187" s="150">
        <v>213.67</v>
      </c>
      <c r="R187" s="150">
        <v>10941.8</v>
      </c>
      <c r="S187" s="150">
        <v>1606.076793</v>
      </c>
      <c r="T187" s="150">
        <v>1885.00968146114</v>
      </c>
      <c r="U187" s="150">
        <v>0.312096914160443</v>
      </c>
      <c r="V187" s="150">
        <v>0.119847003480113</v>
      </c>
      <c r="W187" s="150">
        <v>0</v>
      </c>
      <c r="X187" s="150">
        <v>9322.7000000000007</v>
      </c>
      <c r="Y187" s="150">
        <v>101.61</v>
      </c>
      <c r="Z187" s="150">
        <v>60775.794508414503</v>
      </c>
      <c r="AA187" s="150">
        <v>12.981308411215</v>
      </c>
      <c r="AB187" s="150">
        <v>15.806286713906101</v>
      </c>
      <c r="AC187" s="150">
        <v>14</v>
      </c>
      <c r="AD187" s="150">
        <v>114.71977092857099</v>
      </c>
      <c r="AE187" s="150">
        <v>0.42159999999999997</v>
      </c>
      <c r="AF187" s="150">
        <v>0.117211508427846</v>
      </c>
      <c r="AG187" s="150">
        <v>0.147578671339368</v>
      </c>
      <c r="AH187" s="150">
        <v>0.279295095559357</v>
      </c>
      <c r="AI187" s="150">
        <v>153.32703957450201</v>
      </c>
      <c r="AJ187" s="150">
        <v>5.00974822846237</v>
      </c>
      <c r="AK187" s="150">
        <v>0.87971249314734701</v>
      </c>
      <c r="AL187" s="150">
        <v>3.09714190574811</v>
      </c>
      <c r="AM187" s="150">
        <v>1.4</v>
      </c>
      <c r="AN187" s="150">
        <v>1.1933352018279799</v>
      </c>
      <c r="AO187" s="150">
        <v>89</v>
      </c>
      <c r="AP187" s="150">
        <v>2.6743075453677202E-2</v>
      </c>
      <c r="AQ187" s="150">
        <v>11.37</v>
      </c>
      <c r="AR187" s="150">
        <v>3.8380691136150098</v>
      </c>
      <c r="AS187" s="150">
        <v>-12088.59</v>
      </c>
      <c r="AT187" s="150">
        <v>0.37831662732677002</v>
      </c>
      <c r="AU187" s="150">
        <v>17573441.309999999</v>
      </c>
    </row>
    <row r="188" spans="1:47" ht="14.5" x14ac:dyDescent="0.35">
      <c r="A188" s="151" t="s">
        <v>965</v>
      </c>
      <c r="B188" s="151" t="s">
        <v>514</v>
      </c>
      <c r="C188" s="151" t="s">
        <v>145</v>
      </c>
      <c r="D188" t="s">
        <v>1518</v>
      </c>
      <c r="E188" s="150">
        <v>100.23099999999999</v>
      </c>
      <c r="F188" t="s">
        <v>1516</v>
      </c>
      <c r="G188" s="175">
        <v>-2483310</v>
      </c>
      <c r="H188" s="150">
        <v>0.121218065542709</v>
      </c>
      <c r="I188" s="150">
        <v>-2349341</v>
      </c>
      <c r="J188" s="150">
        <v>2.23133050107694E-3</v>
      </c>
      <c r="K188" s="150">
        <v>0.89911780785973405</v>
      </c>
      <c r="L188" s="176">
        <v>176911.65</v>
      </c>
      <c r="M188" s="175">
        <v>65354</v>
      </c>
      <c r="N188" s="150">
        <v>133</v>
      </c>
      <c r="O188" s="150">
        <v>48.32</v>
      </c>
      <c r="P188" s="150">
        <v>0</v>
      </c>
      <c r="Q188" s="150">
        <v>-78</v>
      </c>
      <c r="R188" s="150">
        <v>11551</v>
      </c>
      <c r="S188" s="150">
        <v>7261.8017099999997</v>
      </c>
      <c r="T188" s="150">
        <v>8228.3572056234807</v>
      </c>
      <c r="U188" s="150">
        <v>0.10001834129251599</v>
      </c>
      <c r="V188" s="150">
        <v>9.4861266236210898E-2</v>
      </c>
      <c r="W188" s="150">
        <v>1.00864903339302E-2</v>
      </c>
      <c r="X188" s="150">
        <v>10194.200000000001</v>
      </c>
      <c r="Y188" s="150">
        <v>440.7</v>
      </c>
      <c r="Z188" s="150">
        <v>73770.769230769205</v>
      </c>
      <c r="AA188" s="150">
        <v>14.909691629955899</v>
      </c>
      <c r="AB188" s="150">
        <v>16.4778799863853</v>
      </c>
      <c r="AC188" s="150">
        <v>57.1</v>
      </c>
      <c r="AD188" s="150">
        <v>127.17691260945701</v>
      </c>
      <c r="AE188" t="s">
        <v>1581</v>
      </c>
      <c r="AF188" s="150">
        <v>0.118324429652804</v>
      </c>
      <c r="AG188" s="150">
        <v>0.13883571427095201</v>
      </c>
      <c r="AH188" s="150">
        <v>0.26586367114708098</v>
      </c>
      <c r="AI188" s="150">
        <v>146.51529227723799</v>
      </c>
      <c r="AJ188" s="150">
        <v>5.6156491425939796</v>
      </c>
      <c r="AK188" s="150">
        <v>1.2547282570385301</v>
      </c>
      <c r="AL188" s="150">
        <v>3.0204132184799302</v>
      </c>
      <c r="AM188" s="150">
        <v>0.5</v>
      </c>
      <c r="AN188" s="150">
        <v>0.92644838154161901</v>
      </c>
      <c r="AO188" s="150">
        <v>33</v>
      </c>
      <c r="AP188" s="150">
        <v>0.10095533178414701</v>
      </c>
      <c r="AQ188" s="150">
        <v>112.79</v>
      </c>
      <c r="AR188" s="150">
        <v>3.6645160298490702</v>
      </c>
      <c r="AS188" s="150">
        <v>546750.29</v>
      </c>
      <c r="AT188" s="150">
        <v>0.33054316060206601</v>
      </c>
      <c r="AU188" s="150">
        <v>83881315.069999993</v>
      </c>
    </row>
    <row r="189" spans="1:47" ht="14.5" x14ac:dyDescent="0.35">
      <c r="A189" s="151" t="s">
        <v>966</v>
      </c>
      <c r="B189" s="151" t="s">
        <v>763</v>
      </c>
      <c r="C189" s="151" t="s">
        <v>119</v>
      </c>
      <c r="D189" t="s">
        <v>1519</v>
      </c>
      <c r="E189" s="150">
        <v>90.501999999999995</v>
      </c>
      <c r="F189" t="s">
        <v>1519</v>
      </c>
      <c r="G189" s="175">
        <v>126705</v>
      </c>
      <c r="H189" s="150">
        <v>0.50240143102409196</v>
      </c>
      <c r="I189" s="150">
        <v>465604</v>
      </c>
      <c r="J189" s="150">
        <v>0</v>
      </c>
      <c r="K189" s="150">
        <v>0.44722457042766101</v>
      </c>
      <c r="L189" s="176">
        <v>280693.87</v>
      </c>
      <c r="M189" s="175">
        <v>34567</v>
      </c>
      <c r="N189" s="150">
        <v>35</v>
      </c>
      <c r="O189" s="150">
        <v>4.62</v>
      </c>
      <c r="P189" s="150">
        <v>0</v>
      </c>
      <c r="Q189" s="150">
        <v>49.8</v>
      </c>
      <c r="R189" s="150">
        <v>11254.8</v>
      </c>
      <c r="S189" s="150">
        <v>965.25508600000001</v>
      </c>
      <c r="T189" s="150">
        <v>1176.55649877768</v>
      </c>
      <c r="U189" s="150">
        <v>0.459256334858618</v>
      </c>
      <c r="V189" s="150">
        <v>0.18663526006015799</v>
      </c>
      <c r="W189" s="150">
        <v>0</v>
      </c>
      <c r="X189" s="150">
        <v>9233.5</v>
      </c>
      <c r="Y189" s="150">
        <v>63.19</v>
      </c>
      <c r="Z189" s="150">
        <v>50624.568760879898</v>
      </c>
      <c r="AA189" s="150">
        <v>14.521739130434799</v>
      </c>
      <c r="AB189" s="150">
        <v>15.275440512739401</v>
      </c>
      <c r="AC189" s="150">
        <v>7</v>
      </c>
      <c r="AD189" s="150">
        <v>137.893583714286</v>
      </c>
      <c r="AE189" s="150">
        <v>0.72109999999999996</v>
      </c>
      <c r="AF189" s="150">
        <v>0.13100150444874001</v>
      </c>
      <c r="AG189" s="150">
        <v>0.18434674496592099</v>
      </c>
      <c r="AH189" s="150">
        <v>0.32379831682361299</v>
      </c>
      <c r="AI189" s="150">
        <v>195.93266354465001</v>
      </c>
      <c r="AJ189" s="150">
        <v>5.5478835161929902</v>
      </c>
      <c r="AK189" s="150">
        <v>1.27426125578321</v>
      </c>
      <c r="AL189" s="150">
        <v>3.6388644547257099</v>
      </c>
      <c r="AM189" s="150">
        <v>0</v>
      </c>
      <c r="AN189" s="150">
        <v>1.6491662152883899</v>
      </c>
      <c r="AO189" s="150">
        <v>136</v>
      </c>
      <c r="AP189" s="150">
        <v>3.3707865168539297E-2</v>
      </c>
      <c r="AQ189" s="150">
        <v>3.85</v>
      </c>
      <c r="AR189" s="150">
        <v>2.3330622423830398</v>
      </c>
      <c r="AS189" s="150">
        <v>84173.15</v>
      </c>
      <c r="AT189" s="150">
        <v>0.63741354548704898</v>
      </c>
      <c r="AU189" s="150">
        <v>10863746.18</v>
      </c>
    </row>
    <row r="190" spans="1:47" ht="14.5" x14ac:dyDescent="0.35">
      <c r="A190" s="151" t="s">
        <v>967</v>
      </c>
      <c r="B190" s="151" t="s">
        <v>704</v>
      </c>
      <c r="C190" s="151" t="s">
        <v>289</v>
      </c>
      <c r="D190" t="s">
        <v>1519</v>
      </c>
      <c r="E190" s="150">
        <v>104.738</v>
      </c>
      <c r="F190" t="s">
        <v>1519</v>
      </c>
      <c r="G190" s="175">
        <v>666961</v>
      </c>
      <c r="H190" s="150">
        <v>0.90933131362953901</v>
      </c>
      <c r="I190" s="150">
        <v>774391</v>
      </c>
      <c r="J190" s="150">
        <v>0</v>
      </c>
      <c r="K190" s="150">
        <v>0.717203713257341</v>
      </c>
      <c r="L190" s="176">
        <v>147529.26</v>
      </c>
      <c r="M190" s="175">
        <v>48479</v>
      </c>
      <c r="N190" s="150">
        <v>12</v>
      </c>
      <c r="O190" s="150">
        <v>5.54</v>
      </c>
      <c r="P190" s="150">
        <v>0</v>
      </c>
      <c r="Q190" s="150">
        <v>-12.48</v>
      </c>
      <c r="R190" s="150">
        <v>12146</v>
      </c>
      <c r="S190" s="150">
        <v>717.93083899999999</v>
      </c>
      <c r="T190" s="150">
        <v>790.73731535185902</v>
      </c>
      <c r="U190" s="150">
        <v>5.9960118247546101E-2</v>
      </c>
      <c r="V190" s="150">
        <v>0.102329840158879</v>
      </c>
      <c r="W190" s="150">
        <v>0</v>
      </c>
      <c r="X190" s="150">
        <v>11027.7</v>
      </c>
      <c r="Y190" s="150">
        <v>48.27</v>
      </c>
      <c r="Z190" s="150">
        <v>64194.369380567601</v>
      </c>
      <c r="AA190" s="150">
        <v>14.894736842105299</v>
      </c>
      <c r="AB190" s="150">
        <v>14.873230557282</v>
      </c>
      <c r="AC190" s="150">
        <v>5.0999999999999996</v>
      </c>
      <c r="AD190" s="150">
        <v>140.77075274509801</v>
      </c>
      <c r="AE190" s="150">
        <v>0.27739999999999998</v>
      </c>
      <c r="AF190" s="150">
        <v>0.105333417998173</v>
      </c>
      <c r="AG190" s="150">
        <v>0.182741604945617</v>
      </c>
      <c r="AH190" s="150">
        <v>0.295584713524984</v>
      </c>
      <c r="AI190" s="150">
        <v>247.573986719353</v>
      </c>
      <c r="AJ190" s="150">
        <v>4.95888691973152</v>
      </c>
      <c r="AK190" s="150">
        <v>0.91895780939681904</v>
      </c>
      <c r="AL190" s="150">
        <v>2.2597820986716601</v>
      </c>
      <c r="AM190" s="150">
        <v>2.4</v>
      </c>
      <c r="AN190" s="150">
        <v>0.95105291109305001</v>
      </c>
      <c r="AO190" s="150">
        <v>45</v>
      </c>
      <c r="AP190" s="150">
        <v>0</v>
      </c>
      <c r="AQ190" s="150">
        <v>5.6</v>
      </c>
      <c r="AR190" s="150">
        <v>3.6063670653173898</v>
      </c>
      <c r="AS190" s="150">
        <v>24188.27</v>
      </c>
      <c r="AT190" s="150">
        <v>0.67292151954919899</v>
      </c>
      <c r="AU190" s="150">
        <v>8720006.2200000007</v>
      </c>
    </row>
    <row r="191" spans="1:47" ht="14.5" x14ac:dyDescent="0.35">
      <c r="A191" s="151" t="s">
        <v>968</v>
      </c>
      <c r="B191" s="151" t="s">
        <v>611</v>
      </c>
      <c r="C191" s="151" t="s">
        <v>139</v>
      </c>
      <c r="D191" t="s">
        <v>1518</v>
      </c>
      <c r="E191" s="150">
        <v>98.909000000000006</v>
      </c>
      <c r="F191" t="s">
        <v>1516</v>
      </c>
      <c r="G191" s="175">
        <v>139513</v>
      </c>
      <c r="H191" s="150">
        <v>0.60407319268095905</v>
      </c>
      <c r="I191" s="150">
        <v>399529</v>
      </c>
      <c r="J191" s="150">
        <v>0</v>
      </c>
      <c r="K191" s="150">
        <v>0.734064117927964</v>
      </c>
      <c r="L191" s="176">
        <v>136842.29</v>
      </c>
      <c r="M191" s="175">
        <v>42877</v>
      </c>
      <c r="N191" s="150">
        <v>12</v>
      </c>
      <c r="O191" s="150">
        <v>0.9</v>
      </c>
      <c r="P191" s="150">
        <v>0</v>
      </c>
      <c r="Q191" s="150">
        <v>42.85</v>
      </c>
      <c r="R191" s="150">
        <v>10527.7</v>
      </c>
      <c r="S191" s="150">
        <v>998.75383399999998</v>
      </c>
      <c r="T191" s="150">
        <v>1119.5260569885299</v>
      </c>
      <c r="U191" s="150">
        <v>6.6426156017139304E-2</v>
      </c>
      <c r="V191" s="150">
        <v>9.9430540959505306E-2</v>
      </c>
      <c r="W191" s="150">
        <v>4.0049908834692899E-3</v>
      </c>
      <c r="X191" s="150">
        <v>9392</v>
      </c>
      <c r="Y191" s="150">
        <v>62.36</v>
      </c>
      <c r="Z191" s="150">
        <v>59459.8630532393</v>
      </c>
      <c r="AA191" s="150">
        <v>12.9305555555556</v>
      </c>
      <c r="AB191" s="150">
        <v>16.015937042976301</v>
      </c>
      <c r="AC191" s="150">
        <v>6</v>
      </c>
      <c r="AD191" s="150">
        <v>166.45897233333301</v>
      </c>
      <c r="AE191" s="150">
        <v>0.27739999999999998</v>
      </c>
      <c r="AF191" s="150">
        <v>0.10572446517074199</v>
      </c>
      <c r="AG191" s="150">
        <v>0.18458498612102001</v>
      </c>
      <c r="AH191" s="150">
        <v>0.30760067567545701</v>
      </c>
      <c r="AI191" s="150">
        <v>226.869717328164</v>
      </c>
      <c r="AJ191" s="150">
        <v>4.0906133185045901</v>
      </c>
      <c r="AK191" s="150">
        <v>0.68152533022635897</v>
      </c>
      <c r="AL191" s="150">
        <v>2.5830700790424901</v>
      </c>
      <c r="AM191" s="150">
        <v>0.5</v>
      </c>
      <c r="AN191" s="150">
        <v>1.37703247026374</v>
      </c>
      <c r="AO191" s="150">
        <v>61</v>
      </c>
      <c r="AP191" s="150">
        <v>0</v>
      </c>
      <c r="AQ191" s="150">
        <v>6.28</v>
      </c>
      <c r="AR191" s="150">
        <v>3.3057509237122402</v>
      </c>
      <c r="AS191" s="150">
        <v>-8269.8799999999992</v>
      </c>
      <c r="AT191" s="150">
        <v>0.71660411879941899</v>
      </c>
      <c r="AU191" s="150">
        <v>10514573.859999999</v>
      </c>
    </row>
    <row r="192" spans="1:47" ht="14.5" x14ac:dyDescent="0.35">
      <c r="A192" s="151" t="s">
        <v>969</v>
      </c>
      <c r="B192" s="151" t="s">
        <v>180</v>
      </c>
      <c r="C192" s="151" t="s">
        <v>181</v>
      </c>
      <c r="D192" t="s">
        <v>1520</v>
      </c>
      <c r="E192" s="150">
        <v>77.444999999999993</v>
      </c>
      <c r="F192" t="s">
        <v>1520</v>
      </c>
      <c r="G192" s="175">
        <v>1905603</v>
      </c>
      <c r="H192" s="150">
        <v>0.41696438901229599</v>
      </c>
      <c r="I192" s="150">
        <v>2515387</v>
      </c>
      <c r="J192" s="150">
        <v>0</v>
      </c>
      <c r="K192" s="150">
        <v>0.58407500152494196</v>
      </c>
      <c r="L192" s="176">
        <v>76110.509999999995</v>
      </c>
      <c r="M192" s="175">
        <v>30845</v>
      </c>
      <c r="N192" s="150">
        <v>20</v>
      </c>
      <c r="O192" s="150">
        <v>161.41999999999999</v>
      </c>
      <c r="P192" s="150">
        <v>0</v>
      </c>
      <c r="Q192" s="150">
        <v>-377.28</v>
      </c>
      <c r="R192" s="150">
        <v>11012.9</v>
      </c>
      <c r="S192" s="150">
        <v>1811.683779</v>
      </c>
      <c r="T192" s="150">
        <v>2373.80101097532</v>
      </c>
      <c r="U192" s="150">
        <v>0.70467002177646598</v>
      </c>
      <c r="V192" s="150">
        <v>0.17674990123097001</v>
      </c>
      <c r="W192" s="150">
        <v>1.2975537603463899E-2</v>
      </c>
      <c r="X192" s="150">
        <v>8405</v>
      </c>
      <c r="Y192" s="150">
        <v>116.28</v>
      </c>
      <c r="Z192" s="150">
        <v>51707.049363605103</v>
      </c>
      <c r="AA192" s="150">
        <v>10.934426229508199</v>
      </c>
      <c r="AB192" s="150">
        <v>15.5803558565531</v>
      </c>
      <c r="AC192" s="150">
        <v>15.6</v>
      </c>
      <c r="AD192" s="150">
        <v>116.13357557692299</v>
      </c>
      <c r="AE192" s="150">
        <v>0.63239999999999996</v>
      </c>
      <c r="AF192" s="150">
        <v>0.11791523134220901</v>
      </c>
      <c r="AG192" s="150">
        <v>0.18210540888163301</v>
      </c>
      <c r="AH192" s="150">
        <v>0.30587052100288697</v>
      </c>
      <c r="AI192" s="150">
        <v>203.756861036619</v>
      </c>
      <c r="AJ192" s="150">
        <v>5.2519895000040604</v>
      </c>
      <c r="AK192" s="150">
        <v>1.3786570786930801</v>
      </c>
      <c r="AL192" s="150">
        <v>2.0384420671663799</v>
      </c>
      <c r="AM192" s="150">
        <v>2.23</v>
      </c>
      <c r="AN192" s="150">
        <v>1.00684717065914</v>
      </c>
      <c r="AO192" s="150">
        <v>22</v>
      </c>
      <c r="AP192" s="150">
        <v>5.3735255570117997E-2</v>
      </c>
      <c r="AQ192" s="150">
        <v>33.86</v>
      </c>
      <c r="AR192" s="150">
        <v>3.41088213806947</v>
      </c>
      <c r="AS192" s="150">
        <v>8808.3499999999804</v>
      </c>
      <c r="AT192" s="150">
        <v>0.59217165280905104</v>
      </c>
      <c r="AU192" s="150">
        <v>19951807.800000001</v>
      </c>
    </row>
    <row r="193" spans="1:47" ht="14.5" x14ac:dyDescent="0.35">
      <c r="A193" s="151" t="s">
        <v>970</v>
      </c>
      <c r="B193" s="151" t="s">
        <v>182</v>
      </c>
      <c r="C193" s="151" t="s">
        <v>183</v>
      </c>
      <c r="D193" t="s">
        <v>1520</v>
      </c>
      <c r="E193" s="150">
        <v>85.058999999999997</v>
      </c>
      <c r="F193" t="s">
        <v>1520</v>
      </c>
      <c r="G193" s="175">
        <v>-139980</v>
      </c>
      <c r="H193" s="150">
        <v>0.270221933470084</v>
      </c>
      <c r="I193" s="150">
        <v>55609</v>
      </c>
      <c r="J193" s="150">
        <v>1.3239122259962001E-3</v>
      </c>
      <c r="K193" s="150">
        <v>0.74532932056305101</v>
      </c>
      <c r="L193" s="176">
        <v>138391.99</v>
      </c>
      <c r="M193" s="175">
        <v>36972</v>
      </c>
      <c r="N193" s="150">
        <v>111</v>
      </c>
      <c r="O193" s="150">
        <v>77.08</v>
      </c>
      <c r="P193" s="150">
        <v>0</v>
      </c>
      <c r="Q193" s="150">
        <v>34.47</v>
      </c>
      <c r="R193" s="150">
        <v>12314.5</v>
      </c>
      <c r="S193" s="150">
        <v>2751.343813</v>
      </c>
      <c r="T193" s="150">
        <v>3481.3691935409802</v>
      </c>
      <c r="U193" s="150">
        <v>0.48461906458217002</v>
      </c>
      <c r="V193" s="150">
        <v>0.19963042183416099</v>
      </c>
      <c r="W193" s="150">
        <v>4.7864901281241597E-3</v>
      </c>
      <c r="X193" s="150">
        <v>9732.2000000000007</v>
      </c>
      <c r="Y193" s="150">
        <v>182.83</v>
      </c>
      <c r="Z193" s="150">
        <v>67433.228026035096</v>
      </c>
      <c r="AA193" s="150">
        <v>13.076555023923399</v>
      </c>
      <c r="AB193" s="150">
        <v>15.0486452606246</v>
      </c>
      <c r="AC193" s="150">
        <v>21</v>
      </c>
      <c r="AD193" s="150">
        <v>131.016372047619</v>
      </c>
      <c r="AE193" s="150">
        <v>0.25509999999999999</v>
      </c>
      <c r="AF193" s="150">
        <v>0.10360207216636599</v>
      </c>
      <c r="AG193" s="150">
        <v>0.17248748610273201</v>
      </c>
      <c r="AH193" s="150">
        <v>0.28750718144425902</v>
      </c>
      <c r="AI193" s="150">
        <v>194.41408866191699</v>
      </c>
      <c r="AJ193" s="150">
        <v>6.1457322303234303</v>
      </c>
      <c r="AK193" s="150">
        <v>0.834085791736773</v>
      </c>
      <c r="AL193" s="150">
        <v>2.6438853056646101</v>
      </c>
      <c r="AM193" s="150">
        <v>1.03</v>
      </c>
      <c r="AN193" s="150">
        <v>0.81964098090256798</v>
      </c>
      <c r="AO193" s="150">
        <v>24</v>
      </c>
      <c r="AP193" s="150">
        <v>2.2257551669316401E-2</v>
      </c>
      <c r="AQ193" s="150">
        <v>36.33</v>
      </c>
      <c r="AR193" s="150">
        <v>2.9800173257468701</v>
      </c>
      <c r="AS193" s="150">
        <v>-70997.100000000093</v>
      </c>
      <c r="AT193" s="150">
        <v>0.50991244271820302</v>
      </c>
      <c r="AU193" s="150">
        <v>33881378.380000003</v>
      </c>
    </row>
    <row r="194" spans="1:47" ht="14.5" x14ac:dyDescent="0.35">
      <c r="A194" s="151" t="s">
        <v>971</v>
      </c>
      <c r="B194" s="151" t="s">
        <v>632</v>
      </c>
      <c r="C194" s="151" t="s">
        <v>335</v>
      </c>
      <c r="D194" t="s">
        <v>1520</v>
      </c>
      <c r="E194" s="150">
        <v>86.57</v>
      </c>
      <c r="F194" t="s">
        <v>1520</v>
      </c>
      <c r="G194" s="175">
        <v>50000</v>
      </c>
      <c r="H194" s="150">
        <v>0.25800216923317698</v>
      </c>
      <c r="I194" s="150">
        <v>-77594</v>
      </c>
      <c r="J194" s="150">
        <v>0</v>
      </c>
      <c r="K194" s="150">
        <v>0.65053589065789297</v>
      </c>
      <c r="L194" s="176">
        <v>143523.31</v>
      </c>
      <c r="M194" s="175">
        <v>35929</v>
      </c>
      <c r="N194" s="150">
        <v>47</v>
      </c>
      <c r="O194" s="150">
        <v>90.4</v>
      </c>
      <c r="P194" s="150">
        <v>0</v>
      </c>
      <c r="Q194" s="150">
        <v>-22.82</v>
      </c>
      <c r="R194" s="150">
        <v>11409.3</v>
      </c>
      <c r="S194" s="150">
        <v>1873.862697</v>
      </c>
      <c r="T194" s="150">
        <v>2293.60280137667</v>
      </c>
      <c r="U194" s="150">
        <v>0.49264556921803099</v>
      </c>
      <c r="V194" s="150">
        <v>0.15340750656930299</v>
      </c>
      <c r="W194" s="150">
        <v>0</v>
      </c>
      <c r="X194" s="150">
        <v>9321.4</v>
      </c>
      <c r="Y194" s="150">
        <v>136.69999999999999</v>
      </c>
      <c r="Z194" s="150">
        <v>53555.558888076099</v>
      </c>
      <c r="AA194" s="150">
        <v>14.802547770700601</v>
      </c>
      <c r="AB194" s="150">
        <v>13.707847088515001</v>
      </c>
      <c r="AC194" s="150">
        <v>16.55</v>
      </c>
      <c r="AD194" s="150">
        <v>113.224332145015</v>
      </c>
      <c r="AE194" s="150">
        <v>0.80979999999999996</v>
      </c>
      <c r="AF194" s="150">
        <v>0.12342370148839001</v>
      </c>
      <c r="AG194" s="150">
        <v>0.169055633477323</v>
      </c>
      <c r="AH194" s="150">
        <v>0.29214915561919103</v>
      </c>
      <c r="AI194" s="150">
        <v>176.50812972024301</v>
      </c>
      <c r="AJ194" s="150">
        <v>5.8952025686919498</v>
      </c>
      <c r="AK194" s="150">
        <v>1.5193809863583601</v>
      </c>
      <c r="AL194" s="150">
        <v>3.5555497774767799</v>
      </c>
      <c r="AM194" s="150">
        <v>3.5</v>
      </c>
      <c r="AN194" s="150">
        <v>1.4688427322436299</v>
      </c>
      <c r="AO194" s="150">
        <v>191</v>
      </c>
      <c r="AP194" s="150">
        <v>4.8504446240905403E-3</v>
      </c>
      <c r="AQ194" s="150">
        <v>6.05</v>
      </c>
      <c r="AR194" s="150">
        <v>2.5971388313808901</v>
      </c>
      <c r="AS194" s="150">
        <v>-14169.5699999999</v>
      </c>
      <c r="AT194" s="150">
        <v>0.57826482731295303</v>
      </c>
      <c r="AU194" s="150">
        <v>21379534.390000001</v>
      </c>
    </row>
    <row r="195" spans="1:47" ht="14.5" x14ac:dyDescent="0.35">
      <c r="A195" s="151" t="s">
        <v>972</v>
      </c>
      <c r="B195" s="151" t="s">
        <v>466</v>
      </c>
      <c r="C195" s="151" t="s">
        <v>196</v>
      </c>
      <c r="D195" t="s">
        <v>1519</v>
      </c>
      <c r="E195" s="150">
        <v>97.096000000000004</v>
      </c>
      <c r="F195" t="s">
        <v>1519</v>
      </c>
      <c r="G195" s="175">
        <v>421411</v>
      </c>
      <c r="H195" s="150">
        <v>0.82528923397264398</v>
      </c>
      <c r="I195" s="150">
        <v>411478</v>
      </c>
      <c r="J195" s="150">
        <v>0</v>
      </c>
      <c r="K195" s="150">
        <v>0.67667982032213103</v>
      </c>
      <c r="L195" s="176">
        <v>171612.54</v>
      </c>
      <c r="M195" s="175">
        <v>43342</v>
      </c>
      <c r="N195" s="150">
        <v>46</v>
      </c>
      <c r="O195" s="150">
        <v>1.96</v>
      </c>
      <c r="P195" s="150">
        <v>0</v>
      </c>
      <c r="Q195" s="150">
        <v>100.67</v>
      </c>
      <c r="R195" s="150">
        <v>10781.5</v>
      </c>
      <c r="S195" s="150">
        <v>585.19907899999998</v>
      </c>
      <c r="T195" s="150">
        <v>631.45115160078899</v>
      </c>
      <c r="U195" s="150">
        <v>0.22341381538640501</v>
      </c>
      <c r="V195" s="150">
        <v>7.7665482792053403E-2</v>
      </c>
      <c r="W195" s="150">
        <v>3.4176403753362699E-3</v>
      </c>
      <c r="X195" s="150">
        <v>9991.7999999999993</v>
      </c>
      <c r="Y195" s="150">
        <v>38.25</v>
      </c>
      <c r="Z195" s="150">
        <v>61316</v>
      </c>
      <c r="AA195" s="150">
        <v>15.902439024390199</v>
      </c>
      <c r="AB195" s="150">
        <v>15.2993223267974</v>
      </c>
      <c r="AC195" s="150">
        <v>6.2</v>
      </c>
      <c r="AD195" s="150">
        <v>94.386948225806407</v>
      </c>
      <c r="AE195" s="150">
        <v>0.42159999999999997</v>
      </c>
      <c r="AF195" s="150">
        <v>0.123387252530601</v>
      </c>
      <c r="AG195" s="150">
        <v>0.11374275333501301</v>
      </c>
      <c r="AH195" s="150">
        <v>0.24477983110618901</v>
      </c>
      <c r="AI195" s="150">
        <v>218.92891598347899</v>
      </c>
      <c r="AJ195" s="150">
        <v>4.5369133682493299</v>
      </c>
      <c r="AK195" s="150">
        <v>1.2217535533926001</v>
      </c>
      <c r="AL195" s="150">
        <v>1.9836699267076201</v>
      </c>
      <c r="AM195" s="150">
        <v>1.5</v>
      </c>
      <c r="AN195" s="150">
        <v>1.3463152113107</v>
      </c>
      <c r="AO195" s="150">
        <v>63</v>
      </c>
      <c r="AP195" s="150">
        <v>0</v>
      </c>
      <c r="AQ195" s="150">
        <v>4.59</v>
      </c>
      <c r="AR195" s="150">
        <v>4.0545328452612202</v>
      </c>
      <c r="AS195" s="150">
        <v>-16276.68</v>
      </c>
      <c r="AT195" s="150">
        <v>0.35076382385534599</v>
      </c>
      <c r="AU195" s="150">
        <v>6309306.4100000001</v>
      </c>
    </row>
    <row r="196" spans="1:47" ht="14.5" x14ac:dyDescent="0.35">
      <c r="A196" s="151" t="s">
        <v>973</v>
      </c>
      <c r="B196" s="151" t="s">
        <v>551</v>
      </c>
      <c r="C196" s="151" t="s">
        <v>244</v>
      </c>
      <c r="D196" t="s">
        <v>1518</v>
      </c>
      <c r="E196" s="150">
        <v>95.614999999999995</v>
      </c>
      <c r="F196" t="s">
        <v>1516</v>
      </c>
      <c r="G196" s="175">
        <v>949080</v>
      </c>
      <c r="H196" s="150">
        <v>0.66827928830929695</v>
      </c>
      <c r="I196" s="150">
        <v>949080</v>
      </c>
      <c r="J196" s="150">
        <v>4.4387709728755196E-3</v>
      </c>
      <c r="K196" s="150">
        <v>0.71293208429808197</v>
      </c>
      <c r="L196" s="176">
        <v>147137.4</v>
      </c>
      <c r="M196" s="175">
        <v>40629</v>
      </c>
      <c r="N196" s="150">
        <v>36</v>
      </c>
      <c r="O196" s="150">
        <v>14.11</v>
      </c>
      <c r="P196" s="150">
        <v>0</v>
      </c>
      <c r="Q196" s="150">
        <v>138.47999999999999</v>
      </c>
      <c r="R196" s="150">
        <v>9739.1</v>
      </c>
      <c r="S196" s="150">
        <v>1193.731121</v>
      </c>
      <c r="T196" s="150">
        <v>1505.60505461504</v>
      </c>
      <c r="U196" s="150">
        <v>0.31365007112016102</v>
      </c>
      <c r="V196" s="150">
        <v>0.20661486297968401</v>
      </c>
      <c r="W196" s="150">
        <v>0</v>
      </c>
      <c r="X196" s="150">
        <v>7721.7</v>
      </c>
      <c r="Y196" s="150">
        <v>72.27</v>
      </c>
      <c r="Z196" s="150">
        <v>54152.979382869802</v>
      </c>
      <c r="AA196" s="150">
        <v>12.012499999999999</v>
      </c>
      <c r="AB196" s="150">
        <v>16.5176576864536</v>
      </c>
      <c r="AC196" s="150">
        <v>6</v>
      </c>
      <c r="AD196" s="150">
        <v>198.95518683333299</v>
      </c>
      <c r="AE196" s="150">
        <v>0.31059999999999999</v>
      </c>
      <c r="AF196" s="150">
        <v>0.10466443885728</v>
      </c>
      <c r="AG196" s="150">
        <v>0.17972962535694401</v>
      </c>
      <c r="AH196" s="150">
        <v>0.28578340666572799</v>
      </c>
      <c r="AI196" s="150">
        <v>189.27964264743301</v>
      </c>
      <c r="AJ196" s="150">
        <v>4.5560498608093001</v>
      </c>
      <c r="AK196" s="150">
        <v>1.1143996211534499</v>
      </c>
      <c r="AL196" s="150">
        <v>1.55134039097318</v>
      </c>
      <c r="AM196" s="150">
        <v>2.5</v>
      </c>
      <c r="AN196" s="150">
        <v>1.8571208560371899</v>
      </c>
      <c r="AO196" s="150">
        <v>83</v>
      </c>
      <c r="AP196" s="150">
        <v>5.3380782918149502E-3</v>
      </c>
      <c r="AQ196" s="150">
        <v>6.18</v>
      </c>
      <c r="AR196" s="150">
        <v>3.3092789119092298</v>
      </c>
      <c r="AS196" s="150">
        <v>-20362.830000000002</v>
      </c>
      <c r="AT196" s="150">
        <v>0.41198557308953698</v>
      </c>
      <c r="AU196" s="150">
        <v>11625816.9</v>
      </c>
    </row>
    <row r="197" spans="1:47" ht="14.5" x14ac:dyDescent="0.35">
      <c r="A197" s="151" t="s">
        <v>974</v>
      </c>
      <c r="B197" s="151" t="s">
        <v>184</v>
      </c>
      <c r="C197" s="151" t="s">
        <v>185</v>
      </c>
      <c r="D197" t="s">
        <v>1520</v>
      </c>
      <c r="E197" s="150">
        <v>80.742000000000004</v>
      </c>
      <c r="F197" t="s">
        <v>1520</v>
      </c>
      <c r="G197" s="175">
        <v>-1421457</v>
      </c>
      <c r="H197" s="150">
        <v>0.15147181335773199</v>
      </c>
      <c r="I197" s="150">
        <v>-1544474</v>
      </c>
      <c r="J197" s="150">
        <v>0</v>
      </c>
      <c r="K197" s="150">
        <v>0.777086686298185</v>
      </c>
      <c r="L197" s="176">
        <v>145484.54999999999</v>
      </c>
      <c r="M197" s="175">
        <v>35221</v>
      </c>
      <c r="N197" s="150">
        <v>70</v>
      </c>
      <c r="O197" s="150">
        <v>192.5</v>
      </c>
      <c r="P197" s="150">
        <v>0</v>
      </c>
      <c r="Q197" s="150">
        <v>-350.1</v>
      </c>
      <c r="R197" s="150">
        <v>12069.5</v>
      </c>
      <c r="S197" s="150">
        <v>3519.4207299999998</v>
      </c>
      <c r="T197" s="150">
        <v>4459.5865822580499</v>
      </c>
      <c r="U197" s="150">
        <v>0.72448726214100601</v>
      </c>
      <c r="V197" s="150">
        <v>0.13303930473808401</v>
      </c>
      <c r="W197" s="150">
        <v>2.08391211584413E-2</v>
      </c>
      <c r="X197" s="150">
        <v>9525</v>
      </c>
      <c r="Y197" s="150">
        <v>236.47</v>
      </c>
      <c r="Z197" s="150">
        <v>60811.088679325097</v>
      </c>
      <c r="AA197" s="150">
        <v>12.2393822393822</v>
      </c>
      <c r="AB197" s="150">
        <v>14.883159512834601</v>
      </c>
      <c r="AC197" s="150">
        <v>37.5</v>
      </c>
      <c r="AD197" s="150">
        <v>93.851219466666706</v>
      </c>
      <c r="AE197" s="150">
        <v>0.56579999999999997</v>
      </c>
      <c r="AF197" s="150">
        <v>0.11953172389729901</v>
      </c>
      <c r="AG197" s="150">
        <v>0.14640727986233601</v>
      </c>
      <c r="AH197" s="150">
        <v>0.26863866017210503</v>
      </c>
      <c r="AI197" s="150">
        <v>178.854433240779</v>
      </c>
      <c r="AJ197" s="150">
        <v>5.6343332422505501</v>
      </c>
      <c r="AK197" s="150">
        <v>1.3335366756478499</v>
      </c>
      <c r="AL197" s="150">
        <v>3.3109942268342598</v>
      </c>
      <c r="AM197" s="150">
        <v>1.35</v>
      </c>
      <c r="AN197" s="150">
        <v>1.0160818623304499</v>
      </c>
      <c r="AO197" s="150">
        <v>143</v>
      </c>
      <c r="AP197" s="150">
        <v>8.0297397769516707E-2</v>
      </c>
      <c r="AQ197" s="150">
        <v>8.6199999999999992</v>
      </c>
      <c r="AR197" s="150">
        <v>2.8709973929658701</v>
      </c>
      <c r="AS197" s="150">
        <v>-30967.449999999699</v>
      </c>
      <c r="AT197" s="150">
        <v>0.670793785872698</v>
      </c>
      <c r="AU197" s="150">
        <v>42477685.310000002</v>
      </c>
    </row>
    <row r="198" spans="1:47" ht="14.5" x14ac:dyDescent="0.35">
      <c r="A198" s="151" t="s">
        <v>975</v>
      </c>
      <c r="B198" s="151" t="s">
        <v>764</v>
      </c>
      <c r="C198" s="151" t="s">
        <v>119</v>
      </c>
      <c r="D198" t="s">
        <v>1520</v>
      </c>
      <c r="E198" s="150">
        <v>82.971999999999994</v>
      </c>
      <c r="F198" t="s">
        <v>1520</v>
      </c>
      <c r="G198" s="175">
        <v>491292</v>
      </c>
      <c r="H198" s="150">
        <v>0.38297696477376397</v>
      </c>
      <c r="I198" s="150">
        <v>335319</v>
      </c>
      <c r="J198" s="150">
        <v>0</v>
      </c>
      <c r="K198" s="150">
        <v>0.68037054026658395</v>
      </c>
      <c r="L198" s="176">
        <v>120361.23</v>
      </c>
      <c r="M198" s="175">
        <v>34691</v>
      </c>
      <c r="N198" s="150">
        <v>19</v>
      </c>
      <c r="O198" s="150">
        <v>11.7</v>
      </c>
      <c r="P198" s="150">
        <v>0</v>
      </c>
      <c r="Q198" s="150">
        <v>-16.350000000000001</v>
      </c>
      <c r="R198" s="150">
        <v>12889.9</v>
      </c>
      <c r="S198" s="150">
        <v>581.527241</v>
      </c>
      <c r="T198" s="150">
        <v>686.48188196137596</v>
      </c>
      <c r="U198" s="150">
        <v>0.45481400070818001</v>
      </c>
      <c r="V198" s="150">
        <v>0.13780764227346001</v>
      </c>
      <c r="W198" s="150">
        <v>0</v>
      </c>
      <c r="X198" s="150">
        <v>10919.2</v>
      </c>
      <c r="Y198" s="150">
        <v>38.5</v>
      </c>
      <c r="Z198" s="150">
        <v>46863.844155844199</v>
      </c>
      <c r="AA198" s="150">
        <v>15.7209302325581</v>
      </c>
      <c r="AB198" s="150">
        <v>15.1046036623377</v>
      </c>
      <c r="AC198" s="150">
        <v>5.5</v>
      </c>
      <c r="AD198" s="150">
        <v>105.73222563636401</v>
      </c>
      <c r="AE198" s="150">
        <v>0.49930000000000002</v>
      </c>
      <c r="AF198" s="150">
        <v>0.11407885479166199</v>
      </c>
      <c r="AG198" s="150">
        <v>0.23193955277428599</v>
      </c>
      <c r="AH198" s="150">
        <v>0.34985938716917903</v>
      </c>
      <c r="AI198" s="150">
        <v>288.942612062433</v>
      </c>
      <c r="AJ198" s="150">
        <v>6.6594381293593896</v>
      </c>
      <c r="AK198" s="150">
        <v>1.3534778132216101</v>
      </c>
      <c r="AL198" s="150">
        <v>2.45574499488181</v>
      </c>
      <c r="AM198" s="150">
        <v>0.5</v>
      </c>
      <c r="AN198" s="150">
        <v>1.0882482656833501</v>
      </c>
      <c r="AO198" s="150">
        <v>163</v>
      </c>
      <c r="AP198" s="150">
        <v>0</v>
      </c>
      <c r="AQ198" s="150">
        <v>2.36</v>
      </c>
      <c r="AR198" s="150">
        <v>2.8355961494075999</v>
      </c>
      <c r="AS198" s="150">
        <v>5642.4700000000303</v>
      </c>
      <c r="AT198" s="150">
        <v>0.463453974482188</v>
      </c>
      <c r="AU198" s="150">
        <v>7495832.3499999996</v>
      </c>
    </row>
    <row r="199" spans="1:47" ht="14.5" x14ac:dyDescent="0.35">
      <c r="A199" s="151" t="s">
        <v>976</v>
      </c>
      <c r="B199" s="151" t="s">
        <v>489</v>
      </c>
      <c r="C199" s="151" t="s">
        <v>122</v>
      </c>
      <c r="D199" t="s">
        <v>1516</v>
      </c>
      <c r="E199" s="150">
        <v>95.067999999999998</v>
      </c>
      <c r="F199" t="s">
        <v>1516</v>
      </c>
      <c r="G199" s="175">
        <v>2159695</v>
      </c>
      <c r="H199" s="150">
        <v>8.9641954045597494E-2</v>
      </c>
      <c r="I199" s="150">
        <v>2127876</v>
      </c>
      <c r="J199" s="150">
        <v>2.0291378837677999E-2</v>
      </c>
      <c r="K199" s="150">
        <v>0.78723467417491999</v>
      </c>
      <c r="L199" s="176">
        <v>209254.83</v>
      </c>
      <c r="M199" s="175">
        <v>56184</v>
      </c>
      <c r="N199" s="150">
        <v>114</v>
      </c>
      <c r="O199" s="150">
        <v>153.13999999999999</v>
      </c>
      <c r="P199" s="150">
        <v>0</v>
      </c>
      <c r="Q199" s="150">
        <v>-13.36</v>
      </c>
      <c r="R199" s="150">
        <v>11421.2</v>
      </c>
      <c r="S199" s="150">
        <v>7698.506617</v>
      </c>
      <c r="T199" s="150">
        <v>9388.93351147455</v>
      </c>
      <c r="U199" s="150">
        <v>0.238090289739112</v>
      </c>
      <c r="V199" s="150">
        <v>0.15053275455280399</v>
      </c>
      <c r="W199" s="150">
        <v>4.5136573271584698E-2</v>
      </c>
      <c r="X199" s="150">
        <v>9364.9</v>
      </c>
      <c r="Y199" s="150">
        <v>465.82</v>
      </c>
      <c r="Z199" s="150">
        <v>70680.682731527195</v>
      </c>
      <c r="AA199" s="150">
        <v>13.0851926977688</v>
      </c>
      <c r="AB199" s="150">
        <v>16.526784202052301</v>
      </c>
      <c r="AC199" s="150">
        <v>41.8</v>
      </c>
      <c r="AD199" s="150">
        <v>184.174799449761</v>
      </c>
      <c r="AE199" t="s">
        <v>1581</v>
      </c>
      <c r="AF199" s="150">
        <v>0.120158720661785</v>
      </c>
      <c r="AG199" s="150">
        <v>0.12854214413704501</v>
      </c>
      <c r="AH199" s="150">
        <v>0.25380582269913698</v>
      </c>
      <c r="AI199" s="150">
        <v>144.54621595605499</v>
      </c>
      <c r="AJ199" s="150">
        <v>3.91846417563062</v>
      </c>
      <c r="AK199" s="150">
        <v>1.3846561884991799</v>
      </c>
      <c r="AL199" s="150">
        <v>3.0467955229647998</v>
      </c>
      <c r="AM199" s="150">
        <v>2.16</v>
      </c>
      <c r="AN199" s="150">
        <v>0.96230976421825898</v>
      </c>
      <c r="AO199" s="150">
        <v>28</v>
      </c>
      <c r="AP199" s="150">
        <v>7.1013727560718096E-2</v>
      </c>
      <c r="AQ199" s="150">
        <v>123.29</v>
      </c>
      <c r="AR199" s="150">
        <v>3.4286253282823602</v>
      </c>
      <c r="AS199" s="150">
        <v>199168.05</v>
      </c>
      <c r="AT199" s="150">
        <v>0.45071151174871499</v>
      </c>
      <c r="AU199" s="150">
        <v>87926300.980000004</v>
      </c>
    </row>
    <row r="200" spans="1:47" ht="14.5" x14ac:dyDescent="0.35">
      <c r="A200" s="151" t="s">
        <v>977</v>
      </c>
      <c r="B200" s="151" t="s">
        <v>186</v>
      </c>
      <c r="C200" s="151" t="s">
        <v>132</v>
      </c>
      <c r="D200" t="s">
        <v>1520</v>
      </c>
      <c r="E200" s="150">
        <v>79.385999999999996</v>
      </c>
      <c r="F200" t="s">
        <v>1520</v>
      </c>
      <c r="G200" s="175">
        <v>-10197</v>
      </c>
      <c r="H200" s="150">
        <v>0.22153075236859299</v>
      </c>
      <c r="I200" s="150">
        <v>12923</v>
      </c>
      <c r="J200" s="150">
        <v>0</v>
      </c>
      <c r="K200" s="150">
        <v>0.67352841953048104</v>
      </c>
      <c r="L200" s="176">
        <v>81864.41</v>
      </c>
      <c r="M200" s="175">
        <v>31947</v>
      </c>
      <c r="N200" s="150">
        <v>32</v>
      </c>
      <c r="O200" s="150">
        <v>125.4</v>
      </c>
      <c r="P200" s="150">
        <v>0</v>
      </c>
      <c r="Q200" s="150">
        <v>-89.86</v>
      </c>
      <c r="R200" s="150">
        <v>11891.7</v>
      </c>
      <c r="S200" s="150">
        <v>1689.9736310000001</v>
      </c>
      <c r="T200" s="150">
        <v>2176.6164025348298</v>
      </c>
      <c r="U200" s="150">
        <v>0.62073785931160497</v>
      </c>
      <c r="V200" s="150">
        <v>0.16075621537316201</v>
      </c>
      <c r="W200" s="150">
        <v>1.4081746344123899E-3</v>
      </c>
      <c r="X200" s="150">
        <v>9233</v>
      </c>
      <c r="Y200" s="150">
        <v>107.86</v>
      </c>
      <c r="Z200" s="150">
        <v>56671.184869274999</v>
      </c>
      <c r="AA200" s="150">
        <v>13.955752212389401</v>
      </c>
      <c r="AB200" s="150">
        <v>15.668214639347299</v>
      </c>
      <c r="AC200" s="150">
        <v>19.5</v>
      </c>
      <c r="AD200" s="150">
        <v>86.6653144102564</v>
      </c>
      <c r="AE200" s="150">
        <v>0.59909999999999997</v>
      </c>
      <c r="AF200" s="150">
        <v>0.118252903597538</v>
      </c>
      <c r="AG200" s="150">
        <v>0.20446007906817201</v>
      </c>
      <c r="AH200" s="150">
        <v>0.328329996842465</v>
      </c>
      <c r="AI200" s="150">
        <v>185.74017620278499</v>
      </c>
      <c r="AJ200" s="150">
        <v>5.4790421349746401</v>
      </c>
      <c r="AK200" s="150">
        <v>1.87936198613554</v>
      </c>
      <c r="AL200" s="150">
        <v>2.77259082626093</v>
      </c>
      <c r="AM200" s="150">
        <v>0.5</v>
      </c>
      <c r="AN200" s="150">
        <v>1.1067686715962599</v>
      </c>
      <c r="AO200" s="150">
        <v>29</v>
      </c>
      <c r="AP200" s="150">
        <v>1.4804845222072699E-2</v>
      </c>
      <c r="AQ200" s="150">
        <v>23.55</v>
      </c>
      <c r="AR200" s="150">
        <v>3.3412735783504601</v>
      </c>
      <c r="AS200" s="150">
        <v>-57778.22</v>
      </c>
      <c r="AT200" s="150">
        <v>0.61082149643447403</v>
      </c>
      <c r="AU200" s="150">
        <v>20096670.489999998</v>
      </c>
    </row>
    <row r="201" spans="1:47" ht="14.5" x14ac:dyDescent="0.35">
      <c r="A201" s="151" t="s">
        <v>978</v>
      </c>
      <c r="B201" s="151" t="s">
        <v>787</v>
      </c>
      <c r="C201" s="151" t="s">
        <v>188</v>
      </c>
      <c r="D201" t="s">
        <v>1520</v>
      </c>
      <c r="E201" s="150">
        <v>82.081999999999994</v>
      </c>
      <c r="F201" t="s">
        <v>1520</v>
      </c>
      <c r="G201" s="175">
        <v>-1163114</v>
      </c>
      <c r="H201" s="150">
        <v>0.100604787434163</v>
      </c>
      <c r="I201" s="150">
        <v>-1500040</v>
      </c>
      <c r="J201" s="150">
        <v>1.4064387652030301E-2</v>
      </c>
      <c r="K201" s="150">
        <v>0.79797004192047805</v>
      </c>
      <c r="L201" s="176">
        <v>228547.27</v>
      </c>
      <c r="M201" s="175">
        <v>33981</v>
      </c>
      <c r="N201" s="150">
        <v>106</v>
      </c>
      <c r="O201" s="150">
        <v>27.81</v>
      </c>
      <c r="P201" s="150">
        <v>0</v>
      </c>
      <c r="Q201" s="150">
        <v>-107.77</v>
      </c>
      <c r="R201" s="150">
        <v>13383.8</v>
      </c>
      <c r="S201" s="150">
        <v>2174.2335330000001</v>
      </c>
      <c r="T201" s="150">
        <v>2978.0344805083</v>
      </c>
      <c r="U201" s="150">
        <v>0.98943097756003595</v>
      </c>
      <c r="V201" s="150">
        <v>0.17768042813089999</v>
      </c>
      <c r="W201" s="150">
        <v>0</v>
      </c>
      <c r="X201" s="150">
        <v>9771.2999999999993</v>
      </c>
      <c r="Y201" s="150">
        <v>161.44999999999999</v>
      </c>
      <c r="Z201" s="150">
        <v>54015.9024465779</v>
      </c>
      <c r="AA201" s="150">
        <v>12.609890109890101</v>
      </c>
      <c r="AB201" s="150">
        <v>13.4669156580985</v>
      </c>
      <c r="AC201" s="150">
        <v>18</v>
      </c>
      <c r="AD201" s="150">
        <v>120.790751833333</v>
      </c>
      <c r="AE201" s="150">
        <v>0.54359999999999997</v>
      </c>
      <c r="AF201" s="150">
        <v>0.10153242699557501</v>
      </c>
      <c r="AG201" s="150">
        <v>0.221841731788889</v>
      </c>
      <c r="AH201" s="150">
        <v>0.32828385947931699</v>
      </c>
      <c r="AI201" s="150">
        <v>181.17649002334699</v>
      </c>
      <c r="AJ201" s="150">
        <v>6.3319099055645802</v>
      </c>
      <c r="AK201" s="150">
        <v>1.48173900792039</v>
      </c>
      <c r="AL201" s="150">
        <v>3.41123405767669</v>
      </c>
      <c r="AM201" s="150">
        <v>1</v>
      </c>
      <c r="AN201" s="150">
        <v>1.4240197777088499</v>
      </c>
      <c r="AO201" s="150">
        <v>382</v>
      </c>
      <c r="AP201" s="150">
        <v>3.16711590296496E-2</v>
      </c>
      <c r="AQ201" s="150">
        <v>3.58</v>
      </c>
      <c r="AR201" s="150">
        <v>2.6569526032986301</v>
      </c>
      <c r="AS201" s="150">
        <v>80629.95</v>
      </c>
      <c r="AT201" s="150">
        <v>0.66764523894713901</v>
      </c>
      <c r="AU201" s="150">
        <v>29099409.260000002</v>
      </c>
    </row>
    <row r="202" spans="1:47" ht="14.5" x14ac:dyDescent="0.35">
      <c r="A202" s="151" t="s">
        <v>979</v>
      </c>
      <c r="B202" s="151" t="s">
        <v>187</v>
      </c>
      <c r="C202" s="151" t="s">
        <v>188</v>
      </c>
      <c r="D202" t="s">
        <v>1520</v>
      </c>
      <c r="E202" s="150">
        <v>86.292000000000002</v>
      </c>
      <c r="F202" t="s">
        <v>1520</v>
      </c>
      <c r="G202" s="175">
        <v>1712478</v>
      </c>
      <c r="H202" s="150">
        <v>9.9535777427296801E-2</v>
      </c>
      <c r="I202" s="150">
        <v>1436575</v>
      </c>
      <c r="J202" s="150">
        <v>9.0336371620930792E-3</v>
      </c>
      <c r="K202" s="150">
        <v>0.68098719097945104</v>
      </c>
      <c r="L202" s="176">
        <v>133911.21</v>
      </c>
      <c r="M202" s="175">
        <v>34429</v>
      </c>
      <c r="N202" s="150">
        <v>43</v>
      </c>
      <c r="O202" s="150">
        <v>17.89</v>
      </c>
      <c r="P202" s="150">
        <v>0</v>
      </c>
      <c r="Q202" s="150">
        <v>19.670000000000002</v>
      </c>
      <c r="R202" s="150">
        <v>9846.5</v>
      </c>
      <c r="S202" s="150">
        <v>2005.1703600000001</v>
      </c>
      <c r="T202" s="150">
        <v>2677.4029550661498</v>
      </c>
      <c r="U202" s="150">
        <v>0.54196966935018898</v>
      </c>
      <c r="V202" s="150">
        <v>0.236755037611867</v>
      </c>
      <c r="W202" s="150">
        <v>9.9742148592302194E-4</v>
      </c>
      <c r="X202" s="150">
        <v>7374.3</v>
      </c>
      <c r="Y202" s="150">
        <v>172.5</v>
      </c>
      <c r="Z202" s="150">
        <v>36605.8608695652</v>
      </c>
      <c r="AA202" s="150">
        <v>11.2863636363636</v>
      </c>
      <c r="AB202" s="150">
        <v>11.624176</v>
      </c>
      <c r="AC202" s="150">
        <v>15.16</v>
      </c>
      <c r="AD202" s="150">
        <v>132.26717414248</v>
      </c>
      <c r="AE202" s="150">
        <v>0.49930000000000002</v>
      </c>
      <c r="AF202" s="150">
        <v>0.100942655061877</v>
      </c>
      <c r="AG202" s="150">
        <v>0.193345926255032</v>
      </c>
      <c r="AH202" s="150">
        <v>0.29952692692362998</v>
      </c>
      <c r="AI202" s="150">
        <v>175.52473696050399</v>
      </c>
      <c r="AJ202" s="150">
        <v>6.5883655389720897</v>
      </c>
      <c r="AK202" s="150">
        <v>1.89149555201346</v>
      </c>
      <c r="AL202" s="150">
        <v>2.9391331043280902</v>
      </c>
      <c r="AM202" s="150">
        <v>1.5</v>
      </c>
      <c r="AN202" s="150">
        <v>1.14452829103182</v>
      </c>
      <c r="AO202" s="150">
        <v>100</v>
      </c>
      <c r="AP202" s="150">
        <v>3.7148594377510002E-2</v>
      </c>
      <c r="AQ202" s="150">
        <v>8.99</v>
      </c>
      <c r="AR202" s="150">
        <v>2.3961872383139302</v>
      </c>
      <c r="AS202" s="150">
        <v>169782.77</v>
      </c>
      <c r="AT202" s="150">
        <v>0.46614493144612401</v>
      </c>
      <c r="AU202" s="150">
        <v>19743991.829999998</v>
      </c>
    </row>
    <row r="203" spans="1:47" ht="14.5" x14ac:dyDescent="0.35">
      <c r="A203" s="151" t="s">
        <v>980</v>
      </c>
      <c r="B203" s="151" t="s">
        <v>747</v>
      </c>
      <c r="C203" s="151" t="s">
        <v>149</v>
      </c>
      <c r="D203" t="s">
        <v>1520</v>
      </c>
      <c r="E203" s="150">
        <v>85.984999999999999</v>
      </c>
      <c r="F203" t="s">
        <v>1520</v>
      </c>
      <c r="G203" s="175">
        <v>892828</v>
      </c>
      <c r="H203" s="150">
        <v>0.522422264493137</v>
      </c>
      <c r="I203" s="150">
        <v>875778</v>
      </c>
      <c r="J203" s="150">
        <v>0</v>
      </c>
      <c r="K203" s="150">
        <v>0.69135463129077002</v>
      </c>
      <c r="L203" s="176">
        <v>211451.46</v>
      </c>
      <c r="M203" s="175">
        <v>38101</v>
      </c>
      <c r="N203" s="150">
        <v>147</v>
      </c>
      <c r="O203" s="150">
        <v>11.89</v>
      </c>
      <c r="P203" s="150">
        <v>0</v>
      </c>
      <c r="Q203" s="150">
        <v>75.45</v>
      </c>
      <c r="R203" s="150">
        <v>9936.9</v>
      </c>
      <c r="S203" s="150">
        <v>1201.7148090000001</v>
      </c>
      <c r="T203" s="150">
        <v>1426.15800532607</v>
      </c>
      <c r="U203" s="150">
        <v>0.35409071587799701</v>
      </c>
      <c r="V203" s="150">
        <v>0.155128526006207</v>
      </c>
      <c r="W203" s="150">
        <v>6.6571535443231801E-3</v>
      </c>
      <c r="X203" s="150">
        <v>8373.1</v>
      </c>
      <c r="Y203" s="150">
        <v>76.349999999999994</v>
      </c>
      <c r="Z203" s="150">
        <v>52767.321545514103</v>
      </c>
      <c r="AA203" s="150">
        <v>12.384615384615399</v>
      </c>
      <c r="AB203" s="150">
        <v>15.7395521807466</v>
      </c>
      <c r="AC203" s="150">
        <v>10.75</v>
      </c>
      <c r="AD203" s="150">
        <v>111.78742409302301</v>
      </c>
      <c r="AE203" s="150">
        <v>0.64339999999999997</v>
      </c>
      <c r="AF203" s="150">
        <v>0.11387148419650001</v>
      </c>
      <c r="AG203" s="150">
        <v>0.16367864774812399</v>
      </c>
      <c r="AH203" s="150">
        <v>0.28479369905225799</v>
      </c>
      <c r="AI203" s="150">
        <v>184.35156023778401</v>
      </c>
      <c r="AJ203" s="150">
        <v>4.5293880959474198</v>
      </c>
      <c r="AK203" s="150">
        <v>0.90740834529516401</v>
      </c>
      <c r="AL203" s="150">
        <v>2.2603310944397799</v>
      </c>
      <c r="AM203" s="150">
        <v>2</v>
      </c>
      <c r="AN203" s="150">
        <v>1.65678522542527</v>
      </c>
      <c r="AO203" s="150">
        <v>109</v>
      </c>
      <c r="AP203" s="150">
        <v>7.4962518740629702E-3</v>
      </c>
      <c r="AQ203" s="150">
        <v>5.5</v>
      </c>
      <c r="AR203" s="150">
        <v>3.4048666242848098</v>
      </c>
      <c r="AS203" s="150">
        <v>-34112.949999999997</v>
      </c>
      <c r="AT203" s="150">
        <v>0.395236130531126</v>
      </c>
      <c r="AU203" s="150">
        <v>11941356.560000001</v>
      </c>
    </row>
    <row r="204" spans="1:47" ht="14.5" x14ac:dyDescent="0.35">
      <c r="A204" s="151" t="s">
        <v>1551</v>
      </c>
      <c r="B204" s="151" t="s">
        <v>189</v>
      </c>
      <c r="C204" s="151" t="s">
        <v>109</v>
      </c>
      <c r="D204" t="s">
        <v>1520</v>
      </c>
      <c r="E204" s="150">
        <v>64.132999999999996</v>
      </c>
      <c r="F204" t="s">
        <v>1520</v>
      </c>
      <c r="G204" s="175">
        <v>1981555</v>
      </c>
      <c r="H204" s="150">
        <v>5.5982899962077802E-2</v>
      </c>
      <c r="I204" s="150">
        <v>2149788</v>
      </c>
      <c r="J204" s="150">
        <v>1.7263316331245699E-3</v>
      </c>
      <c r="K204" s="150">
        <v>0.70431569490435497</v>
      </c>
      <c r="L204" s="176">
        <v>68980.160000000003</v>
      </c>
      <c r="M204" s="175">
        <v>30726</v>
      </c>
      <c r="N204" s="150">
        <v>38</v>
      </c>
      <c r="O204" s="150">
        <v>395.85</v>
      </c>
      <c r="P204" s="150">
        <v>215.53</v>
      </c>
      <c r="Q204" s="150">
        <v>-116.56</v>
      </c>
      <c r="R204" s="150">
        <v>12591.9</v>
      </c>
      <c r="S204" s="150">
        <v>3478.5341779999999</v>
      </c>
      <c r="T204" s="150">
        <v>4514.7639271813896</v>
      </c>
      <c r="U204" s="150">
        <v>0.55932895996975895</v>
      </c>
      <c r="V204" s="150">
        <v>0.193644916373163</v>
      </c>
      <c r="W204" s="150">
        <v>6.6719600304010604E-3</v>
      </c>
      <c r="X204" s="150">
        <v>9701.7999999999993</v>
      </c>
      <c r="Y204" s="150">
        <v>244.05</v>
      </c>
      <c r="Z204" s="150">
        <v>64623.248760499897</v>
      </c>
      <c r="AA204" s="150">
        <v>13.0275590551181</v>
      </c>
      <c r="AB204" s="150">
        <v>14.2533668428601</v>
      </c>
      <c r="AC204" s="150">
        <v>34.119999999999997</v>
      </c>
      <c r="AD204" s="150">
        <v>101.950005216882</v>
      </c>
      <c r="AE204" s="150">
        <v>0.66569999999999996</v>
      </c>
      <c r="AF204" s="150">
        <v>0.133235544072174</v>
      </c>
      <c r="AG204" s="150">
        <v>0.13022685812964899</v>
      </c>
      <c r="AH204" s="150">
        <v>0.26833500883950601</v>
      </c>
      <c r="AI204" s="150">
        <v>165.999806370165</v>
      </c>
      <c r="AJ204" s="150">
        <v>5.90937497835258</v>
      </c>
      <c r="AK204" s="150">
        <v>2.0117268234055401</v>
      </c>
      <c r="AL204" s="150">
        <v>2.4603377690341399</v>
      </c>
      <c r="AM204" s="150">
        <v>1.5</v>
      </c>
      <c r="AN204" s="150">
        <v>0.895674504331052</v>
      </c>
      <c r="AO204" s="150">
        <v>7</v>
      </c>
      <c r="AP204" s="150">
        <v>0.13057583130575801</v>
      </c>
      <c r="AQ204" s="150">
        <v>137.57</v>
      </c>
      <c r="AR204" s="150">
        <v>2.6651990819021001</v>
      </c>
      <c r="AS204" s="150">
        <v>130413.24</v>
      </c>
      <c r="AT204" s="150">
        <v>0.594338785242713</v>
      </c>
      <c r="AU204" s="150">
        <v>43801199.009999998</v>
      </c>
    </row>
    <row r="205" spans="1:47" ht="14.5" x14ac:dyDescent="0.35">
      <c r="A205" s="151" t="s">
        <v>981</v>
      </c>
      <c r="B205" s="151" t="s">
        <v>190</v>
      </c>
      <c r="C205" s="151" t="s">
        <v>104</v>
      </c>
      <c r="D205" t="s">
        <v>1519</v>
      </c>
      <c r="E205" s="150">
        <v>87.367999999999995</v>
      </c>
      <c r="F205" t="s">
        <v>1519</v>
      </c>
      <c r="G205" s="175">
        <v>-84934</v>
      </c>
      <c r="H205" s="150">
        <v>5.96361958372758E-2</v>
      </c>
      <c r="I205" s="150">
        <v>-316803</v>
      </c>
      <c r="J205" s="150">
        <v>0</v>
      </c>
      <c r="K205" s="150">
        <v>0.75615116944541905</v>
      </c>
      <c r="L205" s="176">
        <v>161503.5</v>
      </c>
      <c r="M205" s="175">
        <v>36036</v>
      </c>
      <c r="N205" s="150">
        <v>68</v>
      </c>
      <c r="O205" s="150">
        <v>72.569999999999993</v>
      </c>
      <c r="P205" s="150">
        <v>0</v>
      </c>
      <c r="Q205" s="150">
        <v>116.65</v>
      </c>
      <c r="R205" s="150">
        <v>9833.9</v>
      </c>
      <c r="S205" s="150">
        <v>2214.1768569999999</v>
      </c>
      <c r="T205" s="150">
        <v>2787.6795195343502</v>
      </c>
      <c r="U205" s="150">
        <v>0.47119563132530701</v>
      </c>
      <c r="V205" s="150">
        <v>0.163088264994904</v>
      </c>
      <c r="W205" s="150">
        <v>1.6610428784731901E-2</v>
      </c>
      <c r="X205" s="150">
        <v>7810.8</v>
      </c>
      <c r="Y205" s="150">
        <v>124.95</v>
      </c>
      <c r="Z205" s="150">
        <v>63012.448979591798</v>
      </c>
      <c r="AA205" s="150">
        <v>14.0503597122302</v>
      </c>
      <c r="AB205" s="150">
        <v>17.720503057222899</v>
      </c>
      <c r="AC205" s="150">
        <v>10.5</v>
      </c>
      <c r="AD205" s="150">
        <v>210.873986380952</v>
      </c>
      <c r="AE205" s="150">
        <v>0.49930000000000002</v>
      </c>
      <c r="AF205" s="150">
        <v>0.10340685306221201</v>
      </c>
      <c r="AG205" s="150">
        <v>0.21775103390834899</v>
      </c>
      <c r="AH205" s="150">
        <v>0.32727892707225098</v>
      </c>
      <c r="AI205" s="150">
        <v>181.66931820658999</v>
      </c>
      <c r="AJ205" s="150">
        <v>5.4363073526779502</v>
      </c>
      <c r="AK205" s="150">
        <v>1.9072105019788801</v>
      </c>
      <c r="AL205" s="150">
        <v>2.5287179053718098</v>
      </c>
      <c r="AM205" s="150">
        <v>1.35</v>
      </c>
      <c r="AN205" s="150">
        <v>0.77459856790056403</v>
      </c>
      <c r="AO205" s="150">
        <v>93</v>
      </c>
      <c r="AP205" s="150">
        <v>9.7244732576985404E-3</v>
      </c>
      <c r="AQ205" s="150">
        <v>5.94</v>
      </c>
      <c r="AR205" s="150">
        <v>3.5672683100092302</v>
      </c>
      <c r="AS205" s="150">
        <v>-48513.83</v>
      </c>
      <c r="AT205" s="150">
        <v>0.51993487969953001</v>
      </c>
      <c r="AU205" s="150">
        <v>21773957.73</v>
      </c>
    </row>
    <row r="206" spans="1:47" ht="14.5" x14ac:dyDescent="0.35">
      <c r="A206" s="151" t="s">
        <v>982</v>
      </c>
      <c r="B206" s="151" t="s">
        <v>639</v>
      </c>
      <c r="C206" s="151" t="s">
        <v>274</v>
      </c>
      <c r="D206" t="s">
        <v>1518</v>
      </c>
      <c r="E206" s="150">
        <v>94.233999999999995</v>
      </c>
      <c r="F206" t="s">
        <v>1516</v>
      </c>
      <c r="G206" s="175">
        <v>501813</v>
      </c>
      <c r="H206" s="150">
        <v>0.352524311388415</v>
      </c>
      <c r="I206" s="150">
        <v>496439</v>
      </c>
      <c r="J206" s="150">
        <v>0</v>
      </c>
      <c r="K206" s="150">
        <v>0.76290584630619795</v>
      </c>
      <c r="L206" s="176">
        <v>138252.26</v>
      </c>
      <c r="M206" s="175">
        <v>46646</v>
      </c>
      <c r="N206" t="s">
        <v>1581</v>
      </c>
      <c r="O206" s="150">
        <v>16.13</v>
      </c>
      <c r="P206" s="150">
        <v>0</v>
      </c>
      <c r="Q206" s="150">
        <v>112.98</v>
      </c>
      <c r="R206" s="150">
        <v>9567.7999999999993</v>
      </c>
      <c r="S206" s="150">
        <v>1287.374376</v>
      </c>
      <c r="T206" s="150">
        <v>1405.22202209183</v>
      </c>
      <c r="U206" s="150">
        <v>0.23251586762979001</v>
      </c>
      <c r="V206" s="150">
        <v>9.0705791708254394E-2</v>
      </c>
      <c r="W206" s="150">
        <v>0</v>
      </c>
      <c r="X206" s="150">
        <v>8765.4</v>
      </c>
      <c r="Y206" s="150">
        <v>80.84</v>
      </c>
      <c r="Z206" s="150">
        <v>57411.871598218699</v>
      </c>
      <c r="AA206" s="150">
        <v>13.6091954022989</v>
      </c>
      <c r="AB206" s="150">
        <v>15.924967540821401</v>
      </c>
      <c r="AC206" s="150">
        <v>11</v>
      </c>
      <c r="AD206" s="150">
        <v>117.034034181818</v>
      </c>
      <c r="AE206" s="150">
        <v>0.43269999999999997</v>
      </c>
      <c r="AF206" s="150">
        <v>0.14225835259936101</v>
      </c>
      <c r="AG206" s="150">
        <v>0.13408394604856899</v>
      </c>
      <c r="AH206" s="150">
        <v>0.27980817398704499</v>
      </c>
      <c r="AI206" s="150">
        <v>174.806182409211</v>
      </c>
      <c r="AJ206" s="150">
        <v>4.5010561630991699</v>
      </c>
      <c r="AK206" s="150">
        <v>1.35329197790625</v>
      </c>
      <c r="AL206" s="150">
        <v>2.2055412124901701</v>
      </c>
      <c r="AM206" s="150">
        <v>2.1</v>
      </c>
      <c r="AN206" s="150">
        <v>1.3780472950364</v>
      </c>
      <c r="AO206" s="150">
        <v>48</v>
      </c>
      <c r="AP206" s="150">
        <v>2.3233301064859602E-2</v>
      </c>
      <c r="AQ206" s="150">
        <v>20.5</v>
      </c>
      <c r="AR206" s="150">
        <v>4.3957422441705196</v>
      </c>
      <c r="AS206" s="150">
        <v>-17212.89</v>
      </c>
      <c r="AT206" s="150">
        <v>0.36986564625825302</v>
      </c>
      <c r="AU206" s="150">
        <v>12317392.5</v>
      </c>
    </row>
    <row r="207" spans="1:47" ht="14.5" x14ac:dyDescent="0.35">
      <c r="A207" s="151" t="s">
        <v>983</v>
      </c>
      <c r="B207" s="151" t="s">
        <v>359</v>
      </c>
      <c r="C207" s="151" t="s">
        <v>360</v>
      </c>
      <c r="D207" t="s">
        <v>1518</v>
      </c>
      <c r="E207" s="150">
        <v>85.481999999999999</v>
      </c>
      <c r="F207" t="s">
        <v>1518</v>
      </c>
      <c r="G207" s="175">
        <v>699619</v>
      </c>
      <c r="H207" s="150">
        <v>0.42914857176785298</v>
      </c>
      <c r="I207" s="150">
        <v>717883</v>
      </c>
      <c r="J207" s="150">
        <v>0</v>
      </c>
      <c r="K207" s="150">
        <v>0.64327257370377</v>
      </c>
      <c r="L207" s="176">
        <v>113152.96000000001</v>
      </c>
      <c r="M207" s="175">
        <v>33758</v>
      </c>
      <c r="N207" s="150">
        <v>9</v>
      </c>
      <c r="O207" s="150">
        <v>12.42</v>
      </c>
      <c r="P207" s="150">
        <v>0</v>
      </c>
      <c r="Q207" s="150">
        <v>27.24</v>
      </c>
      <c r="R207" s="150">
        <v>10193.799999999999</v>
      </c>
      <c r="S207" s="150">
        <v>1050.709245</v>
      </c>
      <c r="T207" s="150">
        <v>1268.5668564457901</v>
      </c>
      <c r="U207" s="150">
        <v>0.49592602090409899</v>
      </c>
      <c r="V207" s="150">
        <v>0.12723007971629699</v>
      </c>
      <c r="W207" s="150">
        <v>9.5173808050009101E-4</v>
      </c>
      <c r="X207" s="150">
        <v>8443.2000000000007</v>
      </c>
      <c r="Y207" s="150">
        <v>63.99</v>
      </c>
      <c r="Z207" s="150">
        <v>51563.769651508002</v>
      </c>
      <c r="AA207" s="150">
        <v>11.5</v>
      </c>
      <c r="AB207" s="150">
        <v>16.4198975621191</v>
      </c>
      <c r="AC207" s="150">
        <v>9.94</v>
      </c>
      <c r="AD207" s="150">
        <v>105.705155432596</v>
      </c>
      <c r="AE207" s="150">
        <v>0.27739999999999998</v>
      </c>
      <c r="AF207" s="150">
        <v>0.108412155418893</v>
      </c>
      <c r="AG207" s="150">
        <v>0.19435976163194499</v>
      </c>
      <c r="AH207" s="150">
        <v>0.31390985447078501</v>
      </c>
      <c r="AI207" s="150">
        <v>177.33450132534</v>
      </c>
      <c r="AJ207" s="150">
        <v>5.3953485002173602</v>
      </c>
      <c r="AK207" s="150">
        <v>1.2112696495945301</v>
      </c>
      <c r="AL207" s="150">
        <v>2.90728192908167</v>
      </c>
      <c r="AM207" s="150">
        <v>2</v>
      </c>
      <c r="AN207" s="150">
        <v>1.57651106684584</v>
      </c>
      <c r="AO207" s="150">
        <v>55</v>
      </c>
      <c r="AP207" s="150">
        <v>0.04</v>
      </c>
      <c r="AQ207" s="150">
        <v>7.64</v>
      </c>
      <c r="AR207" s="150">
        <v>2.6728817506075702</v>
      </c>
      <c r="AS207" s="150">
        <v>2566.43999999994</v>
      </c>
      <c r="AT207" s="150">
        <v>0.51531329625299405</v>
      </c>
      <c r="AU207" s="150">
        <v>10710770.27</v>
      </c>
    </row>
    <row r="208" spans="1:47" ht="14.5" x14ac:dyDescent="0.35">
      <c r="A208" s="151" t="s">
        <v>984</v>
      </c>
      <c r="B208" s="151" t="s">
        <v>361</v>
      </c>
      <c r="C208" s="151" t="s">
        <v>185</v>
      </c>
      <c r="D208" t="s">
        <v>1520</v>
      </c>
      <c r="E208" s="150">
        <v>88.224000000000004</v>
      </c>
      <c r="F208" t="s">
        <v>1520</v>
      </c>
      <c r="G208" s="175">
        <v>227745</v>
      </c>
      <c r="H208" s="150">
        <v>5.2645347933060402E-2</v>
      </c>
      <c r="I208" s="150">
        <v>214686</v>
      </c>
      <c r="J208" s="150">
        <v>0</v>
      </c>
      <c r="K208" s="150">
        <v>0.70995954190600796</v>
      </c>
      <c r="L208" s="176">
        <v>138340.48000000001</v>
      </c>
      <c r="M208" s="175">
        <v>39937</v>
      </c>
      <c r="N208" s="150">
        <v>20</v>
      </c>
      <c r="O208" s="150">
        <v>16.350000000000001</v>
      </c>
      <c r="P208" s="150">
        <v>0</v>
      </c>
      <c r="Q208" s="150">
        <v>49.73</v>
      </c>
      <c r="R208" s="150">
        <v>10398</v>
      </c>
      <c r="S208" s="150">
        <v>877.34738200000004</v>
      </c>
      <c r="T208" s="150">
        <v>1007.60700371796</v>
      </c>
      <c r="U208" s="150">
        <v>0.359267294194764</v>
      </c>
      <c r="V208" s="150">
        <v>0.142418483902195</v>
      </c>
      <c r="W208" s="150">
        <v>0</v>
      </c>
      <c r="X208" s="150">
        <v>9053.7999999999993</v>
      </c>
      <c r="Y208" s="150">
        <v>56.14</v>
      </c>
      <c r="Z208" s="150">
        <v>61989.422158888498</v>
      </c>
      <c r="AA208" s="150">
        <v>13.559322033898299</v>
      </c>
      <c r="AB208" s="150">
        <v>15.6278479159245</v>
      </c>
      <c r="AC208" s="150">
        <v>8.1</v>
      </c>
      <c r="AD208" s="150">
        <v>108.314491604938</v>
      </c>
      <c r="AE208" s="150">
        <v>0.27739999999999998</v>
      </c>
      <c r="AF208" s="150">
        <v>0.113741361291032</v>
      </c>
      <c r="AG208" s="150">
        <v>0.11197565514278</v>
      </c>
      <c r="AH208" s="150">
        <v>0.228165489129735</v>
      </c>
      <c r="AI208" s="150">
        <v>215.313801437889</v>
      </c>
      <c r="AJ208" s="150">
        <v>4.65879918477542</v>
      </c>
      <c r="AK208" s="150">
        <v>1.4417840713586201</v>
      </c>
      <c r="AL208" s="150">
        <v>1.9064474735978401</v>
      </c>
      <c r="AM208" s="150">
        <v>1.5</v>
      </c>
      <c r="AN208" s="150">
        <v>0</v>
      </c>
      <c r="AO208" s="150">
        <v>59</v>
      </c>
      <c r="AP208" s="150">
        <v>0</v>
      </c>
      <c r="AQ208" s="150">
        <v>0</v>
      </c>
      <c r="AR208" s="150">
        <v>3.4388768574138502</v>
      </c>
      <c r="AS208" s="150">
        <v>35660.53</v>
      </c>
      <c r="AT208" s="150">
        <v>0.55826107074300102</v>
      </c>
      <c r="AU208" s="150">
        <v>9122664.1899999995</v>
      </c>
    </row>
    <row r="209" spans="1:47" ht="14.5" x14ac:dyDescent="0.35">
      <c r="A209" s="151" t="s">
        <v>1552</v>
      </c>
      <c r="B209" s="151" t="s">
        <v>191</v>
      </c>
      <c r="C209" s="151" t="s">
        <v>192</v>
      </c>
      <c r="D209" t="s">
        <v>1516</v>
      </c>
      <c r="E209" s="150">
        <v>99.048000000000002</v>
      </c>
      <c r="F209" t="s">
        <v>1516</v>
      </c>
      <c r="G209" s="175">
        <v>1821499</v>
      </c>
      <c r="H209" s="150">
        <v>0.68878293992974604</v>
      </c>
      <c r="I209" s="150">
        <v>1869399</v>
      </c>
      <c r="J209" s="150">
        <v>0</v>
      </c>
      <c r="K209" s="150">
        <v>0.72551708577005403</v>
      </c>
      <c r="L209" s="176">
        <v>87228.22</v>
      </c>
      <c r="M209" s="175">
        <v>29798</v>
      </c>
      <c r="N209" s="150">
        <v>10</v>
      </c>
      <c r="O209" s="150">
        <v>27.52</v>
      </c>
      <c r="P209" s="150">
        <v>0</v>
      </c>
      <c r="Q209" s="150">
        <v>176.31</v>
      </c>
      <c r="R209" s="150">
        <v>11596.6</v>
      </c>
      <c r="S209" s="150">
        <v>1688.7905330000001</v>
      </c>
      <c r="T209" s="150">
        <v>2147.4068548821001</v>
      </c>
      <c r="U209" s="150">
        <v>0.61485623036708503</v>
      </c>
      <c r="V209" s="150">
        <v>0.15088934596721801</v>
      </c>
      <c r="W209" s="150">
        <v>4.4384722992759701E-3</v>
      </c>
      <c r="X209" s="150">
        <v>9120</v>
      </c>
      <c r="Y209" s="150">
        <v>108.95</v>
      </c>
      <c r="Z209" s="150">
        <v>58012.891968793003</v>
      </c>
      <c r="AA209" s="150">
        <v>11.198347107438</v>
      </c>
      <c r="AB209" s="150">
        <v>15.500601496099099</v>
      </c>
      <c r="AC209" s="150">
        <v>11</v>
      </c>
      <c r="AD209" s="150">
        <v>153.52641209090899</v>
      </c>
      <c r="AE209" s="150">
        <v>0.63239999999999996</v>
      </c>
      <c r="AF209" s="150">
        <v>0.115903330994615</v>
      </c>
      <c r="AG209" s="150">
        <v>0.16206651640282299</v>
      </c>
      <c r="AH209" s="150">
        <v>0.28294378865093101</v>
      </c>
      <c r="AI209" s="150">
        <v>143.52460844828801</v>
      </c>
      <c r="AJ209" s="150">
        <v>9.4656664452539996</v>
      </c>
      <c r="AK209" s="150">
        <v>1.73545999513167</v>
      </c>
      <c r="AL209" s="150">
        <v>4.5167338881027099</v>
      </c>
      <c r="AM209" s="150">
        <v>1.5</v>
      </c>
      <c r="AN209" s="150">
        <v>0.18200691112839601</v>
      </c>
      <c r="AO209" s="150">
        <v>7</v>
      </c>
      <c r="AP209" s="150">
        <v>2.7272727272727299E-2</v>
      </c>
      <c r="AQ209" s="150">
        <v>10.57</v>
      </c>
      <c r="AR209" s="150">
        <v>3.7205049004093098</v>
      </c>
      <c r="AS209" s="150">
        <v>384.180000000051</v>
      </c>
      <c r="AT209" s="150">
        <v>0.43410751797876601</v>
      </c>
      <c r="AU209" s="150">
        <v>19584256.52</v>
      </c>
    </row>
    <row r="210" spans="1:47" ht="14.5" x14ac:dyDescent="0.35">
      <c r="A210" s="151" t="s">
        <v>985</v>
      </c>
      <c r="B210" s="151" t="s">
        <v>443</v>
      </c>
      <c r="C210" s="151" t="s">
        <v>375</v>
      </c>
      <c r="D210" t="s">
        <v>1519</v>
      </c>
      <c r="E210" s="150">
        <v>92.45</v>
      </c>
      <c r="F210" t="s">
        <v>1519</v>
      </c>
      <c r="G210" s="175">
        <v>807889</v>
      </c>
      <c r="H210" s="150">
        <v>0.28724404691530098</v>
      </c>
      <c r="I210" s="150">
        <v>1398038</v>
      </c>
      <c r="J210" s="150">
        <v>2.0430436509781401E-2</v>
      </c>
      <c r="K210" s="150">
        <v>0.63854390671964201</v>
      </c>
      <c r="L210" s="176">
        <v>107608.88</v>
      </c>
      <c r="M210" s="175">
        <v>39527</v>
      </c>
      <c r="N210" s="150">
        <v>114</v>
      </c>
      <c r="O210" s="150">
        <v>46.33</v>
      </c>
      <c r="P210" s="150">
        <v>0</v>
      </c>
      <c r="Q210" s="150">
        <v>187.7</v>
      </c>
      <c r="R210" s="150">
        <v>11459.6</v>
      </c>
      <c r="S210" s="150">
        <v>2778.2183639999998</v>
      </c>
      <c r="T210" s="150">
        <v>3608.24486411005</v>
      </c>
      <c r="U210" s="150">
        <v>0.51979670018479496</v>
      </c>
      <c r="V210" s="150">
        <v>0.182685525578795</v>
      </c>
      <c r="W210" s="150">
        <v>6.5788410431801498E-3</v>
      </c>
      <c r="X210" s="150">
        <v>8823.5</v>
      </c>
      <c r="Y210" s="150">
        <v>171.02</v>
      </c>
      <c r="Z210" s="150">
        <v>63504.176646006301</v>
      </c>
      <c r="AA210" s="150">
        <v>11.604060913705601</v>
      </c>
      <c r="AB210" s="150">
        <v>16.244991018594298</v>
      </c>
      <c r="AC210" s="150">
        <v>15</v>
      </c>
      <c r="AD210" s="150">
        <v>185.21455760000001</v>
      </c>
      <c r="AE210" s="150">
        <v>0.31059999999999999</v>
      </c>
      <c r="AF210" s="150">
        <v>0.123930458149734</v>
      </c>
      <c r="AG210" s="150">
        <v>0.12880914950010899</v>
      </c>
      <c r="AH210" s="150">
        <v>0.25731584366148003</v>
      </c>
      <c r="AI210" s="150">
        <v>131.723627178501</v>
      </c>
      <c r="AJ210" s="150">
        <v>5.5432459551258804</v>
      </c>
      <c r="AK210" s="150">
        <v>1.16829168454217</v>
      </c>
      <c r="AL210" s="150">
        <v>3.1442449249502</v>
      </c>
      <c r="AM210" s="150">
        <v>5.0999999999999996</v>
      </c>
      <c r="AN210" s="150">
        <v>1.17923455240597</v>
      </c>
      <c r="AO210" s="150">
        <v>41</v>
      </c>
      <c r="AP210" s="150">
        <v>2.7242837012682E-2</v>
      </c>
      <c r="AQ210" s="150">
        <v>47.2</v>
      </c>
      <c r="AR210" s="150">
        <v>3.1420058771499799</v>
      </c>
      <c r="AS210" s="150">
        <v>-26052.339999999898</v>
      </c>
      <c r="AT210" s="150">
        <v>0.45564772923979202</v>
      </c>
      <c r="AU210" s="150">
        <v>31837222.010000002</v>
      </c>
    </row>
    <row r="211" spans="1:47" ht="14.5" x14ac:dyDescent="0.35">
      <c r="A211" s="151" t="s">
        <v>986</v>
      </c>
      <c r="B211" s="151" t="s">
        <v>430</v>
      </c>
      <c r="C211" s="151" t="s">
        <v>308</v>
      </c>
      <c r="D211" t="s">
        <v>1518</v>
      </c>
      <c r="E211" s="150">
        <v>79.531999999999996</v>
      </c>
      <c r="F211" t="s">
        <v>1516</v>
      </c>
      <c r="G211" s="175">
        <v>329236</v>
      </c>
      <c r="H211" s="150">
        <v>0.30992314870773202</v>
      </c>
      <c r="I211" s="150">
        <v>329235</v>
      </c>
      <c r="J211" s="150">
        <v>4.4985709000618301E-3</v>
      </c>
      <c r="K211" s="150">
        <v>0.73760076510197403</v>
      </c>
      <c r="L211" s="176">
        <v>154865.43</v>
      </c>
      <c r="M211" s="175">
        <v>43077</v>
      </c>
      <c r="N211" s="150">
        <v>146</v>
      </c>
      <c r="O211" s="150">
        <v>59.97</v>
      </c>
      <c r="P211" s="150">
        <v>0</v>
      </c>
      <c r="Q211" s="150">
        <v>12.76</v>
      </c>
      <c r="R211" s="150">
        <v>10172.4</v>
      </c>
      <c r="S211" s="150">
        <v>1717.003346</v>
      </c>
      <c r="T211" s="150">
        <v>2082.3062131083102</v>
      </c>
      <c r="U211" s="150">
        <v>0.32506363618932599</v>
      </c>
      <c r="V211" s="150">
        <v>0.15624207350845801</v>
      </c>
      <c r="W211" s="150">
        <v>1.1648200946487799E-3</v>
      </c>
      <c r="X211" s="150">
        <v>8387.7999999999993</v>
      </c>
      <c r="Y211" s="150">
        <v>107.46</v>
      </c>
      <c r="Z211" s="150">
        <v>52039.169179229502</v>
      </c>
      <c r="AA211" s="150">
        <v>12.5555555555556</v>
      </c>
      <c r="AB211" s="150">
        <v>15.978069477014699</v>
      </c>
      <c r="AC211" s="150">
        <v>13</v>
      </c>
      <c r="AD211" s="150">
        <v>132.07718046153801</v>
      </c>
      <c r="AE211" s="150">
        <v>0.38829999999999998</v>
      </c>
      <c r="AF211" s="150">
        <v>0.124707795450672</v>
      </c>
      <c r="AG211" s="150">
        <v>0.145602244290268</v>
      </c>
      <c r="AH211" s="150">
        <v>0.27225406528040502</v>
      </c>
      <c r="AI211" s="150">
        <v>209.45736700969701</v>
      </c>
      <c r="AJ211" s="150">
        <v>4.1909123037267904</v>
      </c>
      <c r="AK211" s="150">
        <v>1.1219059390110599</v>
      </c>
      <c r="AL211" s="150">
        <v>2.0673900216606098</v>
      </c>
      <c r="AM211" s="150">
        <v>3</v>
      </c>
      <c r="AN211" s="150">
        <v>1.4058387420685701</v>
      </c>
      <c r="AO211" s="150">
        <v>182</v>
      </c>
      <c r="AP211" s="150">
        <v>0</v>
      </c>
      <c r="AQ211" s="150">
        <v>5.23</v>
      </c>
      <c r="AR211" s="150">
        <v>3.6000646914287802</v>
      </c>
      <c r="AS211" s="150">
        <v>-45222.95</v>
      </c>
      <c r="AT211" s="150">
        <v>0.39637533576348499</v>
      </c>
      <c r="AU211" s="150">
        <v>17466071.5</v>
      </c>
    </row>
    <row r="212" spans="1:47" ht="14.5" x14ac:dyDescent="0.35">
      <c r="A212" s="151" t="s">
        <v>987</v>
      </c>
      <c r="B212" s="151" t="s">
        <v>405</v>
      </c>
      <c r="C212" s="151" t="s">
        <v>104</v>
      </c>
      <c r="D212" t="s">
        <v>1520</v>
      </c>
      <c r="E212" s="150">
        <v>84.896000000000001</v>
      </c>
      <c r="F212" t="s">
        <v>1520</v>
      </c>
      <c r="G212" s="175">
        <v>73217</v>
      </c>
      <c r="H212" s="150">
        <v>0.13118951432571299</v>
      </c>
      <c r="I212" s="150">
        <v>80984</v>
      </c>
      <c r="J212" s="150">
        <v>0</v>
      </c>
      <c r="K212" s="150">
        <v>0.75250777671451097</v>
      </c>
      <c r="L212" s="176">
        <v>167838.8</v>
      </c>
      <c r="M212" s="175">
        <v>38406</v>
      </c>
      <c r="N212" s="150">
        <v>68</v>
      </c>
      <c r="O212" s="150">
        <v>35.409999999999997</v>
      </c>
      <c r="P212" s="150">
        <v>0</v>
      </c>
      <c r="Q212" s="150">
        <v>42.76</v>
      </c>
      <c r="R212" s="150">
        <v>11259</v>
      </c>
      <c r="S212" s="150">
        <v>1066.0821539999999</v>
      </c>
      <c r="T212" s="150">
        <v>1311.3113440219299</v>
      </c>
      <c r="U212" s="150">
        <v>0.45092354111388699</v>
      </c>
      <c r="V212" s="150">
        <v>0.17003453375507899</v>
      </c>
      <c r="W212" s="150">
        <v>1.87602802701076E-3</v>
      </c>
      <c r="X212" s="150">
        <v>9153.5</v>
      </c>
      <c r="Y212" s="150">
        <v>69.099999999999994</v>
      </c>
      <c r="Z212" s="150">
        <v>59194.445296671503</v>
      </c>
      <c r="AA212" s="150">
        <v>14.4705882352941</v>
      </c>
      <c r="AB212" s="150">
        <v>15.4281064254703</v>
      </c>
      <c r="AC212" s="150">
        <v>8</v>
      </c>
      <c r="AD212" s="150">
        <v>133.26026924999999</v>
      </c>
      <c r="AE212" s="150">
        <v>0.31059999999999999</v>
      </c>
      <c r="AF212" s="150">
        <v>0.115573244429218</v>
      </c>
      <c r="AG212" s="150">
        <v>0.198308721552339</v>
      </c>
      <c r="AH212" s="150">
        <v>0.315731088775216</v>
      </c>
      <c r="AI212" s="150">
        <v>227.68976958224201</v>
      </c>
      <c r="AJ212" s="150">
        <v>5.06780115022082</v>
      </c>
      <c r="AK212" s="150">
        <v>1.4099998352119201</v>
      </c>
      <c r="AL212" s="150">
        <v>2.7808464751829201</v>
      </c>
      <c r="AM212" s="150">
        <v>2.0499999999999998</v>
      </c>
      <c r="AN212" s="150">
        <v>1.4348175843283</v>
      </c>
      <c r="AO212" s="150">
        <v>122</v>
      </c>
      <c r="AP212" s="150">
        <v>1.2820512820512801E-3</v>
      </c>
      <c r="AQ212" s="150">
        <v>6.02</v>
      </c>
      <c r="AR212" s="150">
        <v>3.4805893473913798</v>
      </c>
      <c r="AS212" s="150">
        <v>-48033.56</v>
      </c>
      <c r="AT212" s="150">
        <v>0.46616169757838999</v>
      </c>
      <c r="AU212" s="150">
        <v>12003071.74</v>
      </c>
    </row>
    <row r="213" spans="1:47" ht="14.5" x14ac:dyDescent="0.35">
      <c r="A213" s="151" t="s">
        <v>1553</v>
      </c>
      <c r="B213" s="151" t="s">
        <v>193</v>
      </c>
      <c r="C213" s="151" t="s">
        <v>122</v>
      </c>
      <c r="D213" t="s">
        <v>1518</v>
      </c>
      <c r="E213" s="150">
        <v>106.264</v>
      </c>
      <c r="F213" t="s">
        <v>1518</v>
      </c>
      <c r="G213" s="175">
        <v>256633</v>
      </c>
      <c r="H213" s="150">
        <v>0.27078930379171701</v>
      </c>
      <c r="I213" s="150">
        <v>-1502380</v>
      </c>
      <c r="J213" s="150">
        <v>0</v>
      </c>
      <c r="K213" s="150">
        <v>0.80694679738149999</v>
      </c>
      <c r="L213" s="176">
        <v>352957.58</v>
      </c>
      <c r="M213" s="175">
        <v>61297</v>
      </c>
      <c r="N213" s="150">
        <v>3</v>
      </c>
      <c r="O213" s="150">
        <v>17.54</v>
      </c>
      <c r="P213" s="150">
        <v>0</v>
      </c>
      <c r="Q213" s="150">
        <v>-2.91</v>
      </c>
      <c r="R213" s="150">
        <v>17019.7</v>
      </c>
      <c r="S213" s="150">
        <v>1057.08872</v>
      </c>
      <c r="T213" s="150">
        <v>1213.4369675324699</v>
      </c>
      <c r="U213" s="150">
        <v>6.2726308346190696E-2</v>
      </c>
      <c r="V213" s="150">
        <v>0.117238773487243</v>
      </c>
      <c r="W213" s="150">
        <v>1.3108748336658101E-3</v>
      </c>
      <c r="X213" s="150">
        <v>14826.8</v>
      </c>
      <c r="Y213" s="150">
        <v>85.3</v>
      </c>
      <c r="Z213" s="150">
        <v>78850.562719812398</v>
      </c>
      <c r="AA213" s="150">
        <v>14.034482758620699</v>
      </c>
      <c r="AB213" s="150">
        <v>12.392599296600199</v>
      </c>
      <c r="AC213" s="150">
        <v>13</v>
      </c>
      <c r="AD213" s="150">
        <v>81.314516923076894</v>
      </c>
      <c r="AE213" s="150">
        <v>0.34389999999999998</v>
      </c>
      <c r="AF213" s="150">
        <v>0.134072900709925</v>
      </c>
      <c r="AG213" s="150">
        <v>0.12689525675760299</v>
      </c>
      <c r="AH213" s="150">
        <v>0.26742973978682499</v>
      </c>
      <c r="AI213" s="150">
        <v>260.50036746206098</v>
      </c>
      <c r="AJ213" s="150">
        <v>5.8533776128291901</v>
      </c>
      <c r="AK213" s="150">
        <v>1.30536161991778</v>
      </c>
      <c r="AL213" s="150">
        <v>2.6973683235768302</v>
      </c>
      <c r="AM213" s="150">
        <v>2</v>
      </c>
      <c r="AN213" t="s">
        <v>1581</v>
      </c>
      <c r="AO213" s="150">
        <v>2</v>
      </c>
      <c r="AP213" s="150">
        <v>0.125</v>
      </c>
      <c r="AQ213" t="s">
        <v>1581</v>
      </c>
      <c r="AR213" s="150">
        <v>6.3706289168317598</v>
      </c>
      <c r="AS213" s="150">
        <v>-44269.98</v>
      </c>
      <c r="AT213" s="150">
        <v>0.25996976971914998</v>
      </c>
      <c r="AU213" s="150">
        <v>17991372.420000002</v>
      </c>
    </row>
    <row r="214" spans="1:47" ht="14.5" x14ac:dyDescent="0.35">
      <c r="A214" s="151" t="s">
        <v>988</v>
      </c>
      <c r="B214" s="151" t="s">
        <v>362</v>
      </c>
      <c r="C214" s="151" t="s">
        <v>200</v>
      </c>
      <c r="D214" t="s">
        <v>1516</v>
      </c>
      <c r="E214" s="150">
        <v>107.002</v>
      </c>
      <c r="F214" t="s">
        <v>1516</v>
      </c>
      <c r="G214" s="175">
        <v>-475728</v>
      </c>
      <c r="H214" s="150">
        <v>0.101360598929309</v>
      </c>
      <c r="I214" s="150">
        <v>-387383</v>
      </c>
      <c r="J214" s="150">
        <v>4.9875007519192202E-3</v>
      </c>
      <c r="K214" s="150">
        <v>0.80062859573365697</v>
      </c>
      <c r="L214" s="176">
        <v>203505.45</v>
      </c>
      <c r="M214" s="175">
        <v>82926</v>
      </c>
      <c r="N214" s="150">
        <v>78</v>
      </c>
      <c r="O214" s="150">
        <v>13.99</v>
      </c>
      <c r="P214" s="150">
        <v>0</v>
      </c>
      <c r="Q214" s="150">
        <v>-36.21</v>
      </c>
      <c r="R214" s="150">
        <v>12653.6</v>
      </c>
      <c r="S214" s="150">
        <v>2424.201881</v>
      </c>
      <c r="T214" s="150">
        <v>2802.0286367642898</v>
      </c>
      <c r="U214" s="150">
        <v>4.8804905617512002E-2</v>
      </c>
      <c r="V214" s="150">
        <v>0.10653956876457001</v>
      </c>
      <c r="W214" s="150">
        <v>7.0500539307188203E-3</v>
      </c>
      <c r="X214" s="150">
        <v>10947.4</v>
      </c>
      <c r="Y214" s="150">
        <v>148.53</v>
      </c>
      <c r="Z214" s="150">
        <v>71556.984110953999</v>
      </c>
      <c r="AA214" s="150">
        <v>14.828025477707</v>
      </c>
      <c r="AB214" s="150">
        <v>16.321294560021499</v>
      </c>
      <c r="AC214" s="150">
        <v>12.5</v>
      </c>
      <c r="AD214" s="150">
        <v>193.93615048000001</v>
      </c>
      <c r="AE214" s="150">
        <v>0.41039999999999999</v>
      </c>
      <c r="AF214" s="150">
        <v>0.11761112915765901</v>
      </c>
      <c r="AG214" s="150">
        <v>0.173708755353114</v>
      </c>
      <c r="AH214" s="150">
        <v>0.29857975866920899</v>
      </c>
      <c r="AI214" s="150">
        <v>186.220051860442</v>
      </c>
      <c r="AJ214" s="150">
        <v>6.3320280217528602</v>
      </c>
      <c r="AK214" s="150">
        <v>1.4254674537862599</v>
      </c>
      <c r="AL214" s="150">
        <v>0.44823491754073103</v>
      </c>
      <c r="AM214" s="150">
        <v>2.2000000000000002</v>
      </c>
      <c r="AN214" s="150">
        <v>1.0838184119296499</v>
      </c>
      <c r="AO214" s="150">
        <v>40</v>
      </c>
      <c r="AP214" s="150">
        <v>1.28726287262873E-2</v>
      </c>
      <c r="AQ214" s="150">
        <v>32.85</v>
      </c>
      <c r="AR214" s="150">
        <v>7.7946522486552396</v>
      </c>
      <c r="AS214" s="150">
        <v>14142.22</v>
      </c>
      <c r="AT214" s="150">
        <v>0.206631580724636</v>
      </c>
      <c r="AU214" s="150">
        <v>30674831.600000001</v>
      </c>
    </row>
    <row r="215" spans="1:47" ht="14.5" x14ac:dyDescent="0.35">
      <c r="A215" s="151" t="s">
        <v>989</v>
      </c>
      <c r="B215" s="151" t="s">
        <v>691</v>
      </c>
      <c r="C215" s="151" t="s">
        <v>250</v>
      </c>
      <c r="D215" t="s">
        <v>1519</v>
      </c>
      <c r="E215" s="150">
        <v>75.744</v>
      </c>
      <c r="F215" t="s">
        <v>1519</v>
      </c>
      <c r="G215" s="175">
        <v>38519</v>
      </c>
      <c r="H215" s="150">
        <v>0.45143093812847601</v>
      </c>
      <c r="I215" s="150">
        <v>91403</v>
      </c>
      <c r="J215" s="150">
        <v>1.66095708627395E-3</v>
      </c>
      <c r="K215" s="150">
        <v>0.57164388718008796</v>
      </c>
      <c r="L215" s="176">
        <v>122140.18</v>
      </c>
      <c r="M215" s="175">
        <v>40391</v>
      </c>
      <c r="N215" t="s">
        <v>1581</v>
      </c>
      <c r="O215" s="150">
        <v>16.09</v>
      </c>
      <c r="P215" s="150">
        <v>0</v>
      </c>
      <c r="Q215" s="150">
        <v>-61.96</v>
      </c>
      <c r="R215" s="150">
        <v>12239.9</v>
      </c>
      <c r="S215" s="150">
        <v>569.82509900000002</v>
      </c>
      <c r="T215" s="150">
        <v>689.47368674626398</v>
      </c>
      <c r="U215" s="150">
        <v>0.51079129633073606</v>
      </c>
      <c r="V215" s="150">
        <v>0.14901970297380701</v>
      </c>
      <c r="W215" s="150">
        <v>0</v>
      </c>
      <c r="X215" s="150">
        <v>10115.799999999999</v>
      </c>
      <c r="Y215" s="150">
        <v>59.45</v>
      </c>
      <c r="Z215" s="150">
        <v>37890.5846930193</v>
      </c>
      <c r="AA215" s="150">
        <v>7.3692307692307697</v>
      </c>
      <c r="AB215" s="150">
        <v>9.5849469974768695</v>
      </c>
      <c r="AC215" s="150">
        <v>10.199999999999999</v>
      </c>
      <c r="AD215" s="150">
        <v>55.865205784313702</v>
      </c>
      <c r="AE215" s="150">
        <v>0.27739999999999998</v>
      </c>
      <c r="AF215" s="150">
        <v>0.104828647516004</v>
      </c>
      <c r="AG215" s="150">
        <v>0.20685698051745599</v>
      </c>
      <c r="AH215" s="150">
        <v>0.31418530696207297</v>
      </c>
      <c r="AI215" s="150">
        <v>254.714999838924</v>
      </c>
      <c r="AJ215" s="150">
        <v>5.0785277967246101</v>
      </c>
      <c r="AK215" s="150">
        <v>1.2859517165829599</v>
      </c>
      <c r="AL215" s="150">
        <v>2.6603048028496001</v>
      </c>
      <c r="AM215" s="150">
        <v>0</v>
      </c>
      <c r="AN215" s="150">
        <v>1.09466225651823</v>
      </c>
      <c r="AO215" s="150">
        <v>39</v>
      </c>
      <c r="AP215" s="150">
        <v>1.2158054711246201E-2</v>
      </c>
      <c r="AQ215" s="150">
        <v>7.33</v>
      </c>
      <c r="AR215" s="150">
        <v>3.03982080384564</v>
      </c>
      <c r="AS215" s="150">
        <v>-7008.6499999999896</v>
      </c>
      <c r="AT215" s="150">
        <v>0.42945926231772902</v>
      </c>
      <c r="AU215" s="150">
        <v>6974606.5999999996</v>
      </c>
    </row>
    <row r="216" spans="1:47" ht="14.5" x14ac:dyDescent="0.35">
      <c r="A216" s="151" t="s">
        <v>990</v>
      </c>
      <c r="B216" s="151" t="s">
        <v>725</v>
      </c>
      <c r="C216" s="151" t="s">
        <v>98</v>
      </c>
      <c r="D216" t="s">
        <v>1518</v>
      </c>
      <c r="E216" s="150">
        <v>98.626999999999995</v>
      </c>
      <c r="F216" t="s">
        <v>1516</v>
      </c>
      <c r="G216" s="175">
        <v>-229299</v>
      </c>
      <c r="H216" s="150">
        <v>0.30021987465171901</v>
      </c>
      <c r="I216" s="150">
        <v>71161</v>
      </c>
      <c r="J216" s="150">
        <v>3.2953734054949699E-3</v>
      </c>
      <c r="K216" s="150">
        <v>0.82632538044433101</v>
      </c>
      <c r="L216" s="176">
        <v>186512.88</v>
      </c>
      <c r="M216" s="175">
        <v>50875</v>
      </c>
      <c r="N216" t="s">
        <v>1581</v>
      </c>
      <c r="O216" s="150">
        <v>68.44</v>
      </c>
      <c r="P216" s="150">
        <v>0</v>
      </c>
      <c r="Q216" s="150">
        <v>-38.869999999999997</v>
      </c>
      <c r="R216" s="150">
        <v>10416.5</v>
      </c>
      <c r="S216" s="150">
        <v>3999.5753070000001</v>
      </c>
      <c r="T216" s="150">
        <v>4720.6659061355704</v>
      </c>
      <c r="U216" s="150">
        <v>0.19703586293793501</v>
      </c>
      <c r="V216" s="150">
        <v>0.13556198880692799</v>
      </c>
      <c r="W216" s="150">
        <v>7.48345354258384E-3</v>
      </c>
      <c r="X216" s="150">
        <v>8825.4</v>
      </c>
      <c r="Y216" s="150">
        <v>225.85</v>
      </c>
      <c r="Z216" s="150">
        <v>65168.873145893303</v>
      </c>
      <c r="AA216" s="150">
        <v>15.1782608695652</v>
      </c>
      <c r="AB216" s="150">
        <v>17.7089896258579</v>
      </c>
      <c r="AC216" s="150">
        <v>31.1</v>
      </c>
      <c r="AD216" s="150">
        <v>128.603707620579</v>
      </c>
      <c r="AE216" s="150">
        <v>0.49930000000000002</v>
      </c>
      <c r="AF216" s="150">
        <v>0.115568532018995</v>
      </c>
      <c r="AG216" s="150">
        <v>0.159359741685941</v>
      </c>
      <c r="AH216" s="150">
        <v>0.28098697429809999</v>
      </c>
      <c r="AI216" s="150">
        <v>160.294018936946</v>
      </c>
      <c r="AJ216" s="150">
        <v>4.3910034658747001</v>
      </c>
      <c r="AK216" s="150">
        <v>0.969229287421152</v>
      </c>
      <c r="AL216" s="150">
        <v>2.63390333609938</v>
      </c>
      <c r="AM216" s="150">
        <v>4.8</v>
      </c>
      <c r="AN216" s="150">
        <v>1.07582349596439</v>
      </c>
      <c r="AO216" s="150">
        <v>33</v>
      </c>
      <c r="AP216" s="150">
        <v>4.6775810223855699E-2</v>
      </c>
      <c r="AQ216" s="150">
        <v>81.36</v>
      </c>
      <c r="AR216" s="150">
        <v>4.1090835749884098</v>
      </c>
      <c r="AS216" s="150">
        <v>23664.090000000098</v>
      </c>
      <c r="AT216" s="150">
        <v>0.30387809705850199</v>
      </c>
      <c r="AU216" s="150">
        <v>41661646.329999998</v>
      </c>
    </row>
    <row r="217" spans="1:47" ht="14.5" x14ac:dyDescent="0.35">
      <c r="A217" s="151" t="s">
        <v>991</v>
      </c>
      <c r="B217" s="151" t="s">
        <v>769</v>
      </c>
      <c r="C217" s="151" t="s">
        <v>267</v>
      </c>
      <c r="D217" t="s">
        <v>1517</v>
      </c>
      <c r="E217" s="150">
        <v>92.661000000000001</v>
      </c>
      <c r="F217" t="s">
        <v>1517</v>
      </c>
      <c r="G217" s="175">
        <v>333525</v>
      </c>
      <c r="H217" s="150">
        <v>0.16513902903793401</v>
      </c>
      <c r="I217" s="150">
        <v>-255238</v>
      </c>
      <c r="J217" s="150">
        <v>0</v>
      </c>
      <c r="K217" s="150">
        <v>0.73484911407545594</v>
      </c>
      <c r="L217" s="176">
        <v>146095.92000000001</v>
      </c>
      <c r="M217" s="175">
        <v>41620</v>
      </c>
      <c r="N217" s="150">
        <v>98</v>
      </c>
      <c r="O217" s="150">
        <v>21.85</v>
      </c>
      <c r="P217" s="150">
        <v>0</v>
      </c>
      <c r="Q217" s="150">
        <v>110.1</v>
      </c>
      <c r="R217" s="150">
        <v>10697.3</v>
      </c>
      <c r="S217" s="150">
        <v>1032.3685849999999</v>
      </c>
      <c r="T217" s="150">
        <v>1145.4052180170199</v>
      </c>
      <c r="U217" s="150">
        <v>0.26413362142359298</v>
      </c>
      <c r="V217" s="150">
        <v>0.106029252139632</v>
      </c>
      <c r="W217" s="150">
        <v>4.8137652309518898E-3</v>
      </c>
      <c r="X217" s="150">
        <v>9641.6</v>
      </c>
      <c r="Y217" s="150">
        <v>72.92</v>
      </c>
      <c r="Z217" s="150">
        <v>53489.079950630803</v>
      </c>
      <c r="AA217" s="150">
        <v>13.4347826086957</v>
      </c>
      <c r="AB217" s="150">
        <v>14.1575505348327</v>
      </c>
      <c r="AC217" s="150">
        <v>6.8</v>
      </c>
      <c r="AD217" s="150">
        <v>151.818909558824</v>
      </c>
      <c r="AE217" s="150">
        <v>0.68779999999999997</v>
      </c>
      <c r="AF217" s="150">
        <v>0.12442338720087701</v>
      </c>
      <c r="AG217" s="150">
        <v>0.14728081869579401</v>
      </c>
      <c r="AH217" s="150">
        <v>0.27647123634071502</v>
      </c>
      <c r="AI217" s="150">
        <v>64.210593932398695</v>
      </c>
      <c r="AJ217" s="150">
        <v>13.064922687021999</v>
      </c>
      <c r="AK217" s="150">
        <v>3.93654950293412</v>
      </c>
      <c r="AL217" s="150">
        <v>6.7221354975938699</v>
      </c>
      <c r="AM217" s="150">
        <v>1.9</v>
      </c>
      <c r="AN217" s="150">
        <v>0.80954081114730603</v>
      </c>
      <c r="AO217" s="150">
        <v>53</v>
      </c>
      <c r="AP217" s="150">
        <v>9.4138543516873896E-2</v>
      </c>
      <c r="AQ217" s="150">
        <v>8.68</v>
      </c>
      <c r="AR217" s="150">
        <v>1.2913404206147401</v>
      </c>
      <c r="AS217" s="150">
        <v>234794.55</v>
      </c>
      <c r="AT217" s="150">
        <v>0.41490349431093299</v>
      </c>
      <c r="AU217" s="150">
        <v>11043547.210000001</v>
      </c>
    </row>
    <row r="218" spans="1:47" ht="14.5" x14ac:dyDescent="0.35">
      <c r="A218" s="151" t="s">
        <v>992</v>
      </c>
      <c r="B218" s="151" t="s">
        <v>510</v>
      </c>
      <c r="C218" s="151" t="s">
        <v>176</v>
      </c>
      <c r="D218" t="s">
        <v>1520</v>
      </c>
      <c r="E218" s="150">
        <v>86.037000000000006</v>
      </c>
      <c r="F218" t="s">
        <v>1520</v>
      </c>
      <c r="G218" s="175">
        <v>-698606</v>
      </c>
      <c r="H218" s="150">
        <v>0.46905923299677699</v>
      </c>
      <c r="I218" s="150">
        <v>-728674</v>
      </c>
      <c r="J218" s="150">
        <v>3.3421161787587101E-3</v>
      </c>
      <c r="K218" s="150">
        <v>0.728488789881653</v>
      </c>
      <c r="L218" s="176">
        <v>181813.97</v>
      </c>
      <c r="M218" s="175">
        <v>43689</v>
      </c>
      <c r="N218" s="150">
        <v>31</v>
      </c>
      <c r="O218" s="150">
        <v>22.74</v>
      </c>
      <c r="P218" s="150">
        <v>0</v>
      </c>
      <c r="Q218" s="150">
        <v>103.99</v>
      </c>
      <c r="R218" s="150">
        <v>10755.4</v>
      </c>
      <c r="S218" s="150">
        <v>1273.140856</v>
      </c>
      <c r="T218" s="150">
        <v>1491.6069324371699</v>
      </c>
      <c r="U218" s="150">
        <v>0.29305008337584898</v>
      </c>
      <c r="V218" s="150">
        <v>0.143150831379808</v>
      </c>
      <c r="W218" s="150">
        <v>1.57091808857951E-3</v>
      </c>
      <c r="X218" s="150">
        <v>9180.1</v>
      </c>
      <c r="Y218" s="150">
        <v>81.319999999999993</v>
      </c>
      <c r="Z218" s="150">
        <v>52293.019798327601</v>
      </c>
      <c r="AA218" s="150">
        <v>11.8854166666667</v>
      </c>
      <c r="AB218" s="150">
        <v>15.655937727496299</v>
      </c>
      <c r="AC218" s="150">
        <v>12</v>
      </c>
      <c r="AD218" s="150">
        <v>106.095071333333</v>
      </c>
      <c r="AE218" s="150">
        <v>0.42159999999999997</v>
      </c>
      <c r="AF218" s="150">
        <v>0.111057135607528</v>
      </c>
      <c r="AG218" s="150">
        <v>0.18518582233071801</v>
      </c>
      <c r="AH218" s="150">
        <v>0.30176235409194901</v>
      </c>
      <c r="AI218" s="150">
        <v>181.69866979746001</v>
      </c>
      <c r="AJ218" s="150">
        <v>8.2077047741734699</v>
      </c>
      <c r="AK218" s="150">
        <v>1.25687102296307</v>
      </c>
      <c r="AL218" s="150">
        <v>3.7906064549038598</v>
      </c>
      <c r="AM218" s="150">
        <v>2.5</v>
      </c>
      <c r="AN218" s="150">
        <v>1.0717541504540899</v>
      </c>
      <c r="AO218" s="150">
        <v>112</v>
      </c>
      <c r="AP218" s="150">
        <v>2.6509572901325499E-2</v>
      </c>
      <c r="AQ218" s="150">
        <v>5.25</v>
      </c>
      <c r="AR218" s="150">
        <v>3.8858517418843999</v>
      </c>
      <c r="AS218" s="150">
        <v>31735.54</v>
      </c>
      <c r="AT218" s="150">
        <v>0.34093286183532501</v>
      </c>
      <c r="AU218" s="150">
        <v>13693136.210000001</v>
      </c>
    </row>
    <row r="219" spans="1:47" ht="14.5" x14ac:dyDescent="0.35">
      <c r="A219" s="151" t="s">
        <v>993</v>
      </c>
      <c r="B219" s="151" t="s">
        <v>363</v>
      </c>
      <c r="C219" s="151" t="s">
        <v>202</v>
      </c>
      <c r="D219" t="s">
        <v>1516</v>
      </c>
      <c r="E219" s="150">
        <v>81.382999999999996</v>
      </c>
      <c r="F219" t="s">
        <v>1516</v>
      </c>
      <c r="G219" s="175">
        <v>181068</v>
      </c>
      <c r="H219" s="150">
        <v>0.25786773830941601</v>
      </c>
      <c r="I219" s="150">
        <v>1907727</v>
      </c>
      <c r="J219" s="150">
        <v>0</v>
      </c>
      <c r="K219" s="150">
        <v>0.71725248833475397</v>
      </c>
      <c r="L219" s="176">
        <v>102292.95</v>
      </c>
      <c r="M219" s="175">
        <v>30956</v>
      </c>
      <c r="N219" s="150">
        <v>24</v>
      </c>
      <c r="O219" s="150">
        <v>35.11</v>
      </c>
      <c r="P219" s="150">
        <v>0</v>
      </c>
      <c r="Q219" s="150">
        <v>-70.63</v>
      </c>
      <c r="R219" s="150">
        <v>12707</v>
      </c>
      <c r="S219" s="150">
        <v>1910.0241980000001</v>
      </c>
      <c r="T219" s="150">
        <v>2338.3582650507201</v>
      </c>
      <c r="U219" s="150">
        <v>0.59910243870114599</v>
      </c>
      <c r="V219" s="150">
        <v>0.13511519187570001</v>
      </c>
      <c r="W219" s="150">
        <v>6.1751835460254205E-4</v>
      </c>
      <c r="X219" s="150">
        <v>10379.299999999999</v>
      </c>
      <c r="Y219" s="150">
        <v>127</v>
      </c>
      <c r="Z219" s="150">
        <v>56625.929133858299</v>
      </c>
      <c r="AA219" s="150">
        <v>11.370078740157499</v>
      </c>
      <c r="AB219" s="150">
        <v>15.039560614173199</v>
      </c>
      <c r="AC219" s="150">
        <v>18</v>
      </c>
      <c r="AD219" s="150">
        <v>106.112455444444</v>
      </c>
      <c r="AE219" s="150">
        <v>0.41039999999999999</v>
      </c>
      <c r="AF219" s="150">
        <v>8.8512187051402597E-2</v>
      </c>
      <c r="AG219" s="150">
        <v>0.23837656780861599</v>
      </c>
      <c r="AH219" s="150">
        <v>0.32966280142396998</v>
      </c>
      <c r="AI219" s="150">
        <v>174.27946742693601</v>
      </c>
      <c r="AJ219" s="150">
        <v>8.8038016931127903</v>
      </c>
      <c r="AK219" s="150">
        <v>1.6336125247087501</v>
      </c>
      <c r="AL219" s="150">
        <v>2.1850011415593702</v>
      </c>
      <c r="AM219" s="150">
        <v>0.5</v>
      </c>
      <c r="AN219" s="150">
        <v>1.3209745193978999</v>
      </c>
      <c r="AO219" s="150">
        <v>164</v>
      </c>
      <c r="AP219" s="150">
        <v>2.0679468242245199E-2</v>
      </c>
      <c r="AQ219" s="150">
        <v>4.01</v>
      </c>
      <c r="AR219" s="150">
        <v>2.7186927024141601</v>
      </c>
      <c r="AS219" s="150">
        <v>-8359.2600000000093</v>
      </c>
      <c r="AT219" s="150">
        <v>0.50892607126598899</v>
      </c>
      <c r="AU219" s="150">
        <v>24270636.850000001</v>
      </c>
    </row>
    <row r="220" spans="1:47" ht="14.5" x14ac:dyDescent="0.35">
      <c r="A220" s="151" t="s">
        <v>994</v>
      </c>
      <c r="B220" s="151" t="s">
        <v>433</v>
      </c>
      <c r="C220" s="151" t="s">
        <v>293</v>
      </c>
      <c r="D220" t="s">
        <v>1520</v>
      </c>
      <c r="E220" s="150">
        <v>84.266000000000005</v>
      </c>
      <c r="F220" t="s">
        <v>1520</v>
      </c>
      <c r="G220" s="175">
        <v>789050</v>
      </c>
      <c r="H220" s="150">
        <v>0.41784149916617902</v>
      </c>
      <c r="I220" s="150">
        <v>787612</v>
      </c>
      <c r="J220" s="150">
        <v>0</v>
      </c>
      <c r="K220" s="150">
        <v>0.70095123240861201</v>
      </c>
      <c r="L220" s="176">
        <v>158032.54999999999</v>
      </c>
      <c r="M220" s="175">
        <v>46074</v>
      </c>
      <c r="N220" s="150">
        <v>59</v>
      </c>
      <c r="O220" s="150">
        <v>145.5</v>
      </c>
      <c r="P220" s="150">
        <v>0</v>
      </c>
      <c r="Q220" s="150">
        <v>-33.79</v>
      </c>
      <c r="R220" s="150">
        <v>10309.799999999999</v>
      </c>
      <c r="S220" s="150">
        <v>1497.9593500000001</v>
      </c>
      <c r="T220" s="150">
        <v>1818.72170453179</v>
      </c>
      <c r="U220" s="150">
        <v>0.39347093764593799</v>
      </c>
      <c r="V220" s="150">
        <v>0.16554041870361799</v>
      </c>
      <c r="W220" s="150">
        <v>2.6702994310226101E-3</v>
      </c>
      <c r="X220" s="150">
        <v>8491.5</v>
      </c>
      <c r="Y220" s="150">
        <v>100.88</v>
      </c>
      <c r="Z220" s="150">
        <v>60340.401070578897</v>
      </c>
      <c r="AA220" s="150">
        <v>10.4466019417476</v>
      </c>
      <c r="AB220" s="150">
        <v>14.8489229777954</v>
      </c>
      <c r="AC220" s="150">
        <v>13</v>
      </c>
      <c r="AD220" s="150">
        <v>115.22764230769199</v>
      </c>
      <c r="AE220" s="150">
        <v>0.69899999999999995</v>
      </c>
      <c r="AF220" s="150">
        <v>0.116560230227057</v>
      </c>
      <c r="AG220" s="150">
        <v>0.14306853432269301</v>
      </c>
      <c r="AH220" s="150">
        <v>0.27045737789376301</v>
      </c>
      <c r="AI220" s="150">
        <v>172.65221516191301</v>
      </c>
      <c r="AJ220" s="150">
        <v>4.4722888263360998</v>
      </c>
      <c r="AK220" s="150">
        <v>0.833880390989305</v>
      </c>
      <c r="AL220" s="150">
        <v>2.9977266400129898</v>
      </c>
      <c r="AM220" s="150">
        <v>3</v>
      </c>
      <c r="AN220" s="150">
        <v>0.90393671324971803</v>
      </c>
      <c r="AO220" s="150">
        <v>45</v>
      </c>
      <c r="AP220" s="150">
        <v>8.8321884200196297E-3</v>
      </c>
      <c r="AQ220" s="150">
        <v>18.329999999999998</v>
      </c>
      <c r="AR220" s="150">
        <v>4.6297792940108096</v>
      </c>
      <c r="AS220" s="150">
        <v>18.219999999972099</v>
      </c>
      <c r="AT220" s="150">
        <v>0.43203219544420002</v>
      </c>
      <c r="AU220" s="150">
        <v>15443599.24</v>
      </c>
    </row>
    <row r="221" spans="1:47" ht="14.5" x14ac:dyDescent="0.35">
      <c r="A221" s="151" t="s">
        <v>995</v>
      </c>
      <c r="B221" s="151" t="s">
        <v>195</v>
      </c>
      <c r="C221" s="151" t="s">
        <v>196</v>
      </c>
      <c r="D221" t="s">
        <v>1520</v>
      </c>
      <c r="E221" s="150">
        <v>83.194000000000003</v>
      </c>
      <c r="F221" t="s">
        <v>1520</v>
      </c>
      <c r="G221" s="175">
        <v>1175233</v>
      </c>
      <c r="H221" s="150">
        <v>0.55248707881218395</v>
      </c>
      <c r="I221" s="150">
        <v>886574</v>
      </c>
      <c r="J221" s="150">
        <v>0</v>
      </c>
      <c r="K221" s="150">
        <v>0.70029366820489702</v>
      </c>
      <c r="L221" s="176">
        <v>161899.68</v>
      </c>
      <c r="M221" s="175">
        <v>34531</v>
      </c>
      <c r="N221" s="150">
        <v>157</v>
      </c>
      <c r="O221" s="150">
        <v>53.66</v>
      </c>
      <c r="P221" s="150">
        <v>0</v>
      </c>
      <c r="Q221" s="150">
        <v>-369.25</v>
      </c>
      <c r="R221" s="150">
        <v>10942.3</v>
      </c>
      <c r="S221" s="150">
        <v>2502.6083490000001</v>
      </c>
      <c r="T221" s="150">
        <v>3034.6315515353899</v>
      </c>
      <c r="U221" s="150">
        <v>0.38519918403740599</v>
      </c>
      <c r="V221" s="150">
        <v>0.143885500958984</v>
      </c>
      <c r="W221" s="150">
        <v>7.9916619825837597E-3</v>
      </c>
      <c r="X221" s="150">
        <v>9024</v>
      </c>
      <c r="Y221" s="150">
        <v>175.03</v>
      </c>
      <c r="Z221" s="150">
        <v>57297.109067017103</v>
      </c>
      <c r="AA221" s="150">
        <v>11.255681818181801</v>
      </c>
      <c r="AB221" s="150">
        <v>14.298168022624701</v>
      </c>
      <c r="AC221" s="150">
        <v>19</v>
      </c>
      <c r="AD221" s="150">
        <v>131.71622889473699</v>
      </c>
      <c r="AE221" s="150">
        <v>0.45479999999999998</v>
      </c>
      <c r="AF221" s="150">
        <v>0.11601617559784</v>
      </c>
      <c r="AG221" s="150">
        <v>0.17978025069935599</v>
      </c>
      <c r="AH221" s="150">
        <v>0.29970055677652102</v>
      </c>
      <c r="AI221" s="150">
        <v>170.71029119307099</v>
      </c>
      <c r="AJ221" s="150">
        <v>4.2532549898062104</v>
      </c>
      <c r="AK221" s="150">
        <v>0.90145486762120797</v>
      </c>
      <c r="AL221" s="150">
        <v>1.83106441396841</v>
      </c>
      <c r="AM221" s="150">
        <v>2.5</v>
      </c>
      <c r="AN221" s="150">
        <v>1.39347648772096</v>
      </c>
      <c r="AO221" s="150">
        <v>127</v>
      </c>
      <c r="AP221" s="150">
        <v>2.2813688212927801E-3</v>
      </c>
      <c r="AQ221" s="150">
        <v>9.17</v>
      </c>
      <c r="AR221" s="150">
        <v>3.3515054901441999</v>
      </c>
      <c r="AS221" s="150">
        <v>-88490.919999999896</v>
      </c>
      <c r="AT221" s="150">
        <v>0.406296095194558</v>
      </c>
      <c r="AU221" s="150">
        <v>27384415.469999999</v>
      </c>
    </row>
    <row r="222" spans="1:47" ht="14.5" x14ac:dyDescent="0.35">
      <c r="A222" s="151" t="s">
        <v>996</v>
      </c>
      <c r="B222" s="151" t="s">
        <v>490</v>
      </c>
      <c r="C222" s="151" t="s">
        <v>122</v>
      </c>
      <c r="D222" t="s">
        <v>1517</v>
      </c>
      <c r="E222" s="150">
        <v>75.236000000000004</v>
      </c>
      <c r="F222" t="s">
        <v>1517</v>
      </c>
      <c r="G222" s="175">
        <v>2515273</v>
      </c>
      <c r="H222" s="150">
        <v>0.20905670605235999</v>
      </c>
      <c r="I222" s="150">
        <v>2167013</v>
      </c>
      <c r="J222" s="150">
        <v>0</v>
      </c>
      <c r="K222" s="150">
        <v>0.60634464522377196</v>
      </c>
      <c r="L222" s="176">
        <v>126448.4</v>
      </c>
      <c r="M222" s="175">
        <v>34762</v>
      </c>
      <c r="N222" s="150">
        <v>112</v>
      </c>
      <c r="O222" s="150">
        <v>1192.26</v>
      </c>
      <c r="P222" s="150">
        <v>63.54</v>
      </c>
      <c r="Q222" s="150">
        <v>-196.8</v>
      </c>
      <c r="R222" s="150">
        <v>12402.1</v>
      </c>
      <c r="S222" s="150">
        <v>5899.7977559999999</v>
      </c>
      <c r="T222" s="150">
        <v>7801.00868903828</v>
      </c>
      <c r="U222" s="150">
        <v>0.63760742835199002</v>
      </c>
      <c r="V222" s="150">
        <v>0.17406348021940601</v>
      </c>
      <c r="W222" s="150">
        <v>3.9962752750333397E-2</v>
      </c>
      <c r="X222" s="150">
        <v>9379.6</v>
      </c>
      <c r="Y222" s="150">
        <v>387.34</v>
      </c>
      <c r="Z222" s="150">
        <v>59852.301130789499</v>
      </c>
      <c r="AA222" s="150">
        <v>8.6773399014778292</v>
      </c>
      <c r="AB222" s="150">
        <v>15.2315736975267</v>
      </c>
      <c r="AC222" s="150">
        <v>60.3</v>
      </c>
      <c r="AD222" s="150">
        <v>97.840758805970196</v>
      </c>
      <c r="AE222" t="s">
        <v>1581</v>
      </c>
      <c r="AF222" s="150">
        <v>0.110985509589938</v>
      </c>
      <c r="AG222" s="150">
        <v>0.208837777687399</v>
      </c>
      <c r="AH222" s="150">
        <v>0.32164912540546903</v>
      </c>
      <c r="AI222" s="150">
        <v>133.53695034694701</v>
      </c>
      <c r="AJ222" s="150">
        <v>7.9621293509731004</v>
      </c>
      <c r="AK222" s="150">
        <v>1.18228967520096</v>
      </c>
      <c r="AL222" s="150">
        <v>3.3898436486549999</v>
      </c>
      <c r="AM222" s="150">
        <v>1.47</v>
      </c>
      <c r="AN222" s="150">
        <v>1.12766560055673</v>
      </c>
      <c r="AO222" s="150">
        <v>40</v>
      </c>
      <c r="AP222" s="150">
        <v>0.11201110853969</v>
      </c>
      <c r="AQ222" s="150">
        <v>99.53</v>
      </c>
      <c r="AR222" s="150">
        <v>2.9873917878608398</v>
      </c>
      <c r="AS222" s="150">
        <v>22814.1800000002</v>
      </c>
      <c r="AT222" s="150">
        <v>0.540047702310123</v>
      </c>
      <c r="AU222" s="150">
        <v>73169964.140000001</v>
      </c>
    </row>
    <row r="223" spans="1:47" ht="14.5" x14ac:dyDescent="0.35">
      <c r="A223" s="151" t="s">
        <v>997</v>
      </c>
      <c r="B223" s="151" t="s">
        <v>197</v>
      </c>
      <c r="C223" s="151" t="s">
        <v>198</v>
      </c>
      <c r="D223" t="s">
        <v>1518</v>
      </c>
      <c r="E223" s="150">
        <v>77.421999999999997</v>
      </c>
      <c r="F223" t="s">
        <v>1516</v>
      </c>
      <c r="G223" s="175">
        <v>1635930</v>
      </c>
      <c r="H223" s="150">
        <v>0.26644081357871502</v>
      </c>
      <c r="I223" s="150">
        <v>1642232</v>
      </c>
      <c r="J223" s="150">
        <v>0</v>
      </c>
      <c r="K223" s="150">
        <v>0.76143287530533499</v>
      </c>
      <c r="L223" s="176">
        <v>77888.92</v>
      </c>
      <c r="M223" t="s">
        <v>1581</v>
      </c>
      <c r="N223" s="150">
        <v>144</v>
      </c>
      <c r="O223" s="150">
        <v>411.77</v>
      </c>
      <c r="P223" s="150">
        <v>0</v>
      </c>
      <c r="Q223" s="150">
        <v>-200.57</v>
      </c>
      <c r="R223" s="150">
        <v>11126.2</v>
      </c>
      <c r="S223" s="150">
        <v>9898.4443289999999</v>
      </c>
      <c r="T223" s="150">
        <v>12716.696965839599</v>
      </c>
      <c r="U223" s="150">
        <v>0</v>
      </c>
      <c r="V223" s="150">
        <v>0</v>
      </c>
      <c r="W223" s="150">
        <v>0</v>
      </c>
      <c r="X223" s="150">
        <v>8660.4</v>
      </c>
      <c r="Y223" s="150">
        <v>587</v>
      </c>
      <c r="Z223" s="150">
        <v>60731.612776831302</v>
      </c>
      <c r="AA223" s="150">
        <v>8.9009900990098991</v>
      </c>
      <c r="AB223" s="150">
        <v>16.862767170357699</v>
      </c>
      <c r="AC223" s="150">
        <v>64</v>
      </c>
      <c r="AD223" s="150">
        <v>154.663192640625</v>
      </c>
      <c r="AE223" s="150">
        <v>0.55469999999999997</v>
      </c>
      <c r="AF223" s="150">
        <v>0.12439502557500801</v>
      </c>
      <c r="AG223" s="150">
        <v>0.12852796601475799</v>
      </c>
      <c r="AH223" s="150">
        <v>0.25455862577031302</v>
      </c>
      <c r="AI223" s="150">
        <v>140.343265449304</v>
      </c>
      <c r="AJ223" s="150">
        <v>6.7879838681812297</v>
      </c>
      <c r="AK223" s="150">
        <v>1.79639428295829</v>
      </c>
      <c r="AL223" s="150">
        <v>3.4478653378251898</v>
      </c>
      <c r="AM223" s="150">
        <v>3.5</v>
      </c>
      <c r="AN223" s="150">
        <v>1.13726654241821</v>
      </c>
      <c r="AO223" s="150">
        <v>22</v>
      </c>
      <c r="AP223" s="150">
        <v>4.44975037985674E-2</v>
      </c>
      <c r="AQ223" s="150">
        <v>187.82</v>
      </c>
      <c r="AR223" s="150">
        <v>2.5846007842251799</v>
      </c>
      <c r="AS223" s="150">
        <v>344202.96</v>
      </c>
      <c r="AT223" s="150">
        <v>0.52612139445749195</v>
      </c>
      <c r="AU223" s="150">
        <v>110132302.8</v>
      </c>
    </row>
    <row r="224" spans="1:47" ht="14.5" x14ac:dyDescent="0.35">
      <c r="A224" s="151" t="s">
        <v>998</v>
      </c>
      <c r="B224" s="151" t="s">
        <v>488</v>
      </c>
      <c r="C224" s="151" t="s">
        <v>122</v>
      </c>
      <c r="D224" t="s">
        <v>1520</v>
      </c>
      <c r="E224" s="150">
        <v>90.013000000000005</v>
      </c>
      <c r="F224" t="s">
        <v>1520</v>
      </c>
      <c r="G224" s="175">
        <v>3111242</v>
      </c>
      <c r="H224" s="150">
        <v>0.63023756159612299</v>
      </c>
      <c r="I224" s="150">
        <v>2892275</v>
      </c>
      <c r="J224" s="150">
        <v>0</v>
      </c>
      <c r="K224" s="150">
        <v>0.75348172146673298</v>
      </c>
      <c r="L224" s="176">
        <v>82472.41</v>
      </c>
      <c r="M224" s="175">
        <v>33084</v>
      </c>
      <c r="N224" s="150">
        <v>29</v>
      </c>
      <c r="O224" s="150">
        <v>127.68</v>
      </c>
      <c r="P224" s="150">
        <v>0</v>
      </c>
      <c r="Q224" s="150">
        <v>-16.52</v>
      </c>
      <c r="R224" s="150">
        <v>9296.2999999999993</v>
      </c>
      <c r="S224" s="150">
        <v>3101.4711980000002</v>
      </c>
      <c r="T224" s="150">
        <v>3783.83637832351</v>
      </c>
      <c r="U224" s="150">
        <v>0.62192763526027794</v>
      </c>
      <c r="V224" s="150">
        <v>0.120250130080363</v>
      </c>
      <c r="W224" s="150">
        <v>1.6637517392802201E-2</v>
      </c>
      <c r="X224" s="150">
        <v>7619.8</v>
      </c>
      <c r="Y224" s="150">
        <v>150.94</v>
      </c>
      <c r="Z224" s="150">
        <v>70245.734000265002</v>
      </c>
      <c r="AA224" s="150">
        <v>12.822784810126601</v>
      </c>
      <c r="AB224" s="150">
        <v>20.547709010202698</v>
      </c>
      <c r="AC224" s="150">
        <v>18</v>
      </c>
      <c r="AD224" s="150">
        <v>172.303955444444</v>
      </c>
      <c r="AE224" s="150">
        <v>0.69899999999999995</v>
      </c>
      <c r="AF224" s="150">
        <v>0.116441614901566</v>
      </c>
      <c r="AG224" s="150">
        <v>0.16198283833068799</v>
      </c>
      <c r="AH224" s="150">
        <v>0.28066767513972302</v>
      </c>
      <c r="AI224" s="150">
        <v>168.31367008554801</v>
      </c>
      <c r="AJ224" s="150">
        <v>6.0575128730700003</v>
      </c>
      <c r="AK224" s="150">
        <v>1.4459373204091801</v>
      </c>
      <c r="AL224" s="150">
        <v>3.7418950423355399</v>
      </c>
      <c r="AM224" s="150">
        <v>2</v>
      </c>
      <c r="AN224" s="150">
        <v>1.63652361023481</v>
      </c>
      <c r="AO224" s="150">
        <v>19</v>
      </c>
      <c r="AP224" s="150">
        <v>6.6258919469928601E-3</v>
      </c>
      <c r="AQ224" s="150">
        <v>101.89</v>
      </c>
      <c r="AR224" s="150">
        <v>3.01398196763683</v>
      </c>
      <c r="AS224" s="150">
        <v>-124546.67</v>
      </c>
      <c r="AT224" s="150">
        <v>0.57808407579837595</v>
      </c>
      <c r="AU224" s="150">
        <v>28832208.260000002</v>
      </c>
    </row>
    <row r="225" spans="1:47" ht="14.5" x14ac:dyDescent="0.35">
      <c r="A225" s="151" t="s">
        <v>999</v>
      </c>
      <c r="B225" s="151" t="s">
        <v>526</v>
      </c>
      <c r="C225" s="151" t="s">
        <v>212</v>
      </c>
      <c r="D225" t="s">
        <v>1520</v>
      </c>
      <c r="E225" s="150">
        <v>86.046000000000006</v>
      </c>
      <c r="F225" t="s">
        <v>1520</v>
      </c>
      <c r="G225" s="175">
        <v>505009</v>
      </c>
      <c r="H225" s="150">
        <v>0.68680273643671697</v>
      </c>
      <c r="I225" s="150">
        <v>-82311</v>
      </c>
      <c r="J225" s="150">
        <v>0</v>
      </c>
      <c r="K225" s="150">
        <v>0.58106312081420397</v>
      </c>
      <c r="L225" s="176">
        <v>193126.61</v>
      </c>
      <c r="M225" s="175">
        <v>41257</v>
      </c>
      <c r="N225" s="150">
        <v>11</v>
      </c>
      <c r="O225" s="150">
        <v>15.38</v>
      </c>
      <c r="P225" s="150">
        <v>0</v>
      </c>
      <c r="Q225" s="150">
        <v>-4.16</v>
      </c>
      <c r="R225" s="150">
        <v>14655.5</v>
      </c>
      <c r="S225" s="150">
        <v>393.97393499999998</v>
      </c>
      <c r="T225" s="150">
        <v>450.087430939542</v>
      </c>
      <c r="U225" s="150">
        <v>0.374365136617477</v>
      </c>
      <c r="V225" s="150">
        <v>0.16209684531541399</v>
      </c>
      <c r="W225" s="150">
        <v>2.53823898273879E-3</v>
      </c>
      <c r="X225" s="150">
        <v>12828.4</v>
      </c>
      <c r="Y225" s="150">
        <v>36.25</v>
      </c>
      <c r="Z225" s="150">
        <v>49874.007724137897</v>
      </c>
      <c r="AA225" s="150">
        <v>12.780487804878</v>
      </c>
      <c r="AB225" s="150">
        <v>10.8682464827586</v>
      </c>
      <c r="AC225" s="150">
        <v>6.35</v>
      </c>
      <c r="AD225" s="150">
        <v>62.043139370078698</v>
      </c>
      <c r="AE225" s="150">
        <v>0.25509999999999999</v>
      </c>
      <c r="AF225" s="150">
        <v>0.116547262371357</v>
      </c>
      <c r="AG225" s="150">
        <v>0.15909802453636801</v>
      </c>
      <c r="AH225" s="150">
        <v>0.281802914095306</v>
      </c>
      <c r="AI225" s="150">
        <v>171.33113133486901</v>
      </c>
      <c r="AJ225" s="150">
        <v>11.305669925925899</v>
      </c>
      <c r="AK225" s="150">
        <v>2.4505911111111098</v>
      </c>
      <c r="AL225" s="150">
        <v>4.2881017777777801</v>
      </c>
      <c r="AM225" s="150">
        <v>3.85</v>
      </c>
      <c r="AN225" s="150">
        <v>1.7110071062646199</v>
      </c>
      <c r="AO225" s="150">
        <v>89</v>
      </c>
      <c r="AP225" s="150">
        <v>3.8461538461538498E-2</v>
      </c>
      <c r="AQ225" s="150">
        <v>2.4500000000000002</v>
      </c>
      <c r="AR225" s="150">
        <v>3.5741855434400298</v>
      </c>
      <c r="AS225" s="150">
        <v>-5771.8500000000104</v>
      </c>
      <c r="AT225" s="150">
        <v>0.652412026529961</v>
      </c>
      <c r="AU225" s="150">
        <v>5773894.6200000001</v>
      </c>
    </row>
    <row r="226" spans="1:47" ht="14.5" x14ac:dyDescent="0.35">
      <c r="A226" s="151" t="s">
        <v>1000</v>
      </c>
      <c r="B226" s="151" t="s">
        <v>705</v>
      </c>
      <c r="C226" s="151" t="s">
        <v>289</v>
      </c>
      <c r="D226" t="s">
        <v>1517</v>
      </c>
      <c r="E226" s="150">
        <v>89.266999999999996</v>
      </c>
      <c r="F226" t="s">
        <v>1517</v>
      </c>
      <c r="G226" s="175">
        <v>466196</v>
      </c>
      <c r="H226" s="150">
        <v>0.60874642574999804</v>
      </c>
      <c r="I226" s="150">
        <v>584873</v>
      </c>
      <c r="J226" s="150">
        <v>0</v>
      </c>
      <c r="K226" s="150">
        <v>0.62436609471372095</v>
      </c>
      <c r="L226" s="176">
        <v>132996.35</v>
      </c>
      <c r="M226" s="175">
        <v>39760</v>
      </c>
      <c r="N226" s="150">
        <v>24</v>
      </c>
      <c r="O226" s="150">
        <v>5.95</v>
      </c>
      <c r="P226" s="150">
        <v>0</v>
      </c>
      <c r="Q226" s="150">
        <v>7.49000000000001</v>
      </c>
      <c r="R226" s="150">
        <v>10990.6</v>
      </c>
      <c r="S226" s="150">
        <v>789.06517099999996</v>
      </c>
      <c r="T226" s="150">
        <v>926.34910534181404</v>
      </c>
      <c r="U226" s="150">
        <v>0.30691200663829599</v>
      </c>
      <c r="V226" s="150">
        <v>0.17225809096065101</v>
      </c>
      <c r="W226" s="150">
        <v>0</v>
      </c>
      <c r="X226" s="150">
        <v>9361.7999999999993</v>
      </c>
      <c r="Y226" s="150">
        <v>58.92</v>
      </c>
      <c r="Z226" s="150">
        <v>50582.916496944999</v>
      </c>
      <c r="AA226" s="150">
        <v>14.88</v>
      </c>
      <c r="AB226" s="150">
        <v>13.3921447895451</v>
      </c>
      <c r="AC226" s="150">
        <v>10.11</v>
      </c>
      <c r="AD226" s="150">
        <v>78.047989218595404</v>
      </c>
      <c r="AE226" s="150">
        <v>0.66569999999999996</v>
      </c>
      <c r="AF226" s="150">
        <v>0.12224666730375</v>
      </c>
      <c r="AG226" s="150">
        <v>0.16561245487018</v>
      </c>
      <c r="AH226" s="150">
        <v>0.29623029824029601</v>
      </c>
      <c r="AI226" s="150">
        <v>154.978326878909</v>
      </c>
      <c r="AJ226" s="150">
        <v>6.7958528228444299</v>
      </c>
      <c r="AK226" s="150">
        <v>1.4026749149548601</v>
      </c>
      <c r="AL226" s="150">
        <v>2.25025080138689</v>
      </c>
      <c r="AM226" s="150">
        <v>0.5</v>
      </c>
      <c r="AN226" s="150">
        <v>1.03115032770815</v>
      </c>
      <c r="AO226" s="150">
        <v>76</v>
      </c>
      <c r="AP226" s="150">
        <v>3.8732394366197201E-2</v>
      </c>
      <c r="AQ226" s="150">
        <v>6.88</v>
      </c>
      <c r="AR226" s="150">
        <v>3.0976398415416302</v>
      </c>
      <c r="AS226" s="150">
        <v>-2947.5800000000199</v>
      </c>
      <c r="AT226" s="150">
        <v>0.54297021923540101</v>
      </c>
      <c r="AU226" s="150">
        <v>8672283.1699999999</v>
      </c>
    </row>
    <row r="227" spans="1:47" ht="14.5" x14ac:dyDescent="0.35">
      <c r="A227" s="151" t="s">
        <v>1001</v>
      </c>
      <c r="B227" s="151" t="s">
        <v>342</v>
      </c>
      <c r="C227" s="151" t="s">
        <v>343</v>
      </c>
      <c r="D227" t="s">
        <v>1520</v>
      </c>
      <c r="E227" s="150">
        <v>82.661000000000001</v>
      </c>
      <c r="F227" t="s">
        <v>1520</v>
      </c>
      <c r="G227" s="175">
        <v>8952989</v>
      </c>
      <c r="H227" s="150">
        <v>0.98151744786156503</v>
      </c>
      <c r="I227" s="150">
        <v>8957293</v>
      </c>
      <c r="J227" s="150">
        <v>1.17714098156489E-3</v>
      </c>
      <c r="K227" s="150">
        <v>0.41998297527157102</v>
      </c>
      <c r="L227" s="176">
        <v>325300.99</v>
      </c>
      <c r="M227" s="175">
        <v>36785</v>
      </c>
      <c r="N227" s="150">
        <v>43</v>
      </c>
      <c r="O227" s="150">
        <v>82.36</v>
      </c>
      <c r="P227" s="150">
        <v>0</v>
      </c>
      <c r="Q227" s="150">
        <v>-149.06</v>
      </c>
      <c r="R227" s="150">
        <v>12515.1</v>
      </c>
      <c r="S227" s="150">
        <v>1476.2130110000001</v>
      </c>
      <c r="T227" s="150">
        <v>1813.2385418510501</v>
      </c>
      <c r="U227" s="150">
        <v>0.49381836331748702</v>
      </c>
      <c r="V227" s="150">
        <v>0.16894679977861299</v>
      </c>
      <c r="W227" s="150">
        <v>6.7740901384048303E-4</v>
      </c>
      <c r="X227" s="150">
        <v>10188.9</v>
      </c>
      <c r="Y227" s="150">
        <v>89.5</v>
      </c>
      <c r="Z227" s="150">
        <v>51785.575418994398</v>
      </c>
      <c r="AA227" s="150">
        <v>13.2234042553191</v>
      </c>
      <c r="AB227" s="150">
        <v>16.494000122905</v>
      </c>
      <c r="AC227" s="150">
        <v>10</v>
      </c>
      <c r="AD227" s="150">
        <v>147.62130110000001</v>
      </c>
      <c r="AE227" s="150">
        <v>0.43269999999999997</v>
      </c>
      <c r="AF227" s="150">
        <v>9.7414092688728096E-2</v>
      </c>
      <c r="AG227" s="150">
        <v>0.26828798255812503</v>
      </c>
      <c r="AH227" s="150">
        <v>0.37693932456350099</v>
      </c>
      <c r="AI227" s="150">
        <v>170.04862992634901</v>
      </c>
      <c r="AJ227" s="150">
        <v>4.48103936612649</v>
      </c>
      <c r="AK227" s="150">
        <v>1.71035151457208</v>
      </c>
      <c r="AL227" s="150">
        <v>2.8423762289465699</v>
      </c>
      <c r="AM227" s="150">
        <v>3.5</v>
      </c>
      <c r="AN227" s="150">
        <v>1.9407395085604899</v>
      </c>
      <c r="AO227" s="150">
        <v>383</v>
      </c>
      <c r="AP227" s="150">
        <v>0</v>
      </c>
      <c r="AQ227" s="150">
        <v>2.13</v>
      </c>
      <c r="AR227" s="150">
        <v>2.91265011045801</v>
      </c>
      <c r="AS227" s="150">
        <v>-53497.48</v>
      </c>
      <c r="AT227" s="150">
        <v>0.42987623341635001</v>
      </c>
      <c r="AU227" s="150">
        <v>18474899.309999999</v>
      </c>
    </row>
    <row r="228" spans="1:47" ht="14.5" x14ac:dyDescent="0.35">
      <c r="A228" s="151" t="s">
        <v>1002</v>
      </c>
      <c r="B228" s="151" t="s">
        <v>199</v>
      </c>
      <c r="C228" s="151" t="s">
        <v>200</v>
      </c>
      <c r="D228" t="s">
        <v>1517</v>
      </c>
      <c r="E228" s="150">
        <v>91.74</v>
      </c>
      <c r="F228" t="s">
        <v>1517</v>
      </c>
      <c r="G228" s="175">
        <v>1391020</v>
      </c>
      <c r="H228" s="150">
        <v>0.51359678734104797</v>
      </c>
      <c r="I228" s="150">
        <v>1391020</v>
      </c>
      <c r="J228" s="150">
        <v>0</v>
      </c>
      <c r="K228" s="150">
        <v>0.65837257349468603</v>
      </c>
      <c r="L228" s="176">
        <v>165089.09</v>
      </c>
      <c r="M228" s="175">
        <v>38319</v>
      </c>
      <c r="N228" s="150">
        <v>15</v>
      </c>
      <c r="O228" s="150">
        <v>44.53</v>
      </c>
      <c r="P228" s="150">
        <v>0</v>
      </c>
      <c r="Q228" s="150">
        <v>147.97999999999999</v>
      </c>
      <c r="R228" s="150">
        <v>10826.6</v>
      </c>
      <c r="S228" s="150">
        <v>1641.665722</v>
      </c>
      <c r="T228" s="150">
        <v>1993.9261466824901</v>
      </c>
      <c r="U228" s="150">
        <v>0.376148202234316</v>
      </c>
      <c r="V228" s="150">
        <v>0.15807511573297001</v>
      </c>
      <c r="W228" s="150">
        <v>4.7768518858067504E-3</v>
      </c>
      <c r="X228" s="150">
        <v>8913.9</v>
      </c>
      <c r="Y228" s="150">
        <v>98.73</v>
      </c>
      <c r="Z228" s="150">
        <v>54125.531044262098</v>
      </c>
      <c r="AA228" s="150">
        <v>11.776785714285699</v>
      </c>
      <c r="AB228" s="150">
        <v>16.6278306695027</v>
      </c>
      <c r="AC228" s="150">
        <v>14.33</v>
      </c>
      <c r="AD228" s="150">
        <v>114.561460013957</v>
      </c>
      <c r="AE228" s="150">
        <v>0.35499999999999998</v>
      </c>
      <c r="AF228" s="150">
        <v>0.12992374213566599</v>
      </c>
      <c r="AG228" s="150">
        <v>0.16051345631955499</v>
      </c>
      <c r="AH228" s="150">
        <v>0.29781201983087802</v>
      </c>
      <c r="AI228" s="150">
        <v>172.11421071506101</v>
      </c>
      <c r="AJ228" s="150">
        <v>6.5913678093390997</v>
      </c>
      <c r="AK228" s="150">
        <v>1.5363109706463201</v>
      </c>
      <c r="AL228" s="150">
        <v>3.5778616476850398</v>
      </c>
      <c r="AM228" s="150">
        <v>1.2</v>
      </c>
      <c r="AN228" s="150">
        <v>1.0471621626721199</v>
      </c>
      <c r="AO228" s="150">
        <v>10</v>
      </c>
      <c r="AP228" s="150">
        <v>1.8934911242603599E-2</v>
      </c>
      <c r="AQ228" s="150">
        <v>66</v>
      </c>
      <c r="AR228" s="150">
        <v>3.8965440417055999</v>
      </c>
      <c r="AS228" s="150">
        <v>52232.639999999999</v>
      </c>
      <c r="AT228" s="150">
        <v>0.47564494375183197</v>
      </c>
      <c r="AU228" s="150">
        <v>17773655.940000001</v>
      </c>
    </row>
    <row r="229" spans="1:47" ht="14.5" x14ac:dyDescent="0.35">
      <c r="A229" s="151" t="s">
        <v>1003</v>
      </c>
      <c r="B229" s="151" t="s">
        <v>364</v>
      </c>
      <c r="C229" s="151" t="s">
        <v>160</v>
      </c>
      <c r="D229" t="s">
        <v>1516</v>
      </c>
      <c r="E229" s="150">
        <v>103.27200000000001</v>
      </c>
      <c r="F229" t="s">
        <v>1516</v>
      </c>
      <c r="G229" s="175">
        <v>51092</v>
      </c>
      <c r="H229" s="150">
        <v>0.31187286429201999</v>
      </c>
      <c r="I229" s="150">
        <v>70586</v>
      </c>
      <c r="J229" s="150">
        <v>0</v>
      </c>
      <c r="K229" s="150">
        <v>0.81213296501292798</v>
      </c>
      <c r="L229" s="176">
        <v>116450.12</v>
      </c>
      <c r="M229" s="175">
        <v>37021</v>
      </c>
      <c r="N229" s="150">
        <v>27</v>
      </c>
      <c r="O229" s="150">
        <v>18.34</v>
      </c>
      <c r="P229" s="150">
        <v>0</v>
      </c>
      <c r="Q229" s="150">
        <v>63.07</v>
      </c>
      <c r="R229" s="150">
        <v>11930.6</v>
      </c>
      <c r="S229" s="150">
        <v>902.18143199999997</v>
      </c>
      <c r="T229" s="150">
        <v>1096.27453901123</v>
      </c>
      <c r="U229" s="150">
        <v>0.34396305110389402</v>
      </c>
      <c r="V229" s="150">
        <v>0.193344142112648</v>
      </c>
      <c r="W229" s="150">
        <v>1.84990617275307E-2</v>
      </c>
      <c r="X229" s="150">
        <v>9818.2999999999993</v>
      </c>
      <c r="Y229" s="150">
        <v>64.39</v>
      </c>
      <c r="Z229" s="150">
        <v>63547.097996583303</v>
      </c>
      <c r="AA229" s="150">
        <v>12.105263157894701</v>
      </c>
      <c r="AB229" s="150">
        <v>14.011204100015499</v>
      </c>
      <c r="AC229" s="150">
        <v>15.16</v>
      </c>
      <c r="AD229" s="150">
        <v>59.510648548812703</v>
      </c>
      <c r="AE229" s="150">
        <v>0.31059999999999999</v>
      </c>
      <c r="AF229" s="150">
        <v>0.12304355091370101</v>
      </c>
      <c r="AG229" s="150">
        <v>0.15651115168030699</v>
      </c>
      <c r="AH229" s="150">
        <v>0.28269002270351501</v>
      </c>
      <c r="AI229" s="150">
        <v>150.048532588288</v>
      </c>
      <c r="AJ229" s="150">
        <v>6.8163238064282599</v>
      </c>
      <c r="AK229" s="150">
        <v>1.4395677803961</v>
      </c>
      <c r="AL229" s="150">
        <v>3.2653372583492799</v>
      </c>
      <c r="AM229" s="150">
        <v>2.5</v>
      </c>
      <c r="AN229" s="150">
        <v>1.5087197740685101</v>
      </c>
      <c r="AO229" s="150">
        <v>44</v>
      </c>
      <c r="AP229" s="150">
        <v>0</v>
      </c>
      <c r="AQ229" s="150">
        <v>8.02</v>
      </c>
      <c r="AR229" s="150">
        <v>3.5873883260511201</v>
      </c>
      <c r="AS229" s="150">
        <v>-13618.99</v>
      </c>
      <c r="AT229" s="150">
        <v>0.64477052992595796</v>
      </c>
      <c r="AU229" s="150">
        <v>10763532.619999999</v>
      </c>
    </row>
    <row r="230" spans="1:47" ht="14.5" x14ac:dyDescent="0.35">
      <c r="A230" s="151" t="s">
        <v>1004</v>
      </c>
      <c r="B230" s="151" t="s">
        <v>603</v>
      </c>
      <c r="C230" s="151" t="s">
        <v>128</v>
      </c>
      <c r="D230" t="s">
        <v>1516</v>
      </c>
      <c r="E230" s="150">
        <v>103.298</v>
      </c>
      <c r="F230" t="s">
        <v>1516</v>
      </c>
      <c r="G230" s="175">
        <v>560077</v>
      </c>
      <c r="H230" s="150">
        <v>0.66649041607271897</v>
      </c>
      <c r="I230" s="150">
        <v>470012</v>
      </c>
      <c r="J230" s="150">
        <v>0</v>
      </c>
      <c r="K230" s="150">
        <v>0.79362827841398198</v>
      </c>
      <c r="L230" s="176">
        <v>256608.01</v>
      </c>
      <c r="M230" s="175">
        <v>66506</v>
      </c>
      <c r="N230" s="150">
        <v>41</v>
      </c>
      <c r="O230" s="150">
        <v>29.89</v>
      </c>
      <c r="P230" s="150">
        <v>0</v>
      </c>
      <c r="Q230" s="150">
        <v>-22.61</v>
      </c>
      <c r="R230" s="150">
        <v>10012.4</v>
      </c>
      <c r="S230" s="150">
        <v>3224.3680319999999</v>
      </c>
      <c r="T230" s="150">
        <v>3704.8131680546799</v>
      </c>
      <c r="U230" s="150">
        <v>6.4114157859260196E-2</v>
      </c>
      <c r="V230" s="150">
        <v>0.113566650384158</v>
      </c>
      <c r="W230" s="150">
        <v>5.8008759590629797E-3</v>
      </c>
      <c r="X230" s="150">
        <v>8714</v>
      </c>
      <c r="Y230" s="150">
        <v>173.28</v>
      </c>
      <c r="Z230" s="150">
        <v>71790.932306094197</v>
      </c>
      <c r="AA230" s="150">
        <v>14.191919191919199</v>
      </c>
      <c r="AB230" s="150">
        <v>18.607848753462601</v>
      </c>
      <c r="AC230" s="150">
        <v>13.6</v>
      </c>
      <c r="AD230" s="150">
        <v>237.08588470588199</v>
      </c>
      <c r="AE230" s="150">
        <v>0.43269999999999997</v>
      </c>
      <c r="AF230" s="150">
        <v>0.12943913915774</v>
      </c>
      <c r="AG230" s="150">
        <v>0.114269932126183</v>
      </c>
      <c r="AH230" s="150">
        <v>0.24883052743657899</v>
      </c>
      <c r="AI230" s="150">
        <v>161.35378928108699</v>
      </c>
      <c r="AJ230" s="150">
        <v>4.9503678324850497</v>
      </c>
      <c r="AK230" s="150">
        <v>1.1515150192979</v>
      </c>
      <c r="AL230" s="150">
        <v>2.72272592376178</v>
      </c>
      <c r="AM230" s="150">
        <v>0</v>
      </c>
      <c r="AN230" s="150">
        <v>1.1599083564211701</v>
      </c>
      <c r="AO230" s="150">
        <v>78</v>
      </c>
      <c r="AP230" s="150">
        <v>8.4633569739952702E-2</v>
      </c>
      <c r="AQ230" s="150">
        <v>25.36</v>
      </c>
      <c r="AR230" s="150">
        <v>5.4110317013335401</v>
      </c>
      <c r="AS230" s="150">
        <v>56787.23</v>
      </c>
      <c r="AT230" s="150">
        <v>0.33477016628051698</v>
      </c>
      <c r="AU230" s="150">
        <v>32283774.41</v>
      </c>
    </row>
    <row r="231" spans="1:47" ht="14.5" x14ac:dyDescent="0.35">
      <c r="A231" s="151" t="s">
        <v>1005</v>
      </c>
      <c r="B231" s="151" t="s">
        <v>629</v>
      </c>
      <c r="C231" s="151" t="s">
        <v>379</v>
      </c>
      <c r="D231" t="s">
        <v>1520</v>
      </c>
      <c r="E231" s="150">
        <v>87.034000000000006</v>
      </c>
      <c r="F231" t="s">
        <v>1520</v>
      </c>
      <c r="G231" s="175">
        <v>307284</v>
      </c>
      <c r="H231" s="150">
        <v>0.35378357889588602</v>
      </c>
      <c r="I231" s="150">
        <v>403967</v>
      </c>
      <c r="J231" s="150">
        <v>0</v>
      </c>
      <c r="K231" s="150">
        <v>0.78521146909579997</v>
      </c>
      <c r="L231" s="176">
        <v>138427.79999999999</v>
      </c>
      <c r="M231" s="175">
        <v>41641</v>
      </c>
      <c r="N231" s="150">
        <v>74</v>
      </c>
      <c r="O231" s="150">
        <v>38.24</v>
      </c>
      <c r="P231" s="150">
        <v>0</v>
      </c>
      <c r="Q231" s="150">
        <v>90.49</v>
      </c>
      <c r="R231" s="150">
        <v>9531.6</v>
      </c>
      <c r="S231" s="150">
        <v>1802.332097</v>
      </c>
      <c r="T231" s="150">
        <v>2146.6112962367001</v>
      </c>
      <c r="U231" s="150">
        <v>0.32435935140536998</v>
      </c>
      <c r="V231" s="150">
        <v>0.147425376512062</v>
      </c>
      <c r="W231" s="150">
        <v>1.1096734077637601E-3</v>
      </c>
      <c r="X231" s="150">
        <v>8002.9</v>
      </c>
      <c r="Y231" s="150">
        <v>120.33</v>
      </c>
      <c r="Z231" s="150">
        <v>51507.927532618603</v>
      </c>
      <c r="AA231" s="150">
        <v>12.048</v>
      </c>
      <c r="AB231" s="150">
        <v>14.9782439707471</v>
      </c>
      <c r="AC231" s="150">
        <v>17.25</v>
      </c>
      <c r="AD231" s="150">
        <v>104.483020115942</v>
      </c>
      <c r="AE231" s="150">
        <v>0.64339999999999997</v>
      </c>
      <c r="AF231" s="150">
        <v>0.12590007230150499</v>
      </c>
      <c r="AG231" s="150">
        <v>0.14246324423082701</v>
      </c>
      <c r="AH231" s="150">
        <v>0.27116939134177198</v>
      </c>
      <c r="AI231" s="150">
        <v>174.693665237434</v>
      </c>
      <c r="AJ231" s="150">
        <v>5.8642329826968496</v>
      </c>
      <c r="AK231" s="150">
        <v>1.34862149681124</v>
      </c>
      <c r="AL231" s="150">
        <v>3.0170851754452799</v>
      </c>
      <c r="AM231" s="150">
        <v>1.1000000000000001</v>
      </c>
      <c r="AN231" s="150">
        <v>1.2199650966793401</v>
      </c>
      <c r="AO231" s="150">
        <v>120</v>
      </c>
      <c r="AP231" s="150">
        <v>4.2183622828784101E-2</v>
      </c>
      <c r="AQ231" s="150">
        <v>9.5500000000000007</v>
      </c>
      <c r="AR231" s="150">
        <v>3.2192822494193298</v>
      </c>
      <c r="AS231" s="150">
        <v>-18159.0600000001</v>
      </c>
      <c r="AT231" s="150">
        <v>0.49107980175358801</v>
      </c>
      <c r="AU231" s="150">
        <v>17179136.530000001</v>
      </c>
    </row>
    <row r="232" spans="1:47" ht="14.5" x14ac:dyDescent="0.35">
      <c r="A232" s="151" t="s">
        <v>1006</v>
      </c>
      <c r="B232" s="151" t="s">
        <v>493</v>
      </c>
      <c r="C232" s="151" t="s">
        <v>122</v>
      </c>
      <c r="D232" t="s">
        <v>1518</v>
      </c>
      <c r="E232" s="150">
        <v>89.301000000000002</v>
      </c>
      <c r="F232" t="s">
        <v>1518</v>
      </c>
      <c r="G232" s="175">
        <v>8098968</v>
      </c>
      <c r="H232" s="150">
        <v>0.33255621590655599</v>
      </c>
      <c r="I232" s="150">
        <v>8514014</v>
      </c>
      <c r="J232" s="150">
        <v>1.3523970997354399E-3</v>
      </c>
      <c r="K232" s="150">
        <v>0.82085659204547201</v>
      </c>
      <c r="L232" s="176">
        <v>170903.02</v>
      </c>
      <c r="M232" s="175">
        <v>57348</v>
      </c>
      <c r="N232" s="150">
        <v>190</v>
      </c>
      <c r="O232" s="150">
        <v>335.5</v>
      </c>
      <c r="P232" s="150">
        <v>0</v>
      </c>
      <c r="Q232" s="150">
        <v>-43.35</v>
      </c>
      <c r="R232" s="150">
        <v>12731.7</v>
      </c>
      <c r="S232" s="150">
        <v>15997.703968</v>
      </c>
      <c r="T232" s="150">
        <v>19234.086891752901</v>
      </c>
      <c r="U232" s="150">
        <v>0.23486145677626999</v>
      </c>
      <c r="V232" s="150">
        <v>0.141171505643403</v>
      </c>
      <c r="W232" s="150">
        <v>7.6783058709990998E-2</v>
      </c>
      <c r="X232" s="150">
        <v>10589.5</v>
      </c>
      <c r="Y232" s="150">
        <v>884.5</v>
      </c>
      <c r="Z232" s="150">
        <v>75783.344657998896</v>
      </c>
      <c r="AA232" s="150">
        <v>15.273412271259399</v>
      </c>
      <c r="AB232" s="150">
        <v>18.086720144714501</v>
      </c>
      <c r="AC232" s="150">
        <v>78.5</v>
      </c>
      <c r="AD232" s="150">
        <v>203.792407235669</v>
      </c>
      <c r="AE232" t="s">
        <v>1581</v>
      </c>
      <c r="AF232" s="150">
        <v>0.111042841927031</v>
      </c>
      <c r="AG232" s="150">
        <v>0.16242952276236</v>
      </c>
      <c r="AH232" s="150">
        <v>0.27622383715475801</v>
      </c>
      <c r="AI232" s="150">
        <v>134.76708934685499</v>
      </c>
      <c r="AJ232" s="150">
        <v>6.8285670029740801</v>
      </c>
      <c r="AK232" s="150">
        <v>1.3938137881708601</v>
      </c>
      <c r="AL232" s="150">
        <v>4.2148484807724103</v>
      </c>
      <c r="AM232" s="150">
        <v>2</v>
      </c>
      <c r="AN232" s="150">
        <v>0.91943173674881096</v>
      </c>
      <c r="AO232" s="150">
        <v>59</v>
      </c>
      <c r="AP232" s="150">
        <v>6.22519841269841E-2</v>
      </c>
      <c r="AQ232" s="150">
        <v>129.85</v>
      </c>
      <c r="AR232" s="150">
        <v>3.9004779010078301</v>
      </c>
      <c r="AS232" s="150">
        <v>-308747.89999999898</v>
      </c>
      <c r="AT232" s="150">
        <v>0.378712679360247</v>
      </c>
      <c r="AU232" s="150">
        <v>203678587.11000001</v>
      </c>
    </row>
    <row r="233" spans="1:47" ht="14.5" x14ac:dyDescent="0.35">
      <c r="A233" s="151" t="s">
        <v>1007</v>
      </c>
      <c r="B233" s="151" t="s">
        <v>201</v>
      </c>
      <c r="C233" s="151" t="s">
        <v>202</v>
      </c>
      <c r="D233" t="s">
        <v>1518</v>
      </c>
      <c r="E233" s="150">
        <v>86.614000000000004</v>
      </c>
      <c r="F233" t="s">
        <v>1516</v>
      </c>
      <c r="G233" s="175">
        <v>380291</v>
      </c>
      <c r="H233" s="150">
        <v>0.224691577497968</v>
      </c>
      <c r="I233" s="150">
        <v>402758</v>
      </c>
      <c r="J233" s="150">
        <v>1.93683382623121E-3</v>
      </c>
      <c r="K233" s="150">
        <v>0.72743299647534199</v>
      </c>
      <c r="L233" s="176">
        <v>132850.79</v>
      </c>
      <c r="M233" s="175">
        <v>32239</v>
      </c>
      <c r="N233" s="150">
        <v>119</v>
      </c>
      <c r="O233" s="150">
        <v>47.1</v>
      </c>
      <c r="P233" s="150">
        <v>0</v>
      </c>
      <c r="Q233" s="150">
        <v>-17.170000000000002</v>
      </c>
      <c r="R233" s="150">
        <v>11592.8</v>
      </c>
      <c r="S233" s="150">
        <v>2311.6536169999999</v>
      </c>
      <c r="T233" s="150">
        <v>2915.74407049922</v>
      </c>
      <c r="U233" s="150">
        <v>0.61074295370957399</v>
      </c>
      <c r="V233" s="150">
        <v>0.150474843826916</v>
      </c>
      <c r="W233" s="150">
        <v>2.6291698528292098E-3</v>
      </c>
      <c r="X233" s="150">
        <v>9191</v>
      </c>
      <c r="Y233" s="150">
        <v>166.6</v>
      </c>
      <c r="Z233" s="150">
        <v>52683.259423769501</v>
      </c>
      <c r="AA233" s="150">
        <v>12.763313609467501</v>
      </c>
      <c r="AB233" s="150">
        <v>13.8754718907563</v>
      </c>
      <c r="AC233" s="150">
        <v>17</v>
      </c>
      <c r="AD233" s="150">
        <v>135.97962452941201</v>
      </c>
      <c r="AE233" s="150">
        <v>0.43269999999999997</v>
      </c>
      <c r="AF233" s="150">
        <v>0.10676198972367799</v>
      </c>
      <c r="AG233" s="150">
        <v>0.17437167271274701</v>
      </c>
      <c r="AH233" s="150">
        <v>0.286253999090683</v>
      </c>
      <c r="AI233" s="150">
        <v>178.07122873980299</v>
      </c>
      <c r="AJ233" s="150">
        <v>5.2690807236437802</v>
      </c>
      <c r="AK233" s="150">
        <v>1.42887836186562</v>
      </c>
      <c r="AL233" s="150">
        <v>2.7873280228549802</v>
      </c>
      <c r="AM233" s="150">
        <v>0.5</v>
      </c>
      <c r="AN233" s="150">
        <v>1.3897565806754499</v>
      </c>
      <c r="AO233" s="150">
        <v>152</v>
      </c>
      <c r="AP233" s="150">
        <v>1.4830508474576299E-2</v>
      </c>
      <c r="AQ233" s="150">
        <v>9.16</v>
      </c>
      <c r="AR233" s="150">
        <v>3.1566057002655699</v>
      </c>
      <c r="AS233" s="150">
        <v>-110801.03</v>
      </c>
      <c r="AT233" s="150">
        <v>0.58727560556395297</v>
      </c>
      <c r="AU233" s="150">
        <v>26798600.010000002</v>
      </c>
    </row>
    <row r="234" spans="1:47" ht="14.5" x14ac:dyDescent="0.35">
      <c r="A234" s="151" t="s">
        <v>1008</v>
      </c>
      <c r="B234" s="151" t="s">
        <v>402</v>
      </c>
      <c r="C234" s="151" t="s">
        <v>102</v>
      </c>
      <c r="D234" t="s">
        <v>1518</v>
      </c>
      <c r="E234" s="150">
        <v>87.86</v>
      </c>
      <c r="F234" t="s">
        <v>1518</v>
      </c>
      <c r="G234" s="175">
        <v>929795</v>
      </c>
      <c r="H234" s="150">
        <v>0.48027280141710099</v>
      </c>
      <c r="I234" s="150">
        <v>1008280</v>
      </c>
      <c r="J234" s="150">
        <v>0</v>
      </c>
      <c r="K234" s="150">
        <v>0.57197106624997596</v>
      </c>
      <c r="L234" s="176">
        <v>192957.9</v>
      </c>
      <c r="M234" s="175">
        <v>41326</v>
      </c>
      <c r="N234" s="150">
        <v>69</v>
      </c>
      <c r="O234" s="150">
        <v>16.7</v>
      </c>
      <c r="P234" s="150">
        <v>0</v>
      </c>
      <c r="Q234" s="150">
        <v>-15.99</v>
      </c>
      <c r="R234" s="150">
        <v>13043.4</v>
      </c>
      <c r="S234" s="150">
        <v>770.89408800000001</v>
      </c>
      <c r="T234" s="150">
        <v>874.13927619208903</v>
      </c>
      <c r="U234" s="150">
        <v>0.287896689642274</v>
      </c>
      <c r="V234" s="150">
        <v>0.127861660290745</v>
      </c>
      <c r="W234" s="150">
        <v>0</v>
      </c>
      <c r="X234" s="150">
        <v>11502.9</v>
      </c>
      <c r="Y234" s="150">
        <v>45.78</v>
      </c>
      <c r="Z234" s="150">
        <v>57142.726081258203</v>
      </c>
      <c r="AA234" s="150">
        <v>15.5</v>
      </c>
      <c r="AB234" s="150">
        <v>16.839101965924002</v>
      </c>
      <c r="AC234" s="150">
        <v>5</v>
      </c>
      <c r="AD234" s="150">
        <v>154.1788176</v>
      </c>
      <c r="AE234" s="150">
        <v>0.37719999999999998</v>
      </c>
      <c r="AF234" s="150">
        <v>0.101194411277253</v>
      </c>
      <c r="AG234" s="150">
        <v>0.191552572158566</v>
      </c>
      <c r="AH234" s="150">
        <v>0.29759631993406499</v>
      </c>
      <c r="AI234" s="150">
        <v>178.24497831665801</v>
      </c>
      <c r="AJ234" s="150">
        <v>5.2334355350489101</v>
      </c>
      <c r="AK234" s="150">
        <v>0.94572375698649302</v>
      </c>
      <c r="AL234" s="150">
        <v>3.18369214310666</v>
      </c>
      <c r="AM234" s="150">
        <v>2.4</v>
      </c>
      <c r="AN234" s="150">
        <v>1.0472065586950501</v>
      </c>
      <c r="AO234" s="150">
        <v>96</v>
      </c>
      <c r="AP234" s="150">
        <v>2.5917926565874699E-2</v>
      </c>
      <c r="AQ234" s="150">
        <v>4.74</v>
      </c>
      <c r="AR234" s="150">
        <v>3.4894485433307199</v>
      </c>
      <c r="AS234" s="150">
        <v>-13020.84</v>
      </c>
      <c r="AT234" s="150">
        <v>0.58672853067146002</v>
      </c>
      <c r="AU234" s="150">
        <v>10055116.66</v>
      </c>
    </row>
    <row r="235" spans="1:47" ht="14.5" x14ac:dyDescent="0.35">
      <c r="A235" s="151" t="s">
        <v>1009</v>
      </c>
      <c r="B235" s="151" t="s">
        <v>531</v>
      </c>
      <c r="C235" s="151" t="s">
        <v>246</v>
      </c>
      <c r="D235" t="s">
        <v>1518</v>
      </c>
      <c r="E235" s="150">
        <v>97.018000000000001</v>
      </c>
      <c r="F235" t="s">
        <v>1516</v>
      </c>
      <c r="G235" s="175">
        <v>444226</v>
      </c>
      <c r="H235" s="150">
        <v>0.76806425871980499</v>
      </c>
      <c r="I235" s="150">
        <v>444226</v>
      </c>
      <c r="J235" s="150">
        <v>2.4645729189808601E-3</v>
      </c>
      <c r="K235" s="150">
        <v>0.64906470781770598</v>
      </c>
      <c r="L235" s="176">
        <v>157368.79999999999</v>
      </c>
      <c r="M235" s="175">
        <v>41706</v>
      </c>
      <c r="N235" s="150">
        <v>24</v>
      </c>
      <c r="O235" s="150">
        <v>5.44</v>
      </c>
      <c r="P235" s="150">
        <v>0</v>
      </c>
      <c r="Q235" s="150">
        <v>3.7</v>
      </c>
      <c r="R235" s="150">
        <v>13911.3</v>
      </c>
      <c r="S235" s="150">
        <v>426.98170699999997</v>
      </c>
      <c r="T235" s="150">
        <v>510.67412245098899</v>
      </c>
      <c r="U235" s="150">
        <v>0.28565529389295402</v>
      </c>
      <c r="V235" s="150">
        <v>0.15591830963381301</v>
      </c>
      <c r="W235" s="150">
        <v>2.3420207086295602E-3</v>
      </c>
      <c r="X235" s="150">
        <v>11631.4</v>
      </c>
      <c r="Y235" s="150">
        <v>35.950000000000003</v>
      </c>
      <c r="Z235" s="150">
        <v>55629.664534075098</v>
      </c>
      <c r="AA235" s="150">
        <v>12.05</v>
      </c>
      <c r="AB235" s="150">
        <v>11.877098942976399</v>
      </c>
      <c r="AC235" s="150">
        <v>10</v>
      </c>
      <c r="AD235" s="150">
        <v>42.698170699999999</v>
      </c>
      <c r="AE235" s="150">
        <v>0.25509999999999999</v>
      </c>
      <c r="AF235" s="150">
        <v>0.12647044789214601</v>
      </c>
      <c r="AG235" s="150">
        <v>0.14154398808592</v>
      </c>
      <c r="AH235" s="150">
        <v>0.272545618776182</v>
      </c>
      <c r="AI235" s="150">
        <v>255.51445931148501</v>
      </c>
      <c r="AJ235" s="150">
        <v>3.9979986251145698</v>
      </c>
      <c r="AK235" s="150">
        <v>0.92002630614115499</v>
      </c>
      <c r="AL235" s="150">
        <v>2.4950179651695699</v>
      </c>
      <c r="AM235" s="150">
        <v>2.5</v>
      </c>
      <c r="AN235" s="150">
        <v>0.818600369293083</v>
      </c>
      <c r="AO235" s="150">
        <v>54</v>
      </c>
      <c r="AP235" s="150">
        <v>0</v>
      </c>
      <c r="AQ235" s="150">
        <v>1.81</v>
      </c>
      <c r="AR235" s="150">
        <v>3.5905219119735001</v>
      </c>
      <c r="AS235" s="150">
        <v>2313.2399999999898</v>
      </c>
      <c r="AT235" s="150">
        <v>0.569748582278777</v>
      </c>
      <c r="AU235" s="150">
        <v>5939858.8899999997</v>
      </c>
    </row>
    <row r="236" spans="1:47" ht="14.5" x14ac:dyDescent="0.35">
      <c r="A236" s="151" t="s">
        <v>1010</v>
      </c>
      <c r="B236" s="151" t="s">
        <v>698</v>
      </c>
      <c r="C236" s="151" t="s">
        <v>181</v>
      </c>
      <c r="D236" t="s">
        <v>1518</v>
      </c>
      <c r="E236" s="150">
        <v>95.623999999999995</v>
      </c>
      <c r="F236" t="s">
        <v>1516</v>
      </c>
      <c r="G236" s="175">
        <v>61806</v>
      </c>
      <c r="H236" s="150">
        <v>0.36180249859299002</v>
      </c>
      <c r="I236" s="150">
        <v>61806</v>
      </c>
      <c r="J236" s="150">
        <v>0</v>
      </c>
      <c r="K236" s="150">
        <v>0.66837121010141898</v>
      </c>
      <c r="L236" s="176">
        <v>182079.18</v>
      </c>
      <c r="M236" s="175">
        <v>40763</v>
      </c>
      <c r="N236" s="150">
        <v>5</v>
      </c>
      <c r="O236" s="150">
        <v>22.25</v>
      </c>
      <c r="P236" s="150">
        <v>0</v>
      </c>
      <c r="Q236" s="150">
        <v>138.08000000000001</v>
      </c>
      <c r="R236" s="150">
        <v>10751.3</v>
      </c>
      <c r="S236" s="150">
        <v>789.52959599999997</v>
      </c>
      <c r="T236" s="150">
        <v>899.07124168771804</v>
      </c>
      <c r="U236" s="150">
        <v>0.23089007672867501</v>
      </c>
      <c r="V236" s="150">
        <v>0.13567987006784701</v>
      </c>
      <c r="W236" s="150">
        <v>0</v>
      </c>
      <c r="X236" s="150">
        <v>9441.4</v>
      </c>
      <c r="Y236" s="150">
        <v>50.03</v>
      </c>
      <c r="Z236" s="150">
        <v>64141.268638816699</v>
      </c>
      <c r="AA236" s="150">
        <v>16.655737704918</v>
      </c>
      <c r="AB236" s="150">
        <v>15.781123246052401</v>
      </c>
      <c r="AC236" s="150">
        <v>9</v>
      </c>
      <c r="AD236" s="150">
        <v>87.725510666666693</v>
      </c>
      <c r="AE236" s="150">
        <v>0.41039999999999999</v>
      </c>
      <c r="AF236" s="150">
        <v>0.112391274372244</v>
      </c>
      <c r="AG236" s="150">
        <v>0.15423710464999299</v>
      </c>
      <c r="AH236" s="150">
        <v>0.27184856471964902</v>
      </c>
      <c r="AI236" s="150">
        <v>166.858849455974</v>
      </c>
      <c r="AJ236" s="150">
        <v>5.9048284499772299</v>
      </c>
      <c r="AK236" s="150">
        <v>1.81148170639138</v>
      </c>
      <c r="AL236" s="150">
        <v>2.3983214665249699</v>
      </c>
      <c r="AM236" s="150">
        <v>0</v>
      </c>
      <c r="AN236" s="150">
        <v>1.4477806535356801</v>
      </c>
      <c r="AO236" s="150">
        <v>66</v>
      </c>
      <c r="AP236" s="150">
        <v>3.54609929078014E-2</v>
      </c>
      <c r="AQ236" s="150">
        <v>5.97</v>
      </c>
      <c r="AR236" s="150">
        <v>3.5437727470878699</v>
      </c>
      <c r="AS236" s="150">
        <v>-64029.19</v>
      </c>
      <c r="AT236" s="150">
        <v>0.60041377403215701</v>
      </c>
      <c r="AU236" s="150">
        <v>8488471.5399999991</v>
      </c>
    </row>
    <row r="237" spans="1:47" ht="14.5" x14ac:dyDescent="0.35">
      <c r="A237" s="151" t="s">
        <v>1011</v>
      </c>
      <c r="B237" s="151" t="s">
        <v>737</v>
      </c>
      <c r="C237" s="151" t="s">
        <v>192</v>
      </c>
      <c r="D237" t="s">
        <v>1518</v>
      </c>
      <c r="E237" s="150">
        <v>96.203000000000003</v>
      </c>
      <c r="F237" t="s">
        <v>1516</v>
      </c>
      <c r="G237" s="175">
        <v>-965475</v>
      </c>
      <c r="H237" s="150">
        <v>0.103144961927973</v>
      </c>
      <c r="I237" s="150">
        <v>-965475</v>
      </c>
      <c r="J237" s="150">
        <v>5.1934843103520097E-2</v>
      </c>
      <c r="K237" s="150">
        <v>0.78384465721377705</v>
      </c>
      <c r="L237" s="176">
        <v>201495.73</v>
      </c>
      <c r="M237" s="175">
        <v>39453</v>
      </c>
      <c r="N237" t="s">
        <v>1581</v>
      </c>
      <c r="O237" s="150">
        <v>77.010000000000005</v>
      </c>
      <c r="P237" s="150">
        <v>0</v>
      </c>
      <c r="Q237" s="150">
        <v>2.2399999999999798</v>
      </c>
      <c r="R237" s="150">
        <v>12353.5</v>
      </c>
      <c r="S237" s="150">
        <v>2540.8820430000001</v>
      </c>
      <c r="T237" s="150">
        <v>3032.2306471505099</v>
      </c>
      <c r="U237" s="150">
        <v>0.32260710892040401</v>
      </c>
      <c r="V237" s="150">
        <v>0.128043316649155</v>
      </c>
      <c r="W237" s="150">
        <v>4.4483772991897198E-3</v>
      </c>
      <c r="X237" s="150">
        <v>10351.700000000001</v>
      </c>
      <c r="Y237" s="150">
        <v>171.65</v>
      </c>
      <c r="Z237" s="150">
        <v>66214.902767259002</v>
      </c>
      <c r="AA237" s="150">
        <v>15.054455445544599</v>
      </c>
      <c r="AB237" s="150">
        <v>14.8026917739586</v>
      </c>
      <c r="AC237" s="150">
        <v>13.35</v>
      </c>
      <c r="AD237" s="150">
        <v>190.32824292134799</v>
      </c>
      <c r="AE237" s="150">
        <v>0.49930000000000002</v>
      </c>
      <c r="AF237" s="150">
        <v>0.11191578852804999</v>
      </c>
      <c r="AG237" s="150">
        <v>0.208407332188176</v>
      </c>
      <c r="AH237" s="150">
        <v>0.32181167846220898</v>
      </c>
      <c r="AI237" s="150">
        <v>270.27582877840803</v>
      </c>
      <c r="AJ237" s="150">
        <v>4.4765088192166198</v>
      </c>
      <c r="AK237" s="150">
        <v>0.57036807287776004</v>
      </c>
      <c r="AL237" s="150">
        <v>2.5904182666194902</v>
      </c>
      <c r="AM237" s="150">
        <v>1</v>
      </c>
      <c r="AN237" s="150">
        <v>0.88794900861394499</v>
      </c>
      <c r="AO237" s="150">
        <v>19</v>
      </c>
      <c r="AP237" s="150">
        <v>1.7925736235595398E-2</v>
      </c>
      <c r="AQ237" s="150">
        <v>73.63</v>
      </c>
      <c r="AR237" s="150">
        <v>3.6537461976972101</v>
      </c>
      <c r="AS237" s="150">
        <v>-2371.5900000000802</v>
      </c>
      <c r="AT237" s="150">
        <v>0.38818759477883003</v>
      </c>
      <c r="AU237" s="150">
        <v>31388722.350000001</v>
      </c>
    </row>
    <row r="238" spans="1:47" ht="14.5" x14ac:dyDescent="0.35">
      <c r="A238" s="151" t="s">
        <v>1012</v>
      </c>
      <c r="B238" s="151" t="s">
        <v>365</v>
      </c>
      <c r="C238" s="151" t="s">
        <v>192</v>
      </c>
      <c r="D238" t="s">
        <v>1518</v>
      </c>
      <c r="E238" s="150">
        <v>91.731999999999999</v>
      </c>
      <c r="F238" t="s">
        <v>1516</v>
      </c>
      <c r="G238" s="175">
        <v>1318230</v>
      </c>
      <c r="H238" s="150">
        <v>0.230299099154329</v>
      </c>
      <c r="I238" s="150">
        <v>1318230</v>
      </c>
      <c r="J238" s="150">
        <v>9.0368907812219401E-3</v>
      </c>
      <c r="K238" s="150">
        <v>0.769123749795945</v>
      </c>
      <c r="L238" s="176">
        <v>121546.67</v>
      </c>
      <c r="M238" s="175">
        <v>36305</v>
      </c>
      <c r="N238" s="150">
        <v>23</v>
      </c>
      <c r="O238" s="150">
        <v>24.25</v>
      </c>
      <c r="P238" s="150">
        <v>0</v>
      </c>
      <c r="Q238" s="150">
        <v>246.87</v>
      </c>
      <c r="R238" s="150">
        <v>9610.9</v>
      </c>
      <c r="S238" s="150">
        <v>1900.1051010000001</v>
      </c>
      <c r="T238" s="150">
        <v>2182.5322971589799</v>
      </c>
      <c r="U238" s="150">
        <v>0.40112133249833298</v>
      </c>
      <c r="V238" s="150">
        <v>9.4781274943801105E-2</v>
      </c>
      <c r="W238" s="150">
        <v>3.02119445760069E-3</v>
      </c>
      <c r="X238" s="150">
        <v>8367.2000000000007</v>
      </c>
      <c r="Y238" s="150">
        <v>104.4</v>
      </c>
      <c r="Z238" s="150">
        <v>56613.873850574702</v>
      </c>
      <c r="AA238" s="150">
        <v>14.646017699114999</v>
      </c>
      <c r="AB238" s="150">
        <v>18.200240431034501</v>
      </c>
      <c r="AC238" s="150">
        <v>16.309999999999999</v>
      </c>
      <c r="AD238" s="150">
        <v>116.499393071735</v>
      </c>
      <c r="AE238" s="150">
        <v>0.64339999999999997</v>
      </c>
      <c r="AF238" s="150">
        <v>0.108226683173151</v>
      </c>
      <c r="AG238" s="150">
        <v>0.202093973851487</v>
      </c>
      <c r="AH238" s="150">
        <v>0.31423863722051798</v>
      </c>
      <c r="AI238" s="150">
        <v>159.776951201396</v>
      </c>
      <c r="AJ238" s="150">
        <v>6.4653291413174898</v>
      </c>
      <c r="AK238" s="150">
        <v>1.78796922195176</v>
      </c>
      <c r="AL238" s="150">
        <v>3.3925259805068002</v>
      </c>
      <c r="AM238" s="150">
        <v>0.5</v>
      </c>
      <c r="AN238" s="150">
        <v>1.1208626985255501</v>
      </c>
      <c r="AO238" s="150">
        <v>25</v>
      </c>
      <c r="AP238" s="150">
        <v>3.5217794253938797E-2</v>
      </c>
      <c r="AQ238" s="150">
        <v>41.04</v>
      </c>
      <c r="AR238" s="150">
        <v>3.7417797710491101</v>
      </c>
      <c r="AS238" s="150">
        <v>18339.490000000002</v>
      </c>
      <c r="AT238" s="150">
        <v>0.49180905224509902</v>
      </c>
      <c r="AU238" s="150">
        <v>18261666.149999999</v>
      </c>
    </row>
    <row r="239" spans="1:47" ht="14.5" x14ac:dyDescent="0.35">
      <c r="A239" s="151" t="s">
        <v>1013</v>
      </c>
      <c r="B239" s="151" t="s">
        <v>625</v>
      </c>
      <c r="C239" s="151" t="s">
        <v>141</v>
      </c>
      <c r="D239" t="s">
        <v>1520</v>
      </c>
      <c r="E239" s="150">
        <v>78.221000000000004</v>
      </c>
      <c r="F239" t="s">
        <v>1520</v>
      </c>
      <c r="G239" s="175">
        <v>7700366</v>
      </c>
      <c r="H239" s="150">
        <v>0.73531138196699997</v>
      </c>
      <c r="I239" s="150">
        <v>7328514</v>
      </c>
      <c r="J239" s="150">
        <v>0</v>
      </c>
      <c r="K239" s="150">
        <v>0.68625052203956605</v>
      </c>
      <c r="L239" s="176">
        <v>108519.95</v>
      </c>
      <c r="M239" s="175">
        <v>39827</v>
      </c>
      <c r="N239" s="150">
        <v>245</v>
      </c>
      <c r="O239" s="150">
        <v>412.82</v>
      </c>
      <c r="P239" s="150">
        <v>0</v>
      </c>
      <c r="Q239" s="150">
        <v>-211.81</v>
      </c>
      <c r="R239" s="150">
        <v>11109.8</v>
      </c>
      <c r="S239" s="150">
        <v>5830.1375600000001</v>
      </c>
      <c r="T239" s="150">
        <v>7422.3854703636198</v>
      </c>
      <c r="U239" s="150">
        <v>0.52627696163656201</v>
      </c>
      <c r="V239" s="150">
        <v>0.16471164206972799</v>
      </c>
      <c r="W239" s="150">
        <v>3.3566359453103503E-2</v>
      </c>
      <c r="X239" s="150">
        <v>8726.6</v>
      </c>
      <c r="Y239" s="150">
        <v>335.53</v>
      </c>
      <c r="Z239" s="150">
        <v>73188.250797246204</v>
      </c>
      <c r="AA239" s="150">
        <v>13.910081743869201</v>
      </c>
      <c r="AB239" s="150">
        <v>17.375905462998801</v>
      </c>
      <c r="AC239" s="150">
        <v>27.5</v>
      </c>
      <c r="AD239" s="150">
        <v>212.00500218181801</v>
      </c>
      <c r="AE239" s="150">
        <v>0.85429999999999995</v>
      </c>
      <c r="AF239" s="150">
        <v>0.10418035124113099</v>
      </c>
      <c r="AG239" s="150">
        <v>0.15883858870915801</v>
      </c>
      <c r="AH239" s="150">
        <v>0.26369105546517102</v>
      </c>
      <c r="AI239" s="150">
        <v>139.68949988205799</v>
      </c>
      <c r="AJ239" s="150">
        <v>5.8292000825138199</v>
      </c>
      <c r="AK239" s="150">
        <v>1.208385540926</v>
      </c>
      <c r="AL239" s="150">
        <v>2.4481406516873001</v>
      </c>
      <c r="AM239" s="150">
        <v>1.5</v>
      </c>
      <c r="AN239" s="150">
        <v>0.85189017124489197</v>
      </c>
      <c r="AO239" s="150">
        <v>23</v>
      </c>
      <c r="AP239" s="150">
        <v>0.167173252279635</v>
      </c>
      <c r="AQ239" s="150">
        <v>76.09</v>
      </c>
      <c r="AR239" s="150">
        <v>2.9679410164354301</v>
      </c>
      <c r="AS239" s="150">
        <v>1372.38000000035</v>
      </c>
      <c r="AT239" s="150">
        <v>0.52505050441154</v>
      </c>
      <c r="AU239" s="150">
        <v>64771918.960000001</v>
      </c>
    </row>
    <row r="240" spans="1:47" ht="14.5" x14ac:dyDescent="0.35">
      <c r="A240" s="151" t="s">
        <v>1014</v>
      </c>
      <c r="B240" s="151" t="s">
        <v>726</v>
      </c>
      <c r="C240" s="151" t="s">
        <v>98</v>
      </c>
      <c r="D240" t="s">
        <v>1518</v>
      </c>
      <c r="E240" s="150">
        <v>104.79</v>
      </c>
      <c r="F240" t="s">
        <v>1516</v>
      </c>
      <c r="G240" s="175">
        <v>-1746710</v>
      </c>
      <c r="H240" s="150">
        <v>0.52852387605094697</v>
      </c>
      <c r="I240" s="150">
        <v>-1746710</v>
      </c>
      <c r="J240" s="150">
        <v>3.2725148331519799E-3</v>
      </c>
      <c r="K240" s="150">
        <v>0.81306520722348696</v>
      </c>
      <c r="L240" s="176">
        <v>240092.73</v>
      </c>
      <c r="M240" s="175">
        <v>89079</v>
      </c>
      <c r="N240" s="150">
        <v>43</v>
      </c>
      <c r="O240" s="150">
        <v>15.35</v>
      </c>
      <c r="P240" s="150">
        <v>0</v>
      </c>
      <c r="Q240" s="150">
        <v>-21.52</v>
      </c>
      <c r="R240" s="150">
        <v>14298</v>
      </c>
      <c r="S240" s="150">
        <v>4575.0506519999999</v>
      </c>
      <c r="T240" s="150">
        <v>5522.4558849873802</v>
      </c>
      <c r="U240" s="150">
        <v>5.0394949594538399E-2</v>
      </c>
      <c r="V240" s="150">
        <v>0.143526632369184</v>
      </c>
      <c r="W240" s="150">
        <v>6.3187534300549204E-3</v>
      </c>
      <c r="X240" s="150">
        <v>11845.1</v>
      </c>
      <c r="Y240" s="150">
        <v>299.95</v>
      </c>
      <c r="Z240" s="150">
        <v>77957.038439740005</v>
      </c>
      <c r="AA240" s="150">
        <v>15.084592145015099</v>
      </c>
      <c r="AB240" s="150">
        <v>15.2527109584931</v>
      </c>
      <c r="AC240" s="150">
        <v>26.4</v>
      </c>
      <c r="AD240" s="150">
        <v>173.29737318181799</v>
      </c>
      <c r="AE240" s="150">
        <v>0.37719999999999998</v>
      </c>
      <c r="AF240" s="150">
        <v>0.111538270649578</v>
      </c>
      <c r="AG240" s="150">
        <v>0.15840088282857001</v>
      </c>
      <c r="AH240" s="150">
        <v>0.27523819926363102</v>
      </c>
      <c r="AI240" s="150">
        <v>188.65517906838701</v>
      </c>
      <c r="AJ240" s="150">
        <v>5.9807307321108496</v>
      </c>
      <c r="AK240" s="150">
        <v>0.99016926058993804</v>
      </c>
      <c r="AL240" s="150">
        <v>0.38538156914496102</v>
      </c>
      <c r="AM240" s="150">
        <v>1.5</v>
      </c>
      <c r="AN240" s="150">
        <v>0.81119104629098004</v>
      </c>
      <c r="AO240" s="150">
        <v>30</v>
      </c>
      <c r="AP240" s="150">
        <v>6.2861271676300595E-2</v>
      </c>
      <c r="AQ240" s="150">
        <v>88.13</v>
      </c>
      <c r="AR240" s="150">
        <v>5.5588347778501399</v>
      </c>
      <c r="AS240" s="150">
        <v>99674.530000000304</v>
      </c>
      <c r="AT240" s="150">
        <v>0.29639137546220901</v>
      </c>
      <c r="AU240" s="150">
        <v>65413943.700000003</v>
      </c>
    </row>
    <row r="241" spans="1:47" ht="14.5" x14ac:dyDescent="0.35">
      <c r="A241" s="151" t="s">
        <v>1015</v>
      </c>
      <c r="B241" s="151" t="s">
        <v>682</v>
      </c>
      <c r="C241" s="151" t="s">
        <v>143</v>
      </c>
      <c r="D241" t="s">
        <v>1520</v>
      </c>
      <c r="E241" s="150">
        <v>72.414000000000001</v>
      </c>
      <c r="F241" t="s">
        <v>1520</v>
      </c>
      <c r="G241" s="175">
        <v>704464</v>
      </c>
      <c r="H241" s="150">
        <v>0.67020257381714299</v>
      </c>
      <c r="I241" s="150">
        <v>704464</v>
      </c>
      <c r="J241" s="150">
        <v>4.0113875971404204E-3</v>
      </c>
      <c r="K241" s="150">
        <v>0.67163906726053901</v>
      </c>
      <c r="L241" s="176">
        <v>62208.46</v>
      </c>
      <c r="M241" s="175">
        <v>34371</v>
      </c>
      <c r="N241" s="150">
        <v>5</v>
      </c>
      <c r="O241" s="150">
        <v>30.6</v>
      </c>
      <c r="P241" s="150">
        <v>0</v>
      </c>
      <c r="Q241" s="150">
        <v>92.78</v>
      </c>
      <c r="R241" s="150">
        <v>14320.3</v>
      </c>
      <c r="S241" s="150">
        <v>1047.2140850000001</v>
      </c>
      <c r="T241" s="150">
        <v>1447.53792439575</v>
      </c>
      <c r="U241" s="150">
        <v>0.99846750342361901</v>
      </c>
      <c r="V241" s="150">
        <v>0.170360039609284</v>
      </c>
      <c r="W241" s="150">
        <v>0</v>
      </c>
      <c r="X241" s="150">
        <v>10359.9</v>
      </c>
      <c r="Y241" s="150">
        <v>81.95</v>
      </c>
      <c r="Z241" s="150">
        <v>63630.151921903598</v>
      </c>
      <c r="AA241" s="150">
        <v>14.375</v>
      </c>
      <c r="AB241" s="150">
        <v>12.7786953630262</v>
      </c>
      <c r="AC241" s="150">
        <v>15.14</v>
      </c>
      <c r="AD241" s="150">
        <v>69.168697820343496</v>
      </c>
      <c r="AE241" s="150">
        <v>0.27739999999999998</v>
      </c>
      <c r="AF241" s="150">
        <v>0.115555590540213</v>
      </c>
      <c r="AG241" s="150">
        <v>0.18469645061732401</v>
      </c>
      <c r="AH241" s="150">
        <v>0.30286575468777299</v>
      </c>
      <c r="AI241" s="150">
        <v>204.46058076080999</v>
      </c>
      <c r="AJ241" s="150">
        <v>5.7389782545746701</v>
      </c>
      <c r="AK241" s="150">
        <v>1.1438180128342801</v>
      </c>
      <c r="AL241" s="150">
        <v>3.8274289864277899</v>
      </c>
      <c r="AM241" s="150">
        <v>0.5</v>
      </c>
      <c r="AN241" s="150">
        <v>1.2016027765123301</v>
      </c>
      <c r="AO241" s="150">
        <v>60</v>
      </c>
      <c r="AP241" s="150">
        <v>3.125E-2</v>
      </c>
      <c r="AQ241" s="150">
        <v>14.05</v>
      </c>
      <c r="AR241" s="150">
        <v>2.50159867189589</v>
      </c>
      <c r="AS241" s="150">
        <v>-45224.03</v>
      </c>
      <c r="AT241" s="150">
        <v>0.76736405282826603</v>
      </c>
      <c r="AU241" s="150">
        <v>14996394.66</v>
      </c>
    </row>
    <row r="242" spans="1:47" ht="14.5" x14ac:dyDescent="0.35">
      <c r="A242" s="151" t="s">
        <v>1554</v>
      </c>
      <c r="B242" s="151" t="s">
        <v>203</v>
      </c>
      <c r="C242" s="151" t="s">
        <v>204</v>
      </c>
      <c r="D242" t="s">
        <v>1517</v>
      </c>
      <c r="E242" s="150">
        <v>96.718000000000004</v>
      </c>
      <c r="F242" t="s">
        <v>1517</v>
      </c>
      <c r="G242" s="175">
        <v>-701949</v>
      </c>
      <c r="H242" s="150">
        <v>0.33202825565028699</v>
      </c>
      <c r="I242" s="150">
        <v>-654059</v>
      </c>
      <c r="J242" s="150">
        <v>9.3284316389814007E-3</v>
      </c>
      <c r="K242" s="150">
        <v>0.76611957913721396</v>
      </c>
      <c r="L242" s="176">
        <v>251272.25</v>
      </c>
      <c r="M242" s="175">
        <v>45922</v>
      </c>
      <c r="N242" s="150">
        <v>7</v>
      </c>
      <c r="O242" s="150">
        <v>20.62</v>
      </c>
      <c r="P242" s="150">
        <v>0</v>
      </c>
      <c r="Q242" s="150">
        <v>46.75</v>
      </c>
      <c r="R242" s="150">
        <v>11237.1</v>
      </c>
      <c r="S242" s="150">
        <v>1312.171838</v>
      </c>
      <c r="T242" s="150">
        <v>1523.5075008992701</v>
      </c>
      <c r="U242" s="150">
        <v>0.25871453964248198</v>
      </c>
      <c r="V242" s="150">
        <v>0.11852575211265901</v>
      </c>
      <c r="W242" s="150">
        <v>9.2175656036294195E-4</v>
      </c>
      <c r="X242" s="150">
        <v>9678.4</v>
      </c>
      <c r="Y242" s="150">
        <v>79.41</v>
      </c>
      <c r="Z242" s="150">
        <v>67489.202115602602</v>
      </c>
      <c r="AA242" s="150">
        <v>13.063157894736801</v>
      </c>
      <c r="AB242" s="150">
        <v>16.5240125676867</v>
      </c>
      <c r="AC242" s="150">
        <v>9.75</v>
      </c>
      <c r="AD242" s="150">
        <v>134.58172697435899</v>
      </c>
      <c r="AE242" s="150">
        <v>0.27739999999999998</v>
      </c>
      <c r="AF242" s="150">
        <v>0.111601781307725</v>
      </c>
      <c r="AG242" s="150">
        <v>0.159198472971191</v>
      </c>
      <c r="AH242" s="150">
        <v>0.27422948502921501</v>
      </c>
      <c r="AI242" s="150">
        <v>160.89584754523599</v>
      </c>
      <c r="AJ242" s="150">
        <v>6.1545150930973902</v>
      </c>
      <c r="AK242" s="150">
        <v>1.17908077281964</v>
      </c>
      <c r="AL242" s="150">
        <v>3.72392027396352</v>
      </c>
      <c r="AM242" s="150">
        <v>3</v>
      </c>
      <c r="AN242" s="150">
        <v>0.97991845442217096</v>
      </c>
      <c r="AO242" s="150">
        <v>22</v>
      </c>
      <c r="AP242" s="150">
        <v>5.1823416506717901E-2</v>
      </c>
      <c r="AQ242" s="150">
        <v>22.86</v>
      </c>
      <c r="AR242" s="150">
        <v>3.8037907060319598</v>
      </c>
      <c r="AS242" s="150">
        <v>-43668.36</v>
      </c>
      <c r="AT242" s="150">
        <v>0.48934563062582298</v>
      </c>
      <c r="AU242" s="150">
        <v>14745040.66</v>
      </c>
    </row>
    <row r="243" spans="1:47" ht="14.5" x14ac:dyDescent="0.35">
      <c r="A243" s="151" t="s">
        <v>1016</v>
      </c>
      <c r="B243" s="151" t="s">
        <v>459</v>
      </c>
      <c r="C243" s="151" t="s">
        <v>109</v>
      </c>
      <c r="D243" t="s">
        <v>1518</v>
      </c>
      <c r="E243" s="150">
        <v>102.827</v>
      </c>
      <c r="F243" t="s">
        <v>1518</v>
      </c>
      <c r="G243" s="175">
        <v>1102549</v>
      </c>
      <c r="H243" s="150">
        <v>0.61205433890028105</v>
      </c>
      <c r="I243" s="150">
        <v>1092831</v>
      </c>
      <c r="J243" s="150">
        <v>5.53589689040619E-3</v>
      </c>
      <c r="K243" s="150">
        <v>0.69633200149548502</v>
      </c>
      <c r="L243" s="176">
        <v>432973.66</v>
      </c>
      <c r="M243" s="175">
        <v>58424</v>
      </c>
      <c r="N243" s="150">
        <v>4</v>
      </c>
      <c r="O243" s="150">
        <v>3.92</v>
      </c>
      <c r="P243" s="150">
        <v>0</v>
      </c>
      <c r="Q243" s="150">
        <v>-1.8</v>
      </c>
      <c r="R243" s="150">
        <v>16602.099999999999</v>
      </c>
      <c r="S243" s="150">
        <v>1067.079448</v>
      </c>
      <c r="T243" s="150">
        <v>1209.35329209567</v>
      </c>
      <c r="U243" s="150">
        <v>7.8442546294828497E-2</v>
      </c>
      <c r="V243" s="150">
        <v>0.116031213263513</v>
      </c>
      <c r="W243" s="150">
        <v>9.3713734424768005E-3</v>
      </c>
      <c r="X243" s="150">
        <v>14649</v>
      </c>
      <c r="Y243" s="150">
        <v>82.58</v>
      </c>
      <c r="Z243" s="150">
        <v>77809.239525308803</v>
      </c>
      <c r="AA243" s="150">
        <v>16.2826086956522</v>
      </c>
      <c r="AB243" s="150">
        <v>12.921766141922999</v>
      </c>
      <c r="AC243" s="150">
        <v>9.7799999999999994</v>
      </c>
      <c r="AD243" s="150">
        <v>109.10832801636001</v>
      </c>
      <c r="AE243" s="150">
        <v>0.37719999999999998</v>
      </c>
      <c r="AF243" s="150">
        <v>0.12939966121750901</v>
      </c>
      <c r="AG243" s="150">
        <v>0.13930184333978901</v>
      </c>
      <c r="AH243" s="150">
        <v>0.271604014276489</v>
      </c>
      <c r="AI243" s="150">
        <v>243.90686231265499</v>
      </c>
      <c r="AJ243" s="150">
        <v>6.9253104492292596</v>
      </c>
      <c r="AK243" s="150">
        <v>1.74044427282647</v>
      </c>
      <c r="AL243" s="150">
        <v>3.9443426391258201</v>
      </c>
      <c r="AM243" s="150">
        <v>1.45</v>
      </c>
      <c r="AN243" s="150">
        <v>0.62258109546095697</v>
      </c>
      <c r="AO243" s="150">
        <v>10</v>
      </c>
      <c r="AP243" s="150">
        <v>0.16666666666666699</v>
      </c>
      <c r="AQ243" s="150">
        <v>43.9</v>
      </c>
      <c r="AR243" s="150">
        <v>6.8914434428226503</v>
      </c>
      <c r="AS243" s="150">
        <v>-47444.480000000003</v>
      </c>
      <c r="AT243" s="150">
        <v>0.23506007753021399</v>
      </c>
      <c r="AU243" s="150">
        <v>17715795.390000001</v>
      </c>
    </row>
    <row r="244" spans="1:47" ht="14.5" x14ac:dyDescent="0.35">
      <c r="A244" s="151" t="s">
        <v>1017</v>
      </c>
      <c r="B244" s="151" t="s">
        <v>547</v>
      </c>
      <c r="C244" s="151" t="s">
        <v>295</v>
      </c>
      <c r="D244" t="s">
        <v>1519</v>
      </c>
      <c r="E244" s="150">
        <v>81.768000000000001</v>
      </c>
      <c r="F244" t="s">
        <v>1519</v>
      </c>
      <c r="G244" s="175">
        <v>1088680</v>
      </c>
      <c r="H244" s="150">
        <v>0.102083549434714</v>
      </c>
      <c r="I244" s="150">
        <v>1015094</v>
      </c>
      <c r="J244" s="150">
        <v>0</v>
      </c>
      <c r="K244" s="150">
        <v>0.60653182770793601</v>
      </c>
      <c r="L244" s="176">
        <v>162441.72</v>
      </c>
      <c r="M244" s="175">
        <v>37908</v>
      </c>
      <c r="N244" s="150">
        <v>39</v>
      </c>
      <c r="O244" s="150">
        <v>40.06</v>
      </c>
      <c r="P244" s="150">
        <v>0</v>
      </c>
      <c r="Q244" s="150">
        <v>-227.2</v>
      </c>
      <c r="R244" s="150">
        <v>9590</v>
      </c>
      <c r="S244" s="150">
        <v>2011.5026519999999</v>
      </c>
      <c r="T244" s="150">
        <v>2505.5748647745199</v>
      </c>
      <c r="U244" s="150">
        <v>0.52973160882514203</v>
      </c>
      <c r="V244" s="150">
        <v>0.11642050422710599</v>
      </c>
      <c r="W244" s="150">
        <v>0</v>
      </c>
      <c r="X244" s="150">
        <v>7699</v>
      </c>
      <c r="Y244" s="150">
        <v>137.18</v>
      </c>
      <c r="Z244" s="150">
        <v>42704.988044904501</v>
      </c>
      <c r="AA244" s="150">
        <v>14.0182926829268</v>
      </c>
      <c r="AB244" s="150">
        <v>14.663235544540001</v>
      </c>
      <c r="AC244" s="150">
        <v>13</v>
      </c>
      <c r="AD244" s="150">
        <v>154.730973230769</v>
      </c>
      <c r="AE244" s="150">
        <v>0.79879999999999995</v>
      </c>
      <c r="AF244" s="150">
        <v>9.9695076992621395E-2</v>
      </c>
      <c r="AG244" s="150">
        <v>0.227967573524122</v>
      </c>
      <c r="AH244" s="150">
        <v>0.33338315984814298</v>
      </c>
      <c r="AI244" s="150">
        <v>156.23146193097801</v>
      </c>
      <c r="AJ244" s="150">
        <v>6.2258112072806</v>
      </c>
      <c r="AK244" s="150">
        <v>1.5210959714885799</v>
      </c>
      <c r="AL244" s="150">
        <v>3.26145863297906</v>
      </c>
      <c r="AM244" s="150">
        <v>1.587</v>
      </c>
      <c r="AN244" s="150">
        <v>1.4384929265289099</v>
      </c>
      <c r="AO244" s="150">
        <v>74</v>
      </c>
      <c r="AP244" s="150">
        <v>4.8828125E-3</v>
      </c>
      <c r="AQ244" s="150">
        <v>13.62</v>
      </c>
      <c r="AR244" s="150">
        <v>3.10809812787129</v>
      </c>
      <c r="AS244" s="150">
        <v>-40258.629999999997</v>
      </c>
      <c r="AT244" s="150">
        <v>0.36896131652063402</v>
      </c>
      <c r="AU244" s="150">
        <v>19290368.239999998</v>
      </c>
    </row>
    <row r="245" spans="1:47" ht="14.5" x14ac:dyDescent="0.35">
      <c r="A245" s="151" t="s">
        <v>1018</v>
      </c>
      <c r="B245" s="151" t="s">
        <v>366</v>
      </c>
      <c r="C245" s="151" t="s">
        <v>145</v>
      </c>
      <c r="D245" t="s">
        <v>1518</v>
      </c>
      <c r="E245" s="150">
        <v>108.85</v>
      </c>
      <c r="F245" t="s">
        <v>1516</v>
      </c>
      <c r="G245" s="175">
        <v>-3298714</v>
      </c>
      <c r="H245" s="150">
        <v>0.439186797781625</v>
      </c>
      <c r="I245" s="150">
        <v>-6437858</v>
      </c>
      <c r="J245" s="150">
        <v>0</v>
      </c>
      <c r="K245" s="150">
        <v>0.86484565166998295</v>
      </c>
      <c r="L245" s="176">
        <v>607128.49</v>
      </c>
      <c r="M245" s="175">
        <v>98257</v>
      </c>
      <c r="N245" s="150">
        <v>17</v>
      </c>
      <c r="O245" s="150">
        <v>7.03</v>
      </c>
      <c r="P245" s="150">
        <v>0</v>
      </c>
      <c r="Q245" s="150">
        <v>-5</v>
      </c>
      <c r="R245" s="150">
        <v>17319</v>
      </c>
      <c r="S245" s="150">
        <v>2003.466054</v>
      </c>
      <c r="T245" s="150">
        <v>2211.9892224140099</v>
      </c>
      <c r="U245" s="150">
        <v>5.0039329990065301E-2</v>
      </c>
      <c r="V245" s="150">
        <v>6.8184699075515207E-2</v>
      </c>
      <c r="W245" s="150">
        <v>1.19388132143516E-2</v>
      </c>
      <c r="X245" s="150">
        <v>15686.4</v>
      </c>
      <c r="Y245" s="150">
        <v>163.11000000000001</v>
      </c>
      <c r="Z245" s="150">
        <v>79870.550671326098</v>
      </c>
      <c r="AA245" s="150">
        <v>10.4086021505376</v>
      </c>
      <c r="AB245" s="150">
        <v>12.282913702409401</v>
      </c>
      <c r="AC245" s="150">
        <v>17.2</v>
      </c>
      <c r="AD245" s="150">
        <v>116.480584534884</v>
      </c>
      <c r="AE245" s="150">
        <v>0.56579999999999997</v>
      </c>
      <c r="AF245" s="150">
        <v>0.12714981039340101</v>
      </c>
      <c r="AG245" s="150">
        <v>0.121990569827122</v>
      </c>
      <c r="AH245" s="150">
        <v>0.26338296057098698</v>
      </c>
      <c r="AI245" s="150">
        <v>251.13278011148199</v>
      </c>
      <c r="AJ245" s="150">
        <v>6.2064519930992796</v>
      </c>
      <c r="AK245" s="150">
        <v>1.77634905870381</v>
      </c>
      <c r="AL245" s="150">
        <v>3.1067400066781099</v>
      </c>
      <c r="AM245" s="150">
        <v>0</v>
      </c>
      <c r="AN245" s="150">
        <v>0.80533819112437099</v>
      </c>
      <c r="AO245" s="150">
        <v>23</v>
      </c>
      <c r="AP245" s="150">
        <v>3.58327803583278E-2</v>
      </c>
      <c r="AQ245" s="150">
        <v>61.52</v>
      </c>
      <c r="AR245" s="150">
        <v>13.8374205433333</v>
      </c>
      <c r="AS245" s="150">
        <v>-32947.4399999999</v>
      </c>
      <c r="AT245" s="150">
        <v>0.13095915535897701</v>
      </c>
      <c r="AU245" s="150">
        <v>34698074.810000002</v>
      </c>
    </row>
    <row r="246" spans="1:47" ht="14.5" x14ac:dyDescent="0.35">
      <c r="A246" s="151" t="s">
        <v>1019</v>
      </c>
      <c r="B246" s="151" t="s">
        <v>569</v>
      </c>
      <c r="C246" s="151" t="s">
        <v>115</v>
      </c>
      <c r="D246" t="s">
        <v>1517</v>
      </c>
      <c r="E246" s="150">
        <v>92.268000000000001</v>
      </c>
      <c r="F246" t="s">
        <v>1517</v>
      </c>
      <c r="G246" s="175">
        <v>247183</v>
      </c>
      <c r="H246" s="150">
        <v>0.52776191556669605</v>
      </c>
      <c r="I246" s="150">
        <v>401108</v>
      </c>
      <c r="J246" s="150">
        <v>0</v>
      </c>
      <c r="K246" s="150">
        <v>0.70051597409288702</v>
      </c>
      <c r="L246" s="176">
        <v>275172.06</v>
      </c>
      <c r="M246" s="175">
        <v>38410</v>
      </c>
      <c r="N246" s="150">
        <v>38</v>
      </c>
      <c r="O246" s="150">
        <v>31.44</v>
      </c>
      <c r="P246" s="150">
        <v>0</v>
      </c>
      <c r="Q246" s="150">
        <v>64.069999999999993</v>
      </c>
      <c r="R246" s="150">
        <v>12218.5</v>
      </c>
      <c r="S246" s="150">
        <v>1430.463915</v>
      </c>
      <c r="T246" s="150">
        <v>1727.42734377844</v>
      </c>
      <c r="U246" s="150">
        <v>0.44876378304167103</v>
      </c>
      <c r="V246" s="150">
        <v>0.14733989008034501</v>
      </c>
      <c r="W246" s="150">
        <v>1.5397787926723101E-3</v>
      </c>
      <c r="X246" s="150">
        <v>10118</v>
      </c>
      <c r="Y246" s="150">
        <v>103.71</v>
      </c>
      <c r="Z246" s="150">
        <v>59823.578729148598</v>
      </c>
      <c r="AA246" s="150">
        <v>14.4876033057851</v>
      </c>
      <c r="AB246" s="150">
        <v>13.792921752965</v>
      </c>
      <c r="AC246" s="150">
        <v>10.25</v>
      </c>
      <c r="AD246" s="150">
        <v>139.55745512195099</v>
      </c>
      <c r="AE246" s="150">
        <v>0.31059999999999999</v>
      </c>
      <c r="AF246" s="150">
        <v>0.110829240217218</v>
      </c>
      <c r="AG246" s="150">
        <v>0.18087993311457401</v>
      </c>
      <c r="AH246" s="150">
        <v>0.29795901954061499</v>
      </c>
      <c r="AI246" s="150">
        <v>240.64430873812</v>
      </c>
      <c r="AJ246" s="150">
        <v>3.0739756211635698</v>
      </c>
      <c r="AK246" s="150">
        <v>1.3600807883032699</v>
      </c>
      <c r="AL246" s="150">
        <v>1.7633953746444999</v>
      </c>
      <c r="AM246" s="150">
        <v>0</v>
      </c>
      <c r="AN246" s="150">
        <v>1.0072827291675499</v>
      </c>
      <c r="AO246" s="150">
        <v>126</v>
      </c>
      <c r="AP246" s="150">
        <v>0</v>
      </c>
      <c r="AQ246" s="150">
        <v>6.48</v>
      </c>
      <c r="AR246" s="150">
        <v>4.1163120869650696</v>
      </c>
      <c r="AS246" s="150">
        <v>-71530.5</v>
      </c>
      <c r="AT246" s="150">
        <v>0.58727257179515902</v>
      </c>
      <c r="AU246" s="150">
        <v>17478089.149999999</v>
      </c>
    </row>
    <row r="247" spans="1:47" ht="14.5" x14ac:dyDescent="0.35">
      <c r="A247" s="151" t="s">
        <v>1020</v>
      </c>
      <c r="B247" s="151" t="s">
        <v>748</v>
      </c>
      <c r="C247" s="151" t="s">
        <v>149</v>
      </c>
      <c r="D247" t="s">
        <v>1516</v>
      </c>
      <c r="E247" s="150">
        <v>90.703000000000003</v>
      </c>
      <c r="F247" t="s">
        <v>1516</v>
      </c>
      <c r="G247" s="175">
        <v>975898</v>
      </c>
      <c r="H247" s="150">
        <v>0.55305178713369296</v>
      </c>
      <c r="I247" s="150">
        <v>805904</v>
      </c>
      <c r="J247" s="150">
        <v>0</v>
      </c>
      <c r="K247" s="150">
        <v>0.72796495026229402</v>
      </c>
      <c r="L247" s="176">
        <v>122013.42</v>
      </c>
      <c r="M247" s="175">
        <v>36644</v>
      </c>
      <c r="N247" s="150">
        <v>40</v>
      </c>
      <c r="O247" s="150">
        <v>26.7</v>
      </c>
      <c r="P247" s="150">
        <v>0</v>
      </c>
      <c r="Q247" s="150">
        <v>200.74</v>
      </c>
      <c r="R247" s="150">
        <v>11070.8</v>
      </c>
      <c r="S247" s="150">
        <v>1719.717425</v>
      </c>
      <c r="T247" s="150">
        <v>2032.5240242316499</v>
      </c>
      <c r="U247" s="150">
        <v>0.425513126378888</v>
      </c>
      <c r="V247" s="150">
        <v>0.13175021413765101</v>
      </c>
      <c r="W247" s="150">
        <v>6.4408023312318298E-4</v>
      </c>
      <c r="X247" s="150">
        <v>9367</v>
      </c>
      <c r="Y247" s="150">
        <v>105.33</v>
      </c>
      <c r="Z247" s="150">
        <v>58986.266400835499</v>
      </c>
      <c r="AA247" s="150">
        <v>13.792792792792801</v>
      </c>
      <c r="AB247" s="150">
        <v>16.3269479255673</v>
      </c>
      <c r="AC247" s="150">
        <v>9</v>
      </c>
      <c r="AD247" s="150">
        <v>191.07971388888899</v>
      </c>
      <c r="AE247" s="150">
        <v>0.35499999999999998</v>
      </c>
      <c r="AF247" s="150">
        <v>9.79178190222528E-2</v>
      </c>
      <c r="AG247" s="150">
        <v>0.229642018737263</v>
      </c>
      <c r="AH247" s="150">
        <v>0.33153135312493998</v>
      </c>
      <c r="AI247" s="150">
        <v>182.192722737574</v>
      </c>
      <c r="AJ247" s="150">
        <v>6.28804398059492</v>
      </c>
      <c r="AK247" s="150">
        <v>1.5347371377505401</v>
      </c>
      <c r="AL247" s="150">
        <v>3.5737329248053098</v>
      </c>
      <c r="AM247" s="150">
        <v>0.5</v>
      </c>
      <c r="AN247" s="150">
        <v>1.11656388664809</v>
      </c>
      <c r="AO247" s="150">
        <v>125</v>
      </c>
      <c r="AP247" s="150">
        <v>6.4935064935064896E-3</v>
      </c>
      <c r="AQ247" s="150">
        <v>7.34</v>
      </c>
      <c r="AR247" s="150">
        <v>3.8681483827678602</v>
      </c>
      <c r="AS247" s="150">
        <v>-67058.019999999902</v>
      </c>
      <c r="AT247" s="150">
        <v>0.60342600891086595</v>
      </c>
      <c r="AU247" s="150">
        <v>19038603.949999999</v>
      </c>
    </row>
    <row r="248" spans="1:47" ht="14.5" x14ac:dyDescent="0.35">
      <c r="A248" s="151" t="s">
        <v>1021</v>
      </c>
      <c r="B248" s="151" t="s">
        <v>205</v>
      </c>
      <c r="C248" s="151" t="s">
        <v>206</v>
      </c>
      <c r="D248" t="s">
        <v>1520</v>
      </c>
      <c r="E248" s="150">
        <v>86.072999999999993</v>
      </c>
      <c r="F248" t="s">
        <v>1520</v>
      </c>
      <c r="G248" s="175">
        <v>-477313</v>
      </c>
      <c r="H248" s="150">
        <v>0.197140662775322</v>
      </c>
      <c r="I248" s="150">
        <v>-524459</v>
      </c>
      <c r="J248" s="150">
        <v>0</v>
      </c>
      <c r="K248" s="150">
        <v>0.74199694124246995</v>
      </c>
      <c r="L248" s="176">
        <v>111098.91</v>
      </c>
      <c r="M248" s="175">
        <v>31143</v>
      </c>
      <c r="N248" s="150">
        <v>18</v>
      </c>
      <c r="O248" s="150">
        <v>21.8</v>
      </c>
      <c r="P248" s="150">
        <v>0</v>
      </c>
      <c r="Q248" s="150">
        <v>22.25</v>
      </c>
      <c r="R248" s="150">
        <v>11355.1</v>
      </c>
      <c r="S248" s="150">
        <v>1328.105673</v>
      </c>
      <c r="T248" s="150">
        <v>1787.3371614609</v>
      </c>
      <c r="U248" s="150">
        <v>0.97772426351197395</v>
      </c>
      <c r="V248" s="150">
        <v>0.13379698815577601</v>
      </c>
      <c r="W248" s="150">
        <v>7.5295213350090096E-4</v>
      </c>
      <c r="X248" s="150">
        <v>8437.6</v>
      </c>
      <c r="Y248" s="150">
        <v>93.18</v>
      </c>
      <c r="Z248" s="150">
        <v>51296.941403734701</v>
      </c>
      <c r="AA248" s="150">
        <v>18</v>
      </c>
      <c r="AB248" s="150">
        <v>14.2531194784288</v>
      </c>
      <c r="AC248" s="150">
        <v>11.08</v>
      </c>
      <c r="AD248" s="150">
        <v>119.86513294223801</v>
      </c>
      <c r="AE248" s="150">
        <v>0.42159999999999997</v>
      </c>
      <c r="AF248" s="150">
        <v>0.118916646580944</v>
      </c>
      <c r="AG248" s="150">
        <v>0.16291604084571801</v>
      </c>
      <c r="AH248" s="150">
        <v>0.28464255378239001</v>
      </c>
      <c r="AI248" s="150">
        <v>0</v>
      </c>
      <c r="AJ248" t="s">
        <v>1581</v>
      </c>
      <c r="AK248" t="s">
        <v>1581</v>
      </c>
      <c r="AL248" t="s">
        <v>1581</v>
      </c>
      <c r="AM248" s="150">
        <v>0.5</v>
      </c>
      <c r="AN248" s="150">
        <v>0.98199109260059203</v>
      </c>
      <c r="AO248" s="150">
        <v>4</v>
      </c>
      <c r="AP248" s="150">
        <v>0.106031128404669</v>
      </c>
      <c r="AQ248" s="150">
        <v>239.5</v>
      </c>
      <c r="AR248" s="150">
        <v>3.3352358172852399</v>
      </c>
      <c r="AS248" s="150">
        <v>-173044.11</v>
      </c>
      <c r="AT248" s="150">
        <v>0.56879677391621397</v>
      </c>
      <c r="AU248" s="150">
        <v>15080826.08</v>
      </c>
    </row>
    <row r="249" spans="1:47" ht="14.5" x14ac:dyDescent="0.35">
      <c r="A249" s="151" t="s">
        <v>1022</v>
      </c>
      <c r="B249" s="151" t="s">
        <v>706</v>
      </c>
      <c r="C249" s="151" t="s">
        <v>289</v>
      </c>
      <c r="D249" t="s">
        <v>1517</v>
      </c>
      <c r="E249" s="150">
        <v>96.052999999999997</v>
      </c>
      <c r="F249" t="s">
        <v>1517</v>
      </c>
      <c r="G249" s="175">
        <v>767830</v>
      </c>
      <c r="H249" s="150">
        <v>0.28915696393552398</v>
      </c>
      <c r="I249" s="150">
        <v>767830</v>
      </c>
      <c r="J249" s="150">
        <v>0</v>
      </c>
      <c r="K249" s="150">
        <v>0.64208761258447999</v>
      </c>
      <c r="L249" s="176">
        <v>161570.04999999999</v>
      </c>
      <c r="M249" s="175">
        <v>45953</v>
      </c>
      <c r="N249" s="150">
        <v>6</v>
      </c>
      <c r="O249" s="150">
        <v>9.3000000000000007</v>
      </c>
      <c r="P249" s="150">
        <v>0</v>
      </c>
      <c r="Q249" s="150">
        <v>47.05</v>
      </c>
      <c r="R249" s="150">
        <v>11136.7</v>
      </c>
      <c r="S249" s="150">
        <v>510.15649200000001</v>
      </c>
      <c r="T249" s="150">
        <v>610.04995987619498</v>
      </c>
      <c r="U249" s="150">
        <v>0.23688550649670101</v>
      </c>
      <c r="V249" s="150">
        <v>0.167771417873087</v>
      </c>
      <c r="W249" s="150">
        <v>0</v>
      </c>
      <c r="X249" s="150">
        <v>9313.1</v>
      </c>
      <c r="Y249" s="150">
        <v>35.6</v>
      </c>
      <c r="Z249" s="150">
        <v>49415.589325842702</v>
      </c>
      <c r="AA249" s="150">
        <v>10.775</v>
      </c>
      <c r="AB249" s="150">
        <v>14.3302385393258</v>
      </c>
      <c r="AC249" s="150">
        <v>8.6999999999999993</v>
      </c>
      <c r="AD249" s="150">
        <v>58.638677241379298</v>
      </c>
      <c r="AE249" s="150">
        <v>0.27739999999999998</v>
      </c>
      <c r="AF249" s="150">
        <v>0.110212815506117</v>
      </c>
      <c r="AG249" s="150">
        <v>0.21195053680244699</v>
      </c>
      <c r="AH249" s="150">
        <v>0.32290077496873598</v>
      </c>
      <c r="AI249" s="150">
        <v>247.67498205237001</v>
      </c>
      <c r="AJ249" s="150">
        <v>5.6425496822394399</v>
      </c>
      <c r="AK249" s="150">
        <v>1.5262197969181599</v>
      </c>
      <c r="AL249" s="150">
        <v>2.4908064707604902</v>
      </c>
      <c r="AM249" s="150">
        <v>1.5</v>
      </c>
      <c r="AN249" s="150">
        <v>1.12050263207997</v>
      </c>
      <c r="AO249" s="150">
        <v>47</v>
      </c>
      <c r="AP249" s="150">
        <v>1.2820512820512799E-2</v>
      </c>
      <c r="AQ249" s="150">
        <v>3.28</v>
      </c>
      <c r="AR249" s="150">
        <v>4.5140791204660804</v>
      </c>
      <c r="AS249" s="150">
        <v>-27789.64</v>
      </c>
      <c r="AT249" s="150">
        <v>0.47918847440857598</v>
      </c>
      <c r="AU249" s="150">
        <v>5681447.1900000004</v>
      </c>
    </row>
    <row r="250" spans="1:47" ht="14.5" x14ac:dyDescent="0.35">
      <c r="A250" s="151" t="s">
        <v>1023</v>
      </c>
      <c r="B250" s="151" t="s">
        <v>207</v>
      </c>
      <c r="C250" s="151" t="s">
        <v>208</v>
      </c>
      <c r="D250" t="s">
        <v>1520</v>
      </c>
      <c r="E250" s="150">
        <v>94.436000000000007</v>
      </c>
      <c r="F250" t="s">
        <v>1520</v>
      </c>
      <c r="G250" s="175">
        <v>-605977</v>
      </c>
      <c r="H250" s="150">
        <v>0.34888404213072699</v>
      </c>
      <c r="I250" s="150">
        <v>-605977</v>
      </c>
      <c r="J250" s="150">
        <v>0</v>
      </c>
      <c r="K250" s="150">
        <v>0.83102155229655195</v>
      </c>
      <c r="L250" s="176">
        <v>129741.55</v>
      </c>
      <c r="M250" s="175">
        <v>35305</v>
      </c>
      <c r="N250" s="150">
        <v>51</v>
      </c>
      <c r="O250" s="150">
        <v>41.28</v>
      </c>
      <c r="P250" s="150">
        <v>0</v>
      </c>
      <c r="Q250" s="150">
        <v>137.4</v>
      </c>
      <c r="R250" s="150">
        <v>11152.4</v>
      </c>
      <c r="S250" s="150">
        <v>2321.9972440000001</v>
      </c>
      <c r="T250" s="150">
        <v>2873.7684895930902</v>
      </c>
      <c r="U250" s="150">
        <v>0.49102050312338802</v>
      </c>
      <c r="V250" s="150">
        <v>0.149579213281788</v>
      </c>
      <c r="W250" s="150">
        <v>0</v>
      </c>
      <c r="X250" s="150">
        <v>9011.1</v>
      </c>
      <c r="Y250" s="150">
        <v>164.44</v>
      </c>
      <c r="Z250" s="150">
        <v>56718.030892726798</v>
      </c>
      <c r="AA250" s="150">
        <v>13.047619047618999</v>
      </c>
      <c r="AB250" s="150">
        <v>14.1206351495986</v>
      </c>
      <c r="AC250" s="150">
        <v>14.03</v>
      </c>
      <c r="AD250" s="150">
        <v>165.50229821810399</v>
      </c>
      <c r="AE250" s="150">
        <v>0.49930000000000002</v>
      </c>
      <c r="AF250" s="150">
        <v>0.105345612930082</v>
      </c>
      <c r="AG250" s="150">
        <v>0.177470865492483</v>
      </c>
      <c r="AH250" s="150">
        <v>0.28374991043164999</v>
      </c>
      <c r="AI250" s="150">
        <v>198.787057647343</v>
      </c>
      <c r="AJ250" s="150">
        <v>6.6693688242417899</v>
      </c>
      <c r="AK250" s="150">
        <v>1.6757295437656901</v>
      </c>
      <c r="AL250" s="150">
        <v>2.9287119542964102</v>
      </c>
      <c r="AM250" s="150">
        <v>3.3</v>
      </c>
      <c r="AN250" s="150">
        <v>1.11231617567807</v>
      </c>
      <c r="AO250" s="150">
        <v>181</v>
      </c>
      <c r="AP250" s="150">
        <v>6.3670411985018702E-2</v>
      </c>
      <c r="AQ250" s="150">
        <v>5.43</v>
      </c>
      <c r="AR250" s="150">
        <v>4.0129572983718997</v>
      </c>
      <c r="AS250" s="150">
        <v>-122327.67</v>
      </c>
      <c r="AT250" s="150">
        <v>0.42439996778719502</v>
      </c>
      <c r="AU250" s="150">
        <v>25895896.390000001</v>
      </c>
    </row>
    <row r="251" spans="1:47" ht="14.5" x14ac:dyDescent="0.35">
      <c r="A251" s="151" t="s">
        <v>1024</v>
      </c>
      <c r="B251" s="151" t="s">
        <v>710</v>
      </c>
      <c r="C251" s="151" t="s">
        <v>100</v>
      </c>
      <c r="D251" t="s">
        <v>1516</v>
      </c>
      <c r="E251" s="150">
        <v>101.191</v>
      </c>
      <c r="F251" t="s">
        <v>1516</v>
      </c>
      <c r="G251" s="175">
        <v>334892</v>
      </c>
      <c r="H251" s="150">
        <v>0.378491854205879</v>
      </c>
      <c r="I251" s="150">
        <v>682438</v>
      </c>
      <c r="J251" s="150">
        <v>0</v>
      </c>
      <c r="K251" s="150">
        <v>0.79295699964100197</v>
      </c>
      <c r="L251" s="176">
        <v>230279.89</v>
      </c>
      <c r="M251" s="175">
        <v>51128</v>
      </c>
      <c r="N251" s="150">
        <v>75</v>
      </c>
      <c r="O251" s="150">
        <v>47.84</v>
      </c>
      <c r="P251" s="150">
        <v>0</v>
      </c>
      <c r="Q251" s="150">
        <v>-108.12</v>
      </c>
      <c r="R251" s="150">
        <v>9755</v>
      </c>
      <c r="S251" s="150">
        <v>5830.4334660000004</v>
      </c>
      <c r="T251" s="150">
        <v>6795.5145264989096</v>
      </c>
      <c r="U251" s="150">
        <v>0.16261107060543201</v>
      </c>
      <c r="V251" s="150">
        <v>0.11457217150241999</v>
      </c>
      <c r="W251" s="150">
        <v>7.8692569373366005E-3</v>
      </c>
      <c r="X251" s="150">
        <v>8369.6</v>
      </c>
      <c r="Y251" s="150">
        <v>307.02</v>
      </c>
      <c r="Z251" s="150">
        <v>58881.558953814099</v>
      </c>
      <c r="AA251" s="150">
        <v>12.0262390670554</v>
      </c>
      <c r="AB251" s="150">
        <v>18.990402794606201</v>
      </c>
      <c r="AC251" s="150">
        <v>24.5</v>
      </c>
      <c r="AD251" s="150">
        <v>237.97687616326499</v>
      </c>
      <c r="AE251" s="150">
        <v>0.49930000000000002</v>
      </c>
      <c r="AF251" s="150">
        <v>0.13270537512206601</v>
      </c>
      <c r="AG251" s="150">
        <v>0.15287609654792</v>
      </c>
      <c r="AH251" s="150">
        <v>0.28961841298635099</v>
      </c>
      <c r="AI251" s="150">
        <v>165.68956761678999</v>
      </c>
      <c r="AJ251" s="150">
        <v>5.2701881388179803</v>
      </c>
      <c r="AK251" s="150">
        <v>1.1084868256245599</v>
      </c>
      <c r="AL251" s="150">
        <v>3.1070886255463002</v>
      </c>
      <c r="AM251" s="150">
        <v>1</v>
      </c>
      <c r="AN251" s="150">
        <v>0.79827913839002596</v>
      </c>
      <c r="AO251" s="150">
        <v>36</v>
      </c>
      <c r="AP251" s="150">
        <v>3.7136867325546601E-2</v>
      </c>
      <c r="AQ251" s="150">
        <v>85.06</v>
      </c>
      <c r="AR251" s="150">
        <v>4.5289988049183396</v>
      </c>
      <c r="AS251" s="150">
        <v>18991.179999999898</v>
      </c>
      <c r="AT251" s="150">
        <v>0.37483395654693602</v>
      </c>
      <c r="AU251" s="150">
        <v>56875727.789999999</v>
      </c>
    </row>
    <row r="252" spans="1:47" ht="14.5" x14ac:dyDescent="0.35">
      <c r="A252" s="151" t="s">
        <v>1025</v>
      </c>
      <c r="B252" s="151" t="s">
        <v>588</v>
      </c>
      <c r="C252" s="151" t="s">
        <v>136</v>
      </c>
      <c r="D252" t="s">
        <v>1516</v>
      </c>
      <c r="E252" s="150">
        <v>95</v>
      </c>
      <c r="F252" t="s">
        <v>1516</v>
      </c>
      <c r="G252" s="175">
        <v>528967</v>
      </c>
      <c r="H252" s="150">
        <v>0.43848922214448999</v>
      </c>
      <c r="I252" s="150">
        <v>528967</v>
      </c>
      <c r="J252" s="150">
        <v>0</v>
      </c>
      <c r="K252" s="150">
        <v>0.64452943427409704</v>
      </c>
      <c r="L252" s="176">
        <v>283941.33</v>
      </c>
      <c r="M252" s="175">
        <v>39155</v>
      </c>
      <c r="N252" s="150">
        <v>15</v>
      </c>
      <c r="O252" s="150">
        <v>19.89</v>
      </c>
      <c r="P252" s="150">
        <v>0</v>
      </c>
      <c r="Q252" s="150">
        <v>78.05</v>
      </c>
      <c r="R252" s="150">
        <v>12104.9</v>
      </c>
      <c r="S252" s="150">
        <v>747.53919099999996</v>
      </c>
      <c r="T252" s="150">
        <v>893.68683609514699</v>
      </c>
      <c r="U252" s="150">
        <v>0.42490176277594</v>
      </c>
      <c r="V252" s="150">
        <v>0.12842863110838601</v>
      </c>
      <c r="W252" s="150">
        <v>0</v>
      </c>
      <c r="X252" s="150">
        <v>10125.299999999999</v>
      </c>
      <c r="Y252" s="150">
        <v>55.67</v>
      </c>
      <c r="Z252" s="150">
        <v>49510.898688701302</v>
      </c>
      <c r="AA252" s="150">
        <v>10.617647058823501</v>
      </c>
      <c r="AB252" s="150">
        <v>13.4280436680438</v>
      </c>
      <c r="AC252" s="150">
        <v>5</v>
      </c>
      <c r="AD252" s="150">
        <v>149.50783820000001</v>
      </c>
      <c r="AE252" s="150">
        <v>0.45479999999999998</v>
      </c>
      <c r="AF252" s="150">
        <v>0.10883391358038701</v>
      </c>
      <c r="AG252" s="150">
        <v>0.16684750057200401</v>
      </c>
      <c r="AH252" s="150">
        <v>0.29299528058026097</v>
      </c>
      <c r="AI252" s="150">
        <v>177.13720109157501</v>
      </c>
      <c r="AJ252" s="150">
        <v>6.1111678258833804</v>
      </c>
      <c r="AK252" s="150">
        <v>1.80915365851817</v>
      </c>
      <c r="AL252" s="150">
        <v>3.7069074212525601</v>
      </c>
      <c r="AM252" s="150">
        <v>6.25</v>
      </c>
      <c r="AN252" s="150">
        <v>1.1525330838187899</v>
      </c>
      <c r="AO252" s="150">
        <v>52</v>
      </c>
      <c r="AP252" s="150">
        <v>1.12540192926045E-2</v>
      </c>
      <c r="AQ252" s="150">
        <v>11.65</v>
      </c>
      <c r="AR252" s="150">
        <v>3.4844360939480401</v>
      </c>
      <c r="AS252" s="150">
        <v>17375.55</v>
      </c>
      <c r="AT252" s="150">
        <v>0.54075202771988595</v>
      </c>
      <c r="AU252" s="150">
        <v>9048884.8300000001</v>
      </c>
    </row>
    <row r="253" spans="1:47" ht="14.5" x14ac:dyDescent="0.35">
      <c r="A253" s="151" t="s">
        <v>1026</v>
      </c>
      <c r="B253" s="151" t="s">
        <v>656</v>
      </c>
      <c r="C253" s="151" t="s">
        <v>210</v>
      </c>
      <c r="D253" t="s">
        <v>1519</v>
      </c>
      <c r="E253" s="150">
        <v>90.733999999999995</v>
      </c>
      <c r="F253" t="s">
        <v>1519</v>
      </c>
      <c r="G253" s="175">
        <v>-261969</v>
      </c>
      <c r="H253" s="150">
        <v>9.5147334998568103E-2</v>
      </c>
      <c r="I253" s="150">
        <v>-261969</v>
      </c>
      <c r="J253" s="150">
        <v>7.9338647066661706E-3</v>
      </c>
      <c r="K253" s="150">
        <v>0.80098964418305196</v>
      </c>
      <c r="L253" s="176">
        <v>136698.19</v>
      </c>
      <c r="M253" s="175">
        <v>39321</v>
      </c>
      <c r="N253" s="150">
        <v>62</v>
      </c>
      <c r="O253" s="150">
        <v>38.17</v>
      </c>
      <c r="P253" s="150">
        <v>0</v>
      </c>
      <c r="Q253" s="150">
        <v>199.61</v>
      </c>
      <c r="R253" s="150">
        <v>9997.6</v>
      </c>
      <c r="S253" s="150">
        <v>1369.0836420000001</v>
      </c>
      <c r="T253" s="150">
        <v>1602.5123581395901</v>
      </c>
      <c r="U253" s="150">
        <v>0.31467153049221802</v>
      </c>
      <c r="V253" s="150">
        <v>0.142480757943349</v>
      </c>
      <c r="W253" s="150">
        <v>0</v>
      </c>
      <c r="X253" s="150">
        <v>8541.2999999999993</v>
      </c>
      <c r="Y253" s="150">
        <v>90.65</v>
      </c>
      <c r="Z253" s="150">
        <v>58552.376613348002</v>
      </c>
      <c r="AA253" s="150">
        <v>14.6238532110092</v>
      </c>
      <c r="AB253" s="150">
        <v>15.102963507997799</v>
      </c>
      <c r="AC253" s="150">
        <v>10.029999999999999</v>
      </c>
      <c r="AD253" s="150">
        <v>136.498867597208</v>
      </c>
      <c r="AE253" s="150">
        <v>0.37719999999999998</v>
      </c>
      <c r="AF253" s="150">
        <v>0.111835038967645</v>
      </c>
      <c r="AG253" s="150">
        <v>0.18512162822183201</v>
      </c>
      <c r="AH253" s="150">
        <v>0.30279712128113401</v>
      </c>
      <c r="AI253" s="150">
        <v>144.709201046754</v>
      </c>
      <c r="AJ253" s="150">
        <v>5.6982918851801196</v>
      </c>
      <c r="AK253" s="150">
        <v>1.06417435985443</v>
      </c>
      <c r="AL253" s="150">
        <v>3.3441378161609898</v>
      </c>
      <c r="AM253" s="150">
        <v>0</v>
      </c>
      <c r="AN253" s="150">
        <v>1.02162324580674</v>
      </c>
      <c r="AO253" s="150">
        <v>54</v>
      </c>
      <c r="AP253" s="150">
        <v>1.9181585677749399E-2</v>
      </c>
      <c r="AQ253" s="150">
        <v>11.91</v>
      </c>
      <c r="AR253" s="150">
        <v>4.1558463130186301</v>
      </c>
      <c r="AS253" s="150">
        <v>3155.5299999999102</v>
      </c>
      <c r="AT253" s="150">
        <v>0.45310112129243701</v>
      </c>
      <c r="AU253" s="150">
        <v>13687507.140000001</v>
      </c>
    </row>
    <row r="254" spans="1:47" ht="14.5" x14ac:dyDescent="0.35">
      <c r="A254" s="151" t="s">
        <v>1027</v>
      </c>
      <c r="B254" s="151" t="s">
        <v>406</v>
      </c>
      <c r="C254" s="151" t="s">
        <v>104</v>
      </c>
      <c r="D254" t="s">
        <v>1518</v>
      </c>
      <c r="E254" s="150">
        <v>88.533000000000001</v>
      </c>
      <c r="F254" t="s">
        <v>1518</v>
      </c>
      <c r="G254" s="175">
        <v>-197389</v>
      </c>
      <c r="H254" s="150">
        <v>0.32651781839224597</v>
      </c>
      <c r="I254" s="150">
        <v>-197389</v>
      </c>
      <c r="J254" s="150">
        <v>3.08543362471515E-2</v>
      </c>
      <c r="K254" s="150">
        <v>0.71430117405966098</v>
      </c>
      <c r="L254" s="176">
        <v>148198.45000000001</v>
      </c>
      <c r="M254" s="175">
        <v>38404</v>
      </c>
      <c r="N254" s="150">
        <v>65</v>
      </c>
      <c r="O254" s="150">
        <v>31.54</v>
      </c>
      <c r="P254" s="150">
        <v>0</v>
      </c>
      <c r="Q254" s="150">
        <v>59.5</v>
      </c>
      <c r="R254" s="150">
        <v>8907.5</v>
      </c>
      <c r="S254" s="150">
        <v>1652.178557</v>
      </c>
      <c r="T254" s="150">
        <v>2042.3236527306999</v>
      </c>
      <c r="U254" s="150">
        <v>0.43112790804729001</v>
      </c>
      <c r="V254" s="150">
        <v>0.16270743065938501</v>
      </c>
      <c r="W254" s="150">
        <v>1.81332277150478E-3</v>
      </c>
      <c r="X254" s="150">
        <v>7205.9</v>
      </c>
      <c r="Y254" s="150">
        <v>94.89</v>
      </c>
      <c r="Z254" s="150">
        <v>56566.001580777702</v>
      </c>
      <c r="AA254" s="150">
        <v>9.8434782608695706</v>
      </c>
      <c r="AB254" s="150">
        <v>17.411513931921199</v>
      </c>
      <c r="AC254" s="150">
        <v>10</v>
      </c>
      <c r="AD254" s="150">
        <v>165.2178557</v>
      </c>
      <c r="AE254" s="150">
        <v>0.49930000000000002</v>
      </c>
      <c r="AF254" s="150">
        <v>0.11792923440089099</v>
      </c>
      <c r="AG254" s="150">
        <v>0.16679681444515199</v>
      </c>
      <c r="AH254" s="150">
        <v>0.288694751263816</v>
      </c>
      <c r="AI254" s="150">
        <v>181.57783172342701</v>
      </c>
      <c r="AJ254" s="150">
        <v>4.8364448214827398</v>
      </c>
      <c r="AK254" s="150">
        <v>1.44639025463418</v>
      </c>
      <c r="AL254" s="150">
        <v>2.4207862359541199</v>
      </c>
      <c r="AM254" s="150">
        <v>3.3</v>
      </c>
      <c r="AN254" s="150">
        <v>1.7610092063777101</v>
      </c>
      <c r="AO254" s="150">
        <v>128</v>
      </c>
      <c r="AP254" s="150">
        <v>1.1677282377919301E-2</v>
      </c>
      <c r="AQ254" s="150">
        <v>7.06</v>
      </c>
      <c r="AR254" s="150">
        <v>3.0532556004406901</v>
      </c>
      <c r="AS254" s="150">
        <v>65099.41</v>
      </c>
      <c r="AT254" s="150">
        <v>0.38877288383922698</v>
      </c>
      <c r="AU254" s="150">
        <v>14716800.189999999</v>
      </c>
    </row>
    <row r="255" spans="1:47" ht="14.5" x14ac:dyDescent="0.35">
      <c r="A255" s="151" t="s">
        <v>1028</v>
      </c>
      <c r="B255" s="151" t="s">
        <v>582</v>
      </c>
      <c r="C255" s="151" t="s">
        <v>223</v>
      </c>
      <c r="D255" t="s">
        <v>1518</v>
      </c>
      <c r="E255" s="150">
        <v>89.656999999999996</v>
      </c>
      <c r="F255" t="s">
        <v>1516</v>
      </c>
      <c r="G255" s="175">
        <v>-866916</v>
      </c>
      <c r="H255" s="150">
        <v>0.23093942317278701</v>
      </c>
      <c r="I255" s="150">
        <v>-810534</v>
      </c>
      <c r="J255" s="150">
        <v>0</v>
      </c>
      <c r="K255" s="150">
        <v>0.85300700201653301</v>
      </c>
      <c r="L255" s="176">
        <v>185512.66</v>
      </c>
      <c r="M255" s="175">
        <v>41311</v>
      </c>
      <c r="N255" s="150">
        <v>40</v>
      </c>
      <c r="O255" s="150">
        <v>18.670000000000002</v>
      </c>
      <c r="P255" s="150">
        <v>0</v>
      </c>
      <c r="Q255" s="150">
        <v>59.22</v>
      </c>
      <c r="R255" s="150">
        <v>12519.2</v>
      </c>
      <c r="S255" s="150">
        <v>1141.752929</v>
      </c>
      <c r="T255" s="150">
        <v>1418.68684921866</v>
      </c>
      <c r="U255" s="150">
        <v>0.35000539420556198</v>
      </c>
      <c r="V255" s="150">
        <v>0.17595842051043301</v>
      </c>
      <c r="W255" s="150">
        <v>4.23364361695454E-3</v>
      </c>
      <c r="X255" s="150">
        <v>10075.4</v>
      </c>
      <c r="Y255" s="150">
        <v>73.95</v>
      </c>
      <c r="Z255" s="150">
        <v>64763.718052738303</v>
      </c>
      <c r="AA255" s="150">
        <v>15.2207792207792</v>
      </c>
      <c r="AB255" s="150">
        <v>15.4395257471264</v>
      </c>
      <c r="AC255" s="150">
        <v>9</v>
      </c>
      <c r="AD255" s="150">
        <v>126.861436555556</v>
      </c>
      <c r="AE255" s="150">
        <v>0.84309999999999996</v>
      </c>
      <c r="AF255" s="150">
        <v>0.11017271123936601</v>
      </c>
      <c r="AG255" s="150">
        <v>0.182149754586652</v>
      </c>
      <c r="AH255" s="150">
        <v>0.29605626287660602</v>
      </c>
      <c r="AI255" s="150">
        <v>190.97038813026799</v>
      </c>
      <c r="AJ255" s="150">
        <v>6.5175893065982997</v>
      </c>
      <c r="AK255" s="150">
        <v>1.2849145802853601</v>
      </c>
      <c r="AL255" s="150">
        <v>3.4278500373782901</v>
      </c>
      <c r="AM255" s="150">
        <v>0.5</v>
      </c>
      <c r="AN255" s="150">
        <v>0.97078302635395897</v>
      </c>
      <c r="AO255" s="150">
        <v>40</v>
      </c>
      <c r="AP255" s="150">
        <v>5.3406998158379397E-2</v>
      </c>
      <c r="AQ255" s="150">
        <v>11.53</v>
      </c>
      <c r="AR255" s="150">
        <v>4.66814479941561</v>
      </c>
      <c r="AS255" s="150">
        <v>-69588.22</v>
      </c>
      <c r="AT255" s="150">
        <v>0.49634205930729902</v>
      </c>
      <c r="AU255" s="150">
        <v>14293783.08</v>
      </c>
    </row>
    <row r="256" spans="1:47" ht="14.5" x14ac:dyDescent="0.35">
      <c r="A256" s="151" t="s">
        <v>1029</v>
      </c>
      <c r="B256" s="151" t="s">
        <v>618</v>
      </c>
      <c r="C256" s="151" t="s">
        <v>141</v>
      </c>
      <c r="D256" t="s">
        <v>1520</v>
      </c>
      <c r="E256" s="150">
        <v>64.953999999999994</v>
      </c>
      <c r="F256" t="s">
        <v>1520</v>
      </c>
      <c r="G256" s="175">
        <v>522699</v>
      </c>
      <c r="H256" s="150">
        <v>0.97555899864419704</v>
      </c>
      <c r="I256" s="150">
        <v>500429</v>
      </c>
      <c r="J256" s="150">
        <v>0</v>
      </c>
      <c r="K256" s="150">
        <v>0.36082039420529</v>
      </c>
      <c r="L256" s="176">
        <v>184052.28</v>
      </c>
      <c r="M256" s="175">
        <v>33493</v>
      </c>
      <c r="N256" t="s">
        <v>1581</v>
      </c>
      <c r="O256" s="150">
        <v>85.03</v>
      </c>
      <c r="P256" s="150">
        <v>67</v>
      </c>
      <c r="Q256" s="150">
        <v>-47.83</v>
      </c>
      <c r="R256" s="150">
        <v>17152.8</v>
      </c>
      <c r="S256" s="150">
        <v>338.13843200000002</v>
      </c>
      <c r="T256" s="150">
        <v>493.59991056288601</v>
      </c>
      <c r="U256" s="150">
        <v>0.94105419226643805</v>
      </c>
      <c r="V256" s="150">
        <v>0.22445415196105201</v>
      </c>
      <c r="W256" s="150">
        <v>0</v>
      </c>
      <c r="X256" s="150">
        <v>11750.5</v>
      </c>
      <c r="Y256" s="150">
        <v>24.39</v>
      </c>
      <c r="Z256" s="150">
        <v>45388.0561705617</v>
      </c>
      <c r="AA256" s="150">
        <v>6.2972972972973</v>
      </c>
      <c r="AB256" s="150">
        <v>13.8638143501435</v>
      </c>
      <c r="AC256" s="150">
        <v>13</v>
      </c>
      <c r="AD256" s="150">
        <v>26.0106486153846</v>
      </c>
      <c r="AE256" t="s">
        <v>1581</v>
      </c>
      <c r="AF256" s="150">
        <v>0.129977882429336</v>
      </c>
      <c r="AG256" s="150">
        <v>0.13789853260114701</v>
      </c>
      <c r="AH256" s="150">
        <v>0.27590252866699</v>
      </c>
      <c r="AI256" s="150">
        <v>344.045482531841</v>
      </c>
      <c r="AJ256" s="150">
        <v>5.1614540765891599</v>
      </c>
      <c r="AK256" s="150">
        <v>1.3236045901921201</v>
      </c>
      <c r="AL256" s="150">
        <v>1.55304603085916</v>
      </c>
      <c r="AM256" s="150">
        <v>2</v>
      </c>
      <c r="AN256" s="150">
        <v>1.4690896887657801</v>
      </c>
      <c r="AO256" s="150">
        <v>30</v>
      </c>
      <c r="AP256" s="150">
        <v>0.61090225563909795</v>
      </c>
      <c r="AQ256" s="150">
        <v>17.329999999999998</v>
      </c>
      <c r="AR256" s="150">
        <v>2.8280127902127101</v>
      </c>
      <c r="AS256" s="150">
        <v>-23807.47</v>
      </c>
      <c r="AT256" s="150">
        <v>0.68310286993148805</v>
      </c>
      <c r="AU256" s="150">
        <v>5800021.1600000001</v>
      </c>
    </row>
    <row r="257" spans="1:47" ht="14.5" x14ac:dyDescent="0.35">
      <c r="A257" s="151" t="s">
        <v>1030</v>
      </c>
      <c r="B257" s="151" t="s">
        <v>667</v>
      </c>
      <c r="C257" s="151" t="s">
        <v>665</v>
      </c>
      <c r="D257" t="s">
        <v>1518</v>
      </c>
      <c r="E257" s="150">
        <v>95.899000000000001</v>
      </c>
      <c r="F257" t="s">
        <v>1516</v>
      </c>
      <c r="G257" s="175">
        <v>125829</v>
      </c>
      <c r="H257" s="150">
        <v>0.43671354665477202</v>
      </c>
      <c r="I257" s="150">
        <v>107273</v>
      </c>
      <c r="J257" s="150">
        <v>0</v>
      </c>
      <c r="K257" s="150">
        <v>0.70574476645282003</v>
      </c>
      <c r="L257" s="176">
        <v>169618.88</v>
      </c>
      <c r="M257" s="175">
        <v>49684</v>
      </c>
      <c r="N257" s="150">
        <v>1</v>
      </c>
      <c r="O257" s="150">
        <v>0.84</v>
      </c>
      <c r="P257" s="150">
        <v>0</v>
      </c>
      <c r="Q257" s="150">
        <v>35.97</v>
      </c>
      <c r="R257" s="150">
        <v>10926.5</v>
      </c>
      <c r="S257" s="150">
        <v>373.80719900000003</v>
      </c>
      <c r="T257" s="150">
        <v>410.13450102095601</v>
      </c>
      <c r="U257" s="150">
        <v>0.16721775066723599</v>
      </c>
      <c r="V257" s="150">
        <v>0.10700703492872</v>
      </c>
      <c r="W257" s="150">
        <v>0</v>
      </c>
      <c r="X257" s="150">
        <v>9958.7000000000007</v>
      </c>
      <c r="Y257" s="150">
        <v>29.05</v>
      </c>
      <c r="Z257" s="150">
        <v>49920.703958691898</v>
      </c>
      <c r="AA257" s="150">
        <v>15.8888888888889</v>
      </c>
      <c r="AB257" s="150">
        <v>12.8677176936317</v>
      </c>
      <c r="AC257" s="150">
        <v>3.56</v>
      </c>
      <c r="AD257" s="150">
        <v>105.00202219101099</v>
      </c>
      <c r="AE257" s="150">
        <v>0.25509999999999999</v>
      </c>
      <c r="AF257" s="150">
        <v>0.10896479561634401</v>
      </c>
      <c r="AG257" s="150">
        <v>0.21098365646325501</v>
      </c>
      <c r="AH257" s="150">
        <v>0.32176805935029001</v>
      </c>
      <c r="AI257" s="150">
        <v>278.073831317518</v>
      </c>
      <c r="AJ257" s="150">
        <v>4.7606031016104504</v>
      </c>
      <c r="AK257" s="150">
        <v>1.30516162238085</v>
      </c>
      <c r="AL257" s="150">
        <v>2.7379759682912299</v>
      </c>
      <c r="AM257" s="150">
        <v>0.5</v>
      </c>
      <c r="AN257" s="150">
        <v>1.4799520697802999</v>
      </c>
      <c r="AO257" s="150">
        <v>27</v>
      </c>
      <c r="AP257" s="150">
        <v>0</v>
      </c>
      <c r="AQ257" s="150">
        <v>9.15</v>
      </c>
      <c r="AR257" s="150">
        <v>3.48929246243434</v>
      </c>
      <c r="AS257" s="150">
        <v>13948.51</v>
      </c>
      <c r="AT257" s="150">
        <v>0.72993659909571595</v>
      </c>
      <c r="AU257" s="150">
        <v>4084398.01</v>
      </c>
    </row>
    <row r="258" spans="1:47" ht="14.5" x14ac:dyDescent="0.35">
      <c r="A258" s="151" t="s">
        <v>1031</v>
      </c>
      <c r="B258" s="151" t="s">
        <v>561</v>
      </c>
      <c r="C258" s="151" t="s">
        <v>200</v>
      </c>
      <c r="D258" t="s">
        <v>1520</v>
      </c>
      <c r="E258" s="150">
        <v>92.983000000000004</v>
      </c>
      <c r="F258" t="s">
        <v>1520</v>
      </c>
      <c r="G258" s="175">
        <v>-282880</v>
      </c>
      <c r="H258" s="150">
        <v>0.71890136453054498</v>
      </c>
      <c r="I258" s="150">
        <v>-392805</v>
      </c>
      <c r="J258" s="150">
        <v>0</v>
      </c>
      <c r="K258" s="150">
        <v>0.55548760636850403</v>
      </c>
      <c r="L258" s="176">
        <v>193410.53</v>
      </c>
      <c r="M258" s="175">
        <v>49569</v>
      </c>
      <c r="N258" s="150">
        <v>76</v>
      </c>
      <c r="O258" s="150">
        <v>23.04</v>
      </c>
      <c r="P258" s="150">
        <v>0</v>
      </c>
      <c r="Q258" s="150">
        <v>-27.12</v>
      </c>
      <c r="R258" s="150">
        <v>9860.2999999999993</v>
      </c>
      <c r="S258" s="150">
        <v>1667.826409</v>
      </c>
      <c r="T258" s="150">
        <v>1857.14856490234</v>
      </c>
      <c r="U258" s="150">
        <v>0.19614576866914199</v>
      </c>
      <c r="V258" s="150">
        <v>9.5189985686334105E-2</v>
      </c>
      <c r="W258" s="150">
        <v>1.4326185189935999E-2</v>
      </c>
      <c r="X258" s="150">
        <v>8855.1</v>
      </c>
      <c r="Y258" s="150">
        <v>100.34</v>
      </c>
      <c r="Z258" s="150">
        <v>54893.380605939798</v>
      </c>
      <c r="AA258" s="150">
        <v>12.2743362831858</v>
      </c>
      <c r="AB258" s="150">
        <v>16.621750139525599</v>
      </c>
      <c r="AC258" s="150">
        <v>10.33</v>
      </c>
      <c r="AD258" s="150">
        <v>161.45463785091999</v>
      </c>
      <c r="AE258" s="150">
        <v>0.27739999999999998</v>
      </c>
      <c r="AF258" s="150">
        <v>0.106870010888602</v>
      </c>
      <c r="AG258" s="150">
        <v>0.18459815627016399</v>
      </c>
      <c r="AH258" s="150">
        <v>0.29431027862598902</v>
      </c>
      <c r="AI258" s="150">
        <v>138.17205361208499</v>
      </c>
      <c r="AJ258" s="150">
        <v>7.7990341380013604</v>
      </c>
      <c r="AK258" s="150">
        <v>1.6765137320077901</v>
      </c>
      <c r="AL258" s="150">
        <v>2.1701011946347699</v>
      </c>
      <c r="AM258" s="150">
        <v>0.5</v>
      </c>
      <c r="AN258" s="150">
        <v>1.22579388083796</v>
      </c>
      <c r="AO258" s="150">
        <v>52</v>
      </c>
      <c r="AP258" s="150">
        <v>0</v>
      </c>
      <c r="AQ258" s="150">
        <v>8.5399999999999991</v>
      </c>
      <c r="AR258" s="150">
        <v>3.6864352481643201</v>
      </c>
      <c r="AS258" s="150">
        <v>65798.729999999894</v>
      </c>
      <c r="AT258" s="150">
        <v>0.373526749796044</v>
      </c>
      <c r="AU258" s="150">
        <v>16445216.300000001</v>
      </c>
    </row>
    <row r="259" spans="1:47" ht="14.5" x14ac:dyDescent="0.35">
      <c r="A259" s="151" t="s">
        <v>1032</v>
      </c>
      <c r="B259" s="151" t="s">
        <v>583</v>
      </c>
      <c r="C259" s="151" t="s">
        <v>223</v>
      </c>
      <c r="D259" t="s">
        <v>1516</v>
      </c>
      <c r="E259" s="150">
        <v>99.248000000000005</v>
      </c>
      <c r="F259" t="s">
        <v>1516</v>
      </c>
      <c r="G259" s="175">
        <v>1392890</v>
      </c>
      <c r="H259" s="150">
        <v>0.37274373952593098</v>
      </c>
      <c r="I259" s="150">
        <v>1534444</v>
      </c>
      <c r="J259" s="150">
        <v>0</v>
      </c>
      <c r="K259" s="150">
        <v>0.74942146199090498</v>
      </c>
      <c r="L259" s="176">
        <v>178239.12</v>
      </c>
      <c r="M259" s="175">
        <v>49403</v>
      </c>
      <c r="N259" s="150">
        <v>84</v>
      </c>
      <c r="O259" s="150">
        <v>19.45</v>
      </c>
      <c r="P259" s="150">
        <v>0</v>
      </c>
      <c r="Q259" s="150">
        <v>105.61</v>
      </c>
      <c r="R259" s="150">
        <v>10202.299999999999</v>
      </c>
      <c r="S259" s="150">
        <v>2155.317067</v>
      </c>
      <c r="T259" s="150">
        <v>2447.50673794964</v>
      </c>
      <c r="U259" s="150">
        <v>0.234695091383508</v>
      </c>
      <c r="V259" s="150">
        <v>0.11597796483277199</v>
      </c>
      <c r="W259" s="150">
        <v>2.0113843417173701E-2</v>
      </c>
      <c r="X259" s="150">
        <v>8984.2999999999993</v>
      </c>
      <c r="Y259" s="150">
        <v>119.59</v>
      </c>
      <c r="Z259" s="150">
        <v>58854.8445522201</v>
      </c>
      <c r="AA259" s="150">
        <v>13.134920634920601</v>
      </c>
      <c r="AB259" s="150">
        <v>18.0225526130947</v>
      </c>
      <c r="AC259" s="150">
        <v>10.5</v>
      </c>
      <c r="AD259" s="150">
        <v>205.268292095238</v>
      </c>
      <c r="AE259" s="150">
        <v>0.49930000000000002</v>
      </c>
      <c r="AF259" s="150">
        <v>0.11052023314699901</v>
      </c>
      <c r="AG259" s="150">
        <v>0.17520590384819301</v>
      </c>
      <c r="AH259" s="150">
        <v>0.28968200140620398</v>
      </c>
      <c r="AI259" s="150">
        <v>169.84600809083699</v>
      </c>
      <c r="AJ259" s="150">
        <v>6.9294070019012697</v>
      </c>
      <c r="AK259" s="150">
        <v>1.5902264581830901</v>
      </c>
      <c r="AL259" s="150">
        <v>3.3626732719246499</v>
      </c>
      <c r="AM259" s="150">
        <v>2.4</v>
      </c>
      <c r="AN259" s="150">
        <v>1.22385872694345</v>
      </c>
      <c r="AO259" s="150">
        <v>109</v>
      </c>
      <c r="AP259" s="150">
        <v>2.2590361445783101E-3</v>
      </c>
      <c r="AQ259" s="150">
        <v>12.04</v>
      </c>
      <c r="AR259" s="150">
        <v>4.2545255528291799</v>
      </c>
      <c r="AS259" s="150">
        <v>-30712.6000000001</v>
      </c>
      <c r="AT259" s="150">
        <v>0.43975226200700601</v>
      </c>
      <c r="AU259" s="150">
        <v>21989154.09</v>
      </c>
    </row>
    <row r="260" spans="1:47" ht="14.5" x14ac:dyDescent="0.35">
      <c r="A260" s="151" t="s">
        <v>1033</v>
      </c>
      <c r="B260" s="151" t="s">
        <v>738</v>
      </c>
      <c r="C260" s="151" t="s">
        <v>192</v>
      </c>
      <c r="D260" t="s">
        <v>1518</v>
      </c>
      <c r="E260" s="150">
        <v>90.200999999999993</v>
      </c>
      <c r="F260" t="s">
        <v>1518</v>
      </c>
      <c r="G260" s="175">
        <v>-712</v>
      </c>
      <c r="H260" s="150">
        <v>0.463950023609488</v>
      </c>
      <c r="I260" s="150">
        <v>-712</v>
      </c>
      <c r="J260" s="150">
        <v>0</v>
      </c>
      <c r="K260" s="150">
        <v>0.688624001770058</v>
      </c>
      <c r="L260" s="176">
        <v>159464.91</v>
      </c>
      <c r="M260" s="175">
        <v>37996</v>
      </c>
      <c r="N260" s="150">
        <v>15</v>
      </c>
      <c r="O260" s="150">
        <v>13.34</v>
      </c>
      <c r="P260" s="150">
        <v>0</v>
      </c>
      <c r="Q260" s="150">
        <v>-38.97</v>
      </c>
      <c r="R260" s="150">
        <v>12769.9</v>
      </c>
      <c r="S260" s="150">
        <v>684.03699099999994</v>
      </c>
      <c r="T260" s="150">
        <v>845.20962161975694</v>
      </c>
      <c r="U260" s="150">
        <v>0.45554219888672698</v>
      </c>
      <c r="V260" s="150">
        <v>0.16870669060059701</v>
      </c>
      <c r="W260" s="150">
        <v>8.3840495111469808E-6</v>
      </c>
      <c r="X260" s="150">
        <v>10334.799999999999</v>
      </c>
      <c r="Y260" s="150">
        <v>40.08</v>
      </c>
      <c r="Z260" s="150">
        <v>59639.240269461101</v>
      </c>
      <c r="AA260" s="150">
        <v>12.1272727272727</v>
      </c>
      <c r="AB260" s="150">
        <v>17.066791192614801</v>
      </c>
      <c r="AC260" s="150">
        <v>6.14</v>
      </c>
      <c r="AD260" s="150">
        <v>111.406676058632</v>
      </c>
      <c r="AE260" s="150">
        <v>0.25509999999999999</v>
      </c>
      <c r="AF260" s="150">
        <v>0.124439124791646</v>
      </c>
      <c r="AG260" s="150">
        <v>0.15267267381746799</v>
      </c>
      <c r="AH260" s="150">
        <v>0.29127172427640302</v>
      </c>
      <c r="AI260" s="150">
        <v>259.24475186751999</v>
      </c>
      <c r="AJ260" s="150">
        <v>4.2075566871366297</v>
      </c>
      <c r="AK260" s="150">
        <v>1.1564895422735799</v>
      </c>
      <c r="AL260" s="150">
        <v>2.2358300485527201</v>
      </c>
      <c r="AM260" s="150">
        <v>0.5</v>
      </c>
      <c r="AN260" s="150">
        <v>1.62003213121593</v>
      </c>
      <c r="AO260" s="150">
        <v>106</v>
      </c>
      <c r="AP260" s="150">
        <v>0</v>
      </c>
      <c r="AQ260" s="150">
        <v>4.75</v>
      </c>
      <c r="AR260" s="150">
        <v>2.7871309040538699</v>
      </c>
      <c r="AS260" s="150">
        <v>20001.41</v>
      </c>
      <c r="AT260" s="150">
        <v>0.63714877860067898</v>
      </c>
      <c r="AU260" s="150">
        <v>8735059.9299999997</v>
      </c>
    </row>
    <row r="261" spans="1:47" ht="14.5" x14ac:dyDescent="0.35">
      <c r="A261" s="151" t="s">
        <v>1034</v>
      </c>
      <c r="B261" s="151" t="s">
        <v>668</v>
      </c>
      <c r="C261" s="151" t="s">
        <v>665</v>
      </c>
      <c r="D261" t="s">
        <v>1518</v>
      </c>
      <c r="E261" s="150">
        <v>107.435</v>
      </c>
      <c r="F261" t="s">
        <v>1516</v>
      </c>
      <c r="G261" s="175">
        <v>412385</v>
      </c>
      <c r="H261" s="150">
        <v>0.88134759531951901</v>
      </c>
      <c r="I261" s="150">
        <v>627565</v>
      </c>
      <c r="J261" s="150">
        <v>6.3154382176308799E-3</v>
      </c>
      <c r="K261" s="150">
        <v>0.71267921165109305</v>
      </c>
      <c r="L261" s="176">
        <v>176891.51</v>
      </c>
      <c r="M261" s="175">
        <v>53516</v>
      </c>
      <c r="N261" s="150">
        <v>0</v>
      </c>
      <c r="O261" s="150">
        <v>4.4000000000000004</v>
      </c>
      <c r="P261" s="150">
        <v>0</v>
      </c>
      <c r="Q261" s="150">
        <v>16</v>
      </c>
      <c r="R261" s="150">
        <v>10836.3</v>
      </c>
      <c r="S261" s="150">
        <v>588.45456100000001</v>
      </c>
      <c r="T261" s="150">
        <v>669.25437486105398</v>
      </c>
      <c r="U261" s="150">
        <v>9.0360874949527298E-2</v>
      </c>
      <c r="V261" s="150">
        <v>9.8427540270182398E-2</v>
      </c>
      <c r="W261" s="150">
        <v>0</v>
      </c>
      <c r="X261" s="150">
        <v>9528</v>
      </c>
      <c r="Y261" s="150">
        <v>43.05</v>
      </c>
      <c r="Z261" s="150">
        <v>56468.622996515704</v>
      </c>
      <c r="AA261" s="150">
        <v>14.2203389830508</v>
      </c>
      <c r="AB261" s="150">
        <v>13.669095493612099</v>
      </c>
      <c r="AC261" s="150">
        <v>4</v>
      </c>
      <c r="AD261" s="150">
        <v>147.11364025</v>
      </c>
      <c r="AE261" s="150">
        <v>0.27739999999999998</v>
      </c>
      <c r="AF261" s="150">
        <v>0.113729928658199</v>
      </c>
      <c r="AG261" s="150">
        <v>0.176799081958988</v>
      </c>
      <c r="AH261" s="150">
        <v>0.300118040398829</v>
      </c>
      <c r="AI261" s="150">
        <v>278.92213074375297</v>
      </c>
      <c r="AJ261" s="150">
        <v>2.87216805883034</v>
      </c>
      <c r="AK261" s="150">
        <v>0.88964114468144695</v>
      </c>
      <c r="AL261" s="150">
        <v>1.59352720050203</v>
      </c>
      <c r="AM261" s="150">
        <v>0</v>
      </c>
      <c r="AN261" s="150">
        <v>1.0297686691460499</v>
      </c>
      <c r="AO261" s="150">
        <v>39</v>
      </c>
      <c r="AP261" s="150">
        <v>0</v>
      </c>
      <c r="AQ261" s="150">
        <v>3.79</v>
      </c>
      <c r="AR261" s="150">
        <v>3.4917490394690902</v>
      </c>
      <c r="AS261" s="150">
        <v>7022.0999999999804</v>
      </c>
      <c r="AT261" s="150">
        <v>0.75682233611841399</v>
      </c>
      <c r="AU261" s="150">
        <v>6376680.8300000001</v>
      </c>
    </row>
    <row r="262" spans="1:47" ht="14.5" x14ac:dyDescent="0.35">
      <c r="A262" s="151" t="s">
        <v>1035</v>
      </c>
      <c r="B262" s="151" t="s">
        <v>505</v>
      </c>
      <c r="C262" s="151" t="s">
        <v>502</v>
      </c>
      <c r="D262" t="s">
        <v>1518</v>
      </c>
      <c r="E262" s="150">
        <v>103.589</v>
      </c>
      <c r="F262" t="s">
        <v>1516</v>
      </c>
      <c r="G262" s="175">
        <v>-1314898</v>
      </c>
      <c r="H262" s="150">
        <v>0.28679204298146299</v>
      </c>
      <c r="I262" s="150">
        <v>-1613712</v>
      </c>
      <c r="J262" s="150">
        <v>0</v>
      </c>
      <c r="K262" s="150">
        <v>0.82505580566136705</v>
      </c>
      <c r="L262" s="176">
        <v>296329.23</v>
      </c>
      <c r="M262" s="175">
        <v>71328</v>
      </c>
      <c r="N262" s="150">
        <v>68</v>
      </c>
      <c r="O262" s="150">
        <v>22.93</v>
      </c>
      <c r="P262" s="150">
        <v>0</v>
      </c>
      <c r="Q262" s="150">
        <v>7.61</v>
      </c>
      <c r="R262" s="150">
        <v>13739.6</v>
      </c>
      <c r="S262" s="150">
        <v>2628.83329</v>
      </c>
      <c r="T262" s="150">
        <v>2945.2815319268698</v>
      </c>
      <c r="U262" s="150">
        <v>9.8648889599233597E-2</v>
      </c>
      <c r="V262" s="150">
        <v>9.1788604442086905E-2</v>
      </c>
      <c r="W262" s="150">
        <v>2.5316074721497498E-3</v>
      </c>
      <c r="X262" s="150">
        <v>12263.3</v>
      </c>
      <c r="Y262" s="150">
        <v>181.54</v>
      </c>
      <c r="Z262" s="150">
        <v>74764.701553376697</v>
      </c>
      <c r="AA262" s="150">
        <v>13.1865284974093</v>
      </c>
      <c r="AB262" s="150">
        <v>14.4807386250964</v>
      </c>
      <c r="AC262" s="150">
        <v>18.29</v>
      </c>
      <c r="AD262" s="150">
        <v>143.730633679606</v>
      </c>
      <c r="AE262" s="150">
        <v>0.68779999999999997</v>
      </c>
      <c r="AF262" s="150">
        <v>0.110439637273776</v>
      </c>
      <c r="AG262" s="150">
        <v>0.17552350307753101</v>
      </c>
      <c r="AH262" s="150">
        <v>0.28846998198603802</v>
      </c>
      <c r="AI262" s="150">
        <v>218.65327184745101</v>
      </c>
      <c r="AJ262" s="150">
        <v>6.2204800427276803</v>
      </c>
      <c r="AK262" s="150">
        <v>1.0958146530202499</v>
      </c>
      <c r="AL262" s="150">
        <v>4.5373082603953003</v>
      </c>
      <c r="AM262" s="150">
        <v>0</v>
      </c>
      <c r="AN262" s="150">
        <v>1.0912053761314</v>
      </c>
      <c r="AO262" s="150">
        <v>55</v>
      </c>
      <c r="AP262" s="150">
        <v>6.23188405797101E-2</v>
      </c>
      <c r="AQ262" s="150">
        <v>35.840000000000003</v>
      </c>
      <c r="AR262" s="150">
        <v>7.7808719126849697</v>
      </c>
      <c r="AS262" s="150">
        <v>57570.67</v>
      </c>
      <c r="AT262" s="150">
        <v>0.273207384203</v>
      </c>
      <c r="AU262" s="150">
        <v>36118987.780000001</v>
      </c>
    </row>
    <row r="263" spans="1:47" ht="14.5" x14ac:dyDescent="0.35">
      <c r="A263" s="151" t="s">
        <v>1036</v>
      </c>
      <c r="B263" s="151" t="s">
        <v>209</v>
      </c>
      <c r="C263" s="151" t="s">
        <v>210</v>
      </c>
      <c r="D263" t="s">
        <v>1516</v>
      </c>
      <c r="E263" s="150">
        <v>93.055000000000007</v>
      </c>
      <c r="F263" t="s">
        <v>1516</v>
      </c>
      <c r="G263" s="175">
        <v>2937787</v>
      </c>
      <c r="H263" s="150">
        <v>0.58628048021651102</v>
      </c>
      <c r="I263" s="150">
        <v>2969684</v>
      </c>
      <c r="J263" s="150">
        <v>0</v>
      </c>
      <c r="K263" s="150">
        <v>0.72698168672180996</v>
      </c>
      <c r="L263" s="176">
        <v>187154.01</v>
      </c>
      <c r="M263" s="175">
        <v>31801</v>
      </c>
      <c r="N263" t="s">
        <v>1581</v>
      </c>
      <c r="O263" s="150">
        <v>71.680000000000007</v>
      </c>
      <c r="P263" s="150">
        <v>0</v>
      </c>
      <c r="Q263" s="150">
        <v>239.47</v>
      </c>
      <c r="R263" s="150">
        <v>14385.5</v>
      </c>
      <c r="S263" s="150">
        <v>3253.2626150000001</v>
      </c>
      <c r="T263" s="150">
        <v>4174.6237663899001</v>
      </c>
      <c r="U263" s="150">
        <v>0.42748430163237799</v>
      </c>
      <c r="V263" s="150">
        <v>0.17380426479957001</v>
      </c>
      <c r="W263" s="150">
        <v>3.3559131837870397E-2</v>
      </c>
      <c r="X263" s="150">
        <v>11210.6</v>
      </c>
      <c r="Y263" s="150">
        <v>233.58</v>
      </c>
      <c r="Z263" s="150">
        <v>76959.093244284595</v>
      </c>
      <c r="AA263" s="150">
        <v>15.1369294605809</v>
      </c>
      <c r="AB263" s="150">
        <v>13.9278303579074</v>
      </c>
      <c r="AC263" s="150">
        <v>18</v>
      </c>
      <c r="AD263" s="150">
        <v>180.73681194444401</v>
      </c>
      <c r="AE263" s="150">
        <v>0.42159999999999997</v>
      </c>
      <c r="AF263" s="150">
        <v>0.118188481747906</v>
      </c>
      <c r="AG263" s="150">
        <v>0.115289757557791</v>
      </c>
      <c r="AH263" s="150">
        <v>0.236145558163253</v>
      </c>
      <c r="AI263" s="150">
        <v>210.27567736028001</v>
      </c>
      <c r="AJ263" s="150">
        <v>6.0672294403302498</v>
      </c>
      <c r="AK263" s="150">
        <v>1.02273148540672</v>
      </c>
      <c r="AL263" s="150">
        <v>3.7534856055268202</v>
      </c>
      <c r="AM263" s="150">
        <v>0</v>
      </c>
      <c r="AN263" s="150">
        <v>0.90778422473092901</v>
      </c>
      <c r="AO263" s="150">
        <v>22</v>
      </c>
      <c r="AP263" s="150">
        <v>0.108835576360445</v>
      </c>
      <c r="AQ263" s="150">
        <v>60.68</v>
      </c>
      <c r="AR263" s="150">
        <v>3.8728015908798099</v>
      </c>
      <c r="AS263" s="150">
        <v>-19376.340000000098</v>
      </c>
      <c r="AT263" s="150">
        <v>0.347685153327565</v>
      </c>
      <c r="AU263" s="150">
        <v>46799903.289999999</v>
      </c>
    </row>
    <row r="264" spans="1:47" ht="14.5" x14ac:dyDescent="0.35">
      <c r="A264" s="151" t="s">
        <v>1037</v>
      </c>
      <c r="B264" s="151" t="s">
        <v>211</v>
      </c>
      <c r="C264" s="151" t="s">
        <v>212</v>
      </c>
      <c r="D264" t="s">
        <v>1520</v>
      </c>
      <c r="E264" s="150">
        <v>84.352000000000004</v>
      </c>
      <c r="F264" t="s">
        <v>1520</v>
      </c>
      <c r="G264" s="175">
        <v>-146989</v>
      </c>
      <c r="H264" s="150">
        <v>0.32140834384049699</v>
      </c>
      <c r="I264" s="150">
        <v>-95392</v>
      </c>
      <c r="J264" s="150">
        <v>0</v>
      </c>
      <c r="K264" s="150">
        <v>0.79003422091945097</v>
      </c>
      <c r="L264" s="176">
        <v>124504.21</v>
      </c>
      <c r="M264" s="175">
        <v>33035</v>
      </c>
      <c r="N264" s="150">
        <v>53</v>
      </c>
      <c r="O264" s="150">
        <v>59.89</v>
      </c>
      <c r="P264" s="150">
        <v>0</v>
      </c>
      <c r="Q264" s="150">
        <v>26.26</v>
      </c>
      <c r="R264" s="150">
        <v>12207</v>
      </c>
      <c r="S264" s="150">
        <v>1800.7305839999999</v>
      </c>
      <c r="T264" s="150">
        <v>2377.2614112739702</v>
      </c>
      <c r="U264" s="150">
        <v>0.62108766960332795</v>
      </c>
      <c r="V264" s="150">
        <v>0.18579040139188299</v>
      </c>
      <c r="W264" s="150">
        <v>4.28874095248887E-3</v>
      </c>
      <c r="X264" s="150">
        <v>9246.6</v>
      </c>
      <c r="Y264" s="150">
        <v>127.85</v>
      </c>
      <c r="Z264" s="150">
        <v>57189.4948768088</v>
      </c>
      <c r="AA264" s="150">
        <v>13.9692307692308</v>
      </c>
      <c r="AB264" s="150">
        <v>14.0847132107939</v>
      </c>
      <c r="AC264" s="150">
        <v>15</v>
      </c>
      <c r="AD264" s="150">
        <v>120.04870560000001</v>
      </c>
      <c r="AE264" s="150">
        <v>0.54359999999999997</v>
      </c>
      <c r="AF264" s="150">
        <v>0.123764255422502</v>
      </c>
      <c r="AG264" s="150">
        <v>0.18193533153049901</v>
      </c>
      <c r="AH264" s="150">
        <v>0.31050395378956602</v>
      </c>
      <c r="AI264" s="150">
        <v>186.77474742107199</v>
      </c>
      <c r="AJ264" s="150">
        <v>5.63525066080736</v>
      </c>
      <c r="AK264" s="150">
        <v>1.2842872646291901</v>
      </c>
      <c r="AL264" s="150">
        <v>3.0113975518165099</v>
      </c>
      <c r="AM264" s="150">
        <v>0.5</v>
      </c>
      <c r="AN264" s="150">
        <v>1.179212703585</v>
      </c>
      <c r="AO264" s="150">
        <v>119</v>
      </c>
      <c r="AP264" s="150">
        <v>0</v>
      </c>
      <c r="AQ264" s="150">
        <v>5.03</v>
      </c>
      <c r="AR264" s="150">
        <v>2.8929738983289899</v>
      </c>
      <c r="AS264" s="150">
        <v>-41416.839999999997</v>
      </c>
      <c r="AT264" s="150">
        <v>0.58933487483507596</v>
      </c>
      <c r="AU264" s="150">
        <v>21981480.960000001</v>
      </c>
    </row>
    <row r="265" spans="1:47" ht="14.5" x14ac:dyDescent="0.35">
      <c r="A265" s="151" t="s">
        <v>1555</v>
      </c>
      <c r="B265" s="151" t="s">
        <v>213</v>
      </c>
      <c r="C265" s="151" t="s">
        <v>141</v>
      </c>
      <c r="D265" t="s">
        <v>1516</v>
      </c>
      <c r="E265" s="150">
        <v>95.158000000000001</v>
      </c>
      <c r="F265" t="s">
        <v>1516</v>
      </c>
      <c r="G265" s="175">
        <v>-1128634</v>
      </c>
      <c r="H265" s="150">
        <v>0.17562124184311301</v>
      </c>
      <c r="I265" s="150">
        <v>-1747534</v>
      </c>
      <c r="J265" s="150">
        <v>0</v>
      </c>
      <c r="K265" s="150">
        <v>0.87748419705254199</v>
      </c>
      <c r="L265" s="176">
        <v>178665.12</v>
      </c>
      <c r="M265" s="175">
        <v>40994</v>
      </c>
      <c r="N265" s="150">
        <v>0</v>
      </c>
      <c r="O265" s="150">
        <v>166.58</v>
      </c>
      <c r="P265" s="150">
        <v>0</v>
      </c>
      <c r="Q265" s="150">
        <v>-30.85</v>
      </c>
      <c r="R265" s="150">
        <v>13717.6</v>
      </c>
      <c r="S265" s="150">
        <v>7598.1364110000004</v>
      </c>
      <c r="T265" s="150">
        <v>9371.5061948134098</v>
      </c>
      <c r="U265" s="150">
        <v>0.375193346736033</v>
      </c>
      <c r="V265" s="150">
        <v>0.14855915739625999</v>
      </c>
      <c r="W265" s="150">
        <v>2.5420327242398101E-2</v>
      </c>
      <c r="X265" s="150">
        <v>11121.8</v>
      </c>
      <c r="Y265" s="150">
        <v>510.96</v>
      </c>
      <c r="Z265" s="150">
        <v>72944.051902301595</v>
      </c>
      <c r="AA265" s="150">
        <v>14.404918032786901</v>
      </c>
      <c r="AB265" s="150">
        <v>14.8703155061062</v>
      </c>
      <c r="AC265" s="150">
        <v>39.08</v>
      </c>
      <c r="AD265" s="150">
        <v>194.42518963664301</v>
      </c>
      <c r="AE265" s="150">
        <v>0.45479999999999998</v>
      </c>
      <c r="AF265" s="150">
        <v>0.110899896300128</v>
      </c>
      <c r="AG265" s="150">
        <v>0.17928821072502199</v>
      </c>
      <c r="AH265" s="150">
        <v>0.294677665906382</v>
      </c>
      <c r="AI265" s="150">
        <v>191.67450032768301</v>
      </c>
      <c r="AJ265" s="150">
        <v>6.4230041974252403</v>
      </c>
      <c r="AK265" s="150">
        <v>0.79819893172678102</v>
      </c>
      <c r="AL265" s="150">
        <v>3.7834044462632801</v>
      </c>
      <c r="AM265" s="150">
        <v>3.4</v>
      </c>
      <c r="AN265" s="150">
        <v>0.64444910295634295</v>
      </c>
      <c r="AO265" s="150">
        <v>22</v>
      </c>
      <c r="AP265" s="150">
        <v>8.7516087516087498E-2</v>
      </c>
      <c r="AQ265" s="150">
        <v>119.36</v>
      </c>
      <c r="AR265" s="150">
        <v>4.05599674315211</v>
      </c>
      <c r="AS265" s="150">
        <v>-105397.21</v>
      </c>
      <c r="AT265" s="150">
        <v>0.453018247930011</v>
      </c>
      <c r="AU265" s="150">
        <v>104227897.06</v>
      </c>
    </row>
    <row r="266" spans="1:47" ht="14.5" x14ac:dyDescent="0.35">
      <c r="A266" s="151" t="s">
        <v>1038</v>
      </c>
      <c r="B266" s="151" t="s">
        <v>576</v>
      </c>
      <c r="C266" s="151" t="s">
        <v>173</v>
      </c>
      <c r="D266" t="s">
        <v>1516</v>
      </c>
      <c r="E266" s="150">
        <v>92.05</v>
      </c>
      <c r="F266" t="s">
        <v>1516</v>
      </c>
      <c r="G266" s="175">
        <v>19781</v>
      </c>
      <c r="H266" s="150">
        <v>0.35387617992103798</v>
      </c>
      <c r="I266" s="150">
        <v>19781</v>
      </c>
      <c r="J266" s="150">
        <v>2.9962742362220798E-3</v>
      </c>
      <c r="K266" s="150">
        <v>0.731614602910449</v>
      </c>
      <c r="L266" s="176">
        <v>172386.53</v>
      </c>
      <c r="M266" s="175">
        <v>46507</v>
      </c>
      <c r="N266" s="150">
        <v>58</v>
      </c>
      <c r="O266" s="150">
        <v>20.05</v>
      </c>
      <c r="P266" s="150">
        <v>0</v>
      </c>
      <c r="Q266" s="150">
        <v>79.47</v>
      </c>
      <c r="R266" s="150">
        <v>10781.9</v>
      </c>
      <c r="S266" s="150">
        <v>1450.3526710000001</v>
      </c>
      <c r="T266" s="150">
        <v>1654.6947508518699</v>
      </c>
      <c r="U266" s="150">
        <v>0.26426402051284298</v>
      </c>
      <c r="V266" s="150">
        <v>0.106938258605103</v>
      </c>
      <c r="W266" s="150">
        <v>6.8948747431927203E-4</v>
      </c>
      <c r="X266" s="150">
        <v>9450.4</v>
      </c>
      <c r="Y266" s="150">
        <v>88.76</v>
      </c>
      <c r="Z266" s="150">
        <v>59008.990310950903</v>
      </c>
      <c r="AA266" s="150">
        <v>12.2258064516129</v>
      </c>
      <c r="AB266" s="150">
        <v>16.3401607818837</v>
      </c>
      <c r="AC266" s="150">
        <v>13</v>
      </c>
      <c r="AD266" s="150">
        <v>111.565590076923</v>
      </c>
      <c r="AE266" s="150">
        <v>0.43269999999999997</v>
      </c>
      <c r="AF266" s="150">
        <v>0.10928337405654499</v>
      </c>
      <c r="AG266" s="150">
        <v>0.14228936309606899</v>
      </c>
      <c r="AH266" s="150">
        <v>0.25427750986494302</v>
      </c>
      <c r="AI266" s="150">
        <v>165.21843603375601</v>
      </c>
      <c r="AJ266" s="150">
        <v>5.7432341366718802</v>
      </c>
      <c r="AK266" s="150">
        <v>1.29609953051643</v>
      </c>
      <c r="AL266" s="150">
        <v>2.81220736567554</v>
      </c>
      <c r="AM266" s="150">
        <v>2</v>
      </c>
      <c r="AN266" s="150">
        <v>1.06654214057139</v>
      </c>
      <c r="AO266" s="150">
        <v>63</v>
      </c>
      <c r="AP266" s="150">
        <v>4.9586776859504101E-3</v>
      </c>
      <c r="AQ266" s="150">
        <v>9.2200000000000006</v>
      </c>
      <c r="AR266" s="150">
        <v>4.1165022027136198</v>
      </c>
      <c r="AS266" s="150">
        <v>-17455.89</v>
      </c>
      <c r="AT266" s="150">
        <v>0.38674884628955303</v>
      </c>
      <c r="AU266" s="150">
        <v>15637559.33</v>
      </c>
    </row>
    <row r="267" spans="1:47" ht="14.5" x14ac:dyDescent="0.35">
      <c r="A267" s="151" t="s">
        <v>1039</v>
      </c>
      <c r="B267" s="151" t="s">
        <v>759</v>
      </c>
      <c r="C267" s="151" t="s">
        <v>183</v>
      </c>
      <c r="D267" t="s">
        <v>1518</v>
      </c>
      <c r="E267" s="150">
        <v>99.757000000000005</v>
      </c>
      <c r="F267" t="s">
        <v>1516</v>
      </c>
      <c r="G267" s="175">
        <v>1549652</v>
      </c>
      <c r="H267" s="150">
        <v>0.30861588424923497</v>
      </c>
      <c r="I267" s="150">
        <v>1671706</v>
      </c>
      <c r="J267" s="150">
        <v>4.3641073776872199E-3</v>
      </c>
      <c r="K267" s="150">
        <v>0.73811644509288499</v>
      </c>
      <c r="L267" s="176">
        <v>181365.34</v>
      </c>
      <c r="M267" s="175">
        <v>57859</v>
      </c>
      <c r="N267" t="s">
        <v>1581</v>
      </c>
      <c r="O267" s="150">
        <v>51.69</v>
      </c>
      <c r="P267" s="150">
        <v>0</v>
      </c>
      <c r="Q267" s="150">
        <v>51.09</v>
      </c>
      <c r="R267" s="150">
        <v>10856.5</v>
      </c>
      <c r="S267" s="150">
        <v>4703.3530410000003</v>
      </c>
      <c r="T267" s="150">
        <v>5505.2258250568902</v>
      </c>
      <c r="U267" s="150">
        <v>0.15231039361818599</v>
      </c>
      <c r="V267" s="150">
        <v>0.13247360395202801</v>
      </c>
      <c r="W267" s="150">
        <v>3.40481564118248E-2</v>
      </c>
      <c r="X267" s="150">
        <v>9275.2000000000007</v>
      </c>
      <c r="Y267" s="150">
        <v>271.31</v>
      </c>
      <c r="Z267" s="150">
        <v>70829.268917474503</v>
      </c>
      <c r="AA267" s="150">
        <v>15.159090909090899</v>
      </c>
      <c r="AB267" s="150">
        <v>17.335715753197501</v>
      </c>
      <c r="AC267" s="150">
        <v>25.34</v>
      </c>
      <c r="AD267" s="150">
        <v>185.60982797947901</v>
      </c>
      <c r="AE267" s="150">
        <v>0.35499999999999998</v>
      </c>
      <c r="AF267" s="150">
        <v>0.125084868970497</v>
      </c>
      <c r="AG267" s="150">
        <v>0.14387941103073701</v>
      </c>
      <c r="AH267" s="150">
        <v>0.272917294079569</v>
      </c>
      <c r="AI267" s="150">
        <v>143.542063314145</v>
      </c>
      <c r="AJ267" s="150">
        <v>4.8447865222794499</v>
      </c>
      <c r="AK267" s="150">
        <v>0.98739135779976905</v>
      </c>
      <c r="AL267" s="150">
        <v>2.8108187916679599</v>
      </c>
      <c r="AM267" s="150">
        <v>3</v>
      </c>
      <c r="AN267" s="150">
        <v>0.71764955413285203</v>
      </c>
      <c r="AO267" s="150">
        <v>21</v>
      </c>
      <c r="AP267" s="150">
        <v>4.8706240487062402E-2</v>
      </c>
      <c r="AQ267" s="150">
        <v>110.62</v>
      </c>
      <c r="AR267" s="150">
        <v>3.49484404808168</v>
      </c>
      <c r="AS267" s="150">
        <v>12744.75</v>
      </c>
      <c r="AT267" s="150">
        <v>0.43278817001642</v>
      </c>
      <c r="AU267" s="150">
        <v>51061921.299999997</v>
      </c>
    </row>
    <row r="268" spans="1:47" ht="14.5" x14ac:dyDescent="0.35">
      <c r="A268" s="151" t="s">
        <v>1040</v>
      </c>
      <c r="B268" s="151" t="s">
        <v>552</v>
      </c>
      <c r="C268" s="151" t="s">
        <v>269</v>
      </c>
      <c r="D268" t="s">
        <v>1517</v>
      </c>
      <c r="E268" s="150">
        <v>100.557</v>
      </c>
      <c r="F268" t="s">
        <v>1517</v>
      </c>
      <c r="G268" s="175">
        <v>405832</v>
      </c>
      <c r="H268" s="150">
        <v>0.37843621417583301</v>
      </c>
      <c r="I268" s="150">
        <v>347762</v>
      </c>
      <c r="J268" s="150">
        <v>0</v>
      </c>
      <c r="K268" s="150">
        <v>0.82961721209349504</v>
      </c>
      <c r="L268" s="176">
        <v>269288.11</v>
      </c>
      <c r="M268" s="175">
        <v>59997</v>
      </c>
      <c r="N268" s="150">
        <v>6</v>
      </c>
      <c r="O268" s="150">
        <v>7.49</v>
      </c>
      <c r="P268" s="150">
        <v>0</v>
      </c>
      <c r="Q268" s="150">
        <v>-1.35</v>
      </c>
      <c r="R268" s="150">
        <v>12058.8</v>
      </c>
      <c r="S268" s="150">
        <v>1185.3744610000001</v>
      </c>
      <c r="T268" s="150">
        <v>1321.61393638707</v>
      </c>
      <c r="U268" s="150">
        <v>0.104150506917324</v>
      </c>
      <c r="V268" s="150">
        <v>0.12054920002195001</v>
      </c>
      <c r="W268" s="150">
        <v>2.5308458202053302E-3</v>
      </c>
      <c r="X268" s="150">
        <v>10815.7</v>
      </c>
      <c r="Y268" s="150">
        <v>62.3</v>
      </c>
      <c r="Z268" s="150">
        <v>79430.967897271301</v>
      </c>
      <c r="AA268" s="150">
        <v>13.8055555555556</v>
      </c>
      <c r="AB268" s="150">
        <v>19.0268773836276</v>
      </c>
      <c r="AC268" s="150">
        <v>12.37</v>
      </c>
      <c r="AD268" s="150">
        <v>95.826553031527894</v>
      </c>
      <c r="AE268" s="150">
        <v>0.56579999999999997</v>
      </c>
      <c r="AF268" s="150">
        <v>0.107862207000089</v>
      </c>
      <c r="AG268" s="150">
        <v>0.15722058722020599</v>
      </c>
      <c r="AH268" s="150">
        <v>0.27138551009534301</v>
      </c>
      <c r="AI268" s="150">
        <v>184.418516841996</v>
      </c>
      <c r="AJ268" s="150">
        <v>6.0544810045515902</v>
      </c>
      <c r="AK268" s="150">
        <v>0.99031458566821395</v>
      </c>
      <c r="AL268" s="150">
        <v>3.3659109352485101</v>
      </c>
      <c r="AM268" s="150">
        <v>1.1000000000000001</v>
      </c>
      <c r="AN268" s="150">
        <v>0.90146037807870905</v>
      </c>
      <c r="AO268" s="150">
        <v>25</v>
      </c>
      <c r="AP268" s="150">
        <v>0.108433734939759</v>
      </c>
      <c r="AQ268" s="150">
        <v>30.2</v>
      </c>
      <c r="AR268" t="s">
        <v>1581</v>
      </c>
      <c r="AS268" s="150">
        <v>43298.77</v>
      </c>
      <c r="AT268" t="s">
        <v>1581</v>
      </c>
      <c r="AU268" s="150">
        <v>14294192.859999999</v>
      </c>
    </row>
    <row r="269" spans="1:47" ht="14.5" x14ac:dyDescent="0.35">
      <c r="A269" s="151" t="s">
        <v>1041</v>
      </c>
      <c r="B269" s="151" t="s">
        <v>745</v>
      </c>
      <c r="C269" s="151" t="s">
        <v>192</v>
      </c>
      <c r="D269" t="s">
        <v>1519</v>
      </c>
      <c r="E269" s="150">
        <v>90.204999999999998</v>
      </c>
      <c r="F269" t="s">
        <v>1519</v>
      </c>
      <c r="G269" s="175">
        <v>-736682</v>
      </c>
      <c r="H269" s="150">
        <v>0.20885191311003201</v>
      </c>
      <c r="I269" s="150">
        <v>-718792</v>
      </c>
      <c r="J269" s="150">
        <v>1.5266019781709101E-2</v>
      </c>
      <c r="K269" s="150">
        <v>0.78085206227790904</v>
      </c>
      <c r="L269" s="176">
        <v>106281.06</v>
      </c>
      <c r="M269" s="175">
        <v>31681</v>
      </c>
      <c r="N269" s="150">
        <v>17</v>
      </c>
      <c r="O269" s="150">
        <v>44.11</v>
      </c>
      <c r="P269" s="150">
        <v>0</v>
      </c>
      <c r="Q269" s="150">
        <v>125.56</v>
      </c>
      <c r="R269" s="150">
        <v>12340.5</v>
      </c>
      <c r="S269" s="150">
        <v>1078.772236</v>
      </c>
      <c r="T269" s="150">
        <v>1351.36359263688</v>
      </c>
      <c r="U269" s="150">
        <v>0.53802018223242498</v>
      </c>
      <c r="V269" s="150">
        <v>0.15172499952992899</v>
      </c>
      <c r="W269" s="150">
        <v>0</v>
      </c>
      <c r="X269" s="150">
        <v>9851.2000000000007</v>
      </c>
      <c r="Y269" s="150">
        <v>79.45</v>
      </c>
      <c r="Z269" s="150">
        <v>60377.263310258</v>
      </c>
      <c r="AA269" s="150">
        <v>13.7789473684211</v>
      </c>
      <c r="AB269" s="150">
        <v>13.578001711768399</v>
      </c>
      <c r="AC269" s="150">
        <v>8.19</v>
      </c>
      <c r="AD269" s="150">
        <v>131.71822173382199</v>
      </c>
      <c r="AE269" s="150">
        <v>0.31059999999999999</v>
      </c>
      <c r="AF269" s="150">
        <v>0.1060430055553</v>
      </c>
      <c r="AG269" s="150">
        <v>0.170239529137654</v>
      </c>
      <c r="AH269" s="150">
        <v>0.28303988370904698</v>
      </c>
      <c r="AI269" s="150">
        <v>203.65930144312699</v>
      </c>
      <c r="AJ269" s="150">
        <v>5.6464345795668702</v>
      </c>
      <c r="AK269" s="150">
        <v>1.3662496472494601</v>
      </c>
      <c r="AL269" s="150">
        <v>2.9858823315217902</v>
      </c>
      <c r="AM269" s="150">
        <v>3.5</v>
      </c>
      <c r="AN269" s="150">
        <v>1.0957472953444201</v>
      </c>
      <c r="AO269" s="150">
        <v>36</v>
      </c>
      <c r="AP269" s="150">
        <v>7.8616352201257896E-3</v>
      </c>
      <c r="AQ269" s="150">
        <v>15.31</v>
      </c>
      <c r="AR269" s="150">
        <v>3.1008574023614899</v>
      </c>
      <c r="AS269" s="150">
        <v>-5481.79000000004</v>
      </c>
      <c r="AT269" s="150">
        <v>0.61698226105749798</v>
      </c>
      <c r="AU269" s="150">
        <v>13312555.34</v>
      </c>
    </row>
    <row r="270" spans="1:47" ht="14.5" x14ac:dyDescent="0.35">
      <c r="A270" s="151" t="s">
        <v>1042</v>
      </c>
      <c r="B270" s="151" t="s">
        <v>711</v>
      </c>
      <c r="C270" s="151" t="s">
        <v>100</v>
      </c>
      <c r="D270" t="s">
        <v>1518</v>
      </c>
      <c r="E270" s="150">
        <v>102.066</v>
      </c>
      <c r="F270" t="s">
        <v>1516</v>
      </c>
      <c r="G270" s="175">
        <v>763219</v>
      </c>
      <c r="H270" s="150">
        <v>0.38377798723419798</v>
      </c>
      <c r="I270" s="150">
        <v>535850</v>
      </c>
      <c r="J270" s="150">
        <v>9.2445490935268299E-3</v>
      </c>
      <c r="K270" s="150">
        <v>0.77835404829920696</v>
      </c>
      <c r="L270" s="176">
        <v>132497.31</v>
      </c>
      <c r="M270" s="175">
        <v>48083</v>
      </c>
      <c r="N270" s="150">
        <v>190</v>
      </c>
      <c r="O270" s="150">
        <v>40.43</v>
      </c>
      <c r="P270" s="150">
        <v>0</v>
      </c>
      <c r="Q270" s="150">
        <v>-53.46</v>
      </c>
      <c r="R270" s="150">
        <v>10199.9</v>
      </c>
      <c r="S270" s="150">
        <v>3337.2191069999999</v>
      </c>
      <c r="T270" s="150">
        <v>3790.8790494681398</v>
      </c>
      <c r="U270" s="150">
        <v>0.14282358536190701</v>
      </c>
      <c r="V270" s="150">
        <v>9.9027480187563299E-2</v>
      </c>
      <c r="W270" s="150">
        <v>7.4972649975301696E-3</v>
      </c>
      <c r="X270" s="150">
        <v>8979.2999999999993</v>
      </c>
      <c r="Y270" s="150">
        <v>190.23</v>
      </c>
      <c r="Z270" s="150">
        <v>62533.969931136002</v>
      </c>
      <c r="AA270" s="150">
        <v>9.484375</v>
      </c>
      <c r="AB270" s="150">
        <v>17.543074735846101</v>
      </c>
      <c r="AC270" s="150">
        <v>18.05</v>
      </c>
      <c r="AD270" s="150">
        <v>184.887485152355</v>
      </c>
      <c r="AE270" s="150">
        <v>0.37719999999999998</v>
      </c>
      <c r="AF270" s="150">
        <v>0.108593043104642</v>
      </c>
      <c r="AG270" s="150">
        <v>0.16438302922557199</v>
      </c>
      <c r="AH270" s="150">
        <v>0.27601096353557197</v>
      </c>
      <c r="AI270" s="150">
        <v>111.012788828552</v>
      </c>
      <c r="AJ270" s="150">
        <v>8.0599575678725106</v>
      </c>
      <c r="AK270" s="150">
        <v>1.4569681003255299</v>
      </c>
      <c r="AL270" s="150">
        <v>2.9147767454666198</v>
      </c>
      <c r="AM270" s="150">
        <v>1.5</v>
      </c>
      <c r="AN270" s="150">
        <v>1.03305607565496</v>
      </c>
      <c r="AO270" s="150">
        <v>27</v>
      </c>
      <c r="AP270" s="150">
        <v>1.0957598856598401E-2</v>
      </c>
      <c r="AQ270" s="150">
        <v>71</v>
      </c>
      <c r="AR270" s="150">
        <v>4.4245787064141799</v>
      </c>
      <c r="AS270" s="150">
        <v>-27098.36</v>
      </c>
      <c r="AT270" s="150">
        <v>0.34689894210106997</v>
      </c>
      <c r="AU270" s="150">
        <v>34039256.960000001</v>
      </c>
    </row>
    <row r="271" spans="1:47" ht="14.5" x14ac:dyDescent="0.35">
      <c r="A271" s="151" t="s">
        <v>1043</v>
      </c>
      <c r="B271" s="151" t="s">
        <v>781</v>
      </c>
      <c r="C271" s="151" t="s">
        <v>124</v>
      </c>
      <c r="D271" t="s">
        <v>1520</v>
      </c>
      <c r="E271" s="150">
        <v>85.433000000000007</v>
      </c>
      <c r="F271" t="s">
        <v>1520</v>
      </c>
      <c r="G271" s="175">
        <v>318438</v>
      </c>
      <c r="H271" s="150">
        <v>0.226362304380368</v>
      </c>
      <c r="I271" s="150">
        <v>318438</v>
      </c>
      <c r="J271" s="150">
        <v>0</v>
      </c>
      <c r="K271" s="150">
        <v>0.71408986485589698</v>
      </c>
      <c r="L271" s="176">
        <v>151540.66</v>
      </c>
      <c r="M271" s="175">
        <v>41711</v>
      </c>
      <c r="N271" s="150">
        <v>33</v>
      </c>
      <c r="O271" s="150">
        <v>37.9</v>
      </c>
      <c r="P271" s="150">
        <v>0</v>
      </c>
      <c r="Q271" s="150">
        <v>58.99</v>
      </c>
      <c r="R271" s="150">
        <v>10180.799999999999</v>
      </c>
      <c r="S271" s="150">
        <v>1598.893546</v>
      </c>
      <c r="T271" s="150">
        <v>1896.32946768993</v>
      </c>
      <c r="U271" s="150">
        <v>0.32813548801453502</v>
      </c>
      <c r="V271" s="150">
        <v>0.108391143008592</v>
      </c>
      <c r="W271" s="150">
        <v>4.94092994481322E-3</v>
      </c>
      <c r="X271" s="150">
        <v>8583.9</v>
      </c>
      <c r="Y271" s="150">
        <v>99.8</v>
      </c>
      <c r="Z271" s="150">
        <v>59024.368336673302</v>
      </c>
      <c r="AA271" s="150">
        <v>12.449541284403701</v>
      </c>
      <c r="AB271" s="150">
        <v>16.020977414829702</v>
      </c>
      <c r="AC271" s="150">
        <v>11.5</v>
      </c>
      <c r="AD271" s="150">
        <v>139.03422139130399</v>
      </c>
      <c r="AE271" s="150">
        <v>0.43269999999999997</v>
      </c>
      <c r="AF271" s="150">
        <v>0.12127898708820301</v>
      </c>
      <c r="AG271" s="150">
        <v>0.17355288913010999</v>
      </c>
      <c r="AH271" s="150">
        <v>0.30004302025191099</v>
      </c>
      <c r="AI271" s="150">
        <v>166.533913821927</v>
      </c>
      <c r="AJ271" s="150">
        <v>7.31175021594622</v>
      </c>
      <c r="AK271" s="150">
        <v>1.7433152814812001</v>
      </c>
      <c r="AL271" s="150">
        <v>3.3197199834754199</v>
      </c>
      <c r="AM271" s="150">
        <v>1.4</v>
      </c>
      <c r="AN271" s="150">
        <v>1.1145804304154401</v>
      </c>
      <c r="AO271" s="150">
        <v>37</v>
      </c>
      <c r="AP271" s="150">
        <v>8.5271317829457405E-2</v>
      </c>
      <c r="AQ271" s="150">
        <v>23.22</v>
      </c>
      <c r="AR271" s="150">
        <v>3.49640010832114</v>
      </c>
      <c r="AS271" s="150">
        <v>36034</v>
      </c>
      <c r="AT271" s="150">
        <v>0.45094031266766699</v>
      </c>
      <c r="AU271" s="150">
        <v>16277977.779999999</v>
      </c>
    </row>
    <row r="272" spans="1:47" ht="14.5" x14ac:dyDescent="0.35">
      <c r="A272" s="151" t="s">
        <v>1044</v>
      </c>
      <c r="B272" s="151" t="s">
        <v>739</v>
      </c>
      <c r="C272" s="151" t="s">
        <v>192</v>
      </c>
      <c r="D272" t="s">
        <v>1516</v>
      </c>
      <c r="E272" s="150">
        <v>97.975999999999999</v>
      </c>
      <c r="F272" t="s">
        <v>1516</v>
      </c>
      <c r="G272" s="175">
        <v>-467935</v>
      </c>
      <c r="H272" s="150">
        <v>0.25600812714029603</v>
      </c>
      <c r="I272" s="150">
        <v>-464245</v>
      </c>
      <c r="J272" s="150">
        <v>0</v>
      </c>
      <c r="K272" s="150">
        <v>0.809906568484284</v>
      </c>
      <c r="L272" s="176">
        <v>157047.46</v>
      </c>
      <c r="M272" s="175">
        <v>41613</v>
      </c>
      <c r="N272" s="150">
        <v>25</v>
      </c>
      <c r="O272" s="150">
        <v>35.24</v>
      </c>
      <c r="P272" s="150">
        <v>0</v>
      </c>
      <c r="Q272" s="150">
        <v>-6.9300000000000104</v>
      </c>
      <c r="R272" s="150">
        <v>10015</v>
      </c>
      <c r="S272" s="150">
        <v>1622.5082170000001</v>
      </c>
      <c r="T272" s="150">
        <v>1847.9901018361199</v>
      </c>
      <c r="U272" s="150">
        <v>0.28303079835804601</v>
      </c>
      <c r="V272" s="150">
        <v>0.11126255393256999</v>
      </c>
      <c r="W272" s="150">
        <v>5.5883143795505304E-3</v>
      </c>
      <c r="X272" s="150">
        <v>8793</v>
      </c>
      <c r="Y272" s="150">
        <v>98.51</v>
      </c>
      <c r="Z272" s="150">
        <v>56997.122322606803</v>
      </c>
      <c r="AA272" s="150">
        <v>12.5178571428571</v>
      </c>
      <c r="AB272" s="150">
        <v>16.4704925083748</v>
      </c>
      <c r="AC272" s="150">
        <v>8.2200000000000006</v>
      </c>
      <c r="AD272" s="150">
        <v>197.385427858881</v>
      </c>
      <c r="AE272" s="150">
        <v>0.75439999999999996</v>
      </c>
      <c r="AF272" s="150">
        <v>0.110677851755907</v>
      </c>
      <c r="AG272" s="150">
        <v>0.18159403817292399</v>
      </c>
      <c r="AH272" s="150">
        <v>0.29936078278197298</v>
      </c>
      <c r="AI272" s="150">
        <v>164.62166243685701</v>
      </c>
      <c r="AJ272" s="150">
        <v>6.3555020965930398</v>
      </c>
      <c r="AK272" s="150">
        <v>1.17149359790341</v>
      </c>
      <c r="AL272" s="150">
        <v>3.6304157244477699</v>
      </c>
      <c r="AM272" s="150">
        <v>1.9</v>
      </c>
      <c r="AN272" s="150">
        <v>1.10258748663732</v>
      </c>
      <c r="AO272" s="150">
        <v>28</v>
      </c>
      <c r="AP272" s="150">
        <v>7.9681274900398405E-3</v>
      </c>
      <c r="AQ272" s="150">
        <v>35.54</v>
      </c>
      <c r="AR272" s="150">
        <v>4.1073327235506802</v>
      </c>
      <c r="AS272" s="150">
        <v>49285.91</v>
      </c>
      <c r="AT272" s="150">
        <v>0.32886325489304602</v>
      </c>
      <c r="AU272" s="150">
        <v>16249460.58</v>
      </c>
    </row>
    <row r="273" spans="1:47" ht="14.5" x14ac:dyDescent="0.35">
      <c r="A273" s="151" t="s">
        <v>1045</v>
      </c>
      <c r="B273" s="151" t="s">
        <v>214</v>
      </c>
      <c r="C273" s="151" t="s">
        <v>109</v>
      </c>
      <c r="D273" t="s">
        <v>1518</v>
      </c>
      <c r="E273" s="150">
        <v>92.885000000000005</v>
      </c>
      <c r="F273" t="s">
        <v>1518</v>
      </c>
      <c r="G273" s="175">
        <v>894585</v>
      </c>
      <c r="H273" s="150">
        <v>0.41039064318146301</v>
      </c>
      <c r="I273" s="150">
        <v>2524807</v>
      </c>
      <c r="J273" s="150">
        <v>0</v>
      </c>
      <c r="K273" s="150">
        <v>0.79483049412224605</v>
      </c>
      <c r="L273" s="176">
        <v>181751.86</v>
      </c>
      <c r="M273" s="175">
        <v>41718</v>
      </c>
      <c r="N273" t="s">
        <v>1581</v>
      </c>
      <c r="O273" s="150">
        <v>257.02999999999997</v>
      </c>
      <c r="P273" s="150">
        <v>0</v>
      </c>
      <c r="Q273" s="150">
        <v>-40.36</v>
      </c>
      <c r="R273" s="150">
        <v>14540.7</v>
      </c>
      <c r="S273" s="150">
        <v>4853.7199639999999</v>
      </c>
      <c r="T273" s="150">
        <v>6120.3122797159704</v>
      </c>
      <c r="U273" s="150">
        <v>0.410047154092469</v>
      </c>
      <c r="V273" s="150">
        <v>0.15797021000118</v>
      </c>
      <c r="W273" s="150">
        <v>6.0375076059909299E-2</v>
      </c>
      <c r="X273" s="150">
        <v>11531.5</v>
      </c>
      <c r="Y273" s="150">
        <v>333.93</v>
      </c>
      <c r="Z273" s="150">
        <v>79054.823436049497</v>
      </c>
      <c r="AA273" s="150">
        <v>16.246418338108899</v>
      </c>
      <c r="AB273" s="150">
        <v>14.535141987841801</v>
      </c>
      <c r="AC273" s="150">
        <v>41</v>
      </c>
      <c r="AD273" s="150">
        <v>118.38341375609799</v>
      </c>
      <c r="AE273" s="150">
        <v>0.58799999999999997</v>
      </c>
      <c r="AF273" s="150">
        <v>0.115900524360008</v>
      </c>
      <c r="AG273" s="150">
        <v>0.15046288655194501</v>
      </c>
      <c r="AH273" s="150">
        <v>0.27011779444930101</v>
      </c>
      <c r="AI273" s="150">
        <v>238.52055919722201</v>
      </c>
      <c r="AJ273" s="150">
        <v>6.1133042587448303</v>
      </c>
      <c r="AK273" s="150">
        <v>1.28161381241621</v>
      </c>
      <c r="AL273" s="150">
        <v>3.7466696207692398</v>
      </c>
      <c r="AM273" s="150">
        <v>0.5</v>
      </c>
      <c r="AN273" t="s">
        <v>1581</v>
      </c>
      <c r="AO273" s="150">
        <v>6</v>
      </c>
      <c r="AP273" s="150">
        <v>0.247126436781609</v>
      </c>
      <c r="AQ273" t="s">
        <v>1581</v>
      </c>
      <c r="AR273" s="150">
        <v>4.2104660855343399</v>
      </c>
      <c r="AS273" s="150">
        <v>21067.53</v>
      </c>
      <c r="AT273" s="150">
        <v>0.27600250917337199</v>
      </c>
      <c r="AU273" s="150">
        <v>70576588.299999997</v>
      </c>
    </row>
    <row r="274" spans="1:47" ht="14.5" x14ac:dyDescent="0.35">
      <c r="A274" s="151" t="s">
        <v>1046</v>
      </c>
      <c r="B274" s="151" t="s">
        <v>562</v>
      </c>
      <c r="C274" s="151" t="s">
        <v>200</v>
      </c>
      <c r="D274" t="s">
        <v>1520</v>
      </c>
      <c r="E274" s="150">
        <v>80.221999999999994</v>
      </c>
      <c r="F274" t="s">
        <v>1520</v>
      </c>
      <c r="G274" s="175">
        <v>-1178346</v>
      </c>
      <c r="H274" s="150">
        <v>0.66902940631133001</v>
      </c>
      <c r="I274" s="150">
        <v>-1135735</v>
      </c>
      <c r="J274" s="150">
        <v>1.6574320112836001E-2</v>
      </c>
      <c r="K274" s="150">
        <v>0.762436373711605</v>
      </c>
      <c r="L274" s="176">
        <v>238906.55</v>
      </c>
      <c r="M274" s="175">
        <v>40875</v>
      </c>
      <c r="N274" s="150">
        <v>70</v>
      </c>
      <c r="O274" s="150">
        <v>39.79</v>
      </c>
      <c r="P274" s="150">
        <v>0</v>
      </c>
      <c r="Q274" s="150">
        <v>-38.76</v>
      </c>
      <c r="R274" s="150">
        <v>12936.8</v>
      </c>
      <c r="S274" s="150">
        <v>1798.2595679999999</v>
      </c>
      <c r="T274" s="150">
        <v>2276.5935405814898</v>
      </c>
      <c r="U274" s="150">
        <v>0.47449150177411997</v>
      </c>
      <c r="V274" s="150">
        <v>0.18418393756601401</v>
      </c>
      <c r="W274" s="150">
        <v>2.3638828763345699E-3</v>
      </c>
      <c r="X274" s="150">
        <v>10218.700000000001</v>
      </c>
      <c r="Y274" s="150">
        <v>131.28</v>
      </c>
      <c r="Z274" s="150">
        <v>60827.7819926874</v>
      </c>
      <c r="AA274" s="150">
        <v>14.0064102564103</v>
      </c>
      <c r="AB274" s="150">
        <v>13.6978943327239</v>
      </c>
      <c r="AC274" s="150">
        <v>16.5</v>
      </c>
      <c r="AD274" s="150">
        <v>108.985428363636</v>
      </c>
      <c r="AE274" t="s">
        <v>1581</v>
      </c>
      <c r="AF274" s="150">
        <v>0.105007298185747</v>
      </c>
      <c r="AG274" s="150">
        <v>0.175071000497938</v>
      </c>
      <c r="AH274" s="150">
        <v>0.28602646229800799</v>
      </c>
      <c r="AI274" s="150">
        <v>198.743833404144</v>
      </c>
      <c r="AJ274" s="150">
        <v>5.7017159541457199</v>
      </c>
      <c r="AK274" s="150">
        <v>1.14936406141139</v>
      </c>
      <c r="AL274" s="150">
        <v>2.20480555019265</v>
      </c>
      <c r="AM274" s="150">
        <v>0</v>
      </c>
      <c r="AN274" s="150">
        <v>0.95508808708847803</v>
      </c>
      <c r="AO274" s="150">
        <v>85</v>
      </c>
      <c r="AP274" s="150">
        <v>1.3640238704177301E-2</v>
      </c>
      <c r="AQ274" s="150">
        <v>12.06</v>
      </c>
      <c r="AR274" s="150">
        <v>3.4741690670813501</v>
      </c>
      <c r="AS274" s="150">
        <v>5328.6700000000401</v>
      </c>
      <c r="AT274" s="150">
        <v>0.53701924749052699</v>
      </c>
      <c r="AU274" s="150">
        <v>23263733.5</v>
      </c>
    </row>
    <row r="275" spans="1:47" ht="14.5" x14ac:dyDescent="0.35">
      <c r="A275" s="151" t="s">
        <v>1047</v>
      </c>
      <c r="B275" s="151" t="s">
        <v>424</v>
      </c>
      <c r="C275" s="151" t="s">
        <v>198</v>
      </c>
      <c r="D275" t="s">
        <v>1516</v>
      </c>
      <c r="E275" s="150">
        <v>98.585999999999999</v>
      </c>
      <c r="F275" t="s">
        <v>1516</v>
      </c>
      <c r="G275" s="175">
        <v>8807594</v>
      </c>
      <c r="H275" s="150">
        <v>0.59696107360069395</v>
      </c>
      <c r="I275" s="150">
        <v>8589095</v>
      </c>
      <c r="J275" s="150">
        <v>9.6318280702645306E-3</v>
      </c>
      <c r="K275" s="150">
        <v>0.69581680624909803</v>
      </c>
      <c r="L275" s="176">
        <v>183091.28</v>
      </c>
      <c r="M275" s="175">
        <v>63089</v>
      </c>
      <c r="N275" s="150">
        <v>477</v>
      </c>
      <c r="O275" s="150">
        <v>173</v>
      </c>
      <c r="P275" s="150">
        <v>0</v>
      </c>
      <c r="Q275" s="150">
        <v>39.6</v>
      </c>
      <c r="R275" s="150">
        <v>11543.8</v>
      </c>
      <c r="S275" s="150">
        <v>15602.846073999999</v>
      </c>
      <c r="T275" s="150">
        <v>18214.989587599801</v>
      </c>
      <c r="U275" s="150">
        <v>0.19943443197746399</v>
      </c>
      <c r="V275" s="150">
        <v>0.10408945254586099</v>
      </c>
      <c r="W275" s="150">
        <v>6.2645421634247897E-2</v>
      </c>
      <c r="X275" s="150">
        <v>9888.4</v>
      </c>
      <c r="Y275" s="150">
        <v>772.35</v>
      </c>
      <c r="Z275" s="150">
        <v>72120.647465527305</v>
      </c>
      <c r="AA275" s="150">
        <v>12.167481662591699</v>
      </c>
      <c r="AB275" s="150">
        <v>20.201781671521999</v>
      </c>
      <c r="AC275" s="150">
        <v>92.26</v>
      </c>
      <c r="AD275" s="150">
        <v>169.11821021027501</v>
      </c>
      <c r="AE275" s="150">
        <v>0.54359999999999997</v>
      </c>
      <c r="AF275" s="150">
        <v>0.11136467765654399</v>
      </c>
      <c r="AG275" s="150">
        <v>0.138124613675952</v>
      </c>
      <c r="AH275" s="150">
        <v>0.249691180934209</v>
      </c>
      <c r="AI275" s="150">
        <v>148.346333035805</v>
      </c>
      <c r="AJ275" s="150">
        <v>5.2425004223146301</v>
      </c>
      <c r="AK275" s="150">
        <v>0.97006544904682201</v>
      </c>
      <c r="AL275" s="150">
        <v>3.3026415639682498</v>
      </c>
      <c r="AM275" s="150">
        <v>2</v>
      </c>
      <c r="AN275" t="s">
        <v>1581</v>
      </c>
      <c r="AO275" s="150">
        <v>63</v>
      </c>
      <c r="AP275" s="150">
        <v>0.121502449646162</v>
      </c>
      <c r="AQ275" t="s">
        <v>1581</v>
      </c>
      <c r="AR275" s="150">
        <v>4.1805001112923099</v>
      </c>
      <c r="AS275" s="150">
        <v>204921.88000000099</v>
      </c>
      <c r="AT275" s="150">
        <v>0.40822822913289902</v>
      </c>
      <c r="AU275" s="150">
        <v>180116217.97</v>
      </c>
    </row>
    <row r="276" spans="1:47" ht="14.5" x14ac:dyDescent="0.35">
      <c r="A276" s="151" t="s">
        <v>1048</v>
      </c>
      <c r="B276" s="151" t="s">
        <v>687</v>
      </c>
      <c r="C276" s="151" t="s">
        <v>185</v>
      </c>
      <c r="D276" t="s">
        <v>1518</v>
      </c>
      <c r="E276" s="150">
        <v>85.587999999999994</v>
      </c>
      <c r="F276" t="s">
        <v>1516</v>
      </c>
      <c r="G276" s="175">
        <v>630657</v>
      </c>
      <c r="H276" s="150">
        <v>0.48959482087112399</v>
      </c>
      <c r="I276" s="150">
        <v>640297</v>
      </c>
      <c r="J276" s="150">
        <v>0</v>
      </c>
      <c r="K276" s="150">
        <v>0.64284202651367495</v>
      </c>
      <c r="L276" s="176">
        <v>170011.77</v>
      </c>
      <c r="M276" s="175">
        <v>38473</v>
      </c>
      <c r="N276" s="150">
        <v>34</v>
      </c>
      <c r="O276" s="150">
        <v>26.56</v>
      </c>
      <c r="P276" s="150">
        <v>0</v>
      </c>
      <c r="Q276" s="150">
        <v>31.06</v>
      </c>
      <c r="R276" s="150">
        <v>11635.1</v>
      </c>
      <c r="S276" s="150">
        <v>1005.703805</v>
      </c>
      <c r="T276" s="150">
        <v>1158.07471391734</v>
      </c>
      <c r="U276" s="150">
        <v>0.39698558563174602</v>
      </c>
      <c r="V276" s="150">
        <v>0.104296496123926</v>
      </c>
      <c r="W276" s="150">
        <v>0</v>
      </c>
      <c r="X276" s="150">
        <v>10104.200000000001</v>
      </c>
      <c r="Y276" s="150">
        <v>30.5</v>
      </c>
      <c r="Z276" s="150">
        <v>56586.500327868896</v>
      </c>
      <c r="AA276" s="150">
        <v>18.228571428571399</v>
      </c>
      <c r="AB276" s="150">
        <v>32.973895245901602</v>
      </c>
      <c r="AC276" s="150">
        <v>6</v>
      </c>
      <c r="AD276" s="150">
        <v>167.61730083333299</v>
      </c>
      <c r="AE276" t="s">
        <v>1581</v>
      </c>
      <c r="AF276" s="150">
        <v>0.105477415339205</v>
      </c>
      <c r="AG276" s="150">
        <v>0.20767530225545999</v>
      </c>
      <c r="AH276" s="150">
        <v>0.31578214408313099</v>
      </c>
      <c r="AI276" s="150">
        <v>171.019537904602</v>
      </c>
      <c r="AJ276" s="150">
        <v>6.9770514840547699</v>
      </c>
      <c r="AK276" s="150">
        <v>1.8374211459635501</v>
      </c>
      <c r="AL276" s="150">
        <v>2.7317664466990301</v>
      </c>
      <c r="AM276" s="150">
        <v>0</v>
      </c>
      <c r="AN276" s="150">
        <v>1.24550072791545</v>
      </c>
      <c r="AO276" s="150">
        <v>127</v>
      </c>
      <c r="AP276" s="150">
        <v>2.27272727272727E-2</v>
      </c>
      <c r="AQ276" s="150">
        <v>6.03</v>
      </c>
      <c r="AR276" s="150">
        <v>3.2233177384874301</v>
      </c>
      <c r="AS276" s="150">
        <v>22211.97</v>
      </c>
      <c r="AT276" s="150">
        <v>0.64056854415721598</v>
      </c>
      <c r="AU276" s="150">
        <v>11701446.49</v>
      </c>
    </row>
    <row r="277" spans="1:47" ht="14.5" x14ac:dyDescent="0.35">
      <c r="A277" s="151" t="s">
        <v>1049</v>
      </c>
      <c r="B277" s="151" t="s">
        <v>215</v>
      </c>
      <c r="C277" s="151" t="s">
        <v>216</v>
      </c>
      <c r="D277" t="s">
        <v>1517</v>
      </c>
      <c r="E277" s="150">
        <v>86.212000000000003</v>
      </c>
      <c r="F277" t="s">
        <v>1517</v>
      </c>
      <c r="G277" s="175">
        <v>1083740</v>
      </c>
      <c r="H277" s="150">
        <v>0.57106738816797997</v>
      </c>
      <c r="I277" s="150">
        <v>354104</v>
      </c>
      <c r="J277" s="150">
        <v>0</v>
      </c>
      <c r="K277" s="150">
        <v>0.74713549796301504</v>
      </c>
      <c r="L277" s="176">
        <v>142332.32</v>
      </c>
      <c r="M277" s="175">
        <v>34376</v>
      </c>
      <c r="N277" s="150">
        <v>190</v>
      </c>
      <c r="O277" s="150">
        <v>145.32</v>
      </c>
      <c r="P277" s="150">
        <v>0</v>
      </c>
      <c r="Q277" s="150">
        <v>-274.69</v>
      </c>
      <c r="R277" s="150">
        <v>10364.9</v>
      </c>
      <c r="S277" s="150">
        <v>6405.2519510000002</v>
      </c>
      <c r="T277" s="150">
        <v>8164.8583287466899</v>
      </c>
      <c r="U277" s="150">
        <v>0.49558143353040401</v>
      </c>
      <c r="V277" s="150">
        <v>0.160128645968387</v>
      </c>
      <c r="W277" s="150">
        <v>3.1512822843524101E-3</v>
      </c>
      <c r="X277" s="150">
        <v>8131.2</v>
      </c>
      <c r="Y277" s="150">
        <v>358.33</v>
      </c>
      <c r="Z277" s="150">
        <v>63148.414617810398</v>
      </c>
      <c r="AA277" s="150">
        <v>12.1832061068702</v>
      </c>
      <c r="AB277" s="150">
        <v>17.875288005469798</v>
      </c>
      <c r="AC277" s="150">
        <v>35</v>
      </c>
      <c r="AD277" s="150">
        <v>183.00719860000001</v>
      </c>
      <c r="AE277" s="150">
        <v>0.51029999999999998</v>
      </c>
      <c r="AF277" s="150">
        <v>0.10423947560977501</v>
      </c>
      <c r="AG277" s="150">
        <v>0.18692815376094199</v>
      </c>
      <c r="AH277" s="150">
        <v>0.293918899862113</v>
      </c>
      <c r="AI277" s="150">
        <v>131.545488990243</v>
      </c>
      <c r="AJ277" s="150">
        <v>6.0197907265998998</v>
      </c>
      <c r="AK277" s="150">
        <v>1.3004847718085599</v>
      </c>
      <c r="AL277" s="150">
        <v>3.8898056331609299</v>
      </c>
      <c r="AM277" s="150">
        <v>0.5</v>
      </c>
      <c r="AN277" s="150">
        <v>1.1546181589745499</v>
      </c>
      <c r="AO277" s="150">
        <v>57</v>
      </c>
      <c r="AP277" s="150">
        <v>3.8113387327298699E-3</v>
      </c>
      <c r="AQ277" s="150">
        <v>34.299999999999997</v>
      </c>
      <c r="AR277" s="150">
        <v>2.6539599820295701</v>
      </c>
      <c r="AS277" s="150">
        <v>-160925.24</v>
      </c>
      <c r="AT277" s="150">
        <v>0.45714916102533698</v>
      </c>
      <c r="AU277" s="150">
        <v>66389717.229999997</v>
      </c>
    </row>
    <row r="278" spans="1:47" ht="14.5" x14ac:dyDescent="0.35">
      <c r="A278" s="151" t="s">
        <v>1050</v>
      </c>
      <c r="B278" s="151" t="s">
        <v>217</v>
      </c>
      <c r="C278" s="151" t="s">
        <v>183</v>
      </c>
      <c r="D278" t="s">
        <v>1518</v>
      </c>
      <c r="E278" s="150">
        <v>92.247</v>
      </c>
      <c r="F278" t="s">
        <v>1516</v>
      </c>
      <c r="G278" s="175">
        <v>-715854</v>
      </c>
      <c r="H278" s="150">
        <v>0.42149354059342597</v>
      </c>
      <c r="I278" s="150">
        <v>-850776</v>
      </c>
      <c r="J278" s="150">
        <v>9.3560821505867201E-3</v>
      </c>
      <c r="K278" s="150">
        <v>0.83384634011775505</v>
      </c>
      <c r="L278" s="176">
        <v>156776.87</v>
      </c>
      <c r="M278" s="175">
        <v>48783</v>
      </c>
      <c r="N278" s="150">
        <v>287</v>
      </c>
      <c r="O278" s="150">
        <v>114.58</v>
      </c>
      <c r="P278" s="150">
        <v>0</v>
      </c>
      <c r="Q278" s="150">
        <v>-101.22</v>
      </c>
      <c r="R278" s="150">
        <v>9853.1</v>
      </c>
      <c r="S278" s="150">
        <v>5288.6972329999999</v>
      </c>
      <c r="T278" s="150">
        <v>6227.6887847636199</v>
      </c>
      <c r="U278" s="150">
        <v>0.209257937303442</v>
      </c>
      <c r="V278" s="150">
        <v>0.13329350063779699</v>
      </c>
      <c r="W278" s="150">
        <v>1.8893635917841899E-2</v>
      </c>
      <c r="X278" s="150">
        <v>8367.5</v>
      </c>
      <c r="Y278" s="150">
        <v>277.3</v>
      </c>
      <c r="Z278" s="150">
        <v>64275.3003245582</v>
      </c>
      <c r="AA278" s="150">
        <v>12.4884488448845</v>
      </c>
      <c r="AB278" s="150">
        <v>19.072114075009001</v>
      </c>
      <c r="AC278" s="150">
        <v>27.2</v>
      </c>
      <c r="AD278" s="150">
        <v>194.437398272059</v>
      </c>
      <c r="AE278" s="150">
        <v>0.58799999999999997</v>
      </c>
      <c r="AF278" s="150">
        <v>0.119778289086727</v>
      </c>
      <c r="AG278" s="150">
        <v>0.14741741942447101</v>
      </c>
      <c r="AH278" s="150">
        <v>0.27715225900538198</v>
      </c>
      <c r="AI278" s="150">
        <v>149.144669329571</v>
      </c>
      <c r="AJ278" s="150">
        <v>4.7162724000704896</v>
      </c>
      <c r="AK278" s="150">
        <v>1.2635911615518101</v>
      </c>
      <c r="AL278" s="150">
        <v>3.0534748428271001</v>
      </c>
      <c r="AM278" s="150">
        <v>2.5</v>
      </c>
      <c r="AN278" s="150">
        <v>0.73246947245656502</v>
      </c>
      <c r="AO278" s="150">
        <v>79</v>
      </c>
      <c r="AP278" s="150">
        <v>2.0371479928100698E-2</v>
      </c>
      <c r="AQ278" s="150">
        <v>37.61</v>
      </c>
      <c r="AR278" s="150">
        <v>5.0199408170310296</v>
      </c>
      <c r="AS278" s="150">
        <v>-179041.3</v>
      </c>
      <c r="AT278" s="150">
        <v>0.25573930935928402</v>
      </c>
      <c r="AU278" s="150">
        <v>52110203.520000003</v>
      </c>
    </row>
    <row r="279" spans="1:47" ht="14.5" x14ac:dyDescent="0.35">
      <c r="A279" s="151" t="s">
        <v>1051</v>
      </c>
      <c r="B279" s="151" t="s">
        <v>367</v>
      </c>
      <c r="C279" s="151" t="s">
        <v>168</v>
      </c>
      <c r="D279" t="s">
        <v>1520</v>
      </c>
      <c r="E279" s="150">
        <v>81.301000000000002</v>
      </c>
      <c r="F279" t="s">
        <v>1520</v>
      </c>
      <c r="G279" s="175">
        <v>671199</v>
      </c>
      <c r="H279" s="150">
        <v>0.68534447684256095</v>
      </c>
      <c r="I279" s="150">
        <v>629103</v>
      </c>
      <c r="J279" s="150">
        <v>0</v>
      </c>
      <c r="K279" s="150">
        <v>0.63198463616047096</v>
      </c>
      <c r="L279" s="176">
        <v>102960.42</v>
      </c>
      <c r="M279" s="175">
        <v>31459</v>
      </c>
      <c r="N279" s="150">
        <v>20</v>
      </c>
      <c r="O279" s="150">
        <v>14.31</v>
      </c>
      <c r="P279" s="150">
        <v>0</v>
      </c>
      <c r="Q279" s="150">
        <v>-50.18</v>
      </c>
      <c r="R279" s="150">
        <v>13025.3</v>
      </c>
      <c r="S279" s="150">
        <v>614.91913999999997</v>
      </c>
      <c r="T279" s="150">
        <v>832.36892056022896</v>
      </c>
      <c r="U279" s="150">
        <v>0.66311017738039502</v>
      </c>
      <c r="V279" s="150">
        <v>0.20018273622122101</v>
      </c>
      <c r="W279" s="150">
        <v>0</v>
      </c>
      <c r="X279" s="150">
        <v>9622.5</v>
      </c>
      <c r="Y279" s="150">
        <v>45.14</v>
      </c>
      <c r="Z279" s="150">
        <v>47904.113646433303</v>
      </c>
      <c r="AA279" s="150">
        <v>13.7543859649123</v>
      </c>
      <c r="AB279" s="150">
        <v>13.6224887018166</v>
      </c>
      <c r="AC279" s="150">
        <v>11.24</v>
      </c>
      <c r="AD279" s="150">
        <v>54.708108540925302</v>
      </c>
      <c r="AE279" s="150">
        <v>0.31059999999999999</v>
      </c>
      <c r="AF279" s="150">
        <v>0.121006740584191</v>
      </c>
      <c r="AG279" s="150">
        <v>0.183095996695432</v>
      </c>
      <c r="AH279" s="150">
        <v>0.30802628220378098</v>
      </c>
      <c r="AI279" s="150">
        <v>214.05578626158899</v>
      </c>
      <c r="AJ279" s="150">
        <v>6.4209972118182401</v>
      </c>
      <c r="AK279" s="150">
        <v>0.87579204874379901</v>
      </c>
      <c r="AL279" s="150">
        <v>3.21119869023833</v>
      </c>
      <c r="AM279" s="150">
        <v>4.5999999999999996</v>
      </c>
      <c r="AN279" s="150">
        <v>1.08883435010416</v>
      </c>
      <c r="AO279" s="150">
        <v>22</v>
      </c>
      <c r="AP279" s="150">
        <v>0</v>
      </c>
      <c r="AQ279" s="150">
        <v>12.09</v>
      </c>
      <c r="AR279" s="150">
        <v>5.0340658629614499</v>
      </c>
      <c r="AS279" s="150">
        <v>-118881.67</v>
      </c>
      <c r="AT279" s="150">
        <v>0.518966155813953</v>
      </c>
      <c r="AU279" s="150">
        <v>8009484.4299999997</v>
      </c>
    </row>
    <row r="280" spans="1:47" ht="14.5" x14ac:dyDescent="0.35">
      <c r="A280" s="151" t="s">
        <v>1052</v>
      </c>
      <c r="B280" s="151" t="s">
        <v>669</v>
      </c>
      <c r="C280" s="151" t="s">
        <v>665</v>
      </c>
      <c r="D280" t="s">
        <v>1518</v>
      </c>
      <c r="E280" s="150">
        <v>86.117000000000004</v>
      </c>
      <c r="F280" t="s">
        <v>1516</v>
      </c>
      <c r="G280" s="175">
        <v>314862</v>
      </c>
      <c r="H280" s="150">
        <v>0.67905956561748504</v>
      </c>
      <c r="I280" s="150">
        <v>341227</v>
      </c>
      <c r="J280" s="150">
        <v>0</v>
      </c>
      <c r="K280" s="150">
        <v>0.72228075546514003</v>
      </c>
      <c r="L280" s="176">
        <v>146773.06</v>
      </c>
      <c r="M280" s="175">
        <v>37580</v>
      </c>
      <c r="N280" t="s">
        <v>1581</v>
      </c>
      <c r="O280" s="150">
        <v>4.8</v>
      </c>
      <c r="P280" s="150">
        <v>0</v>
      </c>
      <c r="Q280" s="150">
        <v>-17.329999999999998</v>
      </c>
      <c r="R280" s="150">
        <v>11305.2</v>
      </c>
      <c r="S280" s="150">
        <v>619.93390699999998</v>
      </c>
      <c r="T280" s="150">
        <v>773.69675728798802</v>
      </c>
      <c r="U280" s="150">
        <v>0.48910239878200401</v>
      </c>
      <c r="V280" s="150">
        <v>0.186443152560133</v>
      </c>
      <c r="W280" s="150">
        <v>2.9688600336551699E-2</v>
      </c>
      <c r="X280" s="150">
        <v>9058.4</v>
      </c>
      <c r="Y280" s="150">
        <v>51.52</v>
      </c>
      <c r="Z280" s="150">
        <v>54186.736607142899</v>
      </c>
      <c r="AA280" s="150">
        <v>13.6973684210526</v>
      </c>
      <c r="AB280" s="150">
        <v>12.0328786296584</v>
      </c>
      <c r="AC280" s="150">
        <v>5.25</v>
      </c>
      <c r="AD280" s="150">
        <v>118.08264895238101</v>
      </c>
      <c r="AE280" s="150">
        <v>0.37719999999999998</v>
      </c>
      <c r="AF280" s="150">
        <v>0.106389997342051</v>
      </c>
      <c r="AG280" s="150">
        <v>0.21667074314454501</v>
      </c>
      <c r="AH280" s="150">
        <v>0.32279922146982498</v>
      </c>
      <c r="AI280" s="150">
        <v>226.290251938099</v>
      </c>
      <c r="AJ280" s="150">
        <v>4.5162811419610103</v>
      </c>
      <c r="AK280" s="150">
        <v>1.13916997540721</v>
      </c>
      <c r="AL280" s="150">
        <v>2.49750914210358</v>
      </c>
      <c r="AM280" s="150">
        <v>0</v>
      </c>
      <c r="AN280" s="150">
        <v>1.23984379559733</v>
      </c>
      <c r="AO280" s="150">
        <v>58</v>
      </c>
      <c r="AP280" s="150">
        <v>0.218181818181818</v>
      </c>
      <c r="AQ280" s="150">
        <v>3.64</v>
      </c>
      <c r="AR280" s="150">
        <v>3.8245486573400802</v>
      </c>
      <c r="AS280" s="150">
        <v>-32700.28</v>
      </c>
      <c r="AT280" s="150">
        <v>0.71210996224975198</v>
      </c>
      <c r="AU280" s="150">
        <v>7008452.7999999998</v>
      </c>
    </row>
    <row r="281" spans="1:47" ht="14.5" x14ac:dyDescent="0.35">
      <c r="A281" s="151" t="s">
        <v>1053</v>
      </c>
      <c r="B281" s="151" t="s">
        <v>676</v>
      </c>
      <c r="C281" s="151" t="s">
        <v>228</v>
      </c>
      <c r="D281" t="s">
        <v>1518</v>
      </c>
      <c r="E281" s="150">
        <v>99.12</v>
      </c>
      <c r="F281" t="s">
        <v>1516</v>
      </c>
      <c r="G281" s="175">
        <v>-150440</v>
      </c>
      <c r="H281" s="150">
        <v>0.37418715436538103</v>
      </c>
      <c r="I281" s="150">
        <v>-246771</v>
      </c>
      <c r="J281" s="150">
        <v>0</v>
      </c>
      <c r="K281" s="150">
        <v>0.79499361623144904</v>
      </c>
      <c r="L281" s="176">
        <v>137390.26</v>
      </c>
      <c r="M281" s="175">
        <v>44352</v>
      </c>
      <c r="N281" s="150">
        <v>73</v>
      </c>
      <c r="O281" s="150">
        <v>54.72</v>
      </c>
      <c r="P281" s="150">
        <v>0</v>
      </c>
      <c r="Q281" s="150">
        <v>-156.41999999999999</v>
      </c>
      <c r="R281" s="150">
        <v>10247.4</v>
      </c>
      <c r="S281" s="150">
        <v>2362.4687439999998</v>
      </c>
      <c r="T281" s="150">
        <v>2801.1991831646401</v>
      </c>
      <c r="U281" s="150">
        <v>0.24740913524653199</v>
      </c>
      <c r="V281" s="150">
        <v>0.149752963673495</v>
      </c>
      <c r="W281" s="150">
        <v>2.50341513089665E-3</v>
      </c>
      <c r="X281" s="150">
        <v>8642.4</v>
      </c>
      <c r="Y281" s="150">
        <v>141.09</v>
      </c>
      <c r="Z281" s="150">
        <v>54470.267205329903</v>
      </c>
      <c r="AA281" s="150">
        <v>14.9868421052632</v>
      </c>
      <c r="AB281" s="150">
        <v>16.7444095541853</v>
      </c>
      <c r="AC281" s="150">
        <v>19.25</v>
      </c>
      <c r="AD281" s="150">
        <v>122.725649038961</v>
      </c>
      <c r="AE281" s="150">
        <v>0.61009999999999998</v>
      </c>
      <c r="AF281" s="150">
        <v>0.118847357813419</v>
      </c>
      <c r="AG281" s="150">
        <v>0.1975231238331</v>
      </c>
      <c r="AH281" s="150">
        <v>0.32247219833094298</v>
      </c>
      <c r="AI281" s="150">
        <v>149.98843938144401</v>
      </c>
      <c r="AJ281" s="150">
        <v>5.6379525488015796</v>
      </c>
      <c r="AK281" s="150">
        <v>1.31249481434655</v>
      </c>
      <c r="AL281" s="150">
        <v>3.88427808648682</v>
      </c>
      <c r="AM281" s="150">
        <v>2.7</v>
      </c>
      <c r="AN281" s="150">
        <v>1.01483677838478</v>
      </c>
      <c r="AO281" s="150">
        <v>53</v>
      </c>
      <c r="AP281" s="150">
        <v>2.27439471753485E-2</v>
      </c>
      <c r="AQ281" s="150">
        <v>20.51</v>
      </c>
      <c r="AR281" s="150">
        <v>4.2766701513782301</v>
      </c>
      <c r="AS281" s="150">
        <v>-77107.590000000098</v>
      </c>
      <c r="AT281" s="150">
        <v>0.35580717648357302</v>
      </c>
      <c r="AU281" s="150">
        <v>24209137.620000001</v>
      </c>
    </row>
    <row r="282" spans="1:47" ht="14.5" x14ac:dyDescent="0.35">
      <c r="A282" s="151" t="s">
        <v>1054</v>
      </c>
      <c r="B282" s="151" t="s">
        <v>532</v>
      </c>
      <c r="C282" s="151" t="s">
        <v>246</v>
      </c>
      <c r="D282" t="s">
        <v>1519</v>
      </c>
      <c r="E282" s="150">
        <v>95.742999999999995</v>
      </c>
      <c r="F282" t="s">
        <v>1519</v>
      </c>
      <c r="G282" s="175">
        <v>-259693</v>
      </c>
      <c r="H282" s="150">
        <v>0.48951497720314802</v>
      </c>
      <c r="I282" s="150">
        <v>-240875</v>
      </c>
      <c r="J282" s="150">
        <v>4.4192553450666102E-3</v>
      </c>
      <c r="K282" s="150">
        <v>0.79530028782720896</v>
      </c>
      <c r="L282" s="176">
        <v>156162.95000000001</v>
      </c>
      <c r="M282" s="175">
        <v>42649</v>
      </c>
      <c r="N282" s="150">
        <v>34</v>
      </c>
      <c r="O282" s="150">
        <v>7.14</v>
      </c>
      <c r="P282" s="150">
        <v>0</v>
      </c>
      <c r="Q282" s="150">
        <v>95.72</v>
      </c>
      <c r="R282" s="150">
        <v>13252.2</v>
      </c>
      <c r="S282" s="150">
        <v>1019.562175</v>
      </c>
      <c r="T282" s="150">
        <v>1254.62167039887</v>
      </c>
      <c r="U282" s="150">
        <v>0.24597870355478799</v>
      </c>
      <c r="V282" s="150">
        <v>0.17428319464676101</v>
      </c>
      <c r="W282" s="150">
        <v>1.9616263225928298E-3</v>
      </c>
      <c r="X282" s="150">
        <v>10769.3</v>
      </c>
      <c r="Y282" s="150">
        <v>76.510000000000005</v>
      </c>
      <c r="Z282" s="150">
        <v>67486.396157365001</v>
      </c>
      <c r="AA282" s="150">
        <v>14.6829268292683</v>
      </c>
      <c r="AB282" s="150">
        <v>13.325868187165099</v>
      </c>
      <c r="AC282" s="150">
        <v>14</v>
      </c>
      <c r="AD282" s="150">
        <v>72.8258696428571</v>
      </c>
      <c r="AE282" s="150">
        <v>0.44369999999999998</v>
      </c>
      <c r="AF282" s="150">
        <v>0.126020926249997</v>
      </c>
      <c r="AG282" s="150">
        <v>0.15250980730601901</v>
      </c>
      <c r="AH282" s="150">
        <v>0.283573837203212</v>
      </c>
      <c r="AI282" s="150">
        <v>157.497996627817</v>
      </c>
      <c r="AJ282" s="150">
        <v>6.7328133815754203</v>
      </c>
      <c r="AK282" s="150">
        <v>1.5765694144315301</v>
      </c>
      <c r="AL282" s="150">
        <v>3.2444032532273801</v>
      </c>
      <c r="AM282" s="150">
        <v>1.75</v>
      </c>
      <c r="AN282" s="150">
        <v>1.1195387847327001</v>
      </c>
      <c r="AO282" s="150">
        <v>74</v>
      </c>
      <c r="AP282" s="150">
        <v>1.6326530612244899E-2</v>
      </c>
      <c r="AQ282" s="150">
        <v>6.34</v>
      </c>
      <c r="AR282" s="150">
        <v>5.22002987021457</v>
      </c>
      <c r="AS282" s="150">
        <v>-43649.42</v>
      </c>
      <c r="AT282" s="150">
        <v>0.36317876674204103</v>
      </c>
      <c r="AU282" s="150">
        <v>13511421.810000001</v>
      </c>
    </row>
    <row r="283" spans="1:47" ht="14.5" x14ac:dyDescent="0.35">
      <c r="A283" s="151" t="s">
        <v>1055</v>
      </c>
      <c r="B283" s="151" t="s">
        <v>740</v>
      </c>
      <c r="C283" s="151" t="s">
        <v>192</v>
      </c>
      <c r="D283" t="s">
        <v>1520</v>
      </c>
      <c r="E283" s="150">
        <v>81.331999999999994</v>
      </c>
      <c r="F283" t="s">
        <v>1520</v>
      </c>
      <c r="G283" s="175">
        <v>-753078</v>
      </c>
      <c r="H283" s="150">
        <v>8.6452276705728304E-2</v>
      </c>
      <c r="I283" s="150">
        <v>-753078</v>
      </c>
      <c r="J283" s="150">
        <v>1.7661633753961702E-2</v>
      </c>
      <c r="K283" s="150">
        <v>0.65781506219290597</v>
      </c>
      <c r="L283" s="176">
        <v>169496.18</v>
      </c>
      <c r="M283" s="175">
        <v>37041</v>
      </c>
      <c r="N283" t="s">
        <v>1581</v>
      </c>
      <c r="O283" s="150">
        <v>39.51</v>
      </c>
      <c r="P283" s="150">
        <v>28</v>
      </c>
      <c r="Q283" s="150">
        <v>-69.540000000000006</v>
      </c>
      <c r="R283" s="150">
        <v>13665.9</v>
      </c>
      <c r="S283" s="150">
        <v>1234.183663</v>
      </c>
      <c r="T283" s="150">
        <v>1615.41401109048</v>
      </c>
      <c r="U283" s="150">
        <v>0.71828178866438297</v>
      </c>
      <c r="V283" s="150">
        <v>0.158523823370363</v>
      </c>
      <c r="W283" s="150">
        <v>6.50518738879142E-3</v>
      </c>
      <c r="X283" s="150">
        <v>10440.799999999999</v>
      </c>
      <c r="Y283" s="150">
        <v>80.239999999999995</v>
      </c>
      <c r="Z283" s="150">
        <v>55454.212612163501</v>
      </c>
      <c r="AA283" s="150">
        <v>9.3186813186813193</v>
      </c>
      <c r="AB283" s="150">
        <v>15.381152330508501</v>
      </c>
      <c r="AC283" s="150">
        <v>11.15</v>
      </c>
      <c r="AD283" s="150">
        <v>110.689117757848</v>
      </c>
      <c r="AE283" s="150">
        <v>0.65459999999999996</v>
      </c>
      <c r="AF283" s="150">
        <v>0.10064627961304599</v>
      </c>
      <c r="AG283" s="150">
        <v>0.195204485040439</v>
      </c>
      <c r="AH283" s="150">
        <v>0.300653411480996</v>
      </c>
      <c r="AI283" s="150">
        <v>210.34146519892801</v>
      </c>
      <c r="AJ283" s="150">
        <v>10.088338828967601</v>
      </c>
      <c r="AK283" s="150">
        <v>1.37973293528505</v>
      </c>
      <c r="AL283" s="150">
        <v>2.8291791602465302</v>
      </c>
      <c r="AM283" s="150">
        <v>0.9</v>
      </c>
      <c r="AN283" s="150">
        <v>1.3848776483229599</v>
      </c>
      <c r="AO283" s="150">
        <v>19</v>
      </c>
      <c r="AP283" s="150">
        <v>8.2342177493138199E-2</v>
      </c>
      <c r="AQ283" s="150">
        <v>52.53</v>
      </c>
      <c r="AR283" s="150">
        <v>2.8814669550428502</v>
      </c>
      <c r="AS283" s="150">
        <v>48646.710000000101</v>
      </c>
      <c r="AT283" s="150">
        <v>0.60662230086036495</v>
      </c>
      <c r="AU283" s="150">
        <v>16866291.07</v>
      </c>
    </row>
    <row r="284" spans="1:47" ht="14.5" x14ac:dyDescent="0.35">
      <c r="A284" s="151" t="s">
        <v>1056</v>
      </c>
      <c r="B284" s="151" t="s">
        <v>483</v>
      </c>
      <c r="C284" s="151" t="s">
        <v>216</v>
      </c>
      <c r="D284" t="s">
        <v>1517</v>
      </c>
      <c r="E284" s="150">
        <v>86.682000000000002</v>
      </c>
      <c r="F284" t="s">
        <v>1517</v>
      </c>
      <c r="G284" s="175">
        <v>1008644</v>
      </c>
      <c r="H284" s="150">
        <v>0.67739147090590301</v>
      </c>
      <c r="I284" s="150">
        <v>1008644</v>
      </c>
      <c r="J284" s="150">
        <v>0</v>
      </c>
      <c r="K284" s="150">
        <v>0.66837083181421397</v>
      </c>
      <c r="L284" s="176">
        <v>149723.92000000001</v>
      </c>
      <c r="M284" s="175">
        <v>46296</v>
      </c>
      <c r="N284" s="150">
        <v>32</v>
      </c>
      <c r="O284" s="150">
        <v>12.66</v>
      </c>
      <c r="P284" s="150">
        <v>0</v>
      </c>
      <c r="Q284" s="150">
        <v>65</v>
      </c>
      <c r="R284" s="150">
        <v>12398.7</v>
      </c>
      <c r="S284" s="150">
        <v>1223.687817</v>
      </c>
      <c r="T284" s="150">
        <v>1461.76840408834</v>
      </c>
      <c r="U284" s="150">
        <v>0.30734310481412602</v>
      </c>
      <c r="V284" s="150">
        <v>0.18525586334247199</v>
      </c>
      <c r="W284" s="150">
        <v>8.1720189259676195E-4</v>
      </c>
      <c r="X284" s="150">
        <v>10379.299999999999</v>
      </c>
      <c r="Y284" s="150">
        <v>82.77</v>
      </c>
      <c r="Z284" s="150">
        <v>56143.830373323603</v>
      </c>
      <c r="AA284" s="150">
        <v>11.6565656565657</v>
      </c>
      <c r="AB284" s="150">
        <v>14.784194961942701</v>
      </c>
      <c r="AC284" s="150">
        <v>15.33</v>
      </c>
      <c r="AD284" s="150">
        <v>79.823080039138901</v>
      </c>
      <c r="AE284" s="150">
        <v>0.27739999999999998</v>
      </c>
      <c r="AF284" s="150">
        <v>0.124625094148975</v>
      </c>
      <c r="AG284" s="150">
        <v>0.138024015215997</v>
      </c>
      <c r="AH284" s="150">
        <v>0.26785537413725202</v>
      </c>
      <c r="AI284" s="150">
        <v>157.783707018798</v>
      </c>
      <c r="AJ284" s="150">
        <v>12.170861154559301</v>
      </c>
      <c r="AK284" s="150">
        <v>2.0171903065082502</v>
      </c>
      <c r="AL284" s="150">
        <v>3.3337440309097901</v>
      </c>
      <c r="AM284" s="150">
        <v>0.5</v>
      </c>
      <c r="AN284" s="150">
        <v>1.26778639220066</v>
      </c>
      <c r="AO284" s="150">
        <v>52</v>
      </c>
      <c r="AP284" s="150">
        <v>3.07017543859649E-2</v>
      </c>
      <c r="AQ284" s="150">
        <v>11.65</v>
      </c>
      <c r="AR284" s="150">
        <v>3.9019458535315499</v>
      </c>
      <c r="AS284" s="150">
        <v>-36123.019999999997</v>
      </c>
      <c r="AT284" s="150">
        <v>0.49845229438939498</v>
      </c>
      <c r="AU284" s="150">
        <v>15172103.630000001</v>
      </c>
    </row>
    <row r="285" spans="1:47" ht="14.5" x14ac:dyDescent="0.35">
      <c r="A285" s="151" t="s">
        <v>1057</v>
      </c>
      <c r="B285" s="151" t="s">
        <v>522</v>
      </c>
      <c r="C285" s="151" t="s">
        <v>179</v>
      </c>
      <c r="D285" t="s">
        <v>1518</v>
      </c>
      <c r="E285" s="150">
        <v>98.528000000000006</v>
      </c>
      <c r="F285" t="s">
        <v>1516</v>
      </c>
      <c r="G285" s="175">
        <v>10248</v>
      </c>
      <c r="H285" s="150">
        <v>0.48360390284517801</v>
      </c>
      <c r="I285" s="150">
        <v>110204</v>
      </c>
      <c r="J285" s="150">
        <v>0</v>
      </c>
      <c r="K285" s="150">
        <v>0.71229216283845598</v>
      </c>
      <c r="L285" s="176">
        <v>167410.82999999999</v>
      </c>
      <c r="M285" s="175">
        <v>50414</v>
      </c>
      <c r="N285" s="150">
        <v>23</v>
      </c>
      <c r="O285" s="150">
        <v>16.96</v>
      </c>
      <c r="P285" s="150">
        <v>0</v>
      </c>
      <c r="Q285" s="150">
        <v>198.58</v>
      </c>
      <c r="R285" s="150">
        <v>9451.4</v>
      </c>
      <c r="S285" s="150">
        <v>1438.853474</v>
      </c>
      <c r="T285" s="150">
        <v>1608.33801294259</v>
      </c>
      <c r="U285" s="150">
        <v>0.22001208373216199</v>
      </c>
      <c r="V285" s="150">
        <v>8.8738155974317098E-2</v>
      </c>
      <c r="W285" s="150">
        <v>4.86498391009897E-3</v>
      </c>
      <c r="X285" s="150">
        <v>8455.5</v>
      </c>
      <c r="Y285" s="150">
        <v>98.31</v>
      </c>
      <c r="Z285" s="150">
        <v>51882.304953717801</v>
      </c>
      <c r="AA285" s="150">
        <v>13.5818181818182</v>
      </c>
      <c r="AB285" s="150">
        <v>14.6358811311159</v>
      </c>
      <c r="AC285" s="150">
        <v>14.01</v>
      </c>
      <c r="AD285" s="150">
        <v>102.70188965025</v>
      </c>
      <c r="AE285" s="150">
        <v>0.34389999999999998</v>
      </c>
      <c r="AF285" s="150">
        <v>0.116339537742998</v>
      </c>
      <c r="AG285" s="150">
        <v>0.113565989993725</v>
      </c>
      <c r="AH285" s="150">
        <v>0.24734619864222701</v>
      </c>
      <c r="AI285" s="150">
        <v>134.418829641023</v>
      </c>
      <c r="AJ285" s="150">
        <v>7.0447574828472304</v>
      </c>
      <c r="AK285" s="150">
        <v>1.91813964189877</v>
      </c>
      <c r="AL285" s="150">
        <v>2.5022431220884198</v>
      </c>
      <c r="AM285" s="150">
        <v>0</v>
      </c>
      <c r="AN285" s="150">
        <v>1.17824191323469</v>
      </c>
      <c r="AO285" s="150">
        <v>49</v>
      </c>
      <c r="AP285" s="150">
        <v>1.9390581717451501E-2</v>
      </c>
      <c r="AQ285" s="150">
        <v>13.22</v>
      </c>
      <c r="AR285" s="150">
        <v>4.0173895809739504</v>
      </c>
      <c r="AS285" s="150">
        <v>-9383.4599999999591</v>
      </c>
      <c r="AT285" s="150">
        <v>0.44023477357454199</v>
      </c>
      <c r="AU285" s="150">
        <v>13599241.35</v>
      </c>
    </row>
    <row r="286" spans="1:47" ht="14.5" x14ac:dyDescent="0.35">
      <c r="A286" s="151" t="s">
        <v>1058</v>
      </c>
      <c r="B286" s="151" t="s">
        <v>563</v>
      </c>
      <c r="C286" s="151" t="s">
        <v>200</v>
      </c>
      <c r="D286" t="s">
        <v>1519</v>
      </c>
      <c r="E286" s="150">
        <v>84.981999999999999</v>
      </c>
      <c r="F286" t="s">
        <v>1519</v>
      </c>
      <c r="G286" s="175">
        <v>2576349</v>
      </c>
      <c r="H286" s="150">
        <v>0.27561169014404502</v>
      </c>
      <c r="I286" s="150">
        <v>2710153</v>
      </c>
      <c r="J286" s="150">
        <v>0</v>
      </c>
      <c r="K286" s="150">
        <v>0.65756577014601703</v>
      </c>
      <c r="L286" s="176">
        <v>135125.29</v>
      </c>
      <c r="M286" s="175">
        <v>49216</v>
      </c>
      <c r="N286" s="150">
        <v>75</v>
      </c>
      <c r="O286" s="150">
        <v>170.48</v>
      </c>
      <c r="P286" s="150">
        <v>0</v>
      </c>
      <c r="Q286" s="150">
        <v>-29.64</v>
      </c>
      <c r="R286" s="150">
        <v>8515.7999999999993</v>
      </c>
      <c r="S286" s="150">
        <v>4437.3093769999996</v>
      </c>
      <c r="T286" s="150">
        <v>5456.6858390004199</v>
      </c>
      <c r="U286" s="150">
        <v>0.38929019958664002</v>
      </c>
      <c r="V286" s="150">
        <v>0.12727446838106701</v>
      </c>
      <c r="W286" s="150">
        <v>0.123163956029925</v>
      </c>
      <c r="X286" s="150">
        <v>6925</v>
      </c>
      <c r="Y286" s="150">
        <v>236.36</v>
      </c>
      <c r="Z286" s="150">
        <v>57166.593120663398</v>
      </c>
      <c r="AA286" s="150">
        <v>10.756862745097999</v>
      </c>
      <c r="AB286" s="150">
        <v>18.773520803012399</v>
      </c>
      <c r="AC286" s="150">
        <v>26.5</v>
      </c>
      <c r="AD286" s="150">
        <v>167.445636867925</v>
      </c>
      <c r="AE286" s="150">
        <v>0.54359999999999997</v>
      </c>
      <c r="AF286" s="150">
        <v>0.11549974548038899</v>
      </c>
      <c r="AG286" s="150">
        <v>0.140807376535492</v>
      </c>
      <c r="AH286" s="150">
        <v>0.26257413526970502</v>
      </c>
      <c r="AI286" s="150">
        <v>108.598242551615</v>
      </c>
      <c r="AJ286" s="150">
        <v>7.3914308630292798</v>
      </c>
      <c r="AK286" s="150">
        <v>2.1224017190859201</v>
      </c>
      <c r="AL286" s="150">
        <v>3.1451965410762801</v>
      </c>
      <c r="AM286" s="150">
        <v>1.99</v>
      </c>
      <c r="AN286" s="150">
        <v>1.0203675321928101</v>
      </c>
      <c r="AO286" s="150">
        <v>36</v>
      </c>
      <c r="AP286" s="150">
        <v>2.0754165448699201E-2</v>
      </c>
      <c r="AQ286" s="150">
        <v>82.81</v>
      </c>
      <c r="AR286" s="150">
        <v>2.3802126474902399</v>
      </c>
      <c r="AS286" s="150">
        <v>226443.64</v>
      </c>
      <c r="AT286" s="150">
        <v>0.53569625149894096</v>
      </c>
      <c r="AU286" s="150">
        <v>37787437.590000004</v>
      </c>
    </row>
    <row r="287" spans="1:47" ht="14.5" x14ac:dyDescent="0.35">
      <c r="A287" s="151" t="s">
        <v>1059</v>
      </c>
      <c r="B287" s="151" t="s">
        <v>564</v>
      </c>
      <c r="C287" s="151" t="s">
        <v>200</v>
      </c>
      <c r="D287" t="s">
        <v>1520</v>
      </c>
      <c r="E287" s="150">
        <v>84.537000000000006</v>
      </c>
      <c r="F287" t="s">
        <v>1520</v>
      </c>
      <c r="G287" s="175">
        <v>182728</v>
      </c>
      <c r="H287" s="150">
        <v>0.43221288612433401</v>
      </c>
      <c r="I287" s="150">
        <v>219678</v>
      </c>
      <c r="J287" s="150">
        <v>9.5733731370741797E-3</v>
      </c>
      <c r="K287" s="150">
        <v>0.71758809036049598</v>
      </c>
      <c r="L287" s="176">
        <v>129663.84</v>
      </c>
      <c r="M287" s="175">
        <v>41524</v>
      </c>
      <c r="N287" s="150">
        <v>89</v>
      </c>
      <c r="O287" s="150">
        <v>9.49</v>
      </c>
      <c r="P287" s="150">
        <v>0</v>
      </c>
      <c r="Q287" s="150">
        <v>173.09</v>
      </c>
      <c r="R287" s="150">
        <v>10171.799999999999</v>
      </c>
      <c r="S287" s="150">
        <v>1993.858379</v>
      </c>
      <c r="T287" s="150">
        <v>2340.5764965653598</v>
      </c>
      <c r="U287" s="150">
        <v>0.38015850071566198</v>
      </c>
      <c r="V287" s="150">
        <v>0.108866493872482</v>
      </c>
      <c r="W287" s="150">
        <v>1.5046204041355301E-3</v>
      </c>
      <c r="X287" s="150">
        <v>8665</v>
      </c>
      <c r="Y287" s="150">
        <v>113.81</v>
      </c>
      <c r="Z287" s="150">
        <v>60297.514541780198</v>
      </c>
      <c r="AA287" s="150">
        <v>13.85</v>
      </c>
      <c r="AB287" s="150">
        <v>17.519184421404098</v>
      </c>
      <c r="AC287" s="150">
        <v>16.75</v>
      </c>
      <c r="AD287" s="150">
        <v>119.03632113432801</v>
      </c>
      <c r="AE287" s="150">
        <v>0.58799999999999997</v>
      </c>
      <c r="AF287" s="150">
        <v>0.12504355410008999</v>
      </c>
      <c r="AG287" s="150">
        <v>8.7499164502512994E-2</v>
      </c>
      <c r="AH287" s="150">
        <v>0.217126195245017</v>
      </c>
      <c r="AI287" s="150">
        <v>179.067883536978</v>
      </c>
      <c r="AJ287" s="150">
        <v>6.7022734962300703</v>
      </c>
      <c r="AK287" s="150">
        <v>1.83222490169059</v>
      </c>
      <c r="AL287" s="150">
        <v>2.9956214779461998</v>
      </c>
      <c r="AM287" s="150">
        <v>1</v>
      </c>
      <c r="AN287" s="150">
        <v>1.2853114413507001</v>
      </c>
      <c r="AO287" s="150">
        <v>108</v>
      </c>
      <c r="AP287" s="150">
        <v>5.7660626029653996E-3</v>
      </c>
      <c r="AQ287" s="150">
        <v>11</v>
      </c>
      <c r="AR287" s="150">
        <v>2.5797384392860701</v>
      </c>
      <c r="AS287" s="150">
        <v>11557.99</v>
      </c>
      <c r="AT287" s="150">
        <v>0.61884479955278104</v>
      </c>
      <c r="AU287" s="150">
        <v>20281111.91</v>
      </c>
    </row>
    <row r="288" spans="1:47" ht="14.5" x14ac:dyDescent="0.35">
      <c r="A288" s="151" t="s">
        <v>1060</v>
      </c>
      <c r="B288" s="151" t="s">
        <v>218</v>
      </c>
      <c r="C288" s="151" t="s">
        <v>164</v>
      </c>
      <c r="D288" t="s">
        <v>1520</v>
      </c>
      <c r="E288" s="150">
        <v>66.718999999999994</v>
      </c>
      <c r="F288" t="s">
        <v>1520</v>
      </c>
      <c r="G288" s="175">
        <v>4414292</v>
      </c>
      <c r="H288" s="150">
        <v>0.37246756698325201</v>
      </c>
      <c r="I288" s="150">
        <v>4579054</v>
      </c>
      <c r="J288" s="150">
        <v>7.0659365546516502E-3</v>
      </c>
      <c r="K288" s="150">
        <v>0.600388325903919</v>
      </c>
      <c r="L288" s="176">
        <v>58202.04</v>
      </c>
      <c r="M288" s="175">
        <v>25228</v>
      </c>
      <c r="N288" s="150">
        <v>52</v>
      </c>
      <c r="O288" s="150">
        <v>286.2</v>
      </c>
      <c r="P288" s="150">
        <v>472.75</v>
      </c>
      <c r="Q288" s="150">
        <v>-575.41</v>
      </c>
      <c r="R288" s="150">
        <v>13606.2</v>
      </c>
      <c r="S288" s="150">
        <v>3631.5601240000001</v>
      </c>
      <c r="T288" s="150">
        <v>4995.6573004391703</v>
      </c>
      <c r="U288" s="150">
        <v>0.997685567438508</v>
      </c>
      <c r="V288" s="150">
        <v>0.20331292524127301</v>
      </c>
      <c r="W288" s="150">
        <v>7.4383251488747797E-3</v>
      </c>
      <c r="X288" s="150">
        <v>9891</v>
      </c>
      <c r="Y288" s="150">
        <v>288.25</v>
      </c>
      <c r="Z288" s="150">
        <v>53075.776235906298</v>
      </c>
      <c r="AA288" s="150">
        <v>11.9109589041096</v>
      </c>
      <c r="AB288" s="150">
        <v>12.5986474379879</v>
      </c>
      <c r="AC288" s="150">
        <v>25.79</v>
      </c>
      <c r="AD288" s="150">
        <v>140.81272291585901</v>
      </c>
      <c r="AE288" s="150">
        <v>0.55469999999999997</v>
      </c>
      <c r="AF288" s="150">
        <v>0.120469490633399</v>
      </c>
      <c r="AG288" s="150">
        <v>0.110127332140873</v>
      </c>
      <c r="AH288" s="150">
        <v>0.23468430376028199</v>
      </c>
      <c r="AI288" s="150">
        <v>236.14038339407699</v>
      </c>
      <c r="AJ288" s="150">
        <v>6.7707616044629102</v>
      </c>
      <c r="AK288" s="150">
        <v>1.2512097257561601</v>
      </c>
      <c r="AL288" s="150">
        <v>2.4617697811693202</v>
      </c>
      <c r="AM288" s="150">
        <v>2</v>
      </c>
      <c r="AN288" s="150">
        <v>0.73723525033755999</v>
      </c>
      <c r="AO288" s="150">
        <v>9</v>
      </c>
      <c r="AP288" s="150">
        <v>0.122448979591837</v>
      </c>
      <c r="AQ288" s="150">
        <v>77.11</v>
      </c>
      <c r="AR288" s="150">
        <v>2.9813714620170901</v>
      </c>
      <c r="AS288" s="150">
        <v>209605.08</v>
      </c>
      <c r="AT288" s="150">
        <v>0.77477108507257597</v>
      </c>
      <c r="AU288" s="150">
        <v>49411861.399999999</v>
      </c>
    </row>
    <row r="289" spans="1:47" ht="14.5" x14ac:dyDescent="0.35">
      <c r="A289" s="151" t="s">
        <v>1061</v>
      </c>
      <c r="B289" s="151" t="s">
        <v>754</v>
      </c>
      <c r="C289" s="151" t="s">
        <v>311</v>
      </c>
      <c r="D289" t="s">
        <v>1518</v>
      </c>
      <c r="E289" s="150">
        <v>94.662999999999997</v>
      </c>
      <c r="F289" t="s">
        <v>1516</v>
      </c>
      <c r="G289" s="175">
        <v>540428</v>
      </c>
      <c r="H289" s="150">
        <v>1.2494498457713199</v>
      </c>
      <c r="I289" s="150">
        <v>541084</v>
      </c>
      <c r="J289" s="150">
        <v>0</v>
      </c>
      <c r="K289" s="150">
        <v>0.67137337348175197</v>
      </c>
      <c r="L289" s="176">
        <v>208907.6</v>
      </c>
      <c r="M289" s="175">
        <v>42283</v>
      </c>
      <c r="N289" s="150">
        <v>14</v>
      </c>
      <c r="O289" s="150">
        <v>4.7</v>
      </c>
      <c r="P289" s="150">
        <v>0</v>
      </c>
      <c r="Q289" s="150">
        <v>113.24</v>
      </c>
      <c r="R289" s="150">
        <v>11437.3</v>
      </c>
      <c r="S289" s="150">
        <v>863.14689499999997</v>
      </c>
      <c r="T289" s="150">
        <v>997.33680955678096</v>
      </c>
      <c r="U289" s="150">
        <v>0.35698246125301802</v>
      </c>
      <c r="V289" s="150">
        <v>0.122507005021434</v>
      </c>
      <c r="W289" s="150">
        <v>1.2997138801038E-3</v>
      </c>
      <c r="X289" s="150">
        <v>9898.4</v>
      </c>
      <c r="Y289" s="150">
        <v>62.17</v>
      </c>
      <c r="Z289" s="150">
        <v>56733.865369149098</v>
      </c>
      <c r="AA289" s="150">
        <v>14.4166666666667</v>
      </c>
      <c r="AB289" s="150">
        <v>13.883656023805701</v>
      </c>
      <c r="AC289" s="150">
        <v>8.25</v>
      </c>
      <c r="AD289" s="150">
        <v>104.62386606060601</v>
      </c>
      <c r="AE289" s="150">
        <v>0.49930000000000002</v>
      </c>
      <c r="AF289" s="150">
        <v>0.114279885331905</v>
      </c>
      <c r="AG289" s="150">
        <v>0.151207951550139</v>
      </c>
      <c r="AH289" s="150">
        <v>0.28343361603966299</v>
      </c>
      <c r="AI289" s="150">
        <v>191.79006604663701</v>
      </c>
      <c r="AJ289" s="150">
        <v>4.9062280495098003</v>
      </c>
      <c r="AK289" s="150">
        <v>1.2648729333164199</v>
      </c>
      <c r="AL289" s="150">
        <v>2.6739102831288499</v>
      </c>
      <c r="AM289" s="150">
        <v>3</v>
      </c>
      <c r="AN289" s="150">
        <v>1.1983380551966301</v>
      </c>
      <c r="AO289" s="150">
        <v>145</v>
      </c>
      <c r="AP289" s="150">
        <v>4.9504950495049497E-3</v>
      </c>
      <c r="AQ289" s="150">
        <v>2.5499999999999998</v>
      </c>
      <c r="AR289" s="150">
        <v>3.3986511063644498</v>
      </c>
      <c r="AS289" s="150">
        <v>-2300.4700000000298</v>
      </c>
      <c r="AT289" s="150">
        <v>0.54899886613931104</v>
      </c>
      <c r="AU289" s="150">
        <v>9872059.6300000008</v>
      </c>
    </row>
    <row r="290" spans="1:47" ht="14.5" x14ac:dyDescent="0.35">
      <c r="A290" s="151" t="s">
        <v>1062</v>
      </c>
      <c r="B290" s="151" t="s">
        <v>368</v>
      </c>
      <c r="C290" s="151" t="s">
        <v>168</v>
      </c>
      <c r="D290" t="s">
        <v>1520</v>
      </c>
      <c r="E290" s="150">
        <v>91.305000000000007</v>
      </c>
      <c r="F290" t="s">
        <v>1520</v>
      </c>
      <c r="G290" s="175">
        <v>-100120</v>
      </c>
      <c r="H290" s="150">
        <v>0.36261513098949899</v>
      </c>
      <c r="I290" s="150">
        <v>-125579</v>
      </c>
      <c r="J290" s="150">
        <v>0</v>
      </c>
      <c r="K290" s="150">
        <v>0.66497783287059598</v>
      </c>
      <c r="L290" s="176">
        <v>111200.42</v>
      </c>
      <c r="M290" s="175">
        <v>32820</v>
      </c>
      <c r="N290" s="150">
        <v>38</v>
      </c>
      <c r="O290" s="150">
        <v>23.64</v>
      </c>
      <c r="P290" s="150">
        <v>0</v>
      </c>
      <c r="Q290" s="150">
        <v>63.83</v>
      </c>
      <c r="R290" s="150">
        <v>11909.4</v>
      </c>
      <c r="S290" s="150">
        <v>855.72788200000002</v>
      </c>
      <c r="T290" s="150">
        <v>1089.4719443322299</v>
      </c>
      <c r="U290" s="150">
        <v>0.55617690741552805</v>
      </c>
      <c r="V290" s="150">
        <v>0.187098225227631</v>
      </c>
      <c r="W290" s="150">
        <v>0</v>
      </c>
      <c r="X290" s="150">
        <v>9354.2999999999993</v>
      </c>
      <c r="Y290" s="150">
        <v>104.4</v>
      </c>
      <c r="Z290" s="150">
        <v>55431.417624521098</v>
      </c>
      <c r="AA290" s="150">
        <v>15.5128205128205</v>
      </c>
      <c r="AB290" s="150">
        <v>8.1966272222222205</v>
      </c>
      <c r="AC290" s="150">
        <v>15.75</v>
      </c>
      <c r="AD290" s="150">
        <v>54.331929015873001</v>
      </c>
      <c r="AE290" s="150">
        <v>0.31059999999999999</v>
      </c>
      <c r="AF290" s="150">
        <v>0.111846237431813</v>
      </c>
      <c r="AG290" s="150">
        <v>0.165942767502574</v>
      </c>
      <c r="AH290" s="150">
        <v>0.28147303910048299</v>
      </c>
      <c r="AI290" s="150">
        <v>219.29985448341401</v>
      </c>
      <c r="AJ290" s="150">
        <v>6.5879708623528597</v>
      </c>
      <c r="AK290" s="150">
        <v>1.4525094718668199</v>
      </c>
      <c r="AL290" s="150">
        <v>1.9423927187854699</v>
      </c>
      <c r="AM290" s="150">
        <v>5.0999999999999996</v>
      </c>
      <c r="AN290" s="150">
        <v>1.13359232431343</v>
      </c>
      <c r="AO290" s="150">
        <v>25</v>
      </c>
      <c r="AP290" s="150">
        <v>0</v>
      </c>
      <c r="AQ290" s="150">
        <v>9.84</v>
      </c>
      <c r="AR290" s="150">
        <v>3.3765722106339302</v>
      </c>
      <c r="AS290" s="150">
        <v>25334</v>
      </c>
      <c r="AT290" s="150">
        <v>0.54844797288283498</v>
      </c>
      <c r="AU290" s="150">
        <v>10191218.33</v>
      </c>
    </row>
    <row r="291" spans="1:47" ht="14.5" x14ac:dyDescent="0.35">
      <c r="A291" s="151" t="s">
        <v>1063</v>
      </c>
      <c r="B291" s="151" t="s">
        <v>760</v>
      </c>
      <c r="C291" s="151" t="s">
        <v>183</v>
      </c>
      <c r="D291" t="s">
        <v>1516</v>
      </c>
      <c r="E291" s="150">
        <v>95.778000000000006</v>
      </c>
      <c r="F291" t="s">
        <v>1516</v>
      </c>
      <c r="G291" s="175">
        <v>639861</v>
      </c>
      <c r="H291" s="150">
        <v>0.63998623949117805</v>
      </c>
      <c r="I291" s="150">
        <v>-502222</v>
      </c>
      <c r="J291" s="150">
        <v>0</v>
      </c>
      <c r="K291" s="150">
        <v>0.733004486499231</v>
      </c>
      <c r="L291" s="176">
        <v>183840.8</v>
      </c>
      <c r="M291" s="175">
        <v>61569</v>
      </c>
      <c r="N291" s="150">
        <v>301</v>
      </c>
      <c r="O291" s="150">
        <v>94.84</v>
      </c>
      <c r="P291" s="150">
        <v>0</v>
      </c>
      <c r="Q291" s="150">
        <v>-207.28</v>
      </c>
      <c r="R291" s="150">
        <v>10657.3</v>
      </c>
      <c r="S291" s="150">
        <v>4606.3626469999999</v>
      </c>
      <c r="T291" s="150">
        <v>5346.01869319873</v>
      </c>
      <c r="U291" s="150">
        <v>0.17559134006237501</v>
      </c>
      <c r="V291" s="150">
        <v>0.13198501281612199</v>
      </c>
      <c r="W291" s="150">
        <v>6.1820278128874801E-3</v>
      </c>
      <c r="X291" s="150">
        <v>9182.7999999999993</v>
      </c>
      <c r="Y291" s="150">
        <v>277.27</v>
      </c>
      <c r="Z291" s="150">
        <v>56763.393082554903</v>
      </c>
      <c r="AA291" s="150">
        <v>8.9075907590759105</v>
      </c>
      <c r="AB291" s="150">
        <v>16.61327459516</v>
      </c>
      <c r="AC291" s="150">
        <v>35.33</v>
      </c>
      <c r="AD291" s="150">
        <v>130.38105425983599</v>
      </c>
      <c r="AE291" s="150">
        <v>0.57689999999999997</v>
      </c>
      <c r="AF291" s="150">
        <v>0.105541536467536</v>
      </c>
      <c r="AG291" s="150">
        <v>0.189683338648092</v>
      </c>
      <c r="AH291" s="150">
        <v>0.300158435337046</v>
      </c>
      <c r="AI291" s="150">
        <v>133.25633412726799</v>
      </c>
      <c r="AJ291" s="150">
        <v>7.4876243469251103</v>
      </c>
      <c r="AK291" s="150">
        <v>1.5992250748175001</v>
      </c>
      <c r="AL291" s="150">
        <v>2.9001645740575102</v>
      </c>
      <c r="AM291" s="150">
        <v>3</v>
      </c>
      <c r="AN291" s="150">
        <v>1.3598496752423901</v>
      </c>
      <c r="AO291" s="150">
        <v>100</v>
      </c>
      <c r="AP291" s="150">
        <v>7.6499999999999999E-2</v>
      </c>
      <c r="AQ291" s="150">
        <v>38.56</v>
      </c>
      <c r="AR291" s="150">
        <v>4.1946450382618501</v>
      </c>
      <c r="AS291" s="150">
        <v>-487.17999999993498</v>
      </c>
      <c r="AT291" s="150">
        <v>0.403638553461802</v>
      </c>
      <c r="AU291" s="150">
        <v>49091437.57</v>
      </c>
    </row>
    <row r="292" spans="1:47" ht="14.5" x14ac:dyDescent="0.35">
      <c r="A292" s="151" t="s">
        <v>1064</v>
      </c>
      <c r="B292" s="151" t="s">
        <v>219</v>
      </c>
      <c r="C292" s="151" t="s">
        <v>145</v>
      </c>
      <c r="D292" t="s">
        <v>1520</v>
      </c>
      <c r="E292" s="150">
        <v>59.048000000000002</v>
      </c>
      <c r="F292" t="s">
        <v>1520</v>
      </c>
      <c r="G292" s="175">
        <v>1141217</v>
      </c>
      <c r="H292" s="150">
        <v>0.61809342071739104</v>
      </c>
      <c r="I292" s="150">
        <v>1141217</v>
      </c>
      <c r="J292" s="150">
        <v>0</v>
      </c>
      <c r="K292" s="150">
        <v>0.500063141803197</v>
      </c>
      <c r="L292" s="176">
        <v>100934.67</v>
      </c>
      <c r="M292" s="175">
        <v>27027</v>
      </c>
      <c r="N292" s="150">
        <v>0</v>
      </c>
      <c r="O292" s="150">
        <v>24.48</v>
      </c>
      <c r="P292" s="150">
        <v>32.42</v>
      </c>
      <c r="Q292" s="150">
        <v>-10.61</v>
      </c>
      <c r="R292" s="150">
        <v>12704.3</v>
      </c>
      <c r="S292" s="150">
        <v>541.21539600000006</v>
      </c>
      <c r="T292" s="150">
        <v>783.75438435039905</v>
      </c>
      <c r="U292" s="150">
        <v>0.99445692043838296</v>
      </c>
      <c r="V292" s="150">
        <v>0.18149439340783299</v>
      </c>
      <c r="W292" s="150">
        <v>0.105118613440184</v>
      </c>
      <c r="X292" s="150">
        <v>8772.9</v>
      </c>
      <c r="Y292" s="150">
        <v>42.06</v>
      </c>
      <c r="Z292" s="150">
        <v>51060.351878269103</v>
      </c>
      <c r="AA292" s="150">
        <v>9.0222222222222204</v>
      </c>
      <c r="AB292" s="150">
        <v>12.8676984308131</v>
      </c>
      <c r="AC292" s="150">
        <v>5.3</v>
      </c>
      <c r="AD292" s="150">
        <v>102.11611245283</v>
      </c>
      <c r="AE292" s="150">
        <v>0.42159999999999997</v>
      </c>
      <c r="AF292" s="150">
        <v>0.14519134862966401</v>
      </c>
      <c r="AG292" s="150">
        <v>0.130421618666546</v>
      </c>
      <c r="AH292" s="150">
        <v>0.27888392917067201</v>
      </c>
      <c r="AI292" s="150">
        <v>295.26137131546</v>
      </c>
      <c r="AJ292" s="150">
        <v>4.3662485607008801</v>
      </c>
      <c r="AK292" s="150">
        <v>1.06840594493116</v>
      </c>
      <c r="AL292" s="150">
        <v>0.43201451814768499</v>
      </c>
      <c r="AM292" s="150">
        <v>0</v>
      </c>
      <c r="AN292" t="s">
        <v>1581</v>
      </c>
      <c r="AO292" s="150">
        <v>2</v>
      </c>
      <c r="AP292" s="150">
        <v>0</v>
      </c>
      <c r="AQ292" s="150">
        <v>8</v>
      </c>
      <c r="AR292" t="s">
        <v>1581</v>
      </c>
      <c r="AS292" s="150">
        <v>18425.68</v>
      </c>
      <c r="AT292" t="s">
        <v>1581</v>
      </c>
      <c r="AU292" s="150">
        <v>6875766.8200000003</v>
      </c>
    </row>
    <row r="293" spans="1:47" ht="14.5" x14ac:dyDescent="0.35">
      <c r="A293" s="151" t="s">
        <v>1065</v>
      </c>
      <c r="B293" s="151" t="s">
        <v>645</v>
      </c>
      <c r="C293" s="151" t="s">
        <v>147</v>
      </c>
      <c r="D293" t="s">
        <v>1516</v>
      </c>
      <c r="E293" s="150">
        <v>90.489000000000004</v>
      </c>
      <c r="F293" t="s">
        <v>1516</v>
      </c>
      <c r="G293" t="s">
        <v>1581</v>
      </c>
      <c r="H293" t="s">
        <v>1581</v>
      </c>
      <c r="I293" t="s">
        <v>1581</v>
      </c>
      <c r="J293" t="s">
        <v>1581</v>
      </c>
      <c r="K293" t="s">
        <v>1581</v>
      </c>
      <c r="L293" s="176">
        <v>187631.32</v>
      </c>
      <c r="M293" s="175">
        <v>42369</v>
      </c>
      <c r="N293" s="150">
        <v>75</v>
      </c>
      <c r="O293" s="150">
        <v>39.1</v>
      </c>
      <c r="P293" s="150">
        <v>0</v>
      </c>
      <c r="Q293" s="150">
        <v>16.5</v>
      </c>
      <c r="R293" s="150">
        <v>12125.7</v>
      </c>
      <c r="S293" s="150">
        <v>1710.979327</v>
      </c>
      <c r="T293" s="150">
        <v>2095.1990385238901</v>
      </c>
      <c r="U293" s="150">
        <v>0.414277799161275</v>
      </c>
      <c r="V293" s="150">
        <v>0.17262481336806901</v>
      </c>
      <c r="W293" s="150">
        <v>2.3378423905410502E-3</v>
      </c>
      <c r="X293" s="150">
        <v>9902.1</v>
      </c>
      <c r="Y293" s="150">
        <v>113</v>
      </c>
      <c r="Z293" s="150">
        <v>60750.539823008803</v>
      </c>
      <c r="AA293" s="150">
        <v>14.132743362831899</v>
      </c>
      <c r="AB293" s="150">
        <v>15.141409973451299</v>
      </c>
      <c r="AC293" s="150">
        <v>14</v>
      </c>
      <c r="AD293" s="150">
        <v>122.21280907142901</v>
      </c>
      <c r="AE293" s="150">
        <v>0.41039999999999999</v>
      </c>
      <c r="AF293" s="150">
        <v>0.114346189464307</v>
      </c>
      <c r="AG293" s="150">
        <v>0.16779933573646699</v>
      </c>
      <c r="AH293" s="150">
        <v>0.28428722670575801</v>
      </c>
      <c r="AI293" s="150">
        <v>160.85641460237201</v>
      </c>
      <c r="AJ293" s="150">
        <v>6.9032034866398799</v>
      </c>
      <c r="AK293" s="150">
        <v>1.8514031581777599</v>
      </c>
      <c r="AL293" s="150">
        <v>3.7179675316653502</v>
      </c>
      <c r="AM293" s="150">
        <v>0</v>
      </c>
      <c r="AN293" s="150">
        <v>1.3813813290907699</v>
      </c>
      <c r="AO293" s="150">
        <v>198</v>
      </c>
      <c r="AP293" s="150">
        <v>4.11985018726592E-2</v>
      </c>
      <c r="AQ293" s="150">
        <v>6.33</v>
      </c>
      <c r="AR293" s="150">
        <v>3.65377905949263</v>
      </c>
      <c r="AS293" s="150">
        <v>-24839.16</v>
      </c>
      <c r="AT293" s="150">
        <v>0.45876585210715898</v>
      </c>
      <c r="AU293" s="150">
        <v>20746779.390000001</v>
      </c>
    </row>
    <row r="294" spans="1:47" ht="14.5" x14ac:dyDescent="0.35">
      <c r="A294" s="151" t="s">
        <v>1066</v>
      </c>
      <c r="B294" s="151" t="s">
        <v>220</v>
      </c>
      <c r="C294" s="151" t="s">
        <v>221</v>
      </c>
      <c r="D294" t="s">
        <v>1520</v>
      </c>
      <c r="E294" s="150">
        <v>90.703999999999994</v>
      </c>
      <c r="F294" t="s">
        <v>1520</v>
      </c>
      <c r="G294" s="175">
        <v>-2297826</v>
      </c>
      <c r="H294" s="150">
        <v>0.12897421200069101</v>
      </c>
      <c r="I294" s="150">
        <v>-2229277</v>
      </c>
      <c r="J294" s="150">
        <v>0</v>
      </c>
      <c r="K294" s="150">
        <v>0.90008107728647602</v>
      </c>
      <c r="L294" s="176">
        <v>146181.26</v>
      </c>
      <c r="M294" s="175">
        <v>34788</v>
      </c>
      <c r="N294" s="150">
        <v>68</v>
      </c>
      <c r="O294" s="150">
        <v>42.46</v>
      </c>
      <c r="P294" s="150">
        <v>0</v>
      </c>
      <c r="Q294" s="150">
        <v>65.22</v>
      </c>
      <c r="R294" s="150">
        <v>11718.8</v>
      </c>
      <c r="S294" s="150">
        <v>3758.165352</v>
      </c>
      <c r="T294" s="150">
        <v>5598.1748342985402</v>
      </c>
      <c r="U294" s="150">
        <v>1</v>
      </c>
      <c r="V294" s="150">
        <v>0.21689775186879501</v>
      </c>
      <c r="W294" s="150">
        <v>5.3217456196695805E-4</v>
      </c>
      <c r="X294" s="150">
        <v>7867.1</v>
      </c>
      <c r="Y294" s="150">
        <v>225.79</v>
      </c>
      <c r="Z294" s="150">
        <v>60037.982815890799</v>
      </c>
      <c r="AA294" s="150">
        <v>13.8109243697479</v>
      </c>
      <c r="AB294" s="150">
        <v>16.644516373621499</v>
      </c>
      <c r="AC294" s="150">
        <v>22.74</v>
      </c>
      <c r="AD294" s="150">
        <v>165.26672612137199</v>
      </c>
      <c r="AE294" s="150">
        <v>0.75439999999999996</v>
      </c>
      <c r="AF294" s="150">
        <v>0.102954281489135</v>
      </c>
      <c r="AG294" s="150">
        <v>0.175348948122411</v>
      </c>
      <c r="AH294" s="150">
        <v>0.285837891248297</v>
      </c>
      <c r="AI294" s="150">
        <v>171.41741771877199</v>
      </c>
      <c r="AJ294" s="150">
        <v>5.7727060065350804</v>
      </c>
      <c r="AK294" s="150">
        <v>1.32440376271897</v>
      </c>
      <c r="AL294" s="150">
        <v>3.4387046405314998</v>
      </c>
      <c r="AM294" s="150">
        <v>2.875</v>
      </c>
      <c r="AN294" s="150">
        <v>1.34149015711969</v>
      </c>
      <c r="AO294" s="150">
        <v>317</v>
      </c>
      <c r="AP294" s="150">
        <v>4.4466403162055296E-3</v>
      </c>
      <c r="AQ294" s="150">
        <v>6.1</v>
      </c>
      <c r="AR294" s="150">
        <v>3.2838338833362002</v>
      </c>
      <c r="AS294" s="150">
        <v>-465098.45</v>
      </c>
      <c r="AT294" s="150">
        <v>0.63888147469202194</v>
      </c>
      <c r="AU294" s="150">
        <v>44041275.520000003</v>
      </c>
    </row>
    <row r="295" spans="1:47" ht="14.5" x14ac:dyDescent="0.35">
      <c r="A295" s="151" t="s">
        <v>1067</v>
      </c>
      <c r="B295" s="151" t="s">
        <v>222</v>
      </c>
      <c r="C295" s="151" t="s">
        <v>223</v>
      </c>
      <c r="D295" t="s">
        <v>1520</v>
      </c>
      <c r="E295" s="150">
        <v>85.465000000000003</v>
      </c>
      <c r="F295" t="s">
        <v>1520</v>
      </c>
      <c r="G295" s="175">
        <v>-158626</v>
      </c>
      <c r="H295" s="150">
        <v>0.331964725905387</v>
      </c>
      <c r="I295" s="150">
        <v>-127091</v>
      </c>
      <c r="J295" s="150">
        <v>3.62755920546563E-3</v>
      </c>
      <c r="K295" s="150">
        <v>0.74917079529337305</v>
      </c>
      <c r="L295" s="176">
        <v>163709.15</v>
      </c>
      <c r="M295" s="175">
        <v>40186</v>
      </c>
      <c r="N295" s="150">
        <v>57</v>
      </c>
      <c r="O295" s="150">
        <v>51.98</v>
      </c>
      <c r="P295" s="150">
        <v>0</v>
      </c>
      <c r="Q295" s="150">
        <v>19.7</v>
      </c>
      <c r="R295" s="150">
        <v>10213.299999999999</v>
      </c>
      <c r="S295" s="150">
        <v>2096.4318859999998</v>
      </c>
      <c r="T295" s="150">
        <v>2497.98527750929</v>
      </c>
      <c r="U295" s="150">
        <v>0.33364479221625398</v>
      </c>
      <c r="V295" s="150">
        <v>0.16634025380398201</v>
      </c>
      <c r="W295" s="150">
        <v>1.0763207786852001E-2</v>
      </c>
      <c r="X295" s="150">
        <v>8571.5</v>
      </c>
      <c r="Y295" s="150">
        <v>124.86</v>
      </c>
      <c r="Z295" s="150">
        <v>56679.273506327103</v>
      </c>
      <c r="AA295" s="150">
        <v>10.846153846153801</v>
      </c>
      <c r="AB295" s="150">
        <v>16.790260179400899</v>
      </c>
      <c r="AC295" s="150">
        <v>18</v>
      </c>
      <c r="AD295" s="150">
        <v>116.468438111111</v>
      </c>
      <c r="AE295" s="150">
        <v>0.54359999999999997</v>
      </c>
      <c r="AF295" s="150">
        <v>0.108676514912003</v>
      </c>
      <c r="AG295" s="150">
        <v>0.16869437932360501</v>
      </c>
      <c r="AH295" s="150">
        <v>0.28861514785360898</v>
      </c>
      <c r="AI295" s="150">
        <v>158.16492880799501</v>
      </c>
      <c r="AJ295" s="150">
        <v>7.7896142432339497</v>
      </c>
      <c r="AK295" s="150">
        <v>1.5548606076325</v>
      </c>
      <c r="AL295" s="150">
        <v>2.4818046817981698</v>
      </c>
      <c r="AM295" s="150">
        <v>0</v>
      </c>
      <c r="AN295" s="150">
        <v>1.8821285307903199</v>
      </c>
      <c r="AO295" s="150">
        <v>57</v>
      </c>
      <c r="AP295" s="150">
        <v>0</v>
      </c>
      <c r="AQ295" s="150">
        <v>18.420000000000002</v>
      </c>
      <c r="AR295" s="150">
        <v>3.9406335555541201</v>
      </c>
      <c r="AS295" s="150">
        <v>-71685.259999999995</v>
      </c>
      <c r="AT295" s="150">
        <v>0.29373188463748101</v>
      </c>
      <c r="AU295" s="150">
        <v>21411446.489999998</v>
      </c>
    </row>
    <row r="296" spans="1:47" ht="14.5" x14ac:dyDescent="0.35">
      <c r="A296" s="151" t="s">
        <v>1068</v>
      </c>
      <c r="B296" s="151" t="s">
        <v>224</v>
      </c>
      <c r="C296" s="151" t="s">
        <v>173</v>
      </c>
      <c r="D296" t="s">
        <v>1520</v>
      </c>
      <c r="E296" s="150">
        <v>62.904000000000003</v>
      </c>
      <c r="F296" t="s">
        <v>1520</v>
      </c>
      <c r="G296" s="175">
        <v>3798433</v>
      </c>
      <c r="H296" s="150">
        <v>0.191464707587929</v>
      </c>
      <c r="I296" s="150">
        <v>5449392</v>
      </c>
      <c r="J296" s="150">
        <v>0</v>
      </c>
      <c r="K296" s="150">
        <v>0.22986318556944399</v>
      </c>
      <c r="L296" s="176">
        <v>57249.49</v>
      </c>
      <c r="M296" s="175">
        <v>25970</v>
      </c>
      <c r="N296" s="150">
        <v>54</v>
      </c>
      <c r="O296" s="150">
        <v>1979.41</v>
      </c>
      <c r="P296" s="150">
        <v>733.22</v>
      </c>
      <c r="Q296" s="150">
        <v>-929.25</v>
      </c>
      <c r="R296" s="150">
        <v>14143.1</v>
      </c>
      <c r="S296" s="150">
        <v>6390.6503130000001</v>
      </c>
      <c r="T296" s="150">
        <v>9301.2491480906301</v>
      </c>
      <c r="U296" s="150">
        <v>0.99664240007682003</v>
      </c>
      <c r="V296" s="150">
        <v>0.19578818206572099</v>
      </c>
      <c r="W296" s="150">
        <v>8.2328222830426706E-2</v>
      </c>
      <c r="X296" s="150">
        <v>9717.4</v>
      </c>
      <c r="Y296" s="150">
        <v>434.01</v>
      </c>
      <c r="Z296" s="150">
        <v>67497.255339738695</v>
      </c>
      <c r="AA296" s="150">
        <v>10.2591006423983</v>
      </c>
      <c r="AB296" s="150">
        <v>14.724661443284701</v>
      </c>
      <c r="AC296" s="150">
        <v>90</v>
      </c>
      <c r="AD296" s="150">
        <v>71.007225700000006</v>
      </c>
      <c r="AE296" s="150">
        <v>0.69899999999999995</v>
      </c>
      <c r="AF296" s="150">
        <v>0.109538585918745</v>
      </c>
      <c r="AG296" s="150">
        <v>0.157949021170571</v>
      </c>
      <c r="AH296" s="150">
        <v>0.27199048271960702</v>
      </c>
      <c r="AI296" s="150">
        <v>0</v>
      </c>
      <c r="AJ296" t="s">
        <v>1581</v>
      </c>
      <c r="AK296" t="s">
        <v>1581</v>
      </c>
      <c r="AL296" t="s">
        <v>1581</v>
      </c>
      <c r="AM296" s="150">
        <v>0.5</v>
      </c>
      <c r="AN296" s="150">
        <v>0.43978680162616002</v>
      </c>
      <c r="AO296" s="150">
        <v>16</v>
      </c>
      <c r="AP296" s="150">
        <v>0.47408536585365901</v>
      </c>
      <c r="AQ296" s="150">
        <v>60.63</v>
      </c>
      <c r="AR296" s="150">
        <v>2.3803570684014699</v>
      </c>
      <c r="AS296" s="150">
        <v>1127579.04</v>
      </c>
      <c r="AT296" s="150">
        <v>0.69230912956628798</v>
      </c>
      <c r="AU296" s="150">
        <v>90383864.560000002</v>
      </c>
    </row>
    <row r="297" spans="1:47" ht="14.5" x14ac:dyDescent="0.35">
      <c r="A297" s="151" t="s">
        <v>1069</v>
      </c>
      <c r="B297" s="151" t="s">
        <v>741</v>
      </c>
      <c r="C297" s="151" t="s">
        <v>192</v>
      </c>
      <c r="D297" t="s">
        <v>1520</v>
      </c>
      <c r="E297" s="150">
        <v>94.864999999999995</v>
      </c>
      <c r="F297" t="s">
        <v>1520</v>
      </c>
      <c r="G297" s="175">
        <v>442047</v>
      </c>
      <c r="H297" s="150">
        <v>0.11625605458657801</v>
      </c>
      <c r="I297" s="150">
        <v>442047</v>
      </c>
      <c r="J297" s="150">
        <v>0</v>
      </c>
      <c r="K297" s="150">
        <v>0.60580383168443297</v>
      </c>
      <c r="L297" s="176">
        <v>240296.62</v>
      </c>
      <c r="M297" s="175">
        <v>39394</v>
      </c>
      <c r="N297" s="150">
        <v>10</v>
      </c>
      <c r="O297" s="150">
        <v>13.26</v>
      </c>
      <c r="P297" s="150">
        <v>0</v>
      </c>
      <c r="Q297" s="150">
        <v>40.65</v>
      </c>
      <c r="R297" s="150">
        <v>16630.099999999999</v>
      </c>
      <c r="S297" s="150">
        <v>474.35398600000002</v>
      </c>
      <c r="T297" s="150">
        <v>576.77236052779904</v>
      </c>
      <c r="U297" s="150">
        <v>0.35055701629542102</v>
      </c>
      <c r="V297" s="150">
        <v>0.171061516072092</v>
      </c>
      <c r="W297" s="150">
        <v>7.86446221619818E-3</v>
      </c>
      <c r="X297" s="150">
        <v>13677.1</v>
      </c>
      <c r="Y297" s="150">
        <v>40.020000000000003</v>
      </c>
      <c r="Z297" s="150">
        <v>55576.244627686203</v>
      </c>
      <c r="AA297" s="150">
        <v>10.4821428571429</v>
      </c>
      <c r="AB297" s="150">
        <v>11.8529231884058</v>
      </c>
      <c r="AC297" s="150">
        <v>4.08</v>
      </c>
      <c r="AD297" s="150">
        <v>116.263231862745</v>
      </c>
      <c r="AE297" s="150">
        <v>0.86529999999999996</v>
      </c>
      <c r="AF297" s="150">
        <v>0.10903181849935401</v>
      </c>
      <c r="AG297" s="150">
        <v>0.18040200780232499</v>
      </c>
      <c r="AH297" s="150">
        <v>0.29847339714466797</v>
      </c>
      <c r="AI297" s="150">
        <v>371.77931503668202</v>
      </c>
      <c r="AJ297" s="150">
        <v>7.7921298517195403</v>
      </c>
      <c r="AK297" s="150">
        <v>2.5972583141958001</v>
      </c>
      <c r="AL297" s="150">
        <v>2.00937535085481</v>
      </c>
      <c r="AM297" s="150">
        <v>0</v>
      </c>
      <c r="AN297" s="150">
        <v>0.76176539388948405</v>
      </c>
      <c r="AO297" s="150">
        <v>23</v>
      </c>
      <c r="AP297" s="150">
        <v>2.40549828178694E-2</v>
      </c>
      <c r="AQ297" s="150">
        <v>10.35</v>
      </c>
      <c r="AR297" s="150">
        <v>4.3648906636670404</v>
      </c>
      <c r="AS297" s="150">
        <v>-48610.76</v>
      </c>
      <c r="AT297" s="150">
        <v>0.37851479127235599</v>
      </c>
      <c r="AU297" s="150">
        <v>7888572.0999999996</v>
      </c>
    </row>
    <row r="298" spans="1:47" ht="14.5" x14ac:dyDescent="0.35">
      <c r="A298" s="151" t="s">
        <v>1070</v>
      </c>
      <c r="B298" s="151" t="s">
        <v>369</v>
      </c>
      <c r="C298" s="151" t="s">
        <v>102</v>
      </c>
      <c r="D298" t="s">
        <v>1520</v>
      </c>
      <c r="E298" s="150">
        <v>92.844999999999999</v>
      </c>
      <c r="F298" t="s">
        <v>1520</v>
      </c>
      <c r="G298" s="175">
        <v>996101</v>
      </c>
      <c r="H298" s="150">
        <v>0.46097524066474699</v>
      </c>
      <c r="I298" s="150">
        <v>693402</v>
      </c>
      <c r="J298" s="150">
        <v>7.8690275837347608E-3</v>
      </c>
      <c r="K298" s="150">
        <v>0.71361286536753799</v>
      </c>
      <c r="L298" s="176">
        <v>177337.98</v>
      </c>
      <c r="M298" s="175">
        <v>34336</v>
      </c>
      <c r="N298" s="150">
        <v>38</v>
      </c>
      <c r="O298" s="150">
        <v>18.11</v>
      </c>
      <c r="P298" s="150">
        <v>0</v>
      </c>
      <c r="Q298" s="150">
        <v>0.760000000000005</v>
      </c>
      <c r="R298" s="150">
        <v>12659.2</v>
      </c>
      <c r="S298" s="150">
        <v>1008.2891080000001</v>
      </c>
      <c r="T298" s="150">
        <v>1312.74653649628</v>
      </c>
      <c r="U298" s="150">
        <v>0.38054942372738598</v>
      </c>
      <c r="V298" s="150">
        <v>0.18786946868417401</v>
      </c>
      <c r="W298" s="150">
        <v>1.9835580729093802E-3</v>
      </c>
      <c r="X298" s="150">
        <v>9723.2000000000007</v>
      </c>
      <c r="Y298" s="150">
        <v>84</v>
      </c>
      <c r="Z298" s="150">
        <v>51353.261904761901</v>
      </c>
      <c r="AA298" s="150">
        <v>13.2758620689655</v>
      </c>
      <c r="AB298" s="150">
        <v>12.003441761904799</v>
      </c>
      <c r="AC298" s="150">
        <v>15</v>
      </c>
      <c r="AD298" s="150">
        <v>67.219273866666697</v>
      </c>
      <c r="AE298" s="150">
        <v>0.66569999999999996</v>
      </c>
      <c r="AF298" s="150">
        <v>0.11825644912906801</v>
      </c>
      <c r="AG298" s="150">
        <v>0.217590011033164</v>
      </c>
      <c r="AH298" s="150">
        <v>0.34125568503534598</v>
      </c>
      <c r="AI298" s="150">
        <v>180.123933263792</v>
      </c>
      <c r="AJ298" s="150">
        <v>4.9332951210514402</v>
      </c>
      <c r="AK298" s="150">
        <v>0.84506367795966197</v>
      </c>
      <c r="AL298" s="150">
        <v>3.0980942312669</v>
      </c>
      <c r="AM298" s="150">
        <v>1.5</v>
      </c>
      <c r="AN298" s="150">
        <v>1.1180544901909699</v>
      </c>
      <c r="AO298" s="150">
        <v>118</v>
      </c>
      <c r="AP298" s="150">
        <v>6.1643835616438401E-2</v>
      </c>
      <c r="AQ298" s="150">
        <v>3.07</v>
      </c>
      <c r="AR298" s="150">
        <v>3.6205315603231898</v>
      </c>
      <c r="AS298" s="150">
        <v>-4546.8400000000302</v>
      </c>
      <c r="AT298" s="150">
        <v>0.53684999243292397</v>
      </c>
      <c r="AU298" s="150">
        <v>12764131.23</v>
      </c>
    </row>
    <row r="299" spans="1:47" ht="14.5" x14ac:dyDescent="0.35">
      <c r="A299" s="151" t="s">
        <v>1071</v>
      </c>
      <c r="B299" s="151" t="s">
        <v>712</v>
      </c>
      <c r="C299" s="151" t="s">
        <v>100</v>
      </c>
      <c r="D299" t="s">
        <v>1520</v>
      </c>
      <c r="E299" s="150">
        <v>95.864000000000004</v>
      </c>
      <c r="F299" t="s">
        <v>1520</v>
      </c>
      <c r="G299" s="175">
        <v>422380</v>
      </c>
      <c r="H299" s="150">
        <v>0.19864862180499199</v>
      </c>
      <c r="I299" s="150">
        <v>430100</v>
      </c>
      <c r="J299" s="150">
        <v>5.9060932907266002E-3</v>
      </c>
      <c r="K299" s="150">
        <v>0.78729327642430402</v>
      </c>
      <c r="L299" s="176">
        <v>129791.16</v>
      </c>
      <c r="M299" s="175">
        <v>40432</v>
      </c>
      <c r="N299" s="150">
        <v>61</v>
      </c>
      <c r="O299" s="150">
        <v>29.4</v>
      </c>
      <c r="P299" s="150">
        <v>0</v>
      </c>
      <c r="Q299" s="150">
        <v>44.96</v>
      </c>
      <c r="R299" s="150">
        <v>9468.4</v>
      </c>
      <c r="S299" s="150">
        <v>2785.6420579999999</v>
      </c>
      <c r="T299" s="150">
        <v>3273.7831435635399</v>
      </c>
      <c r="U299" s="150">
        <v>0.31619193624337499</v>
      </c>
      <c r="V299" s="150">
        <v>0.149212060396024</v>
      </c>
      <c r="W299" s="150">
        <v>1.4359346666642E-3</v>
      </c>
      <c r="X299" s="150">
        <v>8056.6</v>
      </c>
      <c r="Y299" s="150">
        <v>159.21</v>
      </c>
      <c r="Z299" s="150">
        <v>60448.083914326999</v>
      </c>
      <c r="AA299" s="150">
        <v>14.7195767195767</v>
      </c>
      <c r="AB299" s="150">
        <v>17.4966525846366</v>
      </c>
      <c r="AC299" s="150">
        <v>15</v>
      </c>
      <c r="AD299" s="150">
        <v>185.70947053333299</v>
      </c>
      <c r="AE299" s="150">
        <v>0.37719999999999998</v>
      </c>
      <c r="AF299" s="150">
        <v>0.10447858574676</v>
      </c>
      <c r="AG299" s="150">
        <v>0.167945965245962</v>
      </c>
      <c r="AH299" s="150">
        <v>0.27604053655587202</v>
      </c>
      <c r="AI299" s="150">
        <v>163.23633493905299</v>
      </c>
      <c r="AJ299" s="150">
        <v>5.40931458618308</v>
      </c>
      <c r="AK299" s="150">
        <v>1.29221016102288</v>
      </c>
      <c r="AL299" s="150">
        <v>3.1518273523370501</v>
      </c>
      <c r="AM299" s="150">
        <v>1.3</v>
      </c>
      <c r="AN299" s="150">
        <v>1.0391792519780201</v>
      </c>
      <c r="AO299" s="150">
        <v>37</v>
      </c>
      <c r="AP299" s="150">
        <v>2.0041465100207299E-2</v>
      </c>
      <c r="AQ299" s="150">
        <v>37.46</v>
      </c>
      <c r="AR299" s="150">
        <v>2.9529496575287801</v>
      </c>
      <c r="AS299" s="150">
        <v>40585.369999999901</v>
      </c>
      <c r="AT299" s="150">
        <v>0.47233076506215099</v>
      </c>
      <c r="AU299" s="150">
        <v>26375694.350000001</v>
      </c>
    </row>
    <row r="300" spans="1:47" ht="14.5" x14ac:dyDescent="0.35">
      <c r="A300" s="151" t="s">
        <v>1072</v>
      </c>
      <c r="B300" s="151" t="s">
        <v>225</v>
      </c>
      <c r="C300" s="151" t="s">
        <v>145</v>
      </c>
      <c r="D300" t="s">
        <v>1518</v>
      </c>
      <c r="E300" s="150">
        <v>99.451999999999998</v>
      </c>
      <c r="F300" t="s">
        <v>1516</v>
      </c>
      <c r="G300" s="175">
        <v>-2796502</v>
      </c>
      <c r="H300" s="150">
        <v>0.30528073090591401</v>
      </c>
      <c r="I300" s="150">
        <v>-2796502</v>
      </c>
      <c r="J300" s="150">
        <v>0</v>
      </c>
      <c r="K300" s="150">
        <v>0.88335057093258296</v>
      </c>
      <c r="L300" s="176">
        <v>191260.14</v>
      </c>
      <c r="M300" s="175">
        <v>63805</v>
      </c>
      <c r="N300" s="150">
        <v>104</v>
      </c>
      <c r="O300" s="150">
        <v>36.69</v>
      </c>
      <c r="P300" s="150">
        <v>0</v>
      </c>
      <c r="Q300" s="150">
        <v>-25.59</v>
      </c>
      <c r="R300" s="150">
        <v>12550.3</v>
      </c>
      <c r="S300" s="150">
        <v>4427.6684519999999</v>
      </c>
      <c r="T300" s="150">
        <v>5198.8568669090901</v>
      </c>
      <c r="U300" s="150">
        <v>0.130694854023817</v>
      </c>
      <c r="V300" s="150">
        <v>0.123848892243118</v>
      </c>
      <c r="W300" s="150">
        <v>1.0789194023419201E-2</v>
      </c>
      <c r="X300" s="150">
        <v>10688.6</v>
      </c>
      <c r="Y300" s="150">
        <v>251.48</v>
      </c>
      <c r="Z300" s="150">
        <v>78328.339271512596</v>
      </c>
      <c r="AA300" s="150">
        <v>13.189591078066901</v>
      </c>
      <c r="AB300" s="150">
        <v>17.606443661523802</v>
      </c>
      <c r="AC300" s="150">
        <v>26.95</v>
      </c>
      <c r="AD300" s="150">
        <v>164.291964823748</v>
      </c>
      <c r="AE300" t="s">
        <v>1581</v>
      </c>
      <c r="AF300" s="150">
        <v>0.119195793970891</v>
      </c>
      <c r="AG300" s="150">
        <v>0.12840724076986701</v>
      </c>
      <c r="AH300" s="150">
        <v>0.25555593341667499</v>
      </c>
      <c r="AI300" s="150">
        <v>141.96433333125299</v>
      </c>
      <c r="AJ300" s="150">
        <v>6.2856213856509404</v>
      </c>
      <c r="AK300" s="150">
        <v>1.1259090381198</v>
      </c>
      <c r="AL300" s="150">
        <v>3.4755058219357902</v>
      </c>
      <c r="AM300" s="150">
        <v>5</v>
      </c>
      <c r="AN300" s="150">
        <v>0.658583538480909</v>
      </c>
      <c r="AO300" s="150">
        <v>16</v>
      </c>
      <c r="AP300" s="150">
        <v>0.128007402837754</v>
      </c>
      <c r="AQ300" s="150">
        <v>180.69</v>
      </c>
      <c r="AR300" s="150">
        <v>4.5546873884440799</v>
      </c>
      <c r="AS300" s="150">
        <v>-10581.6499999999</v>
      </c>
      <c r="AT300" s="150">
        <v>0.26196631761713501</v>
      </c>
      <c r="AU300" s="150">
        <v>55568449.979999997</v>
      </c>
    </row>
    <row r="301" spans="1:47" ht="14.5" x14ac:dyDescent="0.35">
      <c r="A301" s="151" t="s">
        <v>1073</v>
      </c>
      <c r="B301" s="151" t="s">
        <v>589</v>
      </c>
      <c r="C301" s="151" t="s">
        <v>136</v>
      </c>
      <c r="D301" t="s">
        <v>1517</v>
      </c>
      <c r="E301" s="150">
        <v>92.483000000000004</v>
      </c>
      <c r="F301" t="s">
        <v>1517</v>
      </c>
      <c r="G301" s="175">
        <v>-20657</v>
      </c>
      <c r="H301" s="150">
        <v>0.35932299178717902</v>
      </c>
      <c r="I301" s="150">
        <v>-23386</v>
      </c>
      <c r="J301" s="150">
        <v>0</v>
      </c>
      <c r="K301" s="150">
        <v>0.81029531269278698</v>
      </c>
      <c r="L301" s="176">
        <v>180025.23</v>
      </c>
      <c r="M301" s="175">
        <v>38577</v>
      </c>
      <c r="N301" s="150">
        <v>2</v>
      </c>
      <c r="O301" s="150">
        <v>9.49</v>
      </c>
      <c r="P301" s="150">
        <v>0</v>
      </c>
      <c r="Q301" s="150">
        <v>285.57</v>
      </c>
      <c r="R301" s="150">
        <v>11567.2</v>
      </c>
      <c r="S301" s="150">
        <v>493.83421800000002</v>
      </c>
      <c r="T301" s="150">
        <v>582.73729333802396</v>
      </c>
      <c r="U301" s="150">
        <v>0.45903595323562602</v>
      </c>
      <c r="V301" s="150">
        <v>0.139417522096454</v>
      </c>
      <c r="W301" s="150">
        <v>0</v>
      </c>
      <c r="X301" s="150">
        <v>9802.5</v>
      </c>
      <c r="Y301" s="150">
        <v>35.979999999999997</v>
      </c>
      <c r="Z301" s="150">
        <v>60519.3079488605</v>
      </c>
      <c r="AA301" s="150">
        <v>14.9230769230769</v>
      </c>
      <c r="AB301" s="150">
        <v>13.725242301278501</v>
      </c>
      <c r="AC301" s="150">
        <v>6</v>
      </c>
      <c r="AD301" s="150">
        <v>82.305702999999994</v>
      </c>
      <c r="AE301" s="150">
        <v>0.27739999999999998</v>
      </c>
      <c r="AF301" s="150">
        <v>0.115636292185469</v>
      </c>
      <c r="AG301" s="150">
        <v>0.15855998608890501</v>
      </c>
      <c r="AH301" s="150">
        <v>0.27494068454675202</v>
      </c>
      <c r="AI301" s="150">
        <v>236.92161404659899</v>
      </c>
      <c r="AJ301" s="150">
        <v>5.2858774358974401</v>
      </c>
      <c r="AK301" s="150">
        <v>1.4192839316239301</v>
      </c>
      <c r="AL301" s="150">
        <v>1.8179333333333301</v>
      </c>
      <c r="AM301" s="150">
        <v>0.5</v>
      </c>
      <c r="AN301" s="150">
        <v>0.523592052278673</v>
      </c>
      <c r="AO301" s="150">
        <v>6</v>
      </c>
      <c r="AP301" s="150">
        <v>0</v>
      </c>
      <c r="AQ301" s="150">
        <v>17.670000000000002</v>
      </c>
      <c r="AR301" s="150">
        <v>3.9058220307231202</v>
      </c>
      <c r="AS301" s="150">
        <v>-25055.65</v>
      </c>
      <c r="AT301" s="150">
        <v>0.47188575606831101</v>
      </c>
      <c r="AU301" s="150">
        <v>5712285.1500000004</v>
      </c>
    </row>
    <row r="302" spans="1:47" ht="14.5" x14ac:dyDescent="0.35">
      <c r="A302" s="151" t="s">
        <v>1074</v>
      </c>
      <c r="B302" s="151" t="s">
        <v>677</v>
      </c>
      <c r="C302" s="151" t="s">
        <v>228</v>
      </c>
      <c r="D302" t="s">
        <v>1519</v>
      </c>
      <c r="E302" s="150">
        <v>83.947000000000003</v>
      </c>
      <c r="F302" t="s">
        <v>1519</v>
      </c>
      <c r="G302" s="175">
        <v>888217</v>
      </c>
      <c r="H302" s="150">
        <v>1.2092918794510701</v>
      </c>
      <c r="I302" s="150">
        <v>884395</v>
      </c>
      <c r="J302" s="150">
        <v>5.1868510612407999E-3</v>
      </c>
      <c r="K302" s="150">
        <v>0.57210397161619997</v>
      </c>
      <c r="L302" s="176">
        <v>159105.37</v>
      </c>
      <c r="M302" s="175">
        <v>40628</v>
      </c>
      <c r="N302" s="150">
        <v>37</v>
      </c>
      <c r="O302" s="150">
        <v>7.63</v>
      </c>
      <c r="P302" s="150">
        <v>0</v>
      </c>
      <c r="Q302" s="150">
        <v>29.81</v>
      </c>
      <c r="R302" s="150">
        <v>11167.8</v>
      </c>
      <c r="S302" s="150">
        <v>489.36316299999999</v>
      </c>
      <c r="T302" s="150">
        <v>566.47995648523602</v>
      </c>
      <c r="U302" s="150">
        <v>0.339891084119055</v>
      </c>
      <c r="V302" s="150">
        <v>0.13087004875354699</v>
      </c>
      <c r="W302" s="150">
        <v>0</v>
      </c>
      <c r="X302" s="150">
        <v>9647.5</v>
      </c>
      <c r="Y302" s="150">
        <v>41.48</v>
      </c>
      <c r="Z302" s="150">
        <v>48593.672131147498</v>
      </c>
      <c r="AA302" s="150">
        <v>12.9787234042553</v>
      </c>
      <c r="AB302" s="150">
        <v>11.797569021215001</v>
      </c>
      <c r="AC302" s="150">
        <v>5.23</v>
      </c>
      <c r="AD302" s="150">
        <v>93.568482409177804</v>
      </c>
      <c r="AE302" s="150">
        <v>0.64339999999999997</v>
      </c>
      <c r="AF302" s="150">
        <v>0.137027997268305</v>
      </c>
      <c r="AG302" s="150">
        <v>8.4601601863883297E-2</v>
      </c>
      <c r="AH302" s="150">
        <v>0.227390017719628</v>
      </c>
      <c r="AI302" s="150">
        <v>206.00447197943299</v>
      </c>
      <c r="AJ302" s="150">
        <v>4.6087209729097003</v>
      </c>
      <c r="AK302" s="150">
        <v>1.0975681225263101</v>
      </c>
      <c r="AL302" s="150">
        <v>3.0733258275386599</v>
      </c>
      <c r="AM302" s="150">
        <v>0</v>
      </c>
      <c r="AN302" s="150">
        <v>0.80982080435522397</v>
      </c>
      <c r="AO302" s="150">
        <v>39</v>
      </c>
      <c r="AP302" s="150">
        <v>1.8181818181818198E-2</v>
      </c>
      <c r="AQ302" s="150">
        <v>5.44</v>
      </c>
      <c r="AR302" s="150">
        <v>3.3194146216331801</v>
      </c>
      <c r="AS302" s="150">
        <v>23575.58</v>
      </c>
      <c r="AT302" s="150">
        <v>0.56613260946338195</v>
      </c>
      <c r="AU302" s="150">
        <v>5465119.7800000003</v>
      </c>
    </row>
    <row r="303" spans="1:47" ht="14.5" x14ac:dyDescent="0.35">
      <c r="A303" s="151" t="s">
        <v>1075</v>
      </c>
      <c r="B303" s="151" t="s">
        <v>536</v>
      </c>
      <c r="C303" s="151" t="s">
        <v>202</v>
      </c>
      <c r="D303" t="s">
        <v>1518</v>
      </c>
      <c r="E303" s="150">
        <v>89.956000000000003</v>
      </c>
      <c r="F303" t="s">
        <v>1516</v>
      </c>
      <c r="G303" s="175">
        <v>1624598</v>
      </c>
      <c r="H303" s="150">
        <v>0.976629806696661</v>
      </c>
      <c r="I303" s="150">
        <v>1953747</v>
      </c>
      <c r="J303" s="150">
        <v>4.6023194462382804E-3</v>
      </c>
      <c r="K303" s="150">
        <v>0.63773666381678795</v>
      </c>
      <c r="L303" s="176">
        <v>112804.22</v>
      </c>
      <c r="M303" s="175">
        <v>37207</v>
      </c>
      <c r="N303" s="150">
        <v>47</v>
      </c>
      <c r="O303" s="150">
        <v>16.43</v>
      </c>
      <c r="P303" s="150">
        <v>0</v>
      </c>
      <c r="Q303" s="150">
        <v>46.76</v>
      </c>
      <c r="R303" s="150">
        <v>11421.7</v>
      </c>
      <c r="S303" s="150">
        <v>1116.7183050000001</v>
      </c>
      <c r="T303" s="150">
        <v>1392.28437768105</v>
      </c>
      <c r="U303" s="150">
        <v>0.42675064863381101</v>
      </c>
      <c r="V303" s="150">
        <v>0.18629909357490099</v>
      </c>
      <c r="W303" s="150">
        <v>0</v>
      </c>
      <c r="X303" s="150">
        <v>9161.1</v>
      </c>
      <c r="Y303" s="150">
        <v>80.45</v>
      </c>
      <c r="Z303" s="150">
        <v>55860.706650093198</v>
      </c>
      <c r="AA303" s="150">
        <v>12.3023255813953</v>
      </c>
      <c r="AB303" s="150">
        <v>13.8808987569919</v>
      </c>
      <c r="AC303" s="150">
        <v>13.42</v>
      </c>
      <c r="AD303" s="150">
        <v>83.212988450074505</v>
      </c>
      <c r="AE303" s="150">
        <v>0.53249999999999997</v>
      </c>
      <c r="AF303" s="150">
        <v>0.11832694447957</v>
      </c>
      <c r="AG303" s="150">
        <v>0.139368888478164</v>
      </c>
      <c r="AH303" s="150">
        <v>0.26180307990295798</v>
      </c>
      <c r="AI303" s="150">
        <v>195.757514693914</v>
      </c>
      <c r="AJ303" s="150">
        <v>6.5720203928528997</v>
      </c>
      <c r="AK303" s="150">
        <v>1.4143532199482201</v>
      </c>
      <c r="AL303" s="150">
        <v>2.44237559810801</v>
      </c>
      <c r="AM303" s="150">
        <v>0.5</v>
      </c>
      <c r="AN303" s="150">
        <v>1.5191927267494501</v>
      </c>
      <c r="AO303" s="150">
        <v>114</v>
      </c>
      <c r="AP303" s="150">
        <v>0</v>
      </c>
      <c r="AQ303" s="150">
        <v>6.66</v>
      </c>
      <c r="AR303" s="150">
        <v>3.5415826167348401</v>
      </c>
      <c r="AS303" s="150">
        <v>8861.6999999999498</v>
      </c>
      <c r="AT303" s="150">
        <v>0.48276871996529702</v>
      </c>
      <c r="AU303" s="150">
        <v>12754819.77</v>
      </c>
    </row>
    <row r="304" spans="1:47" ht="14.5" x14ac:dyDescent="0.35">
      <c r="A304" s="151" t="s">
        <v>1076</v>
      </c>
      <c r="B304" s="151" t="s">
        <v>620</v>
      </c>
      <c r="C304" s="151" t="s">
        <v>141</v>
      </c>
      <c r="D304" t="s">
        <v>1520</v>
      </c>
      <c r="E304" s="150">
        <v>79.322999999999993</v>
      </c>
      <c r="F304" t="s">
        <v>1520</v>
      </c>
      <c r="G304" s="175">
        <v>-235756</v>
      </c>
      <c r="H304" s="150">
        <v>0.41033734487044399</v>
      </c>
      <c r="I304" s="150">
        <v>-443351</v>
      </c>
      <c r="J304" s="150">
        <v>0</v>
      </c>
      <c r="K304" s="150">
        <v>0.83450013483477903</v>
      </c>
      <c r="L304" s="176">
        <v>72425.62</v>
      </c>
      <c r="M304" s="175">
        <v>33036</v>
      </c>
      <c r="N304" s="150">
        <v>93</v>
      </c>
      <c r="O304" s="150">
        <v>172.77</v>
      </c>
      <c r="P304" s="150">
        <v>0</v>
      </c>
      <c r="Q304" s="150">
        <v>710.76</v>
      </c>
      <c r="R304" s="150">
        <v>12184.2</v>
      </c>
      <c r="S304" s="150">
        <v>3885.6357659999999</v>
      </c>
      <c r="T304" s="150">
        <v>4897.0027145895601</v>
      </c>
      <c r="U304" s="150">
        <v>0.693765504113388</v>
      </c>
      <c r="V304" s="150">
        <v>0.14309125391142</v>
      </c>
      <c r="W304" s="150">
        <v>3.9014855773797701E-2</v>
      </c>
      <c r="X304" s="150">
        <v>9667.9</v>
      </c>
      <c r="Y304" s="150">
        <v>244.27</v>
      </c>
      <c r="Z304" s="150">
        <v>70089.450157612504</v>
      </c>
      <c r="AA304" s="150">
        <v>11.783505154639199</v>
      </c>
      <c r="AB304" s="150">
        <v>15.907134588774699</v>
      </c>
      <c r="AC304" s="150">
        <v>23</v>
      </c>
      <c r="AD304" s="150">
        <v>168.940685478261</v>
      </c>
      <c r="AE304" s="150">
        <v>0.49930000000000002</v>
      </c>
      <c r="AF304" s="150">
        <v>0.10527877066404399</v>
      </c>
      <c r="AG304" s="150">
        <v>0.179539542883806</v>
      </c>
      <c r="AH304" s="150">
        <v>0.287773241459437</v>
      </c>
      <c r="AI304" s="150">
        <v>168.680761520456</v>
      </c>
      <c r="AJ304" s="150">
        <v>6.2790187235289103</v>
      </c>
      <c r="AK304" s="150">
        <v>1.11388818367123</v>
      </c>
      <c r="AL304" s="150">
        <v>3.1276955961869399</v>
      </c>
      <c r="AM304" s="150">
        <v>0.5</v>
      </c>
      <c r="AN304" s="150">
        <v>1.1333942910492201</v>
      </c>
      <c r="AO304" s="150">
        <v>11</v>
      </c>
      <c r="AP304" s="150">
        <v>2.8542303771661601E-2</v>
      </c>
      <c r="AQ304" s="150">
        <v>169.82</v>
      </c>
      <c r="AR304" s="150">
        <v>3.1149096923028599</v>
      </c>
      <c r="AS304" s="150">
        <v>-131191.46</v>
      </c>
      <c r="AT304" s="150">
        <v>0.66323909670218795</v>
      </c>
      <c r="AU304" s="150">
        <v>47343524.170000002</v>
      </c>
    </row>
    <row r="305" spans="1:47" ht="14.5" x14ac:dyDescent="0.35">
      <c r="A305" s="151" t="s">
        <v>1077</v>
      </c>
      <c r="B305" s="151" t="s">
        <v>226</v>
      </c>
      <c r="C305" s="151" t="s">
        <v>145</v>
      </c>
      <c r="D305" t="s">
        <v>1516</v>
      </c>
      <c r="E305" s="150">
        <v>108.432</v>
      </c>
      <c r="F305" t="s">
        <v>1516</v>
      </c>
      <c r="G305" s="175">
        <v>1320892</v>
      </c>
      <c r="H305" s="150">
        <v>0.61985834543303997</v>
      </c>
      <c r="I305" s="150">
        <v>1198505</v>
      </c>
      <c r="J305" s="150">
        <v>0</v>
      </c>
      <c r="K305" s="150">
        <v>0.69613778511800595</v>
      </c>
      <c r="L305" s="176">
        <v>248999.67999999999</v>
      </c>
      <c r="M305" s="175">
        <v>78285</v>
      </c>
      <c r="N305" s="150">
        <v>19</v>
      </c>
      <c r="O305" s="150">
        <v>3.65</v>
      </c>
      <c r="P305" s="150">
        <v>0</v>
      </c>
      <c r="Q305" s="150">
        <v>-7.2</v>
      </c>
      <c r="R305" s="150">
        <v>13189.8</v>
      </c>
      <c r="S305" s="150">
        <v>1474.9013299999999</v>
      </c>
      <c r="T305" s="150">
        <v>1680.92245932739</v>
      </c>
      <c r="U305" s="150">
        <v>6.30437406955216E-2</v>
      </c>
      <c r="V305" s="150">
        <v>0.10850340069867601</v>
      </c>
      <c r="W305" s="150">
        <v>8.8740905806899001E-3</v>
      </c>
      <c r="X305" s="150">
        <v>11573.2</v>
      </c>
      <c r="Y305" s="150">
        <v>92.78</v>
      </c>
      <c r="Z305" s="150">
        <v>80229.773442552294</v>
      </c>
      <c r="AA305" s="150">
        <v>15.2156862745098</v>
      </c>
      <c r="AB305" s="150">
        <v>15.89675932313</v>
      </c>
      <c r="AC305" s="150">
        <v>8.4</v>
      </c>
      <c r="AD305" s="150">
        <v>175.58349166666699</v>
      </c>
      <c r="AE305" s="150">
        <v>0.54359999999999997</v>
      </c>
      <c r="AF305" s="150">
        <v>0.121885331858644</v>
      </c>
      <c r="AG305" s="150">
        <v>0.1241212758544</v>
      </c>
      <c r="AH305" s="150">
        <v>0.246894200312683</v>
      </c>
      <c r="AI305" s="150">
        <v>180.317147046033</v>
      </c>
      <c r="AJ305" s="150">
        <v>5.74886572664035</v>
      </c>
      <c r="AK305" s="150">
        <v>1.30480244406843</v>
      </c>
      <c r="AL305" s="150">
        <v>1.34755581876293</v>
      </c>
      <c r="AM305" s="150">
        <v>0</v>
      </c>
      <c r="AN305" s="150">
        <v>0.86792942130600903</v>
      </c>
      <c r="AO305" s="150">
        <v>3</v>
      </c>
      <c r="AP305" s="150">
        <v>7.2727272727272696E-2</v>
      </c>
      <c r="AQ305" s="150">
        <v>232.33</v>
      </c>
      <c r="AR305" t="s">
        <v>1581</v>
      </c>
      <c r="AS305" t="s">
        <v>1581</v>
      </c>
      <c r="AT305" t="s">
        <v>1581</v>
      </c>
      <c r="AU305" s="150">
        <v>19453603.48</v>
      </c>
    </row>
    <row r="306" spans="1:47" ht="14.5" x14ac:dyDescent="0.35">
      <c r="A306" s="151" t="s">
        <v>1078</v>
      </c>
      <c r="B306" s="151" t="s">
        <v>425</v>
      </c>
      <c r="C306" s="151" t="s">
        <v>198</v>
      </c>
      <c r="D306" t="s">
        <v>1516</v>
      </c>
      <c r="E306" s="150">
        <v>90.049000000000007</v>
      </c>
      <c r="F306" t="s">
        <v>1516</v>
      </c>
      <c r="G306" s="175">
        <v>850829</v>
      </c>
      <c r="H306" s="150">
        <v>0.38064808101428599</v>
      </c>
      <c r="I306" s="150">
        <v>858731</v>
      </c>
      <c r="J306" s="150">
        <v>0</v>
      </c>
      <c r="K306" s="150">
        <v>0.62945644080234797</v>
      </c>
      <c r="L306" s="176">
        <v>107404.47</v>
      </c>
      <c r="M306" s="175">
        <v>44668</v>
      </c>
      <c r="N306" s="150">
        <v>34</v>
      </c>
      <c r="O306" s="150">
        <v>34.409999999999997</v>
      </c>
      <c r="P306" s="150">
        <v>0</v>
      </c>
      <c r="Q306" s="150">
        <v>76.180000000000007</v>
      </c>
      <c r="R306" s="150">
        <v>11087.9</v>
      </c>
      <c r="S306" s="150">
        <v>1445.1586850000001</v>
      </c>
      <c r="T306" s="150">
        <v>1717.4277361955001</v>
      </c>
      <c r="U306" s="150">
        <v>0.30940587469119302</v>
      </c>
      <c r="V306" s="150">
        <v>0.13074838975209099</v>
      </c>
      <c r="W306" s="150">
        <v>1.3839310663659101E-3</v>
      </c>
      <c r="X306" s="150">
        <v>9330.1</v>
      </c>
      <c r="Y306" s="150">
        <v>102.3</v>
      </c>
      <c r="Z306" s="150">
        <v>50913.943890518101</v>
      </c>
      <c r="AA306" s="150">
        <v>10.411214953270999</v>
      </c>
      <c r="AB306" s="150">
        <v>14.126673362658799</v>
      </c>
      <c r="AC306" s="150">
        <v>13.88</v>
      </c>
      <c r="AD306" s="150">
        <v>104.11806087896301</v>
      </c>
      <c r="AE306" s="150">
        <v>0.69899999999999995</v>
      </c>
      <c r="AF306" s="150">
        <v>0.113125323711322</v>
      </c>
      <c r="AG306" s="150">
        <v>0.13758189912448901</v>
      </c>
      <c r="AH306" s="150">
        <v>0.25618271774554002</v>
      </c>
      <c r="AI306" s="150">
        <v>199.668038531007</v>
      </c>
      <c r="AJ306" s="150">
        <v>5.5524276040367102</v>
      </c>
      <c r="AK306" s="150">
        <v>1.7064513155341201</v>
      </c>
      <c r="AL306" s="150">
        <v>2.1407333513543501</v>
      </c>
      <c r="AM306" s="150">
        <v>3.7</v>
      </c>
      <c r="AN306" s="150">
        <v>1.2527715768082699</v>
      </c>
      <c r="AO306" s="150">
        <v>31</v>
      </c>
      <c r="AP306" s="150">
        <v>8.0536912751677805E-2</v>
      </c>
      <c r="AQ306" s="150">
        <v>31.87</v>
      </c>
      <c r="AR306" s="150">
        <v>3.5475085308729599</v>
      </c>
      <c r="AS306" s="150">
        <v>63267.6899999999</v>
      </c>
      <c r="AT306" s="150">
        <v>0.531318046148606</v>
      </c>
      <c r="AU306" s="150">
        <v>16023707.74</v>
      </c>
    </row>
    <row r="307" spans="1:47" ht="14.5" x14ac:dyDescent="0.35">
      <c r="A307" s="151" t="s">
        <v>1079</v>
      </c>
      <c r="B307" s="151" t="s">
        <v>553</v>
      </c>
      <c r="C307" s="151" t="s">
        <v>269</v>
      </c>
      <c r="D307" t="s">
        <v>1516</v>
      </c>
      <c r="E307" s="150">
        <v>85.646000000000001</v>
      </c>
      <c r="F307" t="s">
        <v>1516</v>
      </c>
      <c r="G307" s="175">
        <v>-1177006</v>
      </c>
      <c r="H307" s="150">
        <v>4.1683058076938201E-2</v>
      </c>
      <c r="I307" s="150">
        <v>-730451</v>
      </c>
      <c r="J307" s="150">
        <v>0</v>
      </c>
      <c r="K307" s="150">
        <v>0.80716583239379103</v>
      </c>
      <c r="L307" s="176">
        <v>132256.35999999999</v>
      </c>
      <c r="M307" s="175">
        <v>39131</v>
      </c>
      <c r="N307" s="150">
        <v>47</v>
      </c>
      <c r="O307" s="150">
        <v>68.38</v>
      </c>
      <c r="P307" s="150">
        <v>0</v>
      </c>
      <c r="Q307" s="150">
        <v>222.52</v>
      </c>
      <c r="R307" s="150">
        <v>9938.9</v>
      </c>
      <c r="S307" s="150">
        <v>2985.3092240000001</v>
      </c>
      <c r="T307" s="150">
        <v>3576.9698379668298</v>
      </c>
      <c r="U307" s="150">
        <v>0.35195331343001901</v>
      </c>
      <c r="V307" s="150">
        <v>0.128775012956581</v>
      </c>
      <c r="W307" s="150">
        <v>1.57124828553439E-2</v>
      </c>
      <c r="X307" s="150">
        <v>8294.9</v>
      </c>
      <c r="Y307" s="150">
        <v>151.68</v>
      </c>
      <c r="Z307" s="150">
        <v>69153.843024789006</v>
      </c>
      <c r="AA307" s="150">
        <v>13.6075949367089</v>
      </c>
      <c r="AB307" s="150">
        <v>19.681627267932502</v>
      </c>
      <c r="AC307" s="150">
        <v>19.5</v>
      </c>
      <c r="AD307" s="150">
        <v>153.09278071794901</v>
      </c>
      <c r="AE307" s="150">
        <v>0.69899999999999995</v>
      </c>
      <c r="AF307" s="150">
        <v>0.118269620438998</v>
      </c>
      <c r="AG307" s="150">
        <v>0.15261236591331001</v>
      </c>
      <c r="AH307" s="150">
        <v>0.27329850545342399</v>
      </c>
      <c r="AI307" s="150">
        <v>143.63503671671899</v>
      </c>
      <c r="AJ307" s="150">
        <v>6.0434823167247798</v>
      </c>
      <c r="AK307" s="150">
        <v>1.5998849566809299</v>
      </c>
      <c r="AL307" s="150">
        <v>2.6602081180983901</v>
      </c>
      <c r="AM307" s="150">
        <v>1.5</v>
      </c>
      <c r="AN307" s="150">
        <v>0.78113414646134705</v>
      </c>
      <c r="AO307" s="150">
        <v>45</v>
      </c>
      <c r="AP307" s="150">
        <v>0</v>
      </c>
      <c r="AQ307" s="150">
        <v>30.96</v>
      </c>
      <c r="AR307" s="150">
        <v>3.37765745334822</v>
      </c>
      <c r="AS307" s="150">
        <v>14747.85</v>
      </c>
      <c r="AT307" s="150">
        <v>0.37469038640087798</v>
      </c>
      <c r="AU307" s="150">
        <v>29670634.289999999</v>
      </c>
    </row>
    <row r="308" spans="1:47" ht="14.5" x14ac:dyDescent="0.35">
      <c r="A308" s="151" t="s">
        <v>1080</v>
      </c>
      <c r="B308" s="151" t="s">
        <v>678</v>
      </c>
      <c r="C308" s="151" t="s">
        <v>228</v>
      </c>
      <c r="D308" t="s">
        <v>1517</v>
      </c>
      <c r="E308" s="150">
        <v>87.959000000000003</v>
      </c>
      <c r="F308" t="s">
        <v>1517</v>
      </c>
      <c r="G308" s="175">
        <v>645365</v>
      </c>
      <c r="H308" s="150">
        <v>0.201920960321615</v>
      </c>
      <c r="I308" s="150">
        <v>645365</v>
      </c>
      <c r="J308" s="150">
        <v>0</v>
      </c>
      <c r="K308" s="150">
        <v>0.72802491336250896</v>
      </c>
      <c r="L308" s="176">
        <v>102817.84</v>
      </c>
      <c r="M308" s="175">
        <v>31578</v>
      </c>
      <c r="N308" s="150">
        <v>61</v>
      </c>
      <c r="O308" s="150">
        <v>203.2</v>
      </c>
      <c r="P308" s="150">
        <v>0</v>
      </c>
      <c r="Q308" s="150">
        <v>-107.9</v>
      </c>
      <c r="R308" s="150">
        <v>10982.9</v>
      </c>
      <c r="S308" s="150">
        <v>2968.8083160000001</v>
      </c>
      <c r="T308" s="150">
        <v>3746.8142775546698</v>
      </c>
      <c r="U308" s="150">
        <v>0.651468364453342</v>
      </c>
      <c r="V308" s="150">
        <v>0.155199757935467</v>
      </c>
      <c r="W308" s="150">
        <v>3.3683548870792098E-4</v>
      </c>
      <c r="X308" s="150">
        <v>8702.4</v>
      </c>
      <c r="Y308" s="150">
        <v>217.96</v>
      </c>
      <c r="Z308" s="150">
        <v>51619.514589833001</v>
      </c>
      <c r="AA308" s="150">
        <v>13.242009132420099</v>
      </c>
      <c r="AB308" s="150">
        <v>13.6208860157827</v>
      </c>
      <c r="AC308" s="150">
        <v>23.62</v>
      </c>
      <c r="AD308" s="150">
        <v>125.690445215919</v>
      </c>
      <c r="AE308" t="s">
        <v>1581</v>
      </c>
      <c r="AF308" s="150">
        <v>0.157341475735885</v>
      </c>
      <c r="AG308" s="150">
        <v>0.20277496739901199</v>
      </c>
      <c r="AH308" s="150">
        <v>0.36382948106902502</v>
      </c>
      <c r="AI308" s="150">
        <v>205.48211102491399</v>
      </c>
      <c r="AJ308" s="150">
        <v>4.6869871663521998</v>
      </c>
      <c r="AK308" s="150">
        <v>0.91900424072638198</v>
      </c>
      <c r="AL308" s="150">
        <v>2.70132452621726</v>
      </c>
      <c r="AM308" s="150">
        <v>0.5</v>
      </c>
      <c r="AN308" s="150">
        <v>1.2704432497482001</v>
      </c>
      <c r="AO308" s="150">
        <v>49</v>
      </c>
      <c r="AP308" s="150">
        <v>2.5810324129651899E-2</v>
      </c>
      <c r="AQ308" s="150">
        <v>32.799999999999997</v>
      </c>
      <c r="AR308" s="150">
        <v>3.36987427544691</v>
      </c>
      <c r="AS308" s="150">
        <v>-44942.820000000102</v>
      </c>
      <c r="AT308" s="150">
        <v>0.55313065516517101</v>
      </c>
      <c r="AU308" s="150">
        <v>32606151.969999999</v>
      </c>
    </row>
    <row r="309" spans="1:47" ht="14.5" x14ac:dyDescent="0.35">
      <c r="A309" s="151" t="s">
        <v>1081</v>
      </c>
      <c r="B309" s="151" t="s">
        <v>584</v>
      </c>
      <c r="C309" s="151" t="s">
        <v>223</v>
      </c>
      <c r="D309" t="s">
        <v>1518</v>
      </c>
      <c r="E309" s="150">
        <v>87.679000000000002</v>
      </c>
      <c r="F309" t="s">
        <v>1516</v>
      </c>
      <c r="G309" s="175">
        <v>-760911</v>
      </c>
      <c r="H309" s="150">
        <v>7.4775559323634597E-2</v>
      </c>
      <c r="I309" s="150">
        <v>-760911</v>
      </c>
      <c r="J309" s="150">
        <v>0</v>
      </c>
      <c r="K309" s="150">
        <v>0.80928141032382195</v>
      </c>
      <c r="L309" s="176">
        <v>245909.03</v>
      </c>
      <c r="M309" s="175">
        <v>42683</v>
      </c>
      <c r="N309" s="150">
        <v>47</v>
      </c>
      <c r="O309" s="150">
        <v>27.23</v>
      </c>
      <c r="P309" s="150">
        <v>0</v>
      </c>
      <c r="Q309" s="150">
        <v>-83.14</v>
      </c>
      <c r="R309" s="150">
        <v>11943.2</v>
      </c>
      <c r="S309" s="150">
        <v>1172.0985049999999</v>
      </c>
      <c r="T309" s="150">
        <v>1410.78108112532</v>
      </c>
      <c r="U309" s="150">
        <v>0.44423513107373203</v>
      </c>
      <c r="V309" s="150">
        <v>0.157116494231856</v>
      </c>
      <c r="W309" s="150">
        <v>6.7041131496025598E-3</v>
      </c>
      <c r="X309" s="150">
        <v>9922.6</v>
      </c>
      <c r="Y309" s="150">
        <v>79.819999999999993</v>
      </c>
      <c r="Z309" s="150">
        <v>53967.602104735699</v>
      </c>
      <c r="AA309" s="150">
        <v>10.638554216867499</v>
      </c>
      <c r="AB309" s="150">
        <v>14.684270922074701</v>
      </c>
      <c r="AC309" s="150">
        <v>8.8000000000000007</v>
      </c>
      <c r="AD309" s="150">
        <v>133.19301193181801</v>
      </c>
      <c r="AE309" s="150">
        <v>0.31059999999999999</v>
      </c>
      <c r="AF309" s="150">
        <v>0.11716506994308901</v>
      </c>
      <c r="AG309" s="150">
        <v>0.17924434665130801</v>
      </c>
      <c r="AH309" s="150">
        <v>0.29691534079467002</v>
      </c>
      <c r="AI309" s="150">
        <v>140.53682288418199</v>
      </c>
      <c r="AJ309" s="150">
        <v>5.67368072461041</v>
      </c>
      <c r="AK309" s="150">
        <v>1.2051341949818799</v>
      </c>
      <c r="AL309" s="150">
        <v>3.0137839281703198</v>
      </c>
      <c r="AM309" s="150">
        <v>2.5</v>
      </c>
      <c r="AN309" s="150">
        <v>1.4119115283941399</v>
      </c>
      <c r="AO309" s="150">
        <v>248</v>
      </c>
      <c r="AP309" s="150">
        <v>1.20192307692308E-3</v>
      </c>
      <c r="AQ309" s="150">
        <v>3.29</v>
      </c>
      <c r="AR309" s="150">
        <v>3.6510517888626399</v>
      </c>
      <c r="AS309" s="150">
        <v>-7034.6500000000196</v>
      </c>
      <c r="AT309" s="150">
        <v>0.479164315441028</v>
      </c>
      <c r="AU309" s="150">
        <v>13998606.689999999</v>
      </c>
    </row>
    <row r="310" spans="1:47" ht="14.5" x14ac:dyDescent="0.35">
      <c r="A310" s="151" t="s">
        <v>1082</v>
      </c>
      <c r="B310" s="151" t="s">
        <v>95</v>
      </c>
      <c r="C310" s="151" t="s">
        <v>96</v>
      </c>
      <c r="D310" t="s">
        <v>1517</v>
      </c>
      <c r="E310" s="150">
        <v>83.897999999999996</v>
      </c>
      <c r="F310" t="s">
        <v>1517</v>
      </c>
      <c r="G310" s="175">
        <v>586300</v>
      </c>
      <c r="H310" s="150">
        <v>0.564286252319254</v>
      </c>
      <c r="I310" s="150">
        <v>242341</v>
      </c>
      <c r="J310" s="150">
        <v>0</v>
      </c>
      <c r="K310" s="150">
        <v>0.67880874704474903</v>
      </c>
      <c r="L310" s="176">
        <v>211180.07</v>
      </c>
      <c r="M310" s="175">
        <v>31205</v>
      </c>
      <c r="N310" s="150">
        <v>17</v>
      </c>
      <c r="O310" s="150">
        <v>17.149999999999999</v>
      </c>
      <c r="P310" s="150">
        <v>0</v>
      </c>
      <c r="Q310" s="150">
        <v>29.74</v>
      </c>
      <c r="R310" s="150">
        <v>11960.1</v>
      </c>
      <c r="S310" s="150">
        <v>833.150306</v>
      </c>
      <c r="T310" s="150">
        <v>1176.9883599131899</v>
      </c>
      <c r="U310" s="150">
        <v>0.99432718806443099</v>
      </c>
      <c r="V310" s="150">
        <v>0.20856859890537</v>
      </c>
      <c r="W310" s="150">
        <v>0</v>
      </c>
      <c r="X310" s="150">
        <v>8466.2000000000007</v>
      </c>
      <c r="Y310" s="150">
        <v>61.12</v>
      </c>
      <c r="Z310" s="150">
        <v>61108.2133507853</v>
      </c>
      <c r="AA310" s="150">
        <v>15.322580645161301</v>
      </c>
      <c r="AB310" s="150">
        <v>13.6313858965969</v>
      </c>
      <c r="AC310" s="150">
        <v>8</v>
      </c>
      <c r="AD310" s="150">
        <v>104.14378825</v>
      </c>
      <c r="AE310" s="150">
        <v>0.42159999999999997</v>
      </c>
      <c r="AF310" s="150">
        <v>0.11508846977296899</v>
      </c>
      <c r="AG310" s="150">
        <v>0.200186236822678</v>
      </c>
      <c r="AH310" s="150">
        <v>0.31959533808773699</v>
      </c>
      <c r="AI310" s="150">
        <v>235.37889692619299</v>
      </c>
      <c r="AJ310" s="150">
        <v>4.6625253179403003</v>
      </c>
      <c r="AK310" s="150">
        <v>1.62429655390452</v>
      </c>
      <c r="AL310" s="150">
        <v>2.5448725689168099</v>
      </c>
      <c r="AM310" t="s">
        <v>1581</v>
      </c>
      <c r="AN310" s="150">
        <v>1.37920243998221</v>
      </c>
      <c r="AO310" s="150">
        <v>115</v>
      </c>
      <c r="AP310" s="150">
        <v>0</v>
      </c>
      <c r="AQ310" s="150">
        <v>2.44</v>
      </c>
      <c r="AR310" s="150">
        <v>2.68421440322849</v>
      </c>
      <c r="AS310" s="150">
        <v>-57390.97</v>
      </c>
      <c r="AT310" s="150">
        <v>0.74015589584517405</v>
      </c>
      <c r="AU310" s="150">
        <v>9964585.2400000002</v>
      </c>
    </row>
    <row r="311" spans="1:47" ht="14.5" x14ac:dyDescent="0.35">
      <c r="A311" s="151" t="s">
        <v>1083</v>
      </c>
      <c r="B311" s="151" t="s">
        <v>724</v>
      </c>
      <c r="C311" s="151" t="s">
        <v>98</v>
      </c>
      <c r="D311" t="s">
        <v>1520</v>
      </c>
      <c r="E311" s="150">
        <v>96.033000000000001</v>
      </c>
      <c r="F311" t="s">
        <v>1520</v>
      </c>
      <c r="G311" s="175">
        <v>163161</v>
      </c>
      <c r="H311" s="150">
        <v>0.374978817874139</v>
      </c>
      <c r="I311" s="150">
        <v>179387</v>
      </c>
      <c r="J311" s="150">
        <v>0</v>
      </c>
      <c r="K311" s="150">
        <v>0.76361182841001096</v>
      </c>
      <c r="L311" s="176">
        <v>162363.23000000001</v>
      </c>
      <c r="M311" s="175">
        <v>45193</v>
      </c>
      <c r="N311" s="150">
        <v>24</v>
      </c>
      <c r="O311" s="150">
        <v>26.44</v>
      </c>
      <c r="P311" s="150">
        <v>0</v>
      </c>
      <c r="Q311" s="150">
        <v>86.72</v>
      </c>
      <c r="R311" s="150">
        <v>11477.3</v>
      </c>
      <c r="S311" s="150">
        <v>1288.417312</v>
      </c>
      <c r="T311" s="150">
        <v>1540.2324265346899</v>
      </c>
      <c r="U311" s="150">
        <v>0.26587903609292701</v>
      </c>
      <c r="V311" s="150">
        <v>0.167961979387002</v>
      </c>
      <c r="W311" s="150">
        <v>2.32843813262888E-3</v>
      </c>
      <c r="X311" s="150">
        <v>9600.7999999999993</v>
      </c>
      <c r="Y311" s="150">
        <v>76.5</v>
      </c>
      <c r="Z311" s="150">
        <v>56444.661699346398</v>
      </c>
      <c r="AA311" s="150">
        <v>9.5421686746987895</v>
      </c>
      <c r="AB311" s="150">
        <v>16.8420563660131</v>
      </c>
      <c r="AC311" s="150">
        <v>8.5</v>
      </c>
      <c r="AD311" s="150">
        <v>151.578507294118</v>
      </c>
      <c r="AE311" s="150">
        <v>0.41039999999999999</v>
      </c>
      <c r="AF311" s="150">
        <v>0.112408398156703</v>
      </c>
      <c r="AG311" s="150">
        <v>0.16787542121801799</v>
      </c>
      <c r="AH311" s="150">
        <v>0.28625805499781598</v>
      </c>
      <c r="AI311" s="150">
        <v>152.99002750438001</v>
      </c>
      <c r="AJ311" s="150">
        <v>7.9957598863607497</v>
      </c>
      <c r="AK311" s="150">
        <v>1.2248453440884799</v>
      </c>
      <c r="AL311" s="150">
        <v>4.6433310504020504</v>
      </c>
      <c r="AM311" s="150">
        <v>1</v>
      </c>
      <c r="AN311" s="150">
        <v>0.95300906948323905</v>
      </c>
      <c r="AO311" s="150">
        <v>14</v>
      </c>
      <c r="AP311" s="150">
        <v>3.5935563816604697E-2</v>
      </c>
      <c r="AQ311" s="150">
        <v>48.57</v>
      </c>
      <c r="AR311" s="150">
        <v>4.5228387045236698</v>
      </c>
      <c r="AS311" s="150">
        <v>-18020.810000000001</v>
      </c>
      <c r="AT311" s="150">
        <v>0.330306196803278</v>
      </c>
      <c r="AU311" s="150">
        <v>14787539.73</v>
      </c>
    </row>
    <row r="312" spans="1:47" ht="14.5" x14ac:dyDescent="0.35">
      <c r="A312" s="151" t="s">
        <v>1084</v>
      </c>
      <c r="B312" s="151" t="s">
        <v>227</v>
      </c>
      <c r="C312" s="151" t="s">
        <v>228</v>
      </c>
      <c r="D312" t="s">
        <v>1517</v>
      </c>
      <c r="E312" s="150">
        <v>69.289000000000001</v>
      </c>
      <c r="F312" t="s">
        <v>1517</v>
      </c>
      <c r="G312" s="175">
        <v>-146255</v>
      </c>
      <c r="H312" s="150">
        <v>0.25138405491929899</v>
      </c>
      <c r="I312" s="150">
        <v>-54479</v>
      </c>
      <c r="J312" s="150">
        <v>8.5029179086031307E-3</v>
      </c>
      <c r="K312" s="150">
        <v>0.60698794169178305</v>
      </c>
      <c r="L312" s="176">
        <v>83674.649999999994</v>
      </c>
      <c r="M312" s="175">
        <v>26028</v>
      </c>
      <c r="N312" s="150">
        <v>136</v>
      </c>
      <c r="O312" s="150">
        <v>995.67</v>
      </c>
      <c r="P312" s="150">
        <v>118.87</v>
      </c>
      <c r="Q312" s="150">
        <v>-362.12</v>
      </c>
      <c r="R312" s="150">
        <v>15384.9</v>
      </c>
      <c r="S312" s="150">
        <v>3286.6747399999999</v>
      </c>
      <c r="T312" s="150">
        <v>5026.6847711649898</v>
      </c>
      <c r="U312" s="150">
        <v>0.99920422609266202</v>
      </c>
      <c r="V312" s="150">
        <v>0.25741587316303799</v>
      </c>
      <c r="W312" s="150">
        <v>3.32270664544067E-3</v>
      </c>
      <c r="X312" s="150">
        <v>10059.299999999999</v>
      </c>
      <c r="Y312" s="150">
        <v>256.72000000000003</v>
      </c>
      <c r="Z312" s="150">
        <v>54529.404019943897</v>
      </c>
      <c r="AA312" s="150">
        <v>14.868327402135201</v>
      </c>
      <c r="AB312" s="150">
        <v>12.802565986288601</v>
      </c>
      <c r="AC312" s="150">
        <v>26.13</v>
      </c>
      <c r="AD312" s="150">
        <v>125.78165862992699</v>
      </c>
      <c r="AE312" s="150">
        <v>0.56579999999999997</v>
      </c>
      <c r="AF312" s="150">
        <v>0.11878782090935699</v>
      </c>
      <c r="AG312" s="150">
        <v>0.225114349737533</v>
      </c>
      <c r="AH312" s="150">
        <v>0.34497555947756797</v>
      </c>
      <c r="AI312" s="150">
        <v>265.05208726556299</v>
      </c>
      <c r="AJ312" s="150">
        <v>4.78985207888514</v>
      </c>
      <c r="AK312" s="150">
        <v>1.06712178295108</v>
      </c>
      <c r="AL312" s="150">
        <v>2.1670809399178101</v>
      </c>
      <c r="AM312" s="150">
        <v>3.5</v>
      </c>
      <c r="AN312" s="150">
        <v>0.98946224356325996</v>
      </c>
      <c r="AO312" s="150">
        <v>19</v>
      </c>
      <c r="AP312" s="150">
        <v>0.16392649903288201</v>
      </c>
      <c r="AQ312" s="150">
        <v>96</v>
      </c>
      <c r="AR312" s="150">
        <v>2.7328548912361201</v>
      </c>
      <c r="AS312" s="150">
        <v>176942.26</v>
      </c>
      <c r="AT312" s="150">
        <v>0.68034146607130097</v>
      </c>
      <c r="AU312" s="150">
        <v>50565178.240000002</v>
      </c>
    </row>
    <row r="313" spans="1:47" ht="14.5" x14ac:dyDescent="0.35">
      <c r="A313" s="151" t="s">
        <v>1085</v>
      </c>
      <c r="B313" s="151" t="s">
        <v>229</v>
      </c>
      <c r="C313" s="151" t="s">
        <v>109</v>
      </c>
      <c r="D313" t="s">
        <v>1519</v>
      </c>
      <c r="E313" s="150">
        <v>64.875</v>
      </c>
      <c r="F313" t="s">
        <v>1519</v>
      </c>
      <c r="G313" s="175">
        <v>382508</v>
      </c>
      <c r="H313" s="150">
        <v>9.9871584854609605E-2</v>
      </c>
      <c r="I313" s="150">
        <v>427487</v>
      </c>
      <c r="J313" s="150">
        <v>2.8927056458915102E-3</v>
      </c>
      <c r="K313" s="150">
        <v>0.66644118865509305</v>
      </c>
      <c r="L313" s="176">
        <v>61213.34</v>
      </c>
      <c r="M313" s="175">
        <v>29011</v>
      </c>
      <c r="N313" s="150">
        <v>19</v>
      </c>
      <c r="O313" s="150">
        <v>515.22</v>
      </c>
      <c r="P313" s="150">
        <v>157.78</v>
      </c>
      <c r="Q313" s="150">
        <v>-139.08000000000001</v>
      </c>
      <c r="R313" s="150">
        <v>12285.5</v>
      </c>
      <c r="S313" s="150">
        <v>3560.1277839999998</v>
      </c>
      <c r="T313" s="150">
        <v>5158.5553265130902</v>
      </c>
      <c r="U313" s="150">
        <v>0.99020122306935698</v>
      </c>
      <c r="V313" s="150">
        <v>0.19544636069726001</v>
      </c>
      <c r="W313" s="150">
        <v>7.2098507574243896E-4</v>
      </c>
      <c r="X313" s="150">
        <v>8478.7000000000007</v>
      </c>
      <c r="Y313" s="150">
        <v>182.1</v>
      </c>
      <c r="Z313" s="150">
        <v>67633.943712245993</v>
      </c>
      <c r="AA313" s="150">
        <v>12.8958333333333</v>
      </c>
      <c r="AB313" s="150">
        <v>19.550399692476699</v>
      </c>
      <c r="AC313" s="150">
        <v>31.25</v>
      </c>
      <c r="AD313" s="150">
        <v>113.924089088</v>
      </c>
      <c r="AE313" s="150">
        <v>0.86529999999999996</v>
      </c>
      <c r="AF313" s="150">
        <v>0.111650075491079</v>
      </c>
      <c r="AG313" s="150">
        <v>0.15308563748590001</v>
      </c>
      <c r="AH313" s="150">
        <v>0.27334159499164101</v>
      </c>
      <c r="AI313" s="150">
        <v>149.713727241876</v>
      </c>
      <c r="AJ313" s="150">
        <v>7.00456240150094</v>
      </c>
      <c r="AK313" s="150">
        <v>1.8517364165103201</v>
      </c>
      <c r="AL313" s="150">
        <v>3.64248883677298</v>
      </c>
      <c r="AM313" s="150">
        <v>1.5</v>
      </c>
      <c r="AN313" s="150">
        <v>0.76076441481492596</v>
      </c>
      <c r="AO313" s="150">
        <v>5</v>
      </c>
      <c r="AP313" s="150">
        <v>0.12266666666666701</v>
      </c>
      <c r="AQ313" s="150">
        <v>176.8</v>
      </c>
      <c r="AR313" s="150">
        <v>2.9436341014926</v>
      </c>
      <c r="AS313" s="150">
        <v>-151104.01999999999</v>
      </c>
      <c r="AT313" s="150">
        <v>0.72632536470525499</v>
      </c>
      <c r="AU313" s="150">
        <v>43737952.07</v>
      </c>
    </row>
    <row r="314" spans="1:47" ht="14.5" x14ac:dyDescent="0.35">
      <c r="A314" s="151" t="s">
        <v>1086</v>
      </c>
      <c r="B314" s="151" t="s">
        <v>403</v>
      </c>
      <c r="C314" s="151" t="s">
        <v>102</v>
      </c>
      <c r="D314" t="s">
        <v>1520</v>
      </c>
      <c r="E314" s="150">
        <v>85</v>
      </c>
      <c r="F314" t="s">
        <v>1520</v>
      </c>
      <c r="G314" s="175">
        <v>-177483</v>
      </c>
      <c r="H314" s="150">
        <v>0.35095635367720301</v>
      </c>
      <c r="I314" s="150">
        <v>-94450</v>
      </c>
      <c r="J314" s="150">
        <v>0</v>
      </c>
      <c r="K314" s="150">
        <v>0.72527217726389404</v>
      </c>
      <c r="L314" s="176">
        <v>147394.76</v>
      </c>
      <c r="M314" s="175">
        <v>39819</v>
      </c>
      <c r="N314" s="150">
        <v>47</v>
      </c>
      <c r="O314" s="150">
        <v>19.22</v>
      </c>
      <c r="P314" s="150">
        <v>0</v>
      </c>
      <c r="Q314" s="150">
        <v>-13.53</v>
      </c>
      <c r="R314" s="150">
        <v>10394.5</v>
      </c>
      <c r="S314" s="150">
        <v>887.28880900000001</v>
      </c>
      <c r="T314" s="150">
        <v>1005.8393268178399</v>
      </c>
      <c r="U314" s="150">
        <v>0.335498891657947</v>
      </c>
      <c r="V314" s="150">
        <v>0.11373641251458599</v>
      </c>
      <c r="W314" s="150">
        <v>1.1270287530471899E-3</v>
      </c>
      <c r="X314" s="150">
        <v>9169.4</v>
      </c>
      <c r="Y314" s="150">
        <v>59.04</v>
      </c>
      <c r="Z314" s="150">
        <v>50187.9354674797</v>
      </c>
      <c r="AA314" s="150">
        <v>11.295774647887299</v>
      </c>
      <c r="AB314" s="150">
        <v>15.028604488482401</v>
      </c>
      <c r="AC314" s="150">
        <v>12.19</v>
      </c>
      <c r="AD314" s="150">
        <v>72.788253404429895</v>
      </c>
      <c r="AE314" s="150">
        <v>0.31059999999999999</v>
      </c>
      <c r="AF314" s="150">
        <v>0.113118048358008</v>
      </c>
      <c r="AG314" s="150">
        <v>0.19724055206354901</v>
      </c>
      <c r="AH314" s="150">
        <v>0.31360205287773801</v>
      </c>
      <c r="AI314" s="150">
        <v>203.69016059572499</v>
      </c>
      <c r="AJ314" s="150">
        <v>4.5567629971449399</v>
      </c>
      <c r="AK314" s="150">
        <v>0.98679021977292303</v>
      </c>
      <c r="AL314" s="150">
        <v>2.4371135714759999</v>
      </c>
      <c r="AM314" s="150">
        <v>4.5</v>
      </c>
      <c r="AN314" s="150">
        <v>1.23717071786143</v>
      </c>
      <c r="AO314" s="150">
        <v>101</v>
      </c>
      <c r="AP314" s="150">
        <v>0</v>
      </c>
      <c r="AQ314" s="150">
        <v>5.07</v>
      </c>
      <c r="AR314" s="150">
        <v>4.1733653265319797</v>
      </c>
      <c r="AS314" s="150">
        <v>-59867.02</v>
      </c>
      <c r="AT314" s="150">
        <v>0.44329171492771302</v>
      </c>
      <c r="AU314" s="150">
        <v>9222907.5600000005</v>
      </c>
    </row>
    <row r="315" spans="1:47" ht="14.5" x14ac:dyDescent="0.35">
      <c r="A315" s="151" t="s">
        <v>1087</v>
      </c>
      <c r="B315" s="151" t="s">
        <v>742</v>
      </c>
      <c r="C315" s="151" t="s">
        <v>192</v>
      </c>
      <c r="D315" t="s">
        <v>1518</v>
      </c>
      <c r="E315" s="150">
        <v>103.45</v>
      </c>
      <c r="F315" t="s">
        <v>1516</v>
      </c>
      <c r="G315" s="175">
        <v>-154419</v>
      </c>
      <c r="H315" s="150">
        <v>0.34216528319279799</v>
      </c>
      <c r="I315" s="150">
        <v>-164696</v>
      </c>
      <c r="J315" s="150">
        <v>0</v>
      </c>
      <c r="K315" s="150">
        <v>0.75693329946208998</v>
      </c>
      <c r="L315" s="176">
        <v>137352.64000000001</v>
      </c>
      <c r="M315" s="175">
        <v>38482</v>
      </c>
      <c r="N315" s="150">
        <v>15</v>
      </c>
      <c r="O315" s="150">
        <v>21.29</v>
      </c>
      <c r="P315" s="150">
        <v>0</v>
      </c>
      <c r="Q315" s="150">
        <v>27.6</v>
      </c>
      <c r="R315" s="150">
        <v>12519.8</v>
      </c>
      <c r="S315" s="150">
        <v>679.09685999999999</v>
      </c>
      <c r="T315" s="150">
        <v>793.72248986704005</v>
      </c>
      <c r="U315" s="150">
        <v>0.36123837327122998</v>
      </c>
      <c r="V315" s="150">
        <v>0.12589924653752599</v>
      </c>
      <c r="W315" s="150">
        <v>0</v>
      </c>
      <c r="X315" s="150">
        <v>10711.7</v>
      </c>
      <c r="Y315" s="150">
        <v>47.26</v>
      </c>
      <c r="Z315" s="150">
        <v>61235.5732120186</v>
      </c>
      <c r="AA315" s="150">
        <v>13.7213114754098</v>
      </c>
      <c r="AB315" s="150">
        <v>14.3693791790097</v>
      </c>
      <c r="AC315" s="150">
        <v>4.1399999999999997</v>
      </c>
      <c r="AD315" s="150">
        <v>164.03305797101399</v>
      </c>
      <c r="AE315" s="150">
        <v>0.69899999999999995</v>
      </c>
      <c r="AF315" s="150">
        <v>0.12113583961495</v>
      </c>
      <c r="AG315" s="150">
        <v>0.173817198469956</v>
      </c>
      <c r="AH315" s="150">
        <v>0.29865737154278998</v>
      </c>
      <c r="AI315" s="150">
        <v>0</v>
      </c>
      <c r="AJ315" t="s">
        <v>1581</v>
      </c>
      <c r="AK315" t="s">
        <v>1581</v>
      </c>
      <c r="AL315" t="s">
        <v>1581</v>
      </c>
      <c r="AM315" s="150">
        <v>5.5</v>
      </c>
      <c r="AN315" s="150">
        <v>1.68618483503379</v>
      </c>
      <c r="AO315" s="150">
        <v>78</v>
      </c>
      <c r="AP315" s="150">
        <v>0</v>
      </c>
      <c r="AQ315" s="150">
        <v>5.82</v>
      </c>
      <c r="AR315" s="150">
        <v>3.2344140362446598</v>
      </c>
      <c r="AS315" s="150">
        <v>448.82000000000698</v>
      </c>
      <c r="AT315" s="150">
        <v>0.49882427670185397</v>
      </c>
      <c r="AU315" s="150">
        <v>8502124.0999999996</v>
      </c>
    </row>
    <row r="316" spans="1:47" ht="14.5" x14ac:dyDescent="0.35">
      <c r="A316" s="151" t="s">
        <v>1088</v>
      </c>
      <c r="B316" s="151" t="s">
        <v>476</v>
      </c>
      <c r="C316" s="151" t="s">
        <v>204</v>
      </c>
      <c r="D316" t="s">
        <v>1520</v>
      </c>
      <c r="E316" s="150">
        <v>84.123000000000005</v>
      </c>
      <c r="F316" t="s">
        <v>1520</v>
      </c>
      <c r="G316" s="175">
        <v>-666850</v>
      </c>
      <c r="H316" s="150">
        <v>5.2350440352404298E-2</v>
      </c>
      <c r="I316" s="150">
        <v>-666850</v>
      </c>
      <c r="J316" s="150">
        <v>3.7563340580046997E-2</v>
      </c>
      <c r="K316" s="150">
        <v>0.75447133937051003</v>
      </c>
      <c r="L316" s="176">
        <v>179534.45</v>
      </c>
      <c r="M316" s="175">
        <v>38577</v>
      </c>
      <c r="N316" s="150">
        <v>16</v>
      </c>
      <c r="O316" s="150">
        <v>38.01</v>
      </c>
      <c r="P316" s="150">
        <v>0</v>
      </c>
      <c r="Q316" s="150">
        <v>118.9</v>
      </c>
      <c r="R316" s="150">
        <v>12742.3</v>
      </c>
      <c r="S316" s="150">
        <v>1146.66299</v>
      </c>
      <c r="T316" s="150">
        <v>1386.74722616228</v>
      </c>
      <c r="U316" s="150">
        <v>0.28936279438128498</v>
      </c>
      <c r="V316" s="150">
        <v>0.18252250733234199</v>
      </c>
      <c r="W316" s="150">
        <v>0</v>
      </c>
      <c r="X316" s="150">
        <v>10536.3</v>
      </c>
      <c r="Y316" s="150">
        <v>74.09</v>
      </c>
      <c r="Z316" s="150">
        <v>62828.645026319296</v>
      </c>
      <c r="AA316" s="150">
        <v>13.6829268292683</v>
      </c>
      <c r="AB316" s="150">
        <v>15.476622891078399</v>
      </c>
      <c r="AC316" s="150">
        <v>12</v>
      </c>
      <c r="AD316" s="150">
        <v>95.555249166666698</v>
      </c>
      <c r="AE316" s="150">
        <v>0.65459999999999996</v>
      </c>
      <c r="AF316" s="150">
        <v>0.11579576314170301</v>
      </c>
      <c r="AG316" s="150">
        <v>0.16575189914875799</v>
      </c>
      <c r="AH316" s="150">
        <v>0.291780431933301</v>
      </c>
      <c r="AI316" s="150">
        <v>129.82890465488899</v>
      </c>
      <c r="AJ316" s="150">
        <v>8.8830315711694805</v>
      </c>
      <c r="AK316" s="150">
        <v>1.61549190568953</v>
      </c>
      <c r="AL316" s="150">
        <v>5.5768303217572397</v>
      </c>
      <c r="AM316" s="150">
        <v>1.5</v>
      </c>
      <c r="AN316" s="150">
        <v>0.73797902553573402</v>
      </c>
      <c r="AO316" s="150">
        <v>75</v>
      </c>
      <c r="AP316" s="150">
        <v>2.5341130604288501E-2</v>
      </c>
      <c r="AQ316" s="150">
        <v>6.07</v>
      </c>
      <c r="AR316" s="150">
        <v>3.9776055129470702</v>
      </c>
      <c r="AS316" s="150">
        <v>-45291.48</v>
      </c>
      <c r="AT316" s="150">
        <v>0.54785543881167398</v>
      </c>
      <c r="AU316" s="150">
        <v>14611119.960000001</v>
      </c>
    </row>
    <row r="317" spans="1:47" ht="14.5" x14ac:dyDescent="0.35">
      <c r="A317" s="151" t="s">
        <v>1089</v>
      </c>
      <c r="B317" s="151" t="s">
        <v>230</v>
      </c>
      <c r="C317" s="151" t="s">
        <v>145</v>
      </c>
      <c r="D317" t="s">
        <v>1518</v>
      </c>
      <c r="E317" s="150">
        <v>107.265</v>
      </c>
      <c r="F317" t="s">
        <v>1516</v>
      </c>
      <c r="G317" s="175">
        <v>118780</v>
      </c>
      <c r="H317" s="150">
        <v>0.68940603870836903</v>
      </c>
      <c r="I317" s="150">
        <v>118780</v>
      </c>
      <c r="J317" s="150">
        <v>1.3301564055010101E-2</v>
      </c>
      <c r="K317" s="150">
        <v>0.72275200310492804</v>
      </c>
      <c r="L317" s="176">
        <v>228131.4</v>
      </c>
      <c r="M317" s="175">
        <v>68700</v>
      </c>
      <c r="N317" s="150">
        <v>6</v>
      </c>
      <c r="O317" s="150">
        <v>1.75</v>
      </c>
      <c r="P317" s="150">
        <v>0</v>
      </c>
      <c r="Q317" s="150">
        <v>-10.09</v>
      </c>
      <c r="R317" s="150">
        <v>14305.4</v>
      </c>
      <c r="S317" s="150">
        <v>1615.6095869999999</v>
      </c>
      <c r="T317" s="150">
        <v>1807.6087511727901</v>
      </c>
      <c r="U317" s="150">
        <v>0.104735244431302</v>
      </c>
      <c r="V317" s="150">
        <v>8.7819491875793104E-2</v>
      </c>
      <c r="W317" s="150">
        <v>2.5578073027366899E-3</v>
      </c>
      <c r="X317" s="150">
        <v>12785.9</v>
      </c>
      <c r="Y317" s="150">
        <v>118.21</v>
      </c>
      <c r="Z317" s="150">
        <v>73205.478385923299</v>
      </c>
      <c r="AA317" s="150">
        <v>15.732283464566899</v>
      </c>
      <c r="AB317" s="150">
        <v>13.6672835377718</v>
      </c>
      <c r="AC317" s="150">
        <v>11.3</v>
      </c>
      <c r="AD317" s="150">
        <v>142.97429973451301</v>
      </c>
      <c r="AE317" s="150">
        <v>0.27739999999999998</v>
      </c>
      <c r="AF317" s="150">
        <v>0.13340600437862399</v>
      </c>
      <c r="AG317" s="150">
        <v>0.1029487731718</v>
      </c>
      <c r="AH317" s="150">
        <v>0.236844371372054</v>
      </c>
      <c r="AI317" s="150">
        <v>167.430301340493</v>
      </c>
      <c r="AJ317" s="150">
        <v>8.6962906374074898</v>
      </c>
      <c r="AK317" s="150">
        <v>1.6896967859756999</v>
      </c>
      <c r="AL317" s="150">
        <v>2.2751503870581402</v>
      </c>
      <c r="AM317" s="150">
        <v>0</v>
      </c>
      <c r="AN317" s="150">
        <v>0.621089926035578</v>
      </c>
      <c r="AO317" s="150">
        <v>4</v>
      </c>
      <c r="AP317" s="150">
        <v>6.8877551020408198E-2</v>
      </c>
      <c r="AQ317" s="150">
        <v>95.25</v>
      </c>
      <c r="AR317" s="150">
        <v>5.7514367802829298</v>
      </c>
      <c r="AS317" s="150">
        <v>-35990.68</v>
      </c>
      <c r="AT317" s="150">
        <v>0.14900808389972101</v>
      </c>
      <c r="AU317" s="150">
        <v>23111954.59</v>
      </c>
    </row>
    <row r="318" spans="1:47" ht="14.5" x14ac:dyDescent="0.35">
      <c r="A318" s="151" t="s">
        <v>1090</v>
      </c>
      <c r="B318" s="151" t="s">
        <v>231</v>
      </c>
      <c r="C318" s="151" t="s">
        <v>119</v>
      </c>
      <c r="D318" t="s">
        <v>1520</v>
      </c>
      <c r="E318" s="150">
        <v>80.766000000000005</v>
      </c>
      <c r="F318" t="s">
        <v>1520</v>
      </c>
      <c r="G318" s="175">
        <v>-295829</v>
      </c>
      <c r="H318" s="150">
        <v>0.20636700006697001</v>
      </c>
      <c r="I318" s="150">
        <v>-295829</v>
      </c>
      <c r="J318" s="150">
        <v>4.2826244305839596E-3</v>
      </c>
      <c r="K318" s="150">
        <v>0.78840290645075695</v>
      </c>
      <c r="L318" s="176">
        <v>184184.24</v>
      </c>
      <c r="M318" s="175">
        <v>36220</v>
      </c>
      <c r="N318" s="150">
        <v>0</v>
      </c>
      <c r="O318" s="150">
        <v>60.11</v>
      </c>
      <c r="P318" s="150">
        <v>0</v>
      </c>
      <c r="Q318" s="150">
        <v>-49.32</v>
      </c>
      <c r="R318" s="150">
        <v>10396.6</v>
      </c>
      <c r="S318" s="150">
        <v>2508.3153910000001</v>
      </c>
      <c r="T318" s="150">
        <v>3059.6248865450302</v>
      </c>
      <c r="U318" s="150">
        <v>0.49211162501824302</v>
      </c>
      <c r="V318" s="150">
        <v>0.158079660670226</v>
      </c>
      <c r="W318" s="150">
        <v>1.19600859925239E-3</v>
      </c>
      <c r="X318" s="150">
        <v>8523.2000000000007</v>
      </c>
      <c r="Y318" s="150">
        <v>152.03</v>
      </c>
      <c r="Z318" s="150">
        <v>53197.572847464297</v>
      </c>
      <c r="AA318" s="150">
        <v>15.7843137254902</v>
      </c>
      <c r="AB318" s="150">
        <v>16.4988185950141</v>
      </c>
      <c r="AC318" s="150">
        <v>17</v>
      </c>
      <c r="AD318" s="150">
        <v>147.547964176471</v>
      </c>
      <c r="AE318" s="150">
        <v>0.35499999999999998</v>
      </c>
      <c r="AF318" s="150">
        <v>0.13437369715938699</v>
      </c>
      <c r="AG318" s="150">
        <v>0.18306928767083999</v>
      </c>
      <c r="AH318" s="150">
        <v>0.32261012446079301</v>
      </c>
      <c r="AI318" s="150">
        <v>190.840434866191</v>
      </c>
      <c r="AJ318" s="150">
        <v>5.4599720277090702</v>
      </c>
      <c r="AK318" s="150">
        <v>0.86363163480179195</v>
      </c>
      <c r="AL318" s="150">
        <v>3.34264654639348</v>
      </c>
      <c r="AM318" s="150">
        <v>2.95</v>
      </c>
      <c r="AN318" s="150">
        <v>1.2805138384778401</v>
      </c>
      <c r="AO318" s="150">
        <v>71</v>
      </c>
      <c r="AP318" s="150">
        <v>3.1786941580755998E-2</v>
      </c>
      <c r="AQ318" s="150">
        <v>15.42</v>
      </c>
      <c r="AR318" s="150">
        <v>2.64757767087593</v>
      </c>
      <c r="AS318" s="150">
        <v>21681.139999999901</v>
      </c>
      <c r="AT318" s="150">
        <v>0.49074105184300298</v>
      </c>
      <c r="AU318" s="150">
        <v>26077881.670000002</v>
      </c>
    </row>
    <row r="319" spans="1:47" ht="14.5" x14ac:dyDescent="0.35">
      <c r="A319" s="151" t="s">
        <v>1091</v>
      </c>
      <c r="B319" s="151" t="s">
        <v>232</v>
      </c>
      <c r="C319" s="151" t="s">
        <v>233</v>
      </c>
      <c r="D319" t="s">
        <v>1520</v>
      </c>
      <c r="E319" s="150">
        <v>68.509</v>
      </c>
      <c r="F319" t="s">
        <v>1520</v>
      </c>
      <c r="G319" s="175">
        <v>2159289</v>
      </c>
      <c r="H319" s="150">
        <v>0.22530840829916601</v>
      </c>
      <c r="I319" s="150">
        <v>2117291</v>
      </c>
      <c r="J319" s="150">
        <v>3.3265820706179202E-3</v>
      </c>
      <c r="K319" s="150">
        <v>0.67491367861137697</v>
      </c>
      <c r="L319" s="176">
        <v>69529.81</v>
      </c>
      <c r="M319" s="175">
        <v>29624</v>
      </c>
      <c r="N319" s="150">
        <v>20</v>
      </c>
      <c r="O319" s="150">
        <v>267.19</v>
      </c>
      <c r="P319" s="150">
        <v>40.200000000000003</v>
      </c>
      <c r="Q319" s="150">
        <v>-489.78</v>
      </c>
      <c r="R319" s="150">
        <v>12672.5</v>
      </c>
      <c r="S319" s="150">
        <v>4454.9966409999997</v>
      </c>
      <c r="T319" s="150">
        <v>6311.5548208874197</v>
      </c>
      <c r="U319" s="150">
        <v>0.99988565221456904</v>
      </c>
      <c r="V319" s="150">
        <v>0.18934588956517201</v>
      </c>
      <c r="W319" s="150">
        <v>1.55249769132205E-2</v>
      </c>
      <c r="X319" s="150">
        <v>8944.7999999999993</v>
      </c>
      <c r="Y319" s="150">
        <v>306.10000000000002</v>
      </c>
      <c r="Z319" s="150">
        <v>56509.668376347603</v>
      </c>
      <c r="AA319" s="150">
        <v>11.428143712574901</v>
      </c>
      <c r="AB319" s="150">
        <v>14.554056324730499</v>
      </c>
      <c r="AC319" s="150">
        <v>40.5</v>
      </c>
      <c r="AD319" s="150">
        <v>109.999917061728</v>
      </c>
      <c r="AE319" s="150">
        <v>0.73219999999999996</v>
      </c>
      <c r="AF319" s="150">
        <v>0.123020564852627</v>
      </c>
      <c r="AG319" s="150">
        <v>0.15306172467677201</v>
      </c>
      <c r="AH319" s="150">
        <v>0.28288120432769298</v>
      </c>
      <c r="AI319" s="150">
        <v>191.312377692094</v>
      </c>
      <c r="AJ319" s="150">
        <v>5.2260853154303204</v>
      </c>
      <c r="AK319" s="150">
        <v>1.1653036269089601</v>
      </c>
      <c r="AL319" s="150">
        <v>1.9042698780705301</v>
      </c>
      <c r="AM319" s="150">
        <v>0.5</v>
      </c>
      <c r="AN319" s="150">
        <v>0.78372615039015503</v>
      </c>
      <c r="AO319" s="150">
        <v>9</v>
      </c>
      <c r="AP319" s="150">
        <v>5.7277628032344999E-2</v>
      </c>
      <c r="AQ319" s="150">
        <v>133.44</v>
      </c>
      <c r="AR319" s="150">
        <v>3.2389339154401799</v>
      </c>
      <c r="AS319" s="150">
        <v>173611.18</v>
      </c>
      <c r="AT319" s="150">
        <v>0.70726951942798</v>
      </c>
      <c r="AU319" s="150">
        <v>56455768.880000003</v>
      </c>
    </row>
    <row r="320" spans="1:47" ht="14.5" x14ac:dyDescent="0.35">
      <c r="A320" s="151" t="s">
        <v>1092</v>
      </c>
      <c r="B320" s="151" t="s">
        <v>608</v>
      </c>
      <c r="C320" s="151" t="s">
        <v>139</v>
      </c>
      <c r="D320" t="s">
        <v>1518</v>
      </c>
      <c r="E320" s="150">
        <v>108.502</v>
      </c>
      <c r="F320" t="s">
        <v>1516</v>
      </c>
      <c r="G320" s="175">
        <v>526685</v>
      </c>
      <c r="H320" s="150">
        <v>0.61846995013633599</v>
      </c>
      <c r="I320" s="150">
        <v>436636</v>
      </c>
      <c r="J320" s="150">
        <v>0</v>
      </c>
      <c r="K320" s="150">
        <v>0.71665280273356202</v>
      </c>
      <c r="L320" s="176">
        <v>148744.88</v>
      </c>
      <c r="M320" s="175">
        <v>48308</v>
      </c>
      <c r="N320" s="150">
        <v>16</v>
      </c>
      <c r="O320" s="150">
        <v>2.2599999999999998</v>
      </c>
      <c r="P320" s="150">
        <v>0</v>
      </c>
      <c r="Q320" s="150">
        <v>44.25</v>
      </c>
      <c r="R320" s="150">
        <v>10455</v>
      </c>
      <c r="S320" s="150">
        <v>836.380088</v>
      </c>
      <c r="T320" s="150">
        <v>922.742085705676</v>
      </c>
      <c r="U320" s="150">
        <v>3.6584001028967597E-2</v>
      </c>
      <c r="V320" s="150">
        <v>0.11152455724173101</v>
      </c>
      <c r="W320" s="150">
        <v>0</v>
      </c>
      <c r="X320" s="150">
        <v>9476.5</v>
      </c>
      <c r="Y320" s="150">
        <v>60.84</v>
      </c>
      <c r="Z320" s="150">
        <v>56816.548652202502</v>
      </c>
      <c r="AA320" s="150">
        <v>14.761194029850699</v>
      </c>
      <c r="AB320" s="150">
        <v>13.7472072320842</v>
      </c>
      <c r="AC320" s="150">
        <v>8</v>
      </c>
      <c r="AD320" s="150">
        <v>104.547511</v>
      </c>
      <c r="AE320" s="150">
        <v>0.25509999999999999</v>
      </c>
      <c r="AF320" s="150">
        <v>0.122969410659543</v>
      </c>
      <c r="AG320" s="150">
        <v>0.161807578634067</v>
      </c>
      <c r="AH320" s="150">
        <v>0.28803852298808502</v>
      </c>
      <c r="AI320" s="150">
        <v>182.072722898205</v>
      </c>
      <c r="AJ320" s="150">
        <v>4.5983623803207196</v>
      </c>
      <c r="AK320" s="150">
        <v>1.1851048712257499</v>
      </c>
      <c r="AL320" s="150">
        <v>2.8077537726060902</v>
      </c>
      <c r="AM320" s="150">
        <v>2.2999999999999998</v>
      </c>
      <c r="AN320" s="150">
        <v>1.21976752373671</v>
      </c>
      <c r="AO320" s="150">
        <v>53</v>
      </c>
      <c r="AP320" s="150">
        <v>0</v>
      </c>
      <c r="AQ320" s="150">
        <v>8.1300000000000008</v>
      </c>
      <c r="AR320" s="150">
        <v>3.0935639783790898</v>
      </c>
      <c r="AS320" s="150">
        <v>-31197.07</v>
      </c>
      <c r="AT320" s="150">
        <v>0.80368829738195402</v>
      </c>
      <c r="AU320" s="150">
        <v>8744385.9299999997</v>
      </c>
    </row>
    <row r="321" spans="1:47" ht="14.5" x14ac:dyDescent="0.35">
      <c r="A321" s="151" t="s">
        <v>1093</v>
      </c>
      <c r="B321" s="151" t="s">
        <v>713</v>
      </c>
      <c r="C321" s="151" t="s">
        <v>100</v>
      </c>
      <c r="D321" t="s">
        <v>1520</v>
      </c>
      <c r="E321" s="150">
        <v>93.480999999999995</v>
      </c>
      <c r="F321" t="s">
        <v>1520</v>
      </c>
      <c r="G321" s="175">
        <v>-1392497</v>
      </c>
      <c r="H321" s="150">
        <v>0.29648608375061902</v>
      </c>
      <c r="I321" s="150">
        <v>-1274104</v>
      </c>
      <c r="J321" s="150">
        <v>1.3895075111428999E-2</v>
      </c>
      <c r="K321" s="150">
        <v>0.74951138502173598</v>
      </c>
      <c r="L321" s="176">
        <v>171015.12</v>
      </c>
      <c r="M321" s="175">
        <v>39395</v>
      </c>
      <c r="N321" s="150">
        <v>156</v>
      </c>
      <c r="O321" s="150">
        <v>43.67</v>
      </c>
      <c r="P321" s="150">
        <v>0</v>
      </c>
      <c r="Q321" s="150">
        <v>200.77</v>
      </c>
      <c r="R321" s="150">
        <v>11478.7</v>
      </c>
      <c r="S321" s="150">
        <v>2083.688666</v>
      </c>
      <c r="T321" s="150">
        <v>2442.5156374504199</v>
      </c>
      <c r="U321" s="150">
        <v>0.38859381740285398</v>
      </c>
      <c r="V321" s="150">
        <v>0.132168849643299</v>
      </c>
      <c r="W321" s="150">
        <v>6.2268981022522898E-3</v>
      </c>
      <c r="X321" s="150">
        <v>9792.4</v>
      </c>
      <c r="Y321" s="150">
        <v>141.6</v>
      </c>
      <c r="Z321" s="150">
        <v>53146.185240113002</v>
      </c>
      <c r="AA321" s="150">
        <v>13.052980132450299</v>
      </c>
      <c r="AB321" s="150">
        <v>14.7153154378531</v>
      </c>
      <c r="AC321" s="150">
        <v>13</v>
      </c>
      <c r="AD321" s="150">
        <v>160.28374353846201</v>
      </c>
      <c r="AE321" s="150">
        <v>0.57689999999999997</v>
      </c>
      <c r="AF321" s="150">
        <v>0.10363375193594999</v>
      </c>
      <c r="AG321" s="150">
        <v>0.18268940074607101</v>
      </c>
      <c r="AH321" s="150">
        <v>0.30386321881915801</v>
      </c>
      <c r="AI321" s="150">
        <v>175.266106668932</v>
      </c>
      <c r="AJ321" s="150">
        <v>9.2211283953997807</v>
      </c>
      <c r="AK321" s="150">
        <v>1.03200714676889</v>
      </c>
      <c r="AL321" s="150">
        <v>2.6727319824753599</v>
      </c>
      <c r="AM321" s="150">
        <v>2</v>
      </c>
      <c r="AN321" s="150">
        <v>1.0738680114471599</v>
      </c>
      <c r="AO321" s="150">
        <v>91</v>
      </c>
      <c r="AP321" s="150">
        <v>1.51715039577836E-2</v>
      </c>
      <c r="AQ321" s="150">
        <v>16.05</v>
      </c>
      <c r="AR321" s="150">
        <v>3.7932124487104302</v>
      </c>
      <c r="AS321" s="150">
        <v>-127886.33</v>
      </c>
      <c r="AT321" s="150">
        <v>0.53978260151888202</v>
      </c>
      <c r="AU321" s="150">
        <v>23918100.379999999</v>
      </c>
    </row>
    <row r="322" spans="1:47" ht="14.5" x14ac:dyDescent="0.35">
      <c r="A322" s="151" t="s">
        <v>1094</v>
      </c>
      <c r="B322" s="151" t="s">
        <v>234</v>
      </c>
      <c r="C322" s="151" t="s">
        <v>113</v>
      </c>
      <c r="D322" t="s">
        <v>1520</v>
      </c>
      <c r="E322" s="150">
        <v>81.454999999999998</v>
      </c>
      <c r="F322" t="s">
        <v>1520</v>
      </c>
      <c r="G322" s="175">
        <v>1608105</v>
      </c>
      <c r="H322" s="150">
        <v>0.35571607236210001</v>
      </c>
      <c r="I322" s="150">
        <v>1489758</v>
      </c>
      <c r="J322" s="150">
        <v>1.8355272825086699E-2</v>
      </c>
      <c r="K322" s="150">
        <v>0.52212425155208098</v>
      </c>
      <c r="L322" s="176">
        <v>122929.48</v>
      </c>
      <c r="M322" s="175">
        <v>33384</v>
      </c>
      <c r="N322" s="150">
        <v>7</v>
      </c>
      <c r="O322" s="150">
        <v>14.5</v>
      </c>
      <c r="P322" s="150">
        <v>0</v>
      </c>
      <c r="Q322" s="150">
        <v>62.12</v>
      </c>
      <c r="R322" s="150">
        <v>10787</v>
      </c>
      <c r="S322" s="150">
        <v>1466.0552359999999</v>
      </c>
      <c r="T322" s="150">
        <v>1874.17354788998</v>
      </c>
      <c r="U322" s="150">
        <v>0.58595499808303297</v>
      </c>
      <c r="V322" s="150">
        <v>0.202644981379133</v>
      </c>
      <c r="W322" s="150">
        <v>0</v>
      </c>
      <c r="X322" s="150">
        <v>8438.1</v>
      </c>
      <c r="Y322" s="150">
        <v>88</v>
      </c>
      <c r="Z322" s="150">
        <v>54665.3295454545</v>
      </c>
      <c r="AA322" s="150">
        <v>12.761363636363599</v>
      </c>
      <c r="AB322" s="150">
        <v>16.659718590909101</v>
      </c>
      <c r="AC322" s="150">
        <v>12</v>
      </c>
      <c r="AD322" s="150">
        <v>122.171269666667</v>
      </c>
      <c r="AE322" s="150">
        <v>0.34389999999999998</v>
      </c>
      <c r="AF322" s="150">
        <v>0.10390045856471899</v>
      </c>
      <c r="AG322" s="150">
        <v>0.21946572571954101</v>
      </c>
      <c r="AH322" s="150">
        <v>0.323626866554518</v>
      </c>
      <c r="AI322" s="150">
        <v>246.97023079968</v>
      </c>
      <c r="AJ322" s="150">
        <v>4.4160830442563901</v>
      </c>
      <c r="AK322" s="150">
        <v>1.4296378068450499</v>
      </c>
      <c r="AL322" s="150">
        <v>2.2359056762190899</v>
      </c>
      <c r="AM322" s="150">
        <v>2</v>
      </c>
      <c r="AN322" s="150">
        <v>1.46625448726031</v>
      </c>
      <c r="AO322" s="150">
        <v>26</v>
      </c>
      <c r="AP322" s="150">
        <v>8.8967971530249101E-3</v>
      </c>
      <c r="AQ322" s="150">
        <v>42.69</v>
      </c>
      <c r="AR322" s="150">
        <v>3.4985073650137002</v>
      </c>
      <c r="AS322" s="150">
        <v>7561.70999999996</v>
      </c>
      <c r="AT322" s="150">
        <v>0.331016783660182</v>
      </c>
      <c r="AU322" s="150">
        <v>15814406.32</v>
      </c>
    </row>
    <row r="323" spans="1:47" ht="14.5" x14ac:dyDescent="0.35">
      <c r="A323" s="151" t="s">
        <v>1095</v>
      </c>
      <c r="B323" s="151" t="s">
        <v>370</v>
      </c>
      <c r="C323" s="151" t="s">
        <v>371</v>
      </c>
      <c r="D323" t="s">
        <v>1518</v>
      </c>
      <c r="E323" s="150">
        <v>96.93</v>
      </c>
      <c r="F323" t="s">
        <v>1516</v>
      </c>
      <c r="G323" s="175">
        <v>1088283</v>
      </c>
      <c r="H323" s="150">
        <v>0.43152279690162598</v>
      </c>
      <c r="I323" s="150">
        <v>1164711</v>
      </c>
      <c r="J323" s="150">
        <v>0</v>
      </c>
      <c r="K323" s="150">
        <v>0.80014007441375301</v>
      </c>
      <c r="L323" s="176">
        <v>154136.79</v>
      </c>
      <c r="M323" s="175">
        <v>53087</v>
      </c>
      <c r="N323" s="150">
        <v>165</v>
      </c>
      <c r="O323" s="150">
        <v>72.06</v>
      </c>
      <c r="P323" s="150">
        <v>0</v>
      </c>
      <c r="Q323" s="150">
        <v>-132.77000000000001</v>
      </c>
      <c r="R323" s="150">
        <v>11063</v>
      </c>
      <c r="S323" s="150">
        <v>5005.4301779999996</v>
      </c>
      <c r="T323" s="150">
        <v>6145.2834721278696</v>
      </c>
      <c r="U323" s="150">
        <v>0.201622795865918</v>
      </c>
      <c r="V323" s="150">
        <v>0.17216626590610701</v>
      </c>
      <c r="W323" s="150">
        <v>7.6464117246547699E-3</v>
      </c>
      <c r="X323" s="150">
        <v>9011</v>
      </c>
      <c r="Y323" s="150">
        <v>297.99</v>
      </c>
      <c r="Z323" s="150">
        <v>64207.2082955804</v>
      </c>
      <c r="AA323" s="150">
        <v>13.472049689441</v>
      </c>
      <c r="AB323" s="150">
        <v>16.797309231853401</v>
      </c>
      <c r="AC323" s="150">
        <v>32.75</v>
      </c>
      <c r="AD323" s="150">
        <v>152.837562687023</v>
      </c>
      <c r="AE323" s="150">
        <v>0.64339999999999997</v>
      </c>
      <c r="AF323" s="150">
        <v>0.12579517293988901</v>
      </c>
      <c r="AG323" s="150">
        <v>0.13484333787091499</v>
      </c>
      <c r="AH323" s="150">
        <v>0.27313006478259799</v>
      </c>
      <c r="AI323" s="150">
        <v>261.53396480361403</v>
      </c>
      <c r="AJ323" s="150">
        <v>4.3119213346675904</v>
      </c>
      <c r="AK323" s="150">
        <v>0.66249544339961397</v>
      </c>
      <c r="AL323" s="150">
        <v>1.7035861017959</v>
      </c>
      <c r="AM323" s="150">
        <v>5</v>
      </c>
      <c r="AN323" s="150">
        <v>1.14121148048968</v>
      </c>
      <c r="AO323" s="150">
        <v>140</v>
      </c>
      <c r="AP323" s="150">
        <v>2.8882575757575801E-2</v>
      </c>
      <c r="AQ323" s="150">
        <v>14.31</v>
      </c>
      <c r="AR323" s="150">
        <v>4.0669802020925498</v>
      </c>
      <c r="AS323" s="150">
        <v>40414.5</v>
      </c>
      <c r="AT323" s="150">
        <v>0.39147706419392397</v>
      </c>
      <c r="AU323" s="150">
        <v>55375297.090000004</v>
      </c>
    </row>
    <row r="324" spans="1:47" ht="14.5" x14ac:dyDescent="0.35">
      <c r="A324" s="151" t="s">
        <v>1096</v>
      </c>
      <c r="B324" s="151" t="s">
        <v>761</v>
      </c>
      <c r="C324" s="151" t="s">
        <v>183</v>
      </c>
      <c r="D324" t="s">
        <v>1516</v>
      </c>
      <c r="E324" s="150">
        <v>105.273</v>
      </c>
      <c r="F324" t="s">
        <v>1516</v>
      </c>
      <c r="G324" s="175">
        <v>-6877557</v>
      </c>
      <c r="H324" s="150">
        <v>0.31423447863494403</v>
      </c>
      <c r="I324" s="150">
        <v>-7035798</v>
      </c>
      <c r="J324" s="150">
        <v>0</v>
      </c>
      <c r="K324" s="150">
        <v>0.90637625540025601</v>
      </c>
      <c r="L324" s="176">
        <v>170429.22</v>
      </c>
      <c r="M324" s="175">
        <v>70284</v>
      </c>
      <c r="N324" s="150">
        <v>179</v>
      </c>
      <c r="O324" s="150">
        <v>60.07</v>
      </c>
      <c r="P324" s="150">
        <v>0</v>
      </c>
      <c r="Q324" s="150">
        <v>108.13</v>
      </c>
      <c r="R324" s="150">
        <v>11731.8</v>
      </c>
      <c r="S324" s="150">
        <v>10095.958796000001</v>
      </c>
      <c r="T324" s="150">
        <v>11661.8387545428</v>
      </c>
      <c r="U324" s="150">
        <v>8.5808277599472099E-2</v>
      </c>
      <c r="V324" s="150">
        <v>9.14231180663784E-2</v>
      </c>
      <c r="W324" s="150">
        <v>7.0737777206752395E-2</v>
      </c>
      <c r="X324" s="150">
        <v>10156.5</v>
      </c>
      <c r="Y324" s="150">
        <v>540.69000000000005</v>
      </c>
      <c r="Z324" s="150">
        <v>79891.948473247205</v>
      </c>
      <c r="AA324" s="150">
        <v>12.835355285961899</v>
      </c>
      <c r="AB324" s="150">
        <v>18.672360864820899</v>
      </c>
      <c r="AC324" s="150">
        <v>49.4</v>
      </c>
      <c r="AD324" s="150">
        <v>204.37163554655899</v>
      </c>
      <c r="AE324" t="s">
        <v>1581</v>
      </c>
      <c r="AF324" s="150">
        <v>0.113301055137116</v>
      </c>
      <c r="AG324" s="150">
        <v>0.16513006677897901</v>
      </c>
      <c r="AH324" s="150">
        <v>0.28576439447354701</v>
      </c>
      <c r="AI324" s="150">
        <v>161.859020328751</v>
      </c>
      <c r="AJ324" s="150">
        <v>6.6960799989229702</v>
      </c>
      <c r="AK324" s="150">
        <v>1.31787972991001</v>
      </c>
      <c r="AL324" s="150">
        <v>2.3605423034510302</v>
      </c>
      <c r="AM324" s="150">
        <v>0.43</v>
      </c>
      <c r="AN324" s="150">
        <v>0.86430290023353296</v>
      </c>
      <c r="AO324" s="150">
        <v>25</v>
      </c>
      <c r="AP324" s="150">
        <v>4.6762080204052703E-2</v>
      </c>
      <c r="AQ324" s="150">
        <v>278.92</v>
      </c>
      <c r="AR324" s="150">
        <v>5.3163628057058903</v>
      </c>
      <c r="AS324" s="150">
        <v>-63472.340000000302</v>
      </c>
      <c r="AT324" s="150">
        <v>0.35801398534594903</v>
      </c>
      <c r="AU324" s="150">
        <v>118443921.56999999</v>
      </c>
    </row>
    <row r="325" spans="1:47" ht="14.5" x14ac:dyDescent="0.35">
      <c r="A325" s="151" t="s">
        <v>1097</v>
      </c>
      <c r="B325" s="151" t="s">
        <v>235</v>
      </c>
      <c r="C325" s="151" t="s">
        <v>100</v>
      </c>
      <c r="D325" t="s">
        <v>1519</v>
      </c>
      <c r="E325" s="150">
        <v>81.975999999999999</v>
      </c>
      <c r="F325" t="s">
        <v>1519</v>
      </c>
      <c r="G325" s="175">
        <v>5132014</v>
      </c>
      <c r="H325" s="150">
        <v>0.48488446036182598</v>
      </c>
      <c r="I325" s="150">
        <v>3931170</v>
      </c>
      <c r="J325" s="150">
        <v>0</v>
      </c>
      <c r="K325" s="150">
        <v>0.66105307459222296</v>
      </c>
      <c r="L325" s="176">
        <v>101200.3</v>
      </c>
      <c r="M325" t="s">
        <v>1581</v>
      </c>
      <c r="N325" s="150">
        <v>0</v>
      </c>
      <c r="O325" s="150">
        <v>100.44</v>
      </c>
      <c r="P325" s="150">
        <v>0</v>
      </c>
      <c r="Q325" s="150">
        <v>-81.69</v>
      </c>
      <c r="R325" s="150">
        <v>12062.1</v>
      </c>
      <c r="S325" s="150">
        <v>3937.243058</v>
      </c>
      <c r="T325" s="150">
        <v>5429.0114535899102</v>
      </c>
      <c r="U325" s="150">
        <v>0</v>
      </c>
      <c r="V325" s="150">
        <v>0</v>
      </c>
      <c r="W325" s="150">
        <v>0</v>
      </c>
      <c r="X325" s="150">
        <v>8747.7000000000007</v>
      </c>
      <c r="Y325" s="150">
        <v>253.45</v>
      </c>
      <c r="Z325" s="150">
        <v>61537.364371670898</v>
      </c>
      <c r="AA325" s="150">
        <v>14.366300366300401</v>
      </c>
      <c r="AB325" s="150">
        <v>15.534594823436599</v>
      </c>
      <c r="AC325" s="150">
        <v>32</v>
      </c>
      <c r="AD325" s="150">
        <v>123.0388455625</v>
      </c>
      <c r="AE325" s="150">
        <v>0.49930000000000002</v>
      </c>
      <c r="AF325" s="150">
        <v>0.106245280258517</v>
      </c>
      <c r="AG325" s="150">
        <v>0.166755016969869</v>
      </c>
      <c r="AH325" s="150">
        <v>0.275063776726515</v>
      </c>
      <c r="AI325" s="150">
        <v>168.74751957464801</v>
      </c>
      <c r="AJ325" s="150">
        <v>12.001217790487701</v>
      </c>
      <c r="AK325" s="150">
        <v>1.4417177001806101</v>
      </c>
      <c r="AL325" s="150">
        <v>2.8291439494280599</v>
      </c>
      <c r="AM325" s="150">
        <v>4.5999999999999996</v>
      </c>
      <c r="AN325" s="150">
        <v>1.03312863694037</v>
      </c>
      <c r="AO325" s="150">
        <v>13</v>
      </c>
      <c r="AP325" s="150">
        <v>3.5208243881494197E-2</v>
      </c>
      <c r="AQ325" s="150">
        <v>154.85</v>
      </c>
      <c r="AR325" s="150">
        <v>2.5111899628199401</v>
      </c>
      <c r="AS325" s="150">
        <v>-11867.370000000101</v>
      </c>
      <c r="AT325" s="150">
        <v>0.68454131884980396</v>
      </c>
      <c r="AU325" s="150">
        <v>47491494.920000002</v>
      </c>
    </row>
    <row r="326" spans="1:47" ht="14.5" x14ac:dyDescent="0.35">
      <c r="A326" s="151" t="s">
        <v>1098</v>
      </c>
      <c r="B326" s="151" t="s">
        <v>736</v>
      </c>
      <c r="C326" s="151" t="s">
        <v>192</v>
      </c>
      <c r="D326" t="s">
        <v>1520</v>
      </c>
      <c r="E326" s="150">
        <v>91.353999999999999</v>
      </c>
      <c r="F326" t="s">
        <v>1520</v>
      </c>
      <c r="G326" s="175">
        <v>82178</v>
      </c>
      <c r="H326" s="150">
        <v>0.42499743543127999</v>
      </c>
      <c r="I326" s="150">
        <v>205417</v>
      </c>
      <c r="J326" s="150">
        <v>0</v>
      </c>
      <c r="K326" s="150">
        <v>0.653361765740611</v>
      </c>
      <c r="L326" s="176">
        <v>210323.16</v>
      </c>
      <c r="M326" s="175">
        <v>42084</v>
      </c>
      <c r="N326" s="150">
        <v>1</v>
      </c>
      <c r="O326" s="150">
        <v>19.489999999999998</v>
      </c>
      <c r="P326" s="150">
        <v>0</v>
      </c>
      <c r="Q326" s="150">
        <v>-40.19</v>
      </c>
      <c r="R326" s="150">
        <v>13155.4</v>
      </c>
      <c r="S326" s="150">
        <v>635.55042800000001</v>
      </c>
      <c r="T326" s="150">
        <v>743.35041614758302</v>
      </c>
      <c r="U326" s="150">
        <v>0.361145233938856</v>
      </c>
      <c r="V326" s="150">
        <v>0.111088407606265</v>
      </c>
      <c r="W326" s="150">
        <v>0</v>
      </c>
      <c r="X326" s="150">
        <v>11247.6</v>
      </c>
      <c r="Y326" s="150">
        <v>49.47</v>
      </c>
      <c r="Z326" s="150">
        <v>45395.998585000998</v>
      </c>
      <c r="AA326" s="150">
        <v>7.828125</v>
      </c>
      <c r="AB326" s="150">
        <v>12.847188760865199</v>
      </c>
      <c r="AC326" s="150">
        <v>6.63</v>
      </c>
      <c r="AD326" s="150">
        <v>95.859793061840094</v>
      </c>
      <c r="AE326" s="150">
        <v>0.49930000000000002</v>
      </c>
      <c r="AF326" s="150">
        <v>0.106216348372912</v>
      </c>
      <c r="AG326" s="150">
        <v>0.172260070886049</v>
      </c>
      <c r="AH326" s="150">
        <v>0.28576943863874099</v>
      </c>
      <c r="AI326" s="150">
        <v>175.24022499753599</v>
      </c>
      <c r="AJ326" s="150">
        <v>7.8050668019465901</v>
      </c>
      <c r="AK326" s="150">
        <v>1.0799852748397301</v>
      </c>
      <c r="AL326" s="150">
        <v>4.2418885018047296</v>
      </c>
      <c r="AM326" s="150">
        <v>2</v>
      </c>
      <c r="AN326" s="150">
        <v>1.3964237204505501</v>
      </c>
      <c r="AO326" s="150">
        <v>49</v>
      </c>
      <c r="AP326" s="150">
        <v>4.3879907621247098E-2</v>
      </c>
      <c r="AQ326" s="150">
        <v>7.55</v>
      </c>
      <c r="AR326" s="150">
        <v>3.4270507990479402</v>
      </c>
      <c r="AS326" s="150">
        <v>18585.580000000002</v>
      </c>
      <c r="AT326" s="150">
        <v>0.45902468235507699</v>
      </c>
      <c r="AU326" s="150">
        <v>8360936.75</v>
      </c>
    </row>
    <row r="327" spans="1:47" ht="14.5" x14ac:dyDescent="0.35">
      <c r="A327" s="151" t="s">
        <v>1099</v>
      </c>
      <c r="B327" s="151" t="s">
        <v>236</v>
      </c>
      <c r="C327" s="151" t="s">
        <v>237</v>
      </c>
      <c r="D327" t="s">
        <v>1516</v>
      </c>
      <c r="E327" s="150">
        <v>95.506</v>
      </c>
      <c r="F327" t="s">
        <v>1516</v>
      </c>
      <c r="G327" s="175">
        <v>1119037</v>
      </c>
      <c r="H327" s="150">
        <v>0.14393039191464499</v>
      </c>
      <c r="I327" s="150">
        <v>1119037</v>
      </c>
      <c r="J327" s="150">
        <v>0</v>
      </c>
      <c r="K327" s="150">
        <v>0.79638035267893104</v>
      </c>
      <c r="L327" s="176">
        <v>169912.87</v>
      </c>
      <c r="M327" s="175">
        <v>41945</v>
      </c>
      <c r="N327" s="150">
        <v>26</v>
      </c>
      <c r="O327" s="150">
        <v>79.13</v>
      </c>
      <c r="P327" s="150">
        <v>0</v>
      </c>
      <c r="Q327" s="150">
        <v>-38.03</v>
      </c>
      <c r="R327" s="150">
        <v>14145.7</v>
      </c>
      <c r="S327" s="150">
        <v>2174.8470299999999</v>
      </c>
      <c r="T327" s="150">
        <v>2609.32230108147</v>
      </c>
      <c r="U327" s="150">
        <v>0.34138912427326001</v>
      </c>
      <c r="V327" s="150">
        <v>0.119200560050423</v>
      </c>
      <c r="W327" s="150">
        <v>9.9737295086910101E-3</v>
      </c>
      <c r="X327" s="150">
        <v>11790.3</v>
      </c>
      <c r="Y327" s="150">
        <v>151.57</v>
      </c>
      <c r="Z327" s="150">
        <v>75546.947219106703</v>
      </c>
      <c r="AA327" s="150">
        <v>16.183431952662701</v>
      </c>
      <c r="AB327" s="150">
        <v>14.348796133799601</v>
      </c>
      <c r="AC327" s="150">
        <v>19.3</v>
      </c>
      <c r="AD327" s="150">
        <v>112.686374611399</v>
      </c>
      <c r="AE327" s="150">
        <v>0.54359999999999997</v>
      </c>
      <c r="AF327" s="150">
        <v>0.121506698410817</v>
      </c>
      <c r="AG327" s="150">
        <v>0.12811617542539</v>
      </c>
      <c r="AH327" s="150">
        <v>0.25599543051562801</v>
      </c>
      <c r="AI327" s="150">
        <v>188.973750489477</v>
      </c>
      <c r="AJ327" s="150">
        <v>7.9268874349435103</v>
      </c>
      <c r="AK327" s="150">
        <v>1.66317448885493</v>
      </c>
      <c r="AL327" s="150">
        <v>3.1384947042378299</v>
      </c>
      <c r="AM327" s="150">
        <v>2.65</v>
      </c>
      <c r="AN327" s="150">
        <v>0.82785643217909</v>
      </c>
      <c r="AO327" s="150">
        <v>9</v>
      </c>
      <c r="AP327" s="150">
        <v>7.55760368663594E-2</v>
      </c>
      <c r="AQ327" s="150">
        <v>103.44</v>
      </c>
      <c r="AR327" s="150">
        <v>3.7278679633783098</v>
      </c>
      <c r="AS327" s="150">
        <v>-31938.799999999901</v>
      </c>
      <c r="AT327" s="150">
        <v>0.43038275968616801</v>
      </c>
      <c r="AU327" s="150">
        <v>30764689.210000001</v>
      </c>
    </row>
    <row r="328" spans="1:47" ht="14.5" x14ac:dyDescent="0.35">
      <c r="A328" s="151" t="s">
        <v>1100</v>
      </c>
      <c r="B328" s="151" t="s">
        <v>238</v>
      </c>
      <c r="C328" s="151" t="s">
        <v>109</v>
      </c>
      <c r="D328" t="s">
        <v>1518</v>
      </c>
      <c r="E328" s="150">
        <v>96.68</v>
      </c>
      <c r="F328" t="s">
        <v>1516</v>
      </c>
      <c r="G328" s="175">
        <v>2617460</v>
      </c>
      <c r="H328" s="150">
        <v>0.70840279584080601</v>
      </c>
      <c r="I328" s="150">
        <v>2701959</v>
      </c>
      <c r="J328" s="150">
        <v>0</v>
      </c>
      <c r="K328" s="150">
        <v>0.74689383022814504</v>
      </c>
      <c r="L328" s="176">
        <v>329378.82</v>
      </c>
      <c r="M328" s="175">
        <v>50585</v>
      </c>
      <c r="N328" s="150">
        <v>21</v>
      </c>
      <c r="O328" s="150">
        <v>36.46</v>
      </c>
      <c r="P328" s="150">
        <v>0</v>
      </c>
      <c r="Q328" s="150">
        <v>-15.62</v>
      </c>
      <c r="R328" s="150">
        <v>15593.9</v>
      </c>
      <c r="S328" s="150">
        <v>4195.0340990000004</v>
      </c>
      <c r="T328" s="150">
        <v>5474.4375093031604</v>
      </c>
      <c r="U328" s="150">
        <v>0.2865062337125</v>
      </c>
      <c r="V328" s="150">
        <v>0.17369974779792599</v>
      </c>
      <c r="W328" s="150">
        <v>3.5323453755792697E-2</v>
      </c>
      <c r="X328" s="150">
        <v>11949.5</v>
      </c>
      <c r="Y328" s="150">
        <v>314.74</v>
      </c>
      <c r="Z328" s="150">
        <v>79829.784393467606</v>
      </c>
      <c r="AA328" s="150">
        <v>15.4580838323353</v>
      </c>
      <c r="AB328" s="150">
        <v>13.3285699275593</v>
      </c>
      <c r="AC328" s="150">
        <v>40</v>
      </c>
      <c r="AD328" s="150">
        <v>104.875852475</v>
      </c>
      <c r="AE328" t="s">
        <v>1581</v>
      </c>
      <c r="AF328" s="150">
        <v>0.111860273275756</v>
      </c>
      <c r="AG328" s="150">
        <v>0.17230382362107399</v>
      </c>
      <c r="AH328" s="150">
        <v>0.28757921591345997</v>
      </c>
      <c r="AI328" s="150">
        <v>194.89019176146601</v>
      </c>
      <c r="AJ328" s="150">
        <v>9.1513913898609403</v>
      </c>
      <c r="AK328" s="150">
        <v>1.7148636754483699</v>
      </c>
      <c r="AL328" s="150">
        <v>5.0625667617858303</v>
      </c>
      <c r="AM328" s="150">
        <v>5.2</v>
      </c>
      <c r="AN328" s="150">
        <v>0.56801275963248099</v>
      </c>
      <c r="AO328" s="150">
        <v>22</v>
      </c>
      <c r="AP328" s="150">
        <v>9.3835242771413002E-2</v>
      </c>
      <c r="AQ328" s="150">
        <v>72.05</v>
      </c>
      <c r="AR328" s="150">
        <v>6.4930126177617398</v>
      </c>
      <c r="AS328" s="150">
        <v>106729.53</v>
      </c>
      <c r="AT328" s="150">
        <v>0.240542343523233</v>
      </c>
      <c r="AU328" s="150">
        <v>65416886.25</v>
      </c>
    </row>
    <row r="329" spans="1:47" ht="14.5" x14ac:dyDescent="0.35">
      <c r="A329" s="151" t="s">
        <v>1101</v>
      </c>
      <c r="B329" s="151" t="s">
        <v>633</v>
      </c>
      <c r="C329" s="151" t="s">
        <v>335</v>
      </c>
      <c r="D329" t="s">
        <v>1517</v>
      </c>
      <c r="E329" s="150">
        <v>87.552999999999997</v>
      </c>
      <c r="F329" t="s">
        <v>1517</v>
      </c>
      <c r="G329" s="175">
        <v>544299</v>
      </c>
      <c r="H329" s="150">
        <v>0.231214348724227</v>
      </c>
      <c r="I329" s="150">
        <v>544299</v>
      </c>
      <c r="J329" s="150">
        <v>0</v>
      </c>
      <c r="K329" s="150">
        <v>0.71059243298125296</v>
      </c>
      <c r="L329" s="176">
        <v>98074.66</v>
      </c>
      <c r="M329" s="175">
        <v>33423</v>
      </c>
      <c r="N329" s="150">
        <v>20</v>
      </c>
      <c r="O329" s="150">
        <v>78.5</v>
      </c>
      <c r="P329" s="150">
        <v>0</v>
      </c>
      <c r="Q329" s="150">
        <v>378.95</v>
      </c>
      <c r="R329" s="150">
        <v>9017.4</v>
      </c>
      <c r="S329" s="150">
        <v>2447.248251</v>
      </c>
      <c r="T329" s="150">
        <v>3490.79985123694</v>
      </c>
      <c r="U329" s="150">
        <v>0.96919438517559697</v>
      </c>
      <c r="V329" s="150">
        <v>0.229064823223772</v>
      </c>
      <c r="W329" s="150">
        <v>4.0862221460016498E-4</v>
      </c>
      <c r="X329" s="150">
        <v>6321.7</v>
      </c>
      <c r="Y329" s="150">
        <v>121.37</v>
      </c>
      <c r="Z329" s="150">
        <v>54856.701491307598</v>
      </c>
      <c r="AA329" s="150">
        <v>13.862595419847301</v>
      </c>
      <c r="AB329" s="150">
        <v>20.163535066326101</v>
      </c>
      <c r="AC329" s="150">
        <v>17.22</v>
      </c>
      <c r="AD329" s="150">
        <v>142.116623170732</v>
      </c>
      <c r="AE329" s="150">
        <v>0.42159999999999997</v>
      </c>
      <c r="AF329" s="150">
        <v>0.11132016069746301</v>
      </c>
      <c r="AG329" s="150">
        <v>0.19941752405642399</v>
      </c>
      <c r="AH329" s="150">
        <v>0.31034646575225699</v>
      </c>
      <c r="AI329" s="150">
        <v>120.263647090048</v>
      </c>
      <c r="AJ329" s="150">
        <v>6.48758340553489</v>
      </c>
      <c r="AK329" s="150">
        <v>1.8222931892700001</v>
      </c>
      <c r="AL329" s="150">
        <v>3.3157374241883701</v>
      </c>
      <c r="AM329" s="150">
        <v>0.5</v>
      </c>
      <c r="AN329" s="150">
        <v>1.57024815893153</v>
      </c>
      <c r="AO329" s="150">
        <v>54</v>
      </c>
      <c r="AP329" s="150">
        <v>8.65445356917246E-2</v>
      </c>
      <c r="AQ329" s="150">
        <v>28.81</v>
      </c>
      <c r="AR329" s="150">
        <v>2.0830128822216598</v>
      </c>
      <c r="AS329" s="150">
        <v>27376.320000000102</v>
      </c>
      <c r="AT329" s="150">
        <v>0.56135838804746296</v>
      </c>
      <c r="AU329" s="150">
        <v>22067771.52</v>
      </c>
    </row>
    <row r="330" spans="1:47" ht="14.5" x14ac:dyDescent="0.35">
      <c r="A330" s="151" t="s">
        <v>1102</v>
      </c>
      <c r="B330" s="151" t="s">
        <v>523</v>
      </c>
      <c r="C330" s="151" t="s">
        <v>179</v>
      </c>
      <c r="D330" t="s">
        <v>1520</v>
      </c>
      <c r="E330" s="150">
        <v>85.504999999999995</v>
      </c>
      <c r="F330" t="s">
        <v>1520</v>
      </c>
      <c r="G330" s="175">
        <v>277927</v>
      </c>
      <c r="H330" s="150">
        <v>0.73079120498434502</v>
      </c>
      <c r="I330" s="150">
        <v>657606</v>
      </c>
      <c r="J330" s="150">
        <v>1.33093115051106E-2</v>
      </c>
      <c r="K330" s="150">
        <v>0.59702400022011104</v>
      </c>
      <c r="L330" s="176">
        <v>177451.62</v>
      </c>
      <c r="M330" s="175">
        <v>40336</v>
      </c>
      <c r="N330" s="150">
        <v>21</v>
      </c>
      <c r="O330" s="150">
        <v>9.82</v>
      </c>
      <c r="P330" s="150">
        <v>0</v>
      </c>
      <c r="Q330" s="150">
        <v>-30.36</v>
      </c>
      <c r="R330" s="150">
        <v>11583</v>
      </c>
      <c r="S330" s="150">
        <v>668.08470799999998</v>
      </c>
      <c r="T330" s="150">
        <v>790.14108819687704</v>
      </c>
      <c r="U330" s="150">
        <v>0.37512062766747201</v>
      </c>
      <c r="V330" s="150">
        <v>0.10624967335728901</v>
      </c>
      <c r="W330" s="150">
        <v>2.6703752961817501E-2</v>
      </c>
      <c r="X330" s="150">
        <v>9793.7999999999993</v>
      </c>
      <c r="Y330" s="150">
        <v>53.59</v>
      </c>
      <c r="Z330" s="150">
        <v>52576.310319089403</v>
      </c>
      <c r="AA330" s="150">
        <v>12.4477611940299</v>
      </c>
      <c r="AB330" s="150">
        <v>12.466592797163599</v>
      </c>
      <c r="AC330" s="150">
        <v>6.13</v>
      </c>
      <c r="AD330" s="150">
        <v>108.986086133768</v>
      </c>
      <c r="AE330" s="150">
        <v>0.27739999999999998</v>
      </c>
      <c r="AF330" s="150">
        <v>0.109243313759723</v>
      </c>
      <c r="AG330" s="150">
        <v>0.19294475699094299</v>
      </c>
      <c r="AH330" s="150">
        <v>0.30652448822759498</v>
      </c>
      <c r="AI330" s="150">
        <v>177.08532852693301</v>
      </c>
      <c r="AJ330" s="150">
        <v>5.2595914900091296</v>
      </c>
      <c r="AK330" s="150">
        <v>1.3644980897318899</v>
      </c>
      <c r="AL330" s="150">
        <v>2.3313299185177701</v>
      </c>
      <c r="AM330" s="150">
        <v>3.36</v>
      </c>
      <c r="AN330" s="150">
        <v>1.2732244149315599</v>
      </c>
      <c r="AO330" s="150">
        <v>102</v>
      </c>
      <c r="AP330" s="150">
        <v>0.11304347826087</v>
      </c>
      <c r="AQ330" s="150">
        <v>2.17</v>
      </c>
      <c r="AR330" s="150">
        <v>3.6907631515095498</v>
      </c>
      <c r="AS330" s="150">
        <v>-17716.8</v>
      </c>
      <c r="AT330" s="150">
        <v>0.58836517745557804</v>
      </c>
      <c r="AU330" s="150">
        <v>7738446.9500000002</v>
      </c>
    </row>
    <row r="331" spans="1:47" ht="14.5" x14ac:dyDescent="0.35">
      <c r="A331" s="151" t="s">
        <v>1529</v>
      </c>
      <c r="B331" s="151" t="s">
        <v>743</v>
      </c>
      <c r="C331" s="151" t="s">
        <v>192</v>
      </c>
      <c r="D331" t="s">
        <v>1518</v>
      </c>
      <c r="E331" s="150">
        <v>97.299000000000007</v>
      </c>
      <c r="F331" t="s">
        <v>1516</v>
      </c>
      <c r="G331" s="175">
        <v>-168751</v>
      </c>
      <c r="H331" s="150">
        <v>0.60345986577585498</v>
      </c>
      <c r="I331" s="150">
        <v>-160072</v>
      </c>
      <c r="J331" s="150">
        <v>0</v>
      </c>
      <c r="K331" s="150">
        <v>0.75086756682056</v>
      </c>
      <c r="L331" s="176">
        <v>81259.55</v>
      </c>
      <c r="M331" s="175">
        <v>36613</v>
      </c>
      <c r="N331" s="150">
        <v>1</v>
      </c>
      <c r="O331" s="150">
        <v>9.9499999999999993</v>
      </c>
      <c r="P331" s="150">
        <v>0</v>
      </c>
      <c r="Q331" s="150">
        <v>176</v>
      </c>
      <c r="R331" s="150">
        <v>10340.1</v>
      </c>
      <c r="S331" s="150">
        <v>766.38298199999997</v>
      </c>
      <c r="T331" s="150">
        <v>897.99033688291695</v>
      </c>
      <c r="U331" s="150">
        <v>0.342905092065314</v>
      </c>
      <c r="V331" s="150">
        <v>0.138404662539858</v>
      </c>
      <c r="W331" s="150">
        <v>0</v>
      </c>
      <c r="X331" s="150">
        <v>8824.6</v>
      </c>
      <c r="Y331" s="150">
        <v>54.22</v>
      </c>
      <c r="Z331" s="150">
        <v>59333.736812984098</v>
      </c>
      <c r="AA331" s="150">
        <v>11.887323943662</v>
      </c>
      <c r="AB331" s="150">
        <v>14.1346916635928</v>
      </c>
      <c r="AC331" s="150">
        <v>7.79</v>
      </c>
      <c r="AD331" s="150">
        <v>98.380357124518596</v>
      </c>
      <c r="AE331" s="150">
        <v>0.65459999999999996</v>
      </c>
      <c r="AF331" s="150">
        <v>0.109951922913042</v>
      </c>
      <c r="AG331" s="150">
        <v>0.16463204086708999</v>
      </c>
      <c r="AH331" s="150">
        <v>0.27642642903341103</v>
      </c>
      <c r="AI331" s="150">
        <v>239.823957886372</v>
      </c>
      <c r="AJ331" s="150">
        <v>6.4037321610254798</v>
      </c>
      <c r="AK331" s="150">
        <v>0.90161852478549698</v>
      </c>
      <c r="AL331" s="150">
        <v>2.4713716219524802</v>
      </c>
      <c r="AM331" s="150">
        <v>3.65</v>
      </c>
      <c r="AN331" s="150">
        <v>0.32283275802627898</v>
      </c>
      <c r="AO331" s="150">
        <v>2</v>
      </c>
      <c r="AP331" s="150">
        <v>0</v>
      </c>
      <c r="AQ331" s="150">
        <v>25</v>
      </c>
      <c r="AR331" s="150">
        <v>3.6616898218829501</v>
      </c>
      <c r="AS331" s="150">
        <v>-16019.18</v>
      </c>
      <c r="AT331" s="150">
        <v>0.22412641029477701</v>
      </c>
      <c r="AU331" s="150">
        <v>7924447.0599999996</v>
      </c>
    </row>
    <row r="332" spans="1:47" ht="14.5" x14ac:dyDescent="0.35">
      <c r="A332" s="151" t="s">
        <v>1103</v>
      </c>
      <c r="B332" s="151" t="s">
        <v>372</v>
      </c>
      <c r="C332" s="151" t="s">
        <v>308</v>
      </c>
      <c r="D332" t="s">
        <v>1516</v>
      </c>
      <c r="E332" s="150">
        <v>97.23</v>
      </c>
      <c r="F332" t="s">
        <v>1516</v>
      </c>
      <c r="G332" s="175">
        <v>1113179</v>
      </c>
      <c r="H332" s="150">
        <v>0.76074349476846304</v>
      </c>
      <c r="I332" s="150">
        <v>1305953</v>
      </c>
      <c r="J332" s="150">
        <v>0</v>
      </c>
      <c r="K332" s="150">
        <v>0.59683363388978805</v>
      </c>
      <c r="L332" s="176">
        <v>137420.82999999999</v>
      </c>
      <c r="M332" s="175">
        <v>44109</v>
      </c>
      <c r="N332" s="150">
        <v>51</v>
      </c>
      <c r="O332" s="150">
        <v>5.71</v>
      </c>
      <c r="P332" s="150">
        <v>0</v>
      </c>
      <c r="Q332" s="150">
        <v>84.85</v>
      </c>
      <c r="R332" s="150">
        <v>10403.700000000001</v>
      </c>
      <c r="S332" s="150">
        <v>814.68800899999997</v>
      </c>
      <c r="T332" s="150">
        <v>984.65006967016802</v>
      </c>
      <c r="U332" s="150">
        <v>0.29850868100846201</v>
      </c>
      <c r="V332" s="150">
        <v>0.16370388974265601</v>
      </c>
      <c r="W332" s="150">
        <v>0</v>
      </c>
      <c r="X332" s="150">
        <v>8607.9</v>
      </c>
      <c r="Y332" s="150">
        <v>59.95</v>
      </c>
      <c r="Z332" s="150">
        <v>53528.278565471199</v>
      </c>
      <c r="AA332" s="150">
        <v>12.6103896103896</v>
      </c>
      <c r="AB332" s="150">
        <v>13.5894580316931</v>
      </c>
      <c r="AC332" s="150">
        <v>8.5</v>
      </c>
      <c r="AD332" s="150">
        <v>95.845648117647102</v>
      </c>
      <c r="AE332" s="150">
        <v>0.65459999999999996</v>
      </c>
      <c r="AF332" s="150">
        <v>0.122570984421599</v>
      </c>
      <c r="AG332" s="150">
        <v>0.115292206952835</v>
      </c>
      <c r="AH332" s="150">
        <v>0.242320457111493</v>
      </c>
      <c r="AI332" s="150">
        <v>194.01905791398499</v>
      </c>
      <c r="AJ332" s="150">
        <v>6.2384866985101102</v>
      </c>
      <c r="AK332" s="150">
        <v>0.869700313162307</v>
      </c>
      <c r="AL332" s="150">
        <v>2.8698408882421802</v>
      </c>
      <c r="AM332" s="150">
        <v>5.5</v>
      </c>
      <c r="AN332" s="150">
        <v>1.3011219542866901</v>
      </c>
      <c r="AO332" s="150">
        <v>61</v>
      </c>
      <c r="AP332" s="150">
        <v>0</v>
      </c>
      <c r="AQ332" s="150">
        <v>4.57</v>
      </c>
      <c r="AR332" s="150">
        <v>4.2025215503876003</v>
      </c>
      <c r="AS332" s="150">
        <v>-11202.3</v>
      </c>
      <c r="AT332" s="150">
        <v>0.35170928032320298</v>
      </c>
      <c r="AU332" s="150">
        <v>8475791.3800000008</v>
      </c>
    </row>
    <row r="333" spans="1:47" ht="14.5" x14ac:dyDescent="0.35">
      <c r="A333" s="151" t="s">
        <v>1556</v>
      </c>
      <c r="B333" s="151" t="s">
        <v>239</v>
      </c>
      <c r="C333" s="151" t="s">
        <v>128</v>
      </c>
      <c r="D333" t="s">
        <v>1516</v>
      </c>
      <c r="E333" s="150">
        <v>94.534999999999997</v>
      </c>
      <c r="F333" t="s">
        <v>1516</v>
      </c>
      <c r="G333" s="175">
        <v>-641415</v>
      </c>
      <c r="H333" s="150">
        <v>0.68613431158842297</v>
      </c>
      <c r="I333" s="150">
        <v>-1012045</v>
      </c>
      <c r="J333" s="150">
        <v>0</v>
      </c>
      <c r="K333" s="150">
        <v>0.82600960681774105</v>
      </c>
      <c r="L333" s="176">
        <v>187574.49</v>
      </c>
      <c r="M333" s="175">
        <v>53024</v>
      </c>
      <c r="N333" s="150">
        <v>149</v>
      </c>
      <c r="O333" s="150">
        <v>80.66</v>
      </c>
      <c r="P333" s="150">
        <v>0</v>
      </c>
      <c r="Q333" s="150">
        <v>-141.01</v>
      </c>
      <c r="R333" s="150">
        <v>12082.5</v>
      </c>
      <c r="S333" s="150">
        <v>6610.1999180000003</v>
      </c>
      <c r="T333" s="150">
        <v>7770.6408551821296</v>
      </c>
      <c r="U333" s="150">
        <v>0.192710861819959</v>
      </c>
      <c r="V333" s="150">
        <v>0.13562084764771301</v>
      </c>
      <c r="W333" s="150">
        <v>9.2606374632193105E-3</v>
      </c>
      <c r="X333" s="150">
        <v>10278.1</v>
      </c>
      <c r="Y333" s="150">
        <v>412.48</v>
      </c>
      <c r="Z333" s="150">
        <v>75774.699936966703</v>
      </c>
      <c r="AA333" s="150">
        <v>13.8612334801762</v>
      </c>
      <c r="AB333" s="150">
        <v>16.025504068076</v>
      </c>
      <c r="AC333" s="150">
        <v>38.5</v>
      </c>
      <c r="AD333" s="150">
        <v>171.69350436363601</v>
      </c>
      <c r="AE333" t="s">
        <v>1581</v>
      </c>
      <c r="AF333" s="150">
        <v>0.15397534987946801</v>
      </c>
      <c r="AG333" s="150">
        <v>0.11164885212645299</v>
      </c>
      <c r="AH333" s="150">
        <v>0.26850063985572797</v>
      </c>
      <c r="AI333" s="150">
        <v>201.78724040824099</v>
      </c>
      <c r="AJ333" s="150">
        <v>6.38982069251957</v>
      </c>
      <c r="AK333" s="150">
        <v>0.91844625423771997</v>
      </c>
      <c r="AL333" s="150">
        <v>3.1506900155489301</v>
      </c>
      <c r="AM333" s="150">
        <v>0</v>
      </c>
      <c r="AN333" s="150">
        <v>1.02805746156135</v>
      </c>
      <c r="AO333" s="150">
        <v>48</v>
      </c>
      <c r="AP333" s="150">
        <v>5.99315068493151E-2</v>
      </c>
      <c r="AQ333" s="150">
        <v>57.73</v>
      </c>
      <c r="AR333" s="150">
        <v>4.9270689906316401</v>
      </c>
      <c r="AS333" s="150">
        <v>15173.110000000301</v>
      </c>
      <c r="AT333" s="150">
        <v>0.373190931782446</v>
      </c>
      <c r="AU333" s="150">
        <v>79867646.280000001</v>
      </c>
    </row>
    <row r="334" spans="1:47" ht="14.5" x14ac:dyDescent="0.35">
      <c r="A334" s="151" t="s">
        <v>1104</v>
      </c>
      <c r="B334" s="151" t="s">
        <v>606</v>
      </c>
      <c r="C334" s="151" t="s">
        <v>605</v>
      </c>
      <c r="D334" t="s">
        <v>1520</v>
      </c>
      <c r="E334" s="150">
        <v>72.632999999999996</v>
      </c>
      <c r="F334" t="s">
        <v>1520</v>
      </c>
      <c r="G334" s="175">
        <v>147007</v>
      </c>
      <c r="H334" s="150">
        <v>0.19873047361028101</v>
      </c>
      <c r="I334" s="150">
        <v>147007</v>
      </c>
      <c r="J334" s="150">
        <v>3.22892249788796E-3</v>
      </c>
      <c r="K334" s="150">
        <v>0.78210650868172105</v>
      </c>
      <c r="L334" s="176">
        <v>89530.97</v>
      </c>
      <c r="M334" s="175">
        <v>31488</v>
      </c>
      <c r="N334" s="150">
        <v>58</v>
      </c>
      <c r="O334" s="150">
        <v>34.96</v>
      </c>
      <c r="P334" s="150">
        <v>0</v>
      </c>
      <c r="Q334" s="150">
        <v>-75.61</v>
      </c>
      <c r="R334" s="150">
        <v>13219.8</v>
      </c>
      <c r="S334" s="150">
        <v>1726.752941</v>
      </c>
      <c r="T334" s="150">
        <v>2401.4126683033801</v>
      </c>
      <c r="U334" s="150">
        <v>0.99815123349484403</v>
      </c>
      <c r="V334" s="150">
        <v>0.15460130668455599</v>
      </c>
      <c r="W334" s="150">
        <v>0</v>
      </c>
      <c r="X334" s="150">
        <v>9505.7999999999993</v>
      </c>
      <c r="Y334" s="150">
        <v>135.05000000000001</v>
      </c>
      <c r="Z334" s="150">
        <v>52334.094187338</v>
      </c>
      <c r="AA334" s="150">
        <v>14.406896551724101</v>
      </c>
      <c r="AB334" s="150">
        <v>12.786026960385</v>
      </c>
      <c r="AC334" s="150">
        <v>22.72</v>
      </c>
      <c r="AD334" s="150">
        <v>76.001449867957703</v>
      </c>
      <c r="AE334" s="150">
        <v>0.49930000000000002</v>
      </c>
      <c r="AF334" s="150">
        <v>0.10091558979375199</v>
      </c>
      <c r="AG334" s="150">
        <v>0.20251995169523601</v>
      </c>
      <c r="AH334" s="150">
        <v>0.30495412182362203</v>
      </c>
      <c r="AI334" s="150">
        <v>203.03367764757701</v>
      </c>
      <c r="AJ334" s="150">
        <v>7.6932549224305404</v>
      </c>
      <c r="AK334" s="150">
        <v>1.2281690526514</v>
      </c>
      <c r="AL334" s="150">
        <v>4.4084609899340803</v>
      </c>
      <c r="AM334" s="150">
        <v>0.5</v>
      </c>
      <c r="AN334" s="150">
        <v>1.3340993720789101</v>
      </c>
      <c r="AO334" s="150">
        <v>199</v>
      </c>
      <c r="AP334" s="150">
        <v>0</v>
      </c>
      <c r="AQ334" s="150">
        <v>5.16</v>
      </c>
      <c r="AR334" s="150">
        <v>2.7214718281256598</v>
      </c>
      <c r="AS334" s="150">
        <v>-15669</v>
      </c>
      <c r="AT334" s="150">
        <v>0.739364601435475</v>
      </c>
      <c r="AU334" s="150">
        <v>22827340.059999999</v>
      </c>
    </row>
    <row r="335" spans="1:47" ht="14.5" x14ac:dyDescent="0.35">
      <c r="A335" s="151" t="s">
        <v>1105</v>
      </c>
      <c r="B335" s="151" t="s">
        <v>373</v>
      </c>
      <c r="C335" s="151" t="s">
        <v>269</v>
      </c>
      <c r="D335" t="s">
        <v>1518</v>
      </c>
      <c r="E335" s="150">
        <v>95.771000000000001</v>
      </c>
      <c r="F335" t="s">
        <v>1516</v>
      </c>
      <c r="G335" s="175">
        <v>17158813</v>
      </c>
      <c r="H335" s="150">
        <v>0.69270160774879097</v>
      </c>
      <c r="I335" s="150">
        <v>-2151352</v>
      </c>
      <c r="J335" s="150">
        <v>0</v>
      </c>
      <c r="K335" s="150">
        <v>0.77533968912747597</v>
      </c>
      <c r="L335" s="176">
        <v>227171.8</v>
      </c>
      <c r="M335" s="175">
        <v>48512</v>
      </c>
      <c r="N335" s="150">
        <v>0</v>
      </c>
      <c r="O335" s="150">
        <v>79.56</v>
      </c>
      <c r="P335" s="150">
        <v>0</v>
      </c>
      <c r="Q335" s="150">
        <v>-48.61</v>
      </c>
      <c r="R335" s="150">
        <v>12956</v>
      </c>
      <c r="S335" s="150">
        <v>7646.1555429999999</v>
      </c>
      <c r="T335" s="150">
        <v>9425.6815643071895</v>
      </c>
      <c r="U335" s="150">
        <v>0.28863281286769399</v>
      </c>
      <c r="V335" s="150">
        <v>0.133236590633139</v>
      </c>
      <c r="W335" s="150">
        <v>1.7270944235616099E-2</v>
      </c>
      <c r="X335" s="150">
        <v>10510</v>
      </c>
      <c r="Y335" s="150">
        <v>462.29</v>
      </c>
      <c r="Z335" s="150">
        <v>76472.0912846914</v>
      </c>
      <c r="AA335" s="150">
        <v>15.2124463519313</v>
      </c>
      <c r="AB335" s="150">
        <v>16.539738136234799</v>
      </c>
      <c r="AC335" s="150">
        <v>44</v>
      </c>
      <c r="AD335" s="150">
        <v>173.776262340909</v>
      </c>
      <c r="AE335" t="s">
        <v>1581</v>
      </c>
      <c r="AF335" s="150">
        <v>0.11332009335190101</v>
      </c>
      <c r="AG335" s="150">
        <v>0.16870980036213101</v>
      </c>
      <c r="AH335" s="150">
        <v>0.29166244228330401</v>
      </c>
      <c r="AI335" s="150">
        <v>135.11783721766199</v>
      </c>
      <c r="AJ335" s="150">
        <v>9.8530271543229695</v>
      </c>
      <c r="AK335" s="150">
        <v>1.31976036943972</v>
      </c>
      <c r="AL335" s="150">
        <v>4.6558250930181204</v>
      </c>
      <c r="AM335" s="150">
        <v>1</v>
      </c>
      <c r="AN335" s="150">
        <v>1.27896662807007</v>
      </c>
      <c r="AO335" s="150">
        <v>35</v>
      </c>
      <c r="AP335" s="150">
        <v>0.103062426383981</v>
      </c>
      <c r="AQ335" s="150">
        <v>134.09</v>
      </c>
      <c r="AR335" s="150">
        <v>4.4674846564542703</v>
      </c>
      <c r="AS335" s="150">
        <v>103887.5</v>
      </c>
      <c r="AT335" s="150">
        <v>0.37537455340544901</v>
      </c>
      <c r="AU335" s="150">
        <v>99063568.379999995</v>
      </c>
    </row>
    <row r="336" spans="1:47" ht="14.5" x14ac:dyDescent="0.35">
      <c r="A336" s="151" t="s">
        <v>1106</v>
      </c>
      <c r="B336" s="151" t="s">
        <v>613</v>
      </c>
      <c r="C336" s="151" t="s">
        <v>272</v>
      </c>
      <c r="D336" t="s">
        <v>1516</v>
      </c>
      <c r="E336" s="150">
        <v>100.04900000000001</v>
      </c>
      <c r="F336" t="s">
        <v>1516</v>
      </c>
      <c r="G336" s="175">
        <v>1142676</v>
      </c>
      <c r="H336" s="150">
        <v>0.58761302452646003</v>
      </c>
      <c r="I336" s="150">
        <v>1127166</v>
      </c>
      <c r="J336" s="150">
        <v>0</v>
      </c>
      <c r="K336" s="150">
        <v>0.65315734836755002</v>
      </c>
      <c r="L336" s="176">
        <v>167696.76999999999</v>
      </c>
      <c r="M336" s="175">
        <v>50089</v>
      </c>
      <c r="N336" t="s">
        <v>1581</v>
      </c>
      <c r="O336" s="150">
        <v>20.16</v>
      </c>
      <c r="P336" s="150">
        <v>0</v>
      </c>
      <c r="Q336" s="150">
        <v>-34.28</v>
      </c>
      <c r="R336" s="150">
        <v>10367</v>
      </c>
      <c r="S336" s="150">
        <v>1276.948048</v>
      </c>
      <c r="T336" s="150">
        <v>1419.5733410032001</v>
      </c>
      <c r="U336" s="150">
        <v>0.190971141999036</v>
      </c>
      <c r="V336" s="150">
        <v>8.7686853960404806E-2</v>
      </c>
      <c r="W336" s="150">
        <v>0</v>
      </c>
      <c r="X336" s="150">
        <v>9325.4</v>
      </c>
      <c r="Y336" s="150">
        <v>64.38</v>
      </c>
      <c r="Z336" s="150">
        <v>64923.873252562902</v>
      </c>
      <c r="AA336" s="150">
        <v>15.3857142857143</v>
      </c>
      <c r="AB336" s="150">
        <v>19.8345456352905</v>
      </c>
      <c r="AC336" s="150">
        <v>8.31</v>
      </c>
      <c r="AD336" s="150">
        <v>153.66402503008399</v>
      </c>
      <c r="AE336" s="150">
        <v>0.31059999999999999</v>
      </c>
      <c r="AF336" s="150">
        <v>0.121097479050951</v>
      </c>
      <c r="AG336" s="150">
        <v>0.17592147107721001</v>
      </c>
      <c r="AH336" s="150">
        <v>0.30181563448305299</v>
      </c>
      <c r="AI336" s="150">
        <v>198.351060872603</v>
      </c>
      <c r="AJ336" s="150">
        <v>5.1290152950837804</v>
      </c>
      <c r="AK336" s="150">
        <v>1.6297300658549301</v>
      </c>
      <c r="AL336" s="150">
        <v>2.2976873785947798</v>
      </c>
      <c r="AM336" s="150">
        <v>1.3</v>
      </c>
      <c r="AN336" s="150">
        <v>1.3958174497937099</v>
      </c>
      <c r="AO336" s="150">
        <v>121</v>
      </c>
      <c r="AP336" s="150">
        <v>3.19410319410319E-2</v>
      </c>
      <c r="AQ336" s="150">
        <v>6.53</v>
      </c>
      <c r="AR336" s="150">
        <v>4.0327795911165998</v>
      </c>
      <c r="AS336" s="150">
        <v>8861.3200000000106</v>
      </c>
      <c r="AT336" s="150">
        <v>0.39454315459442302</v>
      </c>
      <c r="AU336" s="150">
        <v>13238141.119999999</v>
      </c>
    </row>
    <row r="337" spans="1:47" ht="14.5" x14ac:dyDescent="0.35">
      <c r="A337" s="151" t="s">
        <v>1107</v>
      </c>
      <c r="B337" s="151" t="s">
        <v>486</v>
      </c>
      <c r="C337" s="151" t="s">
        <v>317</v>
      </c>
      <c r="D337" t="s">
        <v>1518</v>
      </c>
      <c r="E337" s="150">
        <v>91.941000000000003</v>
      </c>
      <c r="F337" t="s">
        <v>1516</v>
      </c>
      <c r="G337" s="175">
        <v>1335016</v>
      </c>
      <c r="H337" s="150">
        <v>0.43567414402721799</v>
      </c>
      <c r="I337" s="150">
        <v>1449719</v>
      </c>
      <c r="J337" s="150">
        <v>0</v>
      </c>
      <c r="K337" s="150">
        <v>0.70421224099893598</v>
      </c>
      <c r="L337" s="176">
        <v>239472.16</v>
      </c>
      <c r="M337" s="175">
        <v>36888</v>
      </c>
      <c r="N337" s="150">
        <v>62</v>
      </c>
      <c r="O337" s="150">
        <v>43.03</v>
      </c>
      <c r="P337" s="150">
        <v>0</v>
      </c>
      <c r="Q337" s="150">
        <v>112.93</v>
      </c>
      <c r="R337" s="150">
        <v>12084.8</v>
      </c>
      <c r="S337" s="150">
        <v>2459.4034839999999</v>
      </c>
      <c r="T337" s="150">
        <v>2962.15099690734</v>
      </c>
      <c r="U337" s="150">
        <v>0.40105482992802</v>
      </c>
      <c r="V337" s="150">
        <v>0.13672499904452401</v>
      </c>
      <c r="W337" s="150">
        <v>8.9941423373213394E-3</v>
      </c>
      <c r="X337" s="150">
        <v>10033.799999999999</v>
      </c>
      <c r="Y337" s="150">
        <v>155.62</v>
      </c>
      <c r="Z337" s="150">
        <v>56130.864156278098</v>
      </c>
      <c r="AA337" s="150">
        <v>11.9493670886076</v>
      </c>
      <c r="AB337" s="150">
        <v>15.8039036370646</v>
      </c>
      <c r="AC337" s="150">
        <v>21</v>
      </c>
      <c r="AD337" s="150">
        <v>117.114451619048</v>
      </c>
      <c r="AE337" s="150">
        <v>0.63239999999999996</v>
      </c>
      <c r="AF337" s="150">
        <v>0.104196742441528</v>
      </c>
      <c r="AG337" s="150">
        <v>0.174623463787203</v>
      </c>
      <c r="AH337" s="150">
        <v>0.290429860782911</v>
      </c>
      <c r="AI337" s="150">
        <v>165.826796071986</v>
      </c>
      <c r="AJ337" s="150">
        <v>6.7140418796817301</v>
      </c>
      <c r="AK337" s="150">
        <v>0.912022239386026</v>
      </c>
      <c r="AL337" s="150">
        <v>3.6245803572523201</v>
      </c>
      <c r="AM337" s="150">
        <v>2.5</v>
      </c>
      <c r="AN337" s="150">
        <v>2.0991632379341101</v>
      </c>
      <c r="AO337" s="150">
        <v>401</v>
      </c>
      <c r="AP337" s="150">
        <v>0</v>
      </c>
      <c r="AQ337" s="150">
        <v>3.97</v>
      </c>
      <c r="AR337" s="150">
        <v>4.6997693321785201</v>
      </c>
      <c r="AS337" s="150">
        <v>-81597.119999999893</v>
      </c>
      <c r="AT337" s="150">
        <v>0.41894756912164799</v>
      </c>
      <c r="AU337" s="150">
        <v>29721497.370000001</v>
      </c>
    </row>
    <row r="338" spans="1:47" ht="14.5" x14ac:dyDescent="0.35">
      <c r="A338" s="151" t="s">
        <v>1108</v>
      </c>
      <c r="B338" s="151" t="s">
        <v>240</v>
      </c>
      <c r="C338" s="151" t="s">
        <v>141</v>
      </c>
      <c r="D338" t="s">
        <v>1517</v>
      </c>
      <c r="E338" s="150">
        <v>90.287000000000006</v>
      </c>
      <c r="F338" t="s">
        <v>1517</v>
      </c>
      <c r="G338" s="175">
        <v>3930945</v>
      </c>
      <c r="H338" s="150">
        <v>0.31343203130696901</v>
      </c>
      <c r="I338" s="150">
        <v>4240182</v>
      </c>
      <c r="J338" s="150">
        <v>0</v>
      </c>
      <c r="K338" s="150">
        <v>0.78651891117357897</v>
      </c>
      <c r="L338" s="176">
        <v>166050.89000000001</v>
      </c>
      <c r="M338" s="175">
        <v>43531</v>
      </c>
      <c r="N338" s="150">
        <v>116</v>
      </c>
      <c r="O338" s="150">
        <v>126.35</v>
      </c>
      <c r="P338" s="150">
        <v>0</v>
      </c>
      <c r="Q338" s="150">
        <v>-68.680000000000007</v>
      </c>
      <c r="R338" s="150">
        <v>11409.2</v>
      </c>
      <c r="S338" s="150">
        <v>5092.6926080000003</v>
      </c>
      <c r="T338" s="150">
        <v>6392.5086793015698</v>
      </c>
      <c r="U338" s="150">
        <v>0.40323530282862902</v>
      </c>
      <c r="V338" s="150">
        <v>0.17061699416828399</v>
      </c>
      <c r="W338" s="150">
        <v>1.9256726951464999E-2</v>
      </c>
      <c r="X338" s="150">
        <v>9089.2999999999993</v>
      </c>
      <c r="Y338" s="150">
        <v>325.8</v>
      </c>
      <c r="Z338" s="150">
        <v>64151.356844690003</v>
      </c>
      <c r="AA338" s="150">
        <v>14.0482573726542</v>
      </c>
      <c r="AB338" s="150">
        <v>15.631346249232701</v>
      </c>
      <c r="AC338" s="150">
        <v>23.5</v>
      </c>
      <c r="AD338" s="150">
        <v>216.71032374468101</v>
      </c>
      <c r="AE338" s="150">
        <v>0.71</v>
      </c>
      <c r="AF338" s="150">
        <v>0.12245931937042399</v>
      </c>
      <c r="AG338" s="150">
        <v>0.12609283324100601</v>
      </c>
      <c r="AH338" s="150">
        <v>0.258283926648395</v>
      </c>
      <c r="AI338" s="150">
        <v>141.33721695067601</v>
      </c>
      <c r="AJ338" s="150">
        <v>6.0543395754577398</v>
      </c>
      <c r="AK338" s="150">
        <v>1.15574793654234</v>
      </c>
      <c r="AL338" s="150">
        <v>2.8936028297260199</v>
      </c>
      <c r="AM338" s="150">
        <v>3.69</v>
      </c>
      <c r="AN338" s="150">
        <v>0.764633307424189</v>
      </c>
      <c r="AO338" s="150">
        <v>30</v>
      </c>
      <c r="AP338" s="150">
        <v>5.43193717277487E-2</v>
      </c>
      <c r="AQ338" s="150">
        <v>83.77</v>
      </c>
      <c r="AR338" s="150">
        <v>3.74340717970964</v>
      </c>
      <c r="AS338" s="150">
        <v>-223667.33</v>
      </c>
      <c r="AT338" s="150">
        <v>0.47906659142481101</v>
      </c>
      <c r="AU338" s="150">
        <v>58103706.560000002</v>
      </c>
    </row>
    <row r="339" spans="1:47" ht="14.5" x14ac:dyDescent="0.35">
      <c r="A339" s="151" t="s">
        <v>1109</v>
      </c>
      <c r="B339" s="151" t="s">
        <v>241</v>
      </c>
      <c r="C339" s="151" t="s">
        <v>198</v>
      </c>
      <c r="D339" t="s">
        <v>1520</v>
      </c>
      <c r="E339" s="150">
        <v>70.596000000000004</v>
      </c>
      <c r="F339" t="s">
        <v>1520</v>
      </c>
      <c r="G339" s="175">
        <v>629516</v>
      </c>
      <c r="H339" s="150">
        <v>0.26498719131195803</v>
      </c>
      <c r="I339" s="150">
        <v>2255776</v>
      </c>
      <c r="J339" s="150">
        <v>2.7640714469595899E-3</v>
      </c>
      <c r="K339" s="150">
        <v>0.52685387582857501</v>
      </c>
      <c r="L339" s="176">
        <v>93936.66</v>
      </c>
      <c r="M339" s="175">
        <v>30369</v>
      </c>
      <c r="N339" s="150">
        <v>120</v>
      </c>
      <c r="O339" s="150">
        <v>807.03</v>
      </c>
      <c r="P339" s="150">
        <v>125.53</v>
      </c>
      <c r="Q339" s="150">
        <v>-259.73</v>
      </c>
      <c r="R339" s="150">
        <v>11509.7</v>
      </c>
      <c r="S339" s="150">
        <v>5911.7500040000004</v>
      </c>
      <c r="T339" s="150">
        <v>8613.6451341653501</v>
      </c>
      <c r="U339" s="150">
        <v>0.97410498432842696</v>
      </c>
      <c r="V339" s="150">
        <v>0.18645236913844301</v>
      </c>
      <c r="W339" s="150">
        <v>6.0207735739699599E-2</v>
      </c>
      <c r="X339" s="150">
        <v>7899.4</v>
      </c>
      <c r="Y339" s="150">
        <v>384.41</v>
      </c>
      <c r="Z339" s="150">
        <v>58377.522983273098</v>
      </c>
      <c r="AA339" s="150">
        <v>11.7081339712919</v>
      </c>
      <c r="AB339" s="150">
        <v>15.378762269451901</v>
      </c>
      <c r="AC339" s="150">
        <v>29</v>
      </c>
      <c r="AD339" s="150">
        <v>203.85344841379299</v>
      </c>
      <c r="AE339" s="150">
        <v>0.59909999999999997</v>
      </c>
      <c r="AF339" s="150">
        <v>0.12180192131872</v>
      </c>
      <c r="AG339" s="150">
        <v>0.12082333907654599</v>
      </c>
      <c r="AH339" s="150">
        <v>0.246408945934975</v>
      </c>
      <c r="AI339" s="150">
        <v>158.38846354572601</v>
      </c>
      <c r="AJ339" s="150">
        <v>6.5653340033085801</v>
      </c>
      <c r="AK339" s="150">
        <v>1.3916974474370201</v>
      </c>
      <c r="AL339" s="150">
        <v>0.146669984503707</v>
      </c>
      <c r="AM339" s="150">
        <v>0.5</v>
      </c>
      <c r="AN339" t="s">
        <v>1581</v>
      </c>
      <c r="AO339" t="s">
        <v>1581</v>
      </c>
      <c r="AP339" s="150">
        <v>4.1095890410958902E-2</v>
      </c>
      <c r="AQ339" t="s">
        <v>1581</v>
      </c>
      <c r="AR339" s="150">
        <v>2.5791093981512798</v>
      </c>
      <c r="AS339" s="150">
        <v>537051.03</v>
      </c>
      <c r="AT339" s="150">
        <v>0.80341598363103695</v>
      </c>
      <c r="AU339" s="150">
        <v>68042408.090000004</v>
      </c>
    </row>
    <row r="340" spans="1:47" ht="14.5" x14ac:dyDescent="0.35">
      <c r="A340" s="151" t="s">
        <v>1110</v>
      </c>
      <c r="B340" s="151" t="s">
        <v>577</v>
      </c>
      <c r="C340" s="151" t="s">
        <v>173</v>
      </c>
      <c r="D340" t="s">
        <v>1518</v>
      </c>
      <c r="E340" s="150">
        <v>90.876000000000005</v>
      </c>
      <c r="F340" t="s">
        <v>1516</v>
      </c>
      <c r="G340" s="175">
        <v>3230311</v>
      </c>
      <c r="H340" s="150">
        <v>0.50453838510745797</v>
      </c>
      <c r="I340" s="150">
        <v>3316975</v>
      </c>
      <c r="J340" s="150">
        <v>0</v>
      </c>
      <c r="K340" s="150">
        <v>0.68357848246113795</v>
      </c>
      <c r="L340" s="176">
        <v>179797.33</v>
      </c>
      <c r="M340" s="175">
        <v>42605</v>
      </c>
      <c r="N340" s="150">
        <v>38</v>
      </c>
      <c r="O340" s="150">
        <v>71.739999999999995</v>
      </c>
      <c r="P340" s="150">
        <v>0</v>
      </c>
      <c r="Q340" s="150">
        <v>401.12</v>
      </c>
      <c r="R340" s="150">
        <v>10556.3</v>
      </c>
      <c r="S340" s="150">
        <v>2889.592478</v>
      </c>
      <c r="T340" s="150">
        <v>3374.3435042063502</v>
      </c>
      <c r="U340" s="150">
        <v>0.35420896157247</v>
      </c>
      <c r="V340" s="150">
        <v>0.13659321098218899</v>
      </c>
      <c r="W340" s="150">
        <v>3.4606956088567201E-4</v>
      </c>
      <c r="X340" s="150">
        <v>9039.7999999999993</v>
      </c>
      <c r="Y340" s="150">
        <v>172.02</v>
      </c>
      <c r="Z340" s="150">
        <v>62969.631263806499</v>
      </c>
      <c r="AA340" s="150">
        <v>11.543589743589701</v>
      </c>
      <c r="AB340" s="150">
        <v>16.7980030112778</v>
      </c>
      <c r="AC340" s="150">
        <v>14.18</v>
      </c>
      <c r="AD340" s="150">
        <v>203.77944132581101</v>
      </c>
      <c r="AE340" s="150">
        <v>0.49930000000000002</v>
      </c>
      <c r="AF340" s="150">
        <v>0.11190541040070601</v>
      </c>
      <c r="AG340" s="150">
        <v>0.16262180330628101</v>
      </c>
      <c r="AH340" s="150">
        <v>0.277474705075551</v>
      </c>
      <c r="AI340" s="150">
        <v>154.832905818493</v>
      </c>
      <c r="AJ340" s="150">
        <v>7.9438301177459296</v>
      </c>
      <c r="AK340" s="150">
        <v>1.70606013804079</v>
      </c>
      <c r="AL340" s="150">
        <v>4.2292251745625897</v>
      </c>
      <c r="AM340" s="150">
        <v>3.64</v>
      </c>
      <c r="AN340" s="150">
        <v>1.0444666319598701</v>
      </c>
      <c r="AO340" s="150">
        <v>63</v>
      </c>
      <c r="AP340" s="150">
        <v>1.8957345971564E-2</v>
      </c>
      <c r="AQ340" s="150">
        <v>22.08</v>
      </c>
      <c r="AR340" s="150">
        <v>3.5257983754123798</v>
      </c>
      <c r="AS340" s="150">
        <v>-2934.5500000000502</v>
      </c>
      <c r="AT340" s="150">
        <v>0.31439842823861802</v>
      </c>
      <c r="AU340" s="150">
        <v>30503418.010000002</v>
      </c>
    </row>
    <row r="341" spans="1:47" ht="14.5" x14ac:dyDescent="0.35">
      <c r="A341" s="151" t="s">
        <v>1111</v>
      </c>
      <c r="B341" s="151" t="s">
        <v>374</v>
      </c>
      <c r="C341" s="151" t="s">
        <v>375</v>
      </c>
      <c r="D341" t="s">
        <v>1520</v>
      </c>
      <c r="E341" s="150">
        <v>98.09</v>
      </c>
      <c r="F341" t="s">
        <v>1520</v>
      </c>
      <c r="G341" s="175">
        <v>4855842</v>
      </c>
      <c r="H341" s="150">
        <v>0.57212266508043697</v>
      </c>
      <c r="I341" s="150">
        <v>4520861</v>
      </c>
      <c r="J341" s="150">
        <v>0</v>
      </c>
      <c r="K341" s="150">
        <v>0.69055844422054502</v>
      </c>
      <c r="L341" s="176">
        <v>164912.04999999999</v>
      </c>
      <c r="M341" s="175">
        <v>53073</v>
      </c>
      <c r="N341" s="150">
        <v>228</v>
      </c>
      <c r="O341" s="150">
        <v>74.150000000000006</v>
      </c>
      <c r="P341" s="150">
        <v>0</v>
      </c>
      <c r="Q341" s="150">
        <v>68.680000000000007</v>
      </c>
      <c r="R341" s="150">
        <v>10936.7</v>
      </c>
      <c r="S341" s="150">
        <v>6344.5793409999997</v>
      </c>
      <c r="T341" s="150">
        <v>7355.2745094747597</v>
      </c>
      <c r="U341" s="150">
        <v>0.18688985230864999</v>
      </c>
      <c r="V341" s="150">
        <v>0.11502442412281</v>
      </c>
      <c r="W341" s="150">
        <v>5.8320020936436104E-3</v>
      </c>
      <c r="X341" s="150">
        <v>9433.7999999999993</v>
      </c>
      <c r="Y341" s="150">
        <v>368.33</v>
      </c>
      <c r="Z341" s="150">
        <v>69328.359161621396</v>
      </c>
      <c r="AA341" s="150">
        <v>12.9973544973545</v>
      </c>
      <c r="AB341" s="150">
        <v>17.225258167947199</v>
      </c>
      <c r="AC341" s="150">
        <v>32</v>
      </c>
      <c r="AD341" s="150">
        <v>198.26810440624999</v>
      </c>
      <c r="AE341" t="s">
        <v>1581</v>
      </c>
      <c r="AF341" s="150">
        <v>0.11419206396487</v>
      </c>
      <c r="AG341" s="150">
        <v>0.14800455575041799</v>
      </c>
      <c r="AH341" s="150">
        <v>0.26532410450087002</v>
      </c>
      <c r="AI341" s="150">
        <v>137.08978219868999</v>
      </c>
      <c r="AJ341" s="150">
        <v>6.2567064891345696</v>
      </c>
      <c r="AK341" s="150">
        <v>1.07420651500327</v>
      </c>
      <c r="AL341" s="150">
        <v>2.7457409887821802</v>
      </c>
      <c r="AM341" s="150">
        <v>0.5</v>
      </c>
      <c r="AN341" s="150">
        <v>1.0039371115683</v>
      </c>
      <c r="AO341" s="150">
        <v>31</v>
      </c>
      <c r="AP341" s="150">
        <v>0.16130463723097399</v>
      </c>
      <c r="AQ341" s="150">
        <v>130.94</v>
      </c>
      <c r="AR341" s="150">
        <v>3.4437672792654501</v>
      </c>
      <c r="AS341" s="150">
        <v>519768.27</v>
      </c>
      <c r="AT341" s="150">
        <v>0.77011234729374201</v>
      </c>
      <c r="AU341" s="150">
        <v>69388509.530000001</v>
      </c>
    </row>
    <row r="342" spans="1:47" ht="14.5" x14ac:dyDescent="0.35">
      <c r="A342" s="151" t="s">
        <v>1112</v>
      </c>
      <c r="B342" s="151" t="s">
        <v>776</v>
      </c>
      <c r="C342" s="151" t="s">
        <v>130</v>
      </c>
      <c r="D342" t="s">
        <v>1517</v>
      </c>
      <c r="E342" s="150">
        <v>87.61</v>
      </c>
      <c r="F342" t="s">
        <v>1517</v>
      </c>
      <c r="G342" s="175">
        <v>737978</v>
      </c>
      <c r="H342" s="150">
        <v>0.81898413546928395</v>
      </c>
      <c r="I342" s="150">
        <v>729974</v>
      </c>
      <c r="J342" s="150">
        <v>0</v>
      </c>
      <c r="K342" s="150">
        <v>0.62368507511954696</v>
      </c>
      <c r="L342" s="176">
        <v>144519.76999999999</v>
      </c>
      <c r="M342" s="175">
        <v>35017</v>
      </c>
      <c r="N342" s="150">
        <v>20</v>
      </c>
      <c r="O342" s="150">
        <v>9.94</v>
      </c>
      <c r="P342" s="150">
        <v>0</v>
      </c>
      <c r="Q342" s="150">
        <v>45.77</v>
      </c>
      <c r="R342" s="150">
        <v>13507.7</v>
      </c>
      <c r="S342" s="150">
        <v>504.098253</v>
      </c>
      <c r="T342" s="150">
        <v>611.363976093014</v>
      </c>
      <c r="U342" s="150">
        <v>0.41985276429831198</v>
      </c>
      <c r="V342" s="150">
        <v>0.18630151055096</v>
      </c>
      <c r="W342" s="150">
        <v>0</v>
      </c>
      <c r="X342" s="150">
        <v>11137.7</v>
      </c>
      <c r="Y342" s="150">
        <v>39.54</v>
      </c>
      <c r="Z342" s="150">
        <v>55223.283510369198</v>
      </c>
      <c r="AA342" s="150">
        <v>11.285714285714301</v>
      </c>
      <c r="AB342" s="150">
        <v>12.7490706373293</v>
      </c>
      <c r="AC342" s="150">
        <v>8</v>
      </c>
      <c r="AD342" s="150">
        <v>63.012281625</v>
      </c>
      <c r="AE342" s="150">
        <v>0.44369999999999998</v>
      </c>
      <c r="AF342" s="150">
        <v>0.117868442447641</v>
      </c>
      <c r="AG342" s="150">
        <v>0.19332884214896001</v>
      </c>
      <c r="AH342" s="150">
        <v>0.31613041223674598</v>
      </c>
      <c r="AI342" s="150">
        <v>225.674259577329</v>
      </c>
      <c r="AJ342" s="150">
        <v>6.0816690986445403</v>
      </c>
      <c r="AK342" s="150">
        <v>1.4547596737047499</v>
      </c>
      <c r="AL342" s="150">
        <v>2.5582079253177699</v>
      </c>
      <c r="AM342" s="150">
        <v>0.5</v>
      </c>
      <c r="AN342" s="150">
        <v>1.2012079762751899</v>
      </c>
      <c r="AO342" s="150">
        <v>54</v>
      </c>
      <c r="AP342" s="150">
        <v>3.5211267605633798E-2</v>
      </c>
      <c r="AQ342" s="150">
        <v>4.8899999999999997</v>
      </c>
      <c r="AR342" s="150">
        <v>4.1367312727601098</v>
      </c>
      <c r="AS342" s="150">
        <v>-35183.519999999997</v>
      </c>
      <c r="AT342" s="150">
        <v>0.53655765749653905</v>
      </c>
      <c r="AU342" s="150">
        <v>6809198.7199999997</v>
      </c>
    </row>
    <row r="343" spans="1:47" ht="14.5" x14ac:dyDescent="0.35">
      <c r="A343" s="151" t="s">
        <v>1113</v>
      </c>
      <c r="B343" s="151" t="s">
        <v>670</v>
      </c>
      <c r="C343" s="151" t="s">
        <v>665</v>
      </c>
      <c r="D343" t="s">
        <v>1518</v>
      </c>
      <c r="E343" s="150">
        <v>107.185</v>
      </c>
      <c r="F343" t="s">
        <v>1516</v>
      </c>
      <c r="G343" s="175">
        <v>261412</v>
      </c>
      <c r="H343" s="150">
        <v>0.69933956383838802</v>
      </c>
      <c r="I343" s="150">
        <v>360221</v>
      </c>
      <c r="J343" s="150">
        <v>5.6501903911314296E-3</v>
      </c>
      <c r="K343" s="150">
        <v>0.63570139790843805</v>
      </c>
      <c r="L343" s="176">
        <v>153866.82</v>
      </c>
      <c r="M343" s="175">
        <v>47600</v>
      </c>
      <c r="N343" s="150">
        <v>22</v>
      </c>
      <c r="O343" t="s">
        <v>1581</v>
      </c>
      <c r="P343" s="150">
        <v>0</v>
      </c>
      <c r="Q343" s="150">
        <v>71.56</v>
      </c>
      <c r="R343" s="150">
        <v>12041.7</v>
      </c>
      <c r="S343" s="150">
        <v>478.87582700000002</v>
      </c>
      <c r="T343" s="150">
        <v>529.86503730606</v>
      </c>
      <c r="U343" s="150">
        <v>6.8898065301592301E-2</v>
      </c>
      <c r="V343" s="150">
        <v>0.11576948735815</v>
      </c>
      <c r="W343" s="150">
        <v>0</v>
      </c>
      <c r="X343" s="150">
        <v>10882.9</v>
      </c>
      <c r="Y343" s="150">
        <v>34.61</v>
      </c>
      <c r="Z343" s="150">
        <v>54360.379659058097</v>
      </c>
      <c r="AA343" s="150">
        <v>8.3921568627451002</v>
      </c>
      <c r="AB343" s="150">
        <v>13.836342877781</v>
      </c>
      <c r="AC343" s="150">
        <v>3</v>
      </c>
      <c r="AD343" s="150">
        <v>159.62527566666699</v>
      </c>
      <c r="AE343" s="150">
        <v>0.65459999999999996</v>
      </c>
      <c r="AF343" s="150">
        <v>0.10736420659139199</v>
      </c>
      <c r="AG343" s="150">
        <v>0.20426512266942101</v>
      </c>
      <c r="AH343" s="150">
        <v>0.31898467894904597</v>
      </c>
      <c r="AI343" s="150">
        <v>291.87315817467601</v>
      </c>
      <c r="AJ343" s="150">
        <v>7.8609767405255697</v>
      </c>
      <c r="AK343" s="150">
        <v>1.1364465447052701</v>
      </c>
      <c r="AL343" s="150">
        <v>1.6826049752809999</v>
      </c>
      <c r="AM343" s="150">
        <v>0.5</v>
      </c>
      <c r="AN343" s="150">
        <v>1.33804730626229</v>
      </c>
      <c r="AO343" s="150">
        <v>46</v>
      </c>
      <c r="AP343" s="150">
        <v>0</v>
      </c>
      <c r="AQ343" s="150">
        <v>5.91</v>
      </c>
      <c r="AR343" s="150">
        <v>4.5154646277936497</v>
      </c>
      <c r="AS343" s="150">
        <v>-16136.32</v>
      </c>
      <c r="AT343" s="150">
        <v>0.62135105433083404</v>
      </c>
      <c r="AU343" s="150">
        <v>5766492.6699999999</v>
      </c>
    </row>
    <row r="344" spans="1:47" ht="14.5" x14ac:dyDescent="0.35">
      <c r="A344" s="151" t="s">
        <v>1114</v>
      </c>
      <c r="B344" s="151" t="s">
        <v>376</v>
      </c>
      <c r="C344" s="151" t="s">
        <v>272</v>
      </c>
      <c r="D344" t="s">
        <v>1520</v>
      </c>
      <c r="E344" s="150">
        <v>90.462999999999994</v>
      </c>
      <c r="F344" t="s">
        <v>1520</v>
      </c>
      <c r="G344" s="175">
        <v>248037</v>
      </c>
      <c r="H344" s="150">
        <v>0.583793651673709</v>
      </c>
      <c r="I344" s="150">
        <v>256089</v>
      </c>
      <c r="J344" s="150">
        <v>0</v>
      </c>
      <c r="K344" s="150">
        <v>0.75495390437292798</v>
      </c>
      <c r="L344" s="176">
        <v>135527.64000000001</v>
      </c>
      <c r="M344" s="175">
        <v>39793</v>
      </c>
      <c r="N344" s="150">
        <v>0</v>
      </c>
      <c r="O344" s="150">
        <v>16.88</v>
      </c>
      <c r="P344" s="150">
        <v>0</v>
      </c>
      <c r="Q344" s="150">
        <v>91.53</v>
      </c>
      <c r="R344" s="150">
        <v>10610.1</v>
      </c>
      <c r="S344" s="150">
        <v>1372.8592550000001</v>
      </c>
      <c r="T344" s="150">
        <v>1603.3666495079899</v>
      </c>
      <c r="U344" s="150">
        <v>0.38178950980666998</v>
      </c>
      <c r="V344" s="150">
        <v>0.12569248404127201</v>
      </c>
      <c r="W344" s="150">
        <v>0</v>
      </c>
      <c r="X344" s="150">
        <v>9084.7999999999993</v>
      </c>
      <c r="Y344" s="150">
        <v>86.07</v>
      </c>
      <c r="Z344" s="150">
        <v>60039.080632043697</v>
      </c>
      <c r="AA344" s="150">
        <v>13.959595959595999</v>
      </c>
      <c r="AB344" s="150">
        <v>15.950496746834</v>
      </c>
      <c r="AC344" s="150">
        <v>11.9</v>
      </c>
      <c r="AD344" s="150">
        <v>115.36632394958001</v>
      </c>
      <c r="AE344" s="150">
        <v>0.58799999999999997</v>
      </c>
      <c r="AF344" s="150">
        <v>0.12608419559577499</v>
      </c>
      <c r="AG344" s="150">
        <v>0.14919596826905601</v>
      </c>
      <c r="AH344" s="150">
        <v>0.27940807652979499</v>
      </c>
      <c r="AI344" s="150">
        <v>160.63336368738001</v>
      </c>
      <c r="AJ344" s="150">
        <v>4.2695306697139097</v>
      </c>
      <c r="AK344" s="150">
        <v>0.73570474363683402</v>
      </c>
      <c r="AL344" s="150">
        <v>2.6098821006044601</v>
      </c>
      <c r="AM344" s="150">
        <v>3.9</v>
      </c>
      <c r="AN344" s="150">
        <v>0.996889378312527</v>
      </c>
      <c r="AO344" s="150">
        <v>46</v>
      </c>
      <c r="AP344" s="150">
        <v>2.0432692307692301E-2</v>
      </c>
      <c r="AQ344" s="150">
        <v>17.54</v>
      </c>
      <c r="AR344" s="150">
        <v>3.4074680641040498</v>
      </c>
      <c r="AS344" s="150">
        <v>11680.16</v>
      </c>
      <c r="AT344" s="150">
        <v>0.42289274745955102</v>
      </c>
      <c r="AU344" s="150">
        <v>14566215.93</v>
      </c>
    </row>
    <row r="345" spans="1:47" ht="14.5" x14ac:dyDescent="0.35">
      <c r="A345" s="151" t="s">
        <v>1115</v>
      </c>
      <c r="B345" s="151" t="s">
        <v>714</v>
      </c>
      <c r="C345" s="151" t="s">
        <v>100</v>
      </c>
      <c r="D345" t="s">
        <v>1518</v>
      </c>
      <c r="E345" s="150">
        <v>86.503</v>
      </c>
      <c r="F345" t="s">
        <v>1518</v>
      </c>
      <c r="G345" s="175">
        <v>867348</v>
      </c>
      <c r="H345" s="150">
        <v>0.58564591578143899</v>
      </c>
      <c r="I345" s="150">
        <v>123354</v>
      </c>
      <c r="J345" s="150">
        <v>0</v>
      </c>
      <c r="K345" s="150">
        <v>0.66362080955459901</v>
      </c>
      <c r="L345" s="176">
        <v>120398.01</v>
      </c>
      <c r="M345" s="175">
        <v>35725</v>
      </c>
      <c r="N345" s="150">
        <v>82</v>
      </c>
      <c r="O345" s="150">
        <v>29.24</v>
      </c>
      <c r="P345" s="150">
        <v>0</v>
      </c>
      <c r="Q345" s="150">
        <v>98.12</v>
      </c>
      <c r="R345" s="150">
        <v>9698.2999999999993</v>
      </c>
      <c r="S345" s="150">
        <v>1829.6015620000001</v>
      </c>
      <c r="T345" s="150">
        <v>2350.0791416325501</v>
      </c>
      <c r="U345" s="150">
        <v>0.46782093204181502</v>
      </c>
      <c r="V345" s="150">
        <v>0.155300300295655</v>
      </c>
      <c r="W345" s="150">
        <v>0</v>
      </c>
      <c r="X345" s="150">
        <v>7550.4</v>
      </c>
      <c r="Y345" s="150">
        <v>111.15</v>
      </c>
      <c r="Z345" s="150">
        <v>57694.416644174496</v>
      </c>
      <c r="AA345" s="150">
        <v>12.804545454545501</v>
      </c>
      <c r="AB345" s="150">
        <v>16.460652829509701</v>
      </c>
      <c r="AC345" s="150">
        <v>9.51</v>
      </c>
      <c r="AD345" s="150">
        <v>192.38712534174601</v>
      </c>
      <c r="AE345" s="150">
        <v>0.63239999999999996</v>
      </c>
      <c r="AF345" s="150">
        <v>0.12076612468079501</v>
      </c>
      <c r="AG345" s="150">
        <v>0.17179413017751799</v>
      </c>
      <c r="AH345" s="150">
        <v>0.29729711972960199</v>
      </c>
      <c r="AI345" s="150">
        <v>169.55385611985</v>
      </c>
      <c r="AJ345" s="150">
        <v>4.4130921035665498</v>
      </c>
      <c r="AK345" s="150">
        <v>1.0132825515124899</v>
      </c>
      <c r="AL345" s="150">
        <v>2.6128894383268402</v>
      </c>
      <c r="AM345" s="150">
        <v>0.5</v>
      </c>
      <c r="AN345" s="150">
        <v>1.3205432975111899</v>
      </c>
      <c r="AO345" s="150">
        <v>81</v>
      </c>
      <c r="AP345" s="150">
        <v>0</v>
      </c>
      <c r="AQ345" s="150">
        <v>11.74</v>
      </c>
      <c r="AR345" s="150">
        <v>2.6713433660751398</v>
      </c>
      <c r="AS345" s="150">
        <v>73572.799999999901</v>
      </c>
      <c r="AT345" s="150">
        <v>0.51403116490246104</v>
      </c>
      <c r="AU345" s="150">
        <v>17743960.379999999</v>
      </c>
    </row>
    <row r="346" spans="1:47" ht="14.5" x14ac:dyDescent="0.35">
      <c r="A346" s="151" t="s">
        <v>1116</v>
      </c>
      <c r="B346" s="151" t="s">
        <v>692</v>
      </c>
      <c r="C346" s="151" t="s">
        <v>250</v>
      </c>
      <c r="D346" t="s">
        <v>1520</v>
      </c>
      <c r="E346" s="150">
        <v>86.769000000000005</v>
      </c>
      <c r="F346" t="s">
        <v>1520</v>
      </c>
      <c r="G346" s="175">
        <v>-526581</v>
      </c>
      <c r="H346" s="150">
        <v>7.3686238582130401E-2</v>
      </c>
      <c r="I346" s="150">
        <v>-124223</v>
      </c>
      <c r="J346" s="150">
        <v>3.2427193803834901E-3</v>
      </c>
      <c r="K346" s="150">
        <v>0.68593056268988895</v>
      </c>
      <c r="L346" s="176">
        <v>83597.03</v>
      </c>
      <c r="M346" s="175">
        <v>39174</v>
      </c>
      <c r="N346" s="150">
        <v>33</v>
      </c>
      <c r="O346" s="150">
        <v>38.07</v>
      </c>
      <c r="P346" s="150">
        <v>0</v>
      </c>
      <c r="Q346" s="150">
        <v>84.15</v>
      </c>
      <c r="R346" s="150">
        <v>10689.6</v>
      </c>
      <c r="S346" s="150">
        <v>1327.7864239999999</v>
      </c>
      <c r="T346" s="150">
        <v>1696.5101175452501</v>
      </c>
      <c r="U346" s="150">
        <v>0.45245627018099399</v>
      </c>
      <c r="V346" s="150">
        <v>0.165373172244454</v>
      </c>
      <c r="W346" s="150">
        <v>0</v>
      </c>
      <c r="X346" s="150">
        <v>8366.2999999999993</v>
      </c>
      <c r="Y346" s="150">
        <v>90.44</v>
      </c>
      <c r="Z346" s="150">
        <v>59918.166850950904</v>
      </c>
      <c r="AA346" s="150">
        <v>17</v>
      </c>
      <c r="AB346" s="150">
        <v>14.681406722689101</v>
      </c>
      <c r="AC346" s="150">
        <v>6.2</v>
      </c>
      <c r="AD346" s="150">
        <v>214.159100645161</v>
      </c>
      <c r="AE346" s="150">
        <v>0.34389999999999998</v>
      </c>
      <c r="AF346" s="150">
        <v>0.109131699953847</v>
      </c>
      <c r="AG346" s="150">
        <v>0.178002313406906</v>
      </c>
      <c r="AH346" s="150">
        <v>0.29109678316471899</v>
      </c>
      <c r="AI346" s="150">
        <v>198.37979605671899</v>
      </c>
      <c r="AJ346" s="150">
        <v>5.3932651875811501</v>
      </c>
      <c r="AK346" s="150">
        <v>1.6088906478971601</v>
      </c>
      <c r="AL346" s="150">
        <v>3.50973546540322</v>
      </c>
      <c r="AM346" s="150">
        <v>0.5</v>
      </c>
      <c r="AN346" s="150">
        <v>0.94286680505661602</v>
      </c>
      <c r="AO346" s="150">
        <v>80</v>
      </c>
      <c r="AP346" s="150">
        <v>0</v>
      </c>
      <c r="AQ346" s="150">
        <v>8.5399999999999991</v>
      </c>
      <c r="AR346" s="150">
        <v>3.7792096579190702</v>
      </c>
      <c r="AS346" s="150">
        <v>-75216.479999999996</v>
      </c>
      <c r="AT346" s="150">
        <v>0.405114516787344</v>
      </c>
      <c r="AU346" s="150">
        <v>14193488.33</v>
      </c>
    </row>
    <row r="347" spans="1:47" ht="14.5" x14ac:dyDescent="0.35">
      <c r="A347" s="151" t="s">
        <v>1117</v>
      </c>
      <c r="B347" s="151" t="s">
        <v>411</v>
      </c>
      <c r="C347" s="151" t="s">
        <v>282</v>
      </c>
      <c r="D347" t="s">
        <v>1518</v>
      </c>
      <c r="E347" s="150">
        <v>105.211</v>
      </c>
      <c r="F347" t="s">
        <v>1516</v>
      </c>
      <c r="G347" s="175">
        <v>852355</v>
      </c>
      <c r="H347" s="150">
        <v>0.66673472594145</v>
      </c>
      <c r="I347" s="150">
        <v>852355</v>
      </c>
      <c r="J347" s="150">
        <v>0</v>
      </c>
      <c r="K347" s="150">
        <v>0.6957706911978</v>
      </c>
      <c r="L347" s="176">
        <v>181643.37</v>
      </c>
      <c r="M347" s="175">
        <v>54532</v>
      </c>
      <c r="N347" s="150">
        <v>5</v>
      </c>
      <c r="O347" s="150">
        <v>1.48</v>
      </c>
      <c r="P347" s="150">
        <v>0</v>
      </c>
      <c r="Q347" s="150">
        <v>5.13</v>
      </c>
      <c r="R347" s="150">
        <v>10650.5</v>
      </c>
      <c r="S347" s="150">
        <v>832.66915700000004</v>
      </c>
      <c r="T347" s="150">
        <v>925.51189397165399</v>
      </c>
      <c r="U347" s="150">
        <v>9.34176813757015E-2</v>
      </c>
      <c r="V347" s="150">
        <v>9.8721945335607006E-2</v>
      </c>
      <c r="W347" s="150">
        <v>3.6028715304030402E-3</v>
      </c>
      <c r="X347" s="150">
        <v>9582.1</v>
      </c>
      <c r="Y347" s="150">
        <v>54.74</v>
      </c>
      <c r="Z347" s="150">
        <v>64937.503288271801</v>
      </c>
      <c r="AA347" s="150">
        <v>14.609375</v>
      </c>
      <c r="AB347" s="150">
        <v>15.2113474059189</v>
      </c>
      <c r="AC347" s="150">
        <v>6</v>
      </c>
      <c r="AD347" s="150">
        <v>138.77819283333301</v>
      </c>
      <c r="AE347" s="150">
        <v>0.34389999999999998</v>
      </c>
      <c r="AF347" s="150">
        <v>0.12257952250819899</v>
      </c>
      <c r="AG347" s="150">
        <v>0.15078786660469801</v>
      </c>
      <c r="AH347" s="150">
        <v>0.27939654340053</v>
      </c>
      <c r="AI347" s="150">
        <v>278.86585932472599</v>
      </c>
      <c r="AJ347" s="150">
        <v>4.2493118090636202</v>
      </c>
      <c r="AK347" s="150">
        <v>1.2808647605758801</v>
      </c>
      <c r="AL347" s="150">
        <v>1.8286509648884799</v>
      </c>
      <c r="AM347" s="150">
        <v>1.3</v>
      </c>
      <c r="AN347" s="150">
        <v>0.86357995178173597</v>
      </c>
      <c r="AO347" s="150">
        <v>30</v>
      </c>
      <c r="AP347" s="150">
        <v>0</v>
      </c>
      <c r="AQ347" s="150">
        <v>7.7</v>
      </c>
      <c r="AR347" s="150">
        <v>4.4374642512684996</v>
      </c>
      <c r="AS347" s="150">
        <v>-28415.3</v>
      </c>
      <c r="AT347" s="150">
        <v>0.63642723989275096</v>
      </c>
      <c r="AU347" s="150">
        <v>8868376.1500000004</v>
      </c>
    </row>
    <row r="348" spans="1:47" ht="14.5" x14ac:dyDescent="0.35">
      <c r="A348" s="151" t="s">
        <v>1118</v>
      </c>
      <c r="B348" s="151" t="s">
        <v>467</v>
      </c>
      <c r="C348" s="151" t="s">
        <v>196</v>
      </c>
      <c r="D348" t="s">
        <v>1516</v>
      </c>
      <c r="E348" s="150">
        <v>85.63</v>
      </c>
      <c r="F348" t="s">
        <v>1516</v>
      </c>
      <c r="G348" s="175">
        <v>-339634</v>
      </c>
      <c r="H348" s="150">
        <v>0.38215124695040598</v>
      </c>
      <c r="I348" s="150">
        <v>-507059</v>
      </c>
      <c r="J348" s="150">
        <v>0</v>
      </c>
      <c r="K348" s="150">
        <v>0.71551764353763103</v>
      </c>
      <c r="L348" s="176">
        <v>137826.85999999999</v>
      </c>
      <c r="M348" s="175">
        <v>32921</v>
      </c>
      <c r="N348" s="150">
        <v>13</v>
      </c>
      <c r="O348" s="150">
        <v>7.27</v>
      </c>
      <c r="P348" s="150">
        <v>0</v>
      </c>
      <c r="Q348" s="150">
        <v>-35.880000000000003</v>
      </c>
      <c r="R348" s="150">
        <v>13180.1</v>
      </c>
      <c r="S348" s="150">
        <v>634.88554699999997</v>
      </c>
      <c r="T348" s="150">
        <v>789.79615961162995</v>
      </c>
      <c r="U348" s="150">
        <v>0.55784750129144101</v>
      </c>
      <c r="V348" s="150">
        <v>0.14085297802503</v>
      </c>
      <c r="W348" s="150">
        <v>1.6577843124219001E-2</v>
      </c>
      <c r="X348" s="150">
        <v>10594.9</v>
      </c>
      <c r="Y348" s="150">
        <v>45.45</v>
      </c>
      <c r="Z348" s="150">
        <v>57206.171397139697</v>
      </c>
      <c r="AA348" s="150">
        <v>13.3333333333333</v>
      </c>
      <c r="AB348" s="150">
        <v>13.9688789218922</v>
      </c>
      <c r="AC348" s="150">
        <v>7.34</v>
      </c>
      <c r="AD348" s="150">
        <v>86.4966685286104</v>
      </c>
      <c r="AE348" s="150">
        <v>0.49930000000000002</v>
      </c>
      <c r="AF348" s="150">
        <v>0.112227505674783</v>
      </c>
      <c r="AG348" s="150">
        <v>0.17043998433337701</v>
      </c>
      <c r="AH348" s="150">
        <v>0.28815660713449598</v>
      </c>
      <c r="AI348" s="150">
        <v>185.806718324933</v>
      </c>
      <c r="AJ348" s="150">
        <v>8.9164617771222208</v>
      </c>
      <c r="AK348" s="150">
        <v>1.9732956953698499</v>
      </c>
      <c r="AL348" s="150">
        <v>2.8532554295305399</v>
      </c>
      <c r="AM348" s="150">
        <v>1.5</v>
      </c>
      <c r="AN348" s="150">
        <v>1.6521667177144099</v>
      </c>
      <c r="AO348" s="150">
        <v>80</v>
      </c>
      <c r="AP348" s="150">
        <v>0</v>
      </c>
      <c r="AQ348" s="150">
        <v>6.61</v>
      </c>
      <c r="AR348" s="150">
        <v>3.5098938074358799</v>
      </c>
      <c r="AS348" s="150">
        <v>-27848.82</v>
      </c>
      <c r="AT348" s="150">
        <v>0.51736359130989396</v>
      </c>
      <c r="AU348" s="150">
        <v>8367836.6200000001</v>
      </c>
    </row>
    <row r="349" spans="1:47" ht="14.5" x14ac:dyDescent="0.35">
      <c r="A349" s="151" t="s">
        <v>1119</v>
      </c>
      <c r="B349" s="151" t="s">
        <v>727</v>
      </c>
      <c r="C349" s="151" t="s">
        <v>98</v>
      </c>
      <c r="D349" t="s">
        <v>1520</v>
      </c>
      <c r="E349" s="150">
        <v>88.555999999999997</v>
      </c>
      <c r="F349" t="s">
        <v>1520</v>
      </c>
      <c r="G349" s="175">
        <v>629261</v>
      </c>
      <c r="H349" s="150">
        <v>0.34155221246092399</v>
      </c>
      <c r="I349" s="150">
        <v>629261</v>
      </c>
      <c r="J349" s="150">
        <v>0</v>
      </c>
      <c r="K349" s="150">
        <v>0.72227888459324097</v>
      </c>
      <c r="L349" s="176">
        <v>141745.32999999999</v>
      </c>
      <c r="M349" s="175">
        <v>38546</v>
      </c>
      <c r="N349" s="150">
        <v>1</v>
      </c>
      <c r="O349" s="150">
        <v>24.55</v>
      </c>
      <c r="P349" s="150">
        <v>0</v>
      </c>
      <c r="Q349" s="150">
        <v>265.75</v>
      </c>
      <c r="R349" s="150">
        <v>12410.9</v>
      </c>
      <c r="S349" s="150">
        <v>857.37231399999996</v>
      </c>
      <c r="T349" s="150">
        <v>995.38043539123498</v>
      </c>
      <c r="U349" s="150">
        <v>0.289781261819471</v>
      </c>
      <c r="V349" s="150">
        <v>0.12759390198830201</v>
      </c>
      <c r="W349" s="150">
        <v>0</v>
      </c>
      <c r="X349" s="150">
        <v>10690.1</v>
      </c>
      <c r="Y349" s="150">
        <v>58.75</v>
      </c>
      <c r="Z349" s="150">
        <v>69981.123404255297</v>
      </c>
      <c r="AA349" s="150">
        <v>15.5555555555556</v>
      </c>
      <c r="AB349" s="150">
        <v>14.5935713021277</v>
      </c>
      <c r="AC349" s="150">
        <v>16.82</v>
      </c>
      <c r="AD349" s="150">
        <v>50.973383709869204</v>
      </c>
      <c r="AE349" s="150">
        <v>0.68779999999999997</v>
      </c>
      <c r="AF349" s="150">
        <v>0.116701049633466</v>
      </c>
      <c r="AG349" s="150">
        <v>0.14846377870350899</v>
      </c>
      <c r="AH349" s="150">
        <v>0.27116036114124997</v>
      </c>
      <c r="AI349" s="150">
        <v>183.17013208336499</v>
      </c>
      <c r="AJ349" s="150">
        <v>6.3150397019962403</v>
      </c>
      <c r="AK349" s="150">
        <v>1.1283616160973</v>
      </c>
      <c r="AL349" s="150">
        <v>2.43379942054825</v>
      </c>
      <c r="AM349" s="150">
        <v>3</v>
      </c>
      <c r="AN349" s="150">
        <v>0.65282823026110504</v>
      </c>
      <c r="AO349" s="150">
        <v>3</v>
      </c>
      <c r="AP349" s="150">
        <v>4.7619047619047603E-2</v>
      </c>
      <c r="AQ349" s="150">
        <v>47.67</v>
      </c>
      <c r="AR349" s="150">
        <v>4.2192322711777601</v>
      </c>
      <c r="AS349" s="150">
        <v>-2344.5999999999799</v>
      </c>
      <c r="AT349" s="150">
        <v>0.34699692385396502</v>
      </c>
      <c r="AU349" s="150">
        <v>10640757.51</v>
      </c>
    </row>
    <row r="350" spans="1:47" ht="14.5" x14ac:dyDescent="0.35">
      <c r="A350" s="151" t="s">
        <v>1120</v>
      </c>
      <c r="B350" s="151" t="s">
        <v>785</v>
      </c>
      <c r="C350" s="151" t="s">
        <v>347</v>
      </c>
      <c r="D350" t="s">
        <v>1518</v>
      </c>
      <c r="E350" s="150">
        <v>90.540999999999997</v>
      </c>
      <c r="F350" t="s">
        <v>1516</v>
      </c>
      <c r="G350" s="175">
        <v>428811</v>
      </c>
      <c r="H350" s="150">
        <v>0.22791802968633801</v>
      </c>
      <c r="I350" s="150">
        <v>350585</v>
      </c>
      <c r="J350" s="150">
        <v>0</v>
      </c>
      <c r="K350" s="150">
        <v>0.60534357641369096</v>
      </c>
      <c r="L350" s="176">
        <v>181227.51</v>
      </c>
      <c r="M350" s="175">
        <v>40515</v>
      </c>
      <c r="N350" s="150">
        <v>14</v>
      </c>
      <c r="O350" s="150">
        <v>37.46</v>
      </c>
      <c r="P350" s="150">
        <v>0</v>
      </c>
      <c r="Q350" s="150">
        <v>50.42</v>
      </c>
      <c r="R350" s="150">
        <v>11511.9</v>
      </c>
      <c r="S350" s="150">
        <v>907.61048900000003</v>
      </c>
      <c r="T350" s="150">
        <v>1112.7501104077601</v>
      </c>
      <c r="U350" s="150">
        <v>0.26884125840022099</v>
      </c>
      <c r="V350" s="150">
        <v>0.13910098938929299</v>
      </c>
      <c r="W350" s="150">
        <v>0</v>
      </c>
      <c r="X350" s="150">
        <v>9389.6</v>
      </c>
      <c r="Y350" s="150">
        <v>53</v>
      </c>
      <c r="Z350" s="150">
        <v>54367.169811320797</v>
      </c>
      <c r="AA350" s="150">
        <v>13.7735849056604</v>
      </c>
      <c r="AB350" s="150">
        <v>17.124726207547202</v>
      </c>
      <c r="AC350" s="150">
        <v>7</v>
      </c>
      <c r="AD350" s="150">
        <v>129.658641285714</v>
      </c>
      <c r="AE350" s="150">
        <v>0.63239999999999996</v>
      </c>
      <c r="AF350" s="150">
        <v>0.12115359842203</v>
      </c>
      <c r="AG350" s="150">
        <v>0.15926797685289201</v>
      </c>
      <c r="AH350" s="150">
        <v>0.28788009897146</v>
      </c>
      <c r="AI350" s="150">
        <v>188.75938750857699</v>
      </c>
      <c r="AJ350" s="150">
        <v>8.2558130982955902</v>
      </c>
      <c r="AK350" s="150">
        <v>1.69927772589307</v>
      </c>
      <c r="AL350" s="150">
        <v>2.8766198925986499</v>
      </c>
      <c r="AM350" s="150">
        <v>0.5</v>
      </c>
      <c r="AN350" s="150">
        <v>1.1401813555415401</v>
      </c>
      <c r="AO350" s="150">
        <v>127</v>
      </c>
      <c r="AP350" s="150">
        <v>8.2568807339449504E-2</v>
      </c>
      <c r="AQ350" s="150">
        <v>3.18</v>
      </c>
      <c r="AR350" s="150">
        <v>4.0768004681979804</v>
      </c>
      <c r="AS350" s="150">
        <v>-22264.52</v>
      </c>
      <c r="AT350" s="150">
        <v>0.471212907917129</v>
      </c>
      <c r="AU350" s="150">
        <v>10448313.92</v>
      </c>
    </row>
    <row r="351" spans="1:47" ht="14.5" x14ac:dyDescent="0.35">
      <c r="A351" s="151" t="s">
        <v>1121</v>
      </c>
      <c r="B351" s="151" t="s">
        <v>790</v>
      </c>
      <c r="C351" s="151" t="s">
        <v>198</v>
      </c>
      <c r="D351" t="s">
        <v>1516</v>
      </c>
      <c r="E351" s="150">
        <v>96.912000000000006</v>
      </c>
      <c r="F351" t="s">
        <v>1516</v>
      </c>
      <c r="G351" s="175">
        <v>3699796</v>
      </c>
      <c r="H351" s="150">
        <v>0.80885901993506903</v>
      </c>
      <c r="I351" s="150">
        <v>3943100</v>
      </c>
      <c r="J351" s="150">
        <v>9.1851079353455099E-4</v>
      </c>
      <c r="K351" s="150">
        <v>0.59813065587751102</v>
      </c>
      <c r="L351" s="176">
        <v>121523.5</v>
      </c>
      <c r="M351" s="175">
        <v>51000</v>
      </c>
      <c r="N351" s="150">
        <v>66</v>
      </c>
      <c r="O351" s="150">
        <v>45.6</v>
      </c>
      <c r="P351" s="150">
        <v>0</v>
      </c>
      <c r="Q351" s="150">
        <v>40.39</v>
      </c>
      <c r="R351" s="150">
        <v>8936.4</v>
      </c>
      <c r="S351" s="150">
        <v>2727.5203740000002</v>
      </c>
      <c r="T351" s="150">
        <v>3174.5384249835001</v>
      </c>
      <c r="U351" s="150">
        <v>0.25094672015087899</v>
      </c>
      <c r="V351" s="150">
        <v>0.11426971067604599</v>
      </c>
      <c r="W351" s="150">
        <v>3.4014010631914698E-2</v>
      </c>
      <c r="X351" s="150">
        <v>7678</v>
      </c>
      <c r="Y351" s="150">
        <v>152.61000000000001</v>
      </c>
      <c r="Z351" s="150">
        <v>54774.024637966097</v>
      </c>
      <c r="AA351" s="150">
        <v>9.90625</v>
      </c>
      <c r="AB351" s="150">
        <v>17.872487871043798</v>
      </c>
      <c r="AC351" s="150">
        <v>14</v>
      </c>
      <c r="AD351" s="150">
        <v>194.82288385714301</v>
      </c>
      <c r="AE351" s="150">
        <v>0.35499999999999998</v>
      </c>
      <c r="AF351" s="150">
        <v>0.127717094650945</v>
      </c>
      <c r="AG351" s="150">
        <v>0.13359707016858699</v>
      </c>
      <c r="AH351" s="150">
        <v>0.26828866094612902</v>
      </c>
      <c r="AI351" s="150">
        <v>114.613992613937</v>
      </c>
      <c r="AJ351" s="150">
        <v>4.4882732588640204</v>
      </c>
      <c r="AK351" s="150">
        <v>1.2358752063260501</v>
      </c>
      <c r="AL351" s="150">
        <v>0.204782573925505</v>
      </c>
      <c r="AM351" s="150">
        <v>2.0299999999999998</v>
      </c>
      <c r="AN351" s="150">
        <v>1.3080724477950101</v>
      </c>
      <c r="AO351" s="150">
        <v>18</v>
      </c>
      <c r="AP351" s="150">
        <v>6.4708810353409701E-3</v>
      </c>
      <c r="AQ351" s="150">
        <v>110.72</v>
      </c>
      <c r="AR351" s="150">
        <v>4.8596237994006604</v>
      </c>
      <c r="AS351" s="150">
        <v>-15027.9299999999</v>
      </c>
      <c r="AT351" s="150">
        <v>0.32873366825225298</v>
      </c>
      <c r="AU351" s="150">
        <v>24374253.93</v>
      </c>
    </row>
    <row r="352" spans="1:47" ht="14.5" x14ac:dyDescent="0.35">
      <c r="A352" s="151" t="s">
        <v>1122</v>
      </c>
      <c r="B352" s="151" t="s">
        <v>540</v>
      </c>
      <c r="C352" s="151" t="s">
        <v>117</v>
      </c>
      <c r="D352" t="s">
        <v>1517</v>
      </c>
      <c r="E352" s="150">
        <v>79.751000000000005</v>
      </c>
      <c r="F352" t="s">
        <v>1517</v>
      </c>
      <c r="G352" s="175">
        <v>869270</v>
      </c>
      <c r="H352" s="150">
        <v>0.33833499223086899</v>
      </c>
      <c r="I352" s="150">
        <v>780650</v>
      </c>
      <c r="J352" s="150">
        <v>9.4745294150220902E-3</v>
      </c>
      <c r="K352" s="150">
        <v>0.63795673519498997</v>
      </c>
      <c r="L352" s="176">
        <v>189746.97</v>
      </c>
      <c r="M352" s="175">
        <v>41072</v>
      </c>
      <c r="N352" s="150">
        <v>9</v>
      </c>
      <c r="O352" s="150">
        <v>11.87</v>
      </c>
      <c r="P352" s="150">
        <v>0</v>
      </c>
      <c r="Q352" s="150">
        <v>50.49</v>
      </c>
      <c r="R352" s="150">
        <v>11545.2</v>
      </c>
      <c r="S352" s="150">
        <v>584.98508800000002</v>
      </c>
      <c r="T352" s="150">
        <v>691.60095387414697</v>
      </c>
      <c r="U352" s="150">
        <v>0.28814516208659302</v>
      </c>
      <c r="V352" s="150">
        <v>0.14574420399584601</v>
      </c>
      <c r="W352" s="150">
        <v>0</v>
      </c>
      <c r="X352" s="150">
        <v>9765.4</v>
      </c>
      <c r="Y352" s="150">
        <v>47.45</v>
      </c>
      <c r="Z352" s="150">
        <v>51437.718651211799</v>
      </c>
      <c r="AA352" s="150">
        <v>12.214285714285699</v>
      </c>
      <c r="AB352" s="150">
        <v>12.328452855637501</v>
      </c>
      <c r="AC352" s="150">
        <v>4</v>
      </c>
      <c r="AD352" s="150">
        <v>146.246272</v>
      </c>
      <c r="AE352" s="150">
        <v>0.43269999999999997</v>
      </c>
      <c r="AF352" s="150">
        <v>0.126554308844159</v>
      </c>
      <c r="AG352" s="150">
        <v>0.14539052065567101</v>
      </c>
      <c r="AH352" s="150">
        <v>0.27613470793837902</v>
      </c>
      <c r="AI352" s="150">
        <v>216.16790341158199</v>
      </c>
      <c r="AJ352" s="150">
        <v>4.3762671305998202</v>
      </c>
      <c r="AK352" s="150">
        <v>1.2543821122138299</v>
      </c>
      <c r="AL352" s="150">
        <v>2.7669362223715899</v>
      </c>
      <c r="AM352" s="150">
        <v>1.8</v>
      </c>
      <c r="AN352" s="150">
        <v>1.0786265593300699</v>
      </c>
      <c r="AO352" s="150">
        <v>63</v>
      </c>
      <c r="AP352" s="150">
        <v>8.78661087866109E-2</v>
      </c>
      <c r="AQ352" s="150">
        <v>3.3</v>
      </c>
      <c r="AR352" s="150">
        <v>3.3535605262408499</v>
      </c>
      <c r="AS352" s="150">
        <v>28571.97</v>
      </c>
      <c r="AT352" s="150">
        <v>0.57094522799946001</v>
      </c>
      <c r="AU352" s="150">
        <v>6753748.4100000001</v>
      </c>
    </row>
    <row r="353" spans="1:47" ht="14.5" x14ac:dyDescent="0.35">
      <c r="A353" s="151" t="s">
        <v>1123</v>
      </c>
      <c r="B353" s="151" t="s">
        <v>377</v>
      </c>
      <c r="C353" s="151" t="s">
        <v>130</v>
      </c>
      <c r="D353" t="s">
        <v>1517</v>
      </c>
      <c r="E353" s="150">
        <v>87.296000000000006</v>
      </c>
      <c r="F353" t="s">
        <v>1517</v>
      </c>
      <c r="G353" s="175">
        <v>509246</v>
      </c>
      <c r="H353" s="150">
        <v>0.50039640139877595</v>
      </c>
      <c r="I353" s="150">
        <v>394653</v>
      </c>
      <c r="J353" s="150">
        <v>0</v>
      </c>
      <c r="K353" s="150">
        <v>0.66333480995474203</v>
      </c>
      <c r="L353" s="176">
        <v>97750.88</v>
      </c>
      <c r="M353" s="175">
        <v>33625</v>
      </c>
      <c r="N353" s="150">
        <v>0</v>
      </c>
      <c r="O353" s="150">
        <v>12.34</v>
      </c>
      <c r="P353" s="150">
        <v>0</v>
      </c>
      <c r="Q353" s="150">
        <v>-42.9</v>
      </c>
      <c r="R353" s="150">
        <v>12495.9</v>
      </c>
      <c r="S353" s="150">
        <v>878.96837200000004</v>
      </c>
      <c r="T353" s="150">
        <v>1050.7909545217899</v>
      </c>
      <c r="U353" s="150">
        <v>0.44537611872114102</v>
      </c>
      <c r="V353" s="150">
        <v>0.155929384225898</v>
      </c>
      <c r="W353" s="150">
        <v>0</v>
      </c>
      <c r="X353" s="150">
        <v>10452.6</v>
      </c>
      <c r="Y353" s="150">
        <v>65.63</v>
      </c>
      <c r="Z353" s="150">
        <v>48962.307328965398</v>
      </c>
      <c r="AA353" s="150">
        <v>11.1285714285714</v>
      </c>
      <c r="AB353" s="150">
        <v>13.3927833612677</v>
      </c>
      <c r="AC353" s="150">
        <v>12</v>
      </c>
      <c r="AD353" s="150">
        <v>73.247364333333294</v>
      </c>
      <c r="AE353" s="150">
        <v>0.27739999999999998</v>
      </c>
      <c r="AF353" s="150">
        <v>0.109445929232196</v>
      </c>
      <c r="AG353" s="150">
        <v>0.16714064782236099</v>
      </c>
      <c r="AH353" s="150">
        <v>0.28478130958533898</v>
      </c>
      <c r="AI353" s="150">
        <v>201.12441543004701</v>
      </c>
      <c r="AJ353" s="150">
        <v>7.0852824382572903</v>
      </c>
      <c r="AK353" s="150">
        <v>2.14154540620651</v>
      </c>
      <c r="AL353" s="150">
        <v>3.14410647011574</v>
      </c>
      <c r="AM353" s="150">
        <v>4.5</v>
      </c>
      <c r="AN353" s="150">
        <v>1.0486865374971599</v>
      </c>
      <c r="AO353" s="150">
        <v>46</v>
      </c>
      <c r="AP353" s="150">
        <v>0</v>
      </c>
      <c r="AQ353" s="150">
        <v>13.7</v>
      </c>
      <c r="AR353" s="150">
        <v>4.0584449686010098</v>
      </c>
      <c r="AS353" s="150">
        <v>-9266.4800000000396</v>
      </c>
      <c r="AT353" s="150">
        <v>0.54714394458578097</v>
      </c>
      <c r="AU353" s="150">
        <v>10983461.98</v>
      </c>
    </row>
    <row r="354" spans="1:47" ht="14.5" x14ac:dyDescent="0.35">
      <c r="A354" s="151" t="s">
        <v>1124</v>
      </c>
      <c r="B354" s="151" t="s">
        <v>626</v>
      </c>
      <c r="C354" s="151" t="s">
        <v>627</v>
      </c>
      <c r="D354" t="s">
        <v>1520</v>
      </c>
      <c r="E354" s="150">
        <v>89.290999999999997</v>
      </c>
      <c r="F354" t="s">
        <v>1520</v>
      </c>
      <c r="G354" s="175">
        <v>356648</v>
      </c>
      <c r="H354" s="150">
        <v>0.30211273567903302</v>
      </c>
      <c r="I354" s="150">
        <v>359839</v>
      </c>
      <c r="J354" s="150">
        <v>5.9410248281036601E-4</v>
      </c>
      <c r="K354" s="150">
        <v>0.74787688932096197</v>
      </c>
      <c r="L354" s="176">
        <v>139355.49</v>
      </c>
      <c r="M354" s="175">
        <v>34275</v>
      </c>
      <c r="N354" s="150">
        <v>109</v>
      </c>
      <c r="O354" s="150">
        <v>39.26</v>
      </c>
      <c r="P354" s="150">
        <v>0</v>
      </c>
      <c r="Q354" s="150">
        <v>-153.47999999999999</v>
      </c>
      <c r="R354" s="150">
        <v>13438.4</v>
      </c>
      <c r="S354" s="150">
        <v>1762.3368479999999</v>
      </c>
      <c r="T354" s="150">
        <v>2493.9473818207598</v>
      </c>
      <c r="U354" s="150">
        <v>0.99995341980161601</v>
      </c>
      <c r="V354" s="150">
        <v>0.182001784371701</v>
      </c>
      <c r="W354" s="150">
        <v>5.67428412527864E-4</v>
      </c>
      <c r="X354" s="150">
        <v>9496.2000000000007</v>
      </c>
      <c r="Y354" s="150">
        <v>138.68</v>
      </c>
      <c r="Z354" s="150">
        <v>54972.441592154602</v>
      </c>
      <c r="AA354" s="150">
        <v>11.2642857142857</v>
      </c>
      <c r="AB354" s="150">
        <v>12.7079380444188</v>
      </c>
      <c r="AC354" s="150">
        <v>12.93</v>
      </c>
      <c r="AD354" s="150">
        <v>136.298286774942</v>
      </c>
      <c r="AE354" s="150">
        <v>0.37719999999999998</v>
      </c>
      <c r="AF354" s="150">
        <v>0.119783525589122</v>
      </c>
      <c r="AG354" s="150">
        <v>0.194157910607163</v>
      </c>
      <c r="AH354" s="150">
        <v>0.31770899661317498</v>
      </c>
      <c r="AI354" s="150">
        <v>208.52653703351501</v>
      </c>
      <c r="AJ354" s="150">
        <v>5.9217543687788101</v>
      </c>
      <c r="AK354" s="150">
        <v>1.6935197309343799</v>
      </c>
      <c r="AL354" s="150">
        <v>2.62259171578311</v>
      </c>
      <c r="AM354" s="150">
        <v>1</v>
      </c>
      <c r="AN354" s="150">
        <v>1.7512413223838501</v>
      </c>
      <c r="AO354" s="150">
        <v>387</v>
      </c>
      <c r="AP354" s="150">
        <v>0</v>
      </c>
      <c r="AQ354" s="150">
        <v>2.88</v>
      </c>
      <c r="AR354" s="150">
        <v>3.1349408483477799</v>
      </c>
      <c r="AS354" s="150">
        <v>-312993.07</v>
      </c>
      <c r="AT354" s="150">
        <v>0.67936627641926395</v>
      </c>
      <c r="AU354" s="150">
        <v>23683004.02</v>
      </c>
    </row>
    <row r="355" spans="1:47" ht="14.5" x14ac:dyDescent="0.35">
      <c r="A355" s="151" t="s">
        <v>1125</v>
      </c>
      <c r="B355" s="151" t="s">
        <v>378</v>
      </c>
      <c r="C355" s="151" t="s">
        <v>379</v>
      </c>
      <c r="D355" t="s">
        <v>1518</v>
      </c>
      <c r="E355" s="150">
        <v>82.649000000000001</v>
      </c>
      <c r="F355" t="s">
        <v>1516</v>
      </c>
      <c r="G355" s="175">
        <v>1419086</v>
      </c>
      <c r="H355" s="150">
        <v>0.40295581050773199</v>
      </c>
      <c r="I355" s="150">
        <v>1423841</v>
      </c>
      <c r="J355" s="150">
        <v>0</v>
      </c>
      <c r="K355" s="150">
        <v>0.56495757914415101</v>
      </c>
      <c r="L355" s="176">
        <v>136402.17000000001</v>
      </c>
      <c r="M355" s="175">
        <v>38045</v>
      </c>
      <c r="N355" s="150">
        <v>0</v>
      </c>
      <c r="O355" s="150">
        <v>56.03</v>
      </c>
      <c r="P355" s="150">
        <v>0</v>
      </c>
      <c r="Q355" s="150">
        <v>-31.15</v>
      </c>
      <c r="R355" s="150">
        <v>10082</v>
      </c>
      <c r="S355" s="150">
        <v>1136.944542</v>
      </c>
      <c r="T355" s="150">
        <v>1443.55318561851</v>
      </c>
      <c r="U355" s="150">
        <v>0.506036560048854</v>
      </c>
      <c r="V355" s="150">
        <v>0.19145153343811899</v>
      </c>
      <c r="W355" s="150">
        <v>2.6386511295640701E-3</v>
      </c>
      <c r="X355" s="150">
        <v>7940.6</v>
      </c>
      <c r="Y355" s="150">
        <v>70.680000000000007</v>
      </c>
      <c r="Z355" s="150">
        <v>53965.087860781001</v>
      </c>
      <c r="AA355" s="150">
        <v>15.2837837837838</v>
      </c>
      <c r="AB355" s="150">
        <v>16.085802801358199</v>
      </c>
      <c r="AC355" s="150">
        <v>9</v>
      </c>
      <c r="AD355" s="150">
        <v>126.327171333333</v>
      </c>
      <c r="AE355" s="150">
        <v>0.37719999999999998</v>
      </c>
      <c r="AF355" s="150">
        <v>0.121153222479763</v>
      </c>
      <c r="AG355" s="150">
        <v>0.134058693007578</v>
      </c>
      <c r="AH355" s="150">
        <v>0.263249736217539</v>
      </c>
      <c r="AI355" s="150">
        <v>229.031399844655</v>
      </c>
      <c r="AJ355" s="150">
        <v>5.7642100109064698</v>
      </c>
      <c r="AK355" s="150">
        <v>1.66041060538564</v>
      </c>
      <c r="AL355" s="150">
        <v>2.4494541774835299</v>
      </c>
      <c r="AM355" s="150">
        <v>2.75</v>
      </c>
      <c r="AN355" s="150">
        <v>1.0398651611932701</v>
      </c>
      <c r="AO355" s="150">
        <v>77</v>
      </c>
      <c r="AP355" s="150">
        <v>1.89075630252101E-2</v>
      </c>
      <c r="AQ355" s="150">
        <v>5.97</v>
      </c>
      <c r="AR355" s="150">
        <v>2.98328840801496</v>
      </c>
      <c r="AS355" s="150">
        <v>33008.18</v>
      </c>
      <c r="AT355" s="150">
        <v>0.40619102305050397</v>
      </c>
      <c r="AU355" s="150">
        <v>11462665.74</v>
      </c>
    </row>
    <row r="356" spans="1:47" ht="14.5" x14ac:dyDescent="0.35">
      <c r="A356" s="151" t="s">
        <v>1126</v>
      </c>
      <c r="B356" s="151" t="s">
        <v>243</v>
      </c>
      <c r="C356" s="151" t="s">
        <v>244</v>
      </c>
      <c r="D356" t="s">
        <v>1520</v>
      </c>
      <c r="E356" s="150">
        <v>89.975999999999999</v>
      </c>
      <c r="F356" t="s">
        <v>1520</v>
      </c>
      <c r="G356" s="175">
        <v>397442</v>
      </c>
      <c r="H356" s="150">
        <v>0.134566641680675</v>
      </c>
      <c r="I356" s="150">
        <v>370613</v>
      </c>
      <c r="J356" s="150">
        <v>0</v>
      </c>
      <c r="K356" s="150">
        <v>0.74763003430448305</v>
      </c>
      <c r="L356" s="176">
        <v>151844.60999999999</v>
      </c>
      <c r="M356" s="175">
        <v>35209</v>
      </c>
      <c r="N356" s="150">
        <v>202</v>
      </c>
      <c r="O356" s="150">
        <v>90.55</v>
      </c>
      <c r="P356" s="150">
        <v>0</v>
      </c>
      <c r="Q356" s="150">
        <v>-61.99</v>
      </c>
      <c r="R356" s="150">
        <v>11085</v>
      </c>
      <c r="S356" s="150">
        <v>3673.4784239999999</v>
      </c>
      <c r="T356" s="150">
        <v>4677.1328842921703</v>
      </c>
      <c r="U356" s="150">
        <v>0.49411288770373402</v>
      </c>
      <c r="V356" s="150">
        <v>0.18738427140412101</v>
      </c>
      <c r="W356" s="150">
        <v>1.21828201596646E-2</v>
      </c>
      <c r="X356" s="150">
        <v>8706.2999999999993</v>
      </c>
      <c r="Y356" s="150">
        <v>242.9</v>
      </c>
      <c r="Z356" s="150">
        <v>63765.295553725802</v>
      </c>
      <c r="AA356" s="150">
        <v>13.221804511278201</v>
      </c>
      <c r="AB356" s="150">
        <v>15.123418789625401</v>
      </c>
      <c r="AC356" s="150">
        <v>27.5</v>
      </c>
      <c r="AD356" s="150">
        <v>133.58103360000001</v>
      </c>
      <c r="AE356" s="150">
        <v>0.53249999999999997</v>
      </c>
      <c r="AF356" s="150">
        <v>0.108460443557514</v>
      </c>
      <c r="AG356" s="150">
        <v>0.15841526171336701</v>
      </c>
      <c r="AH356" s="150">
        <v>0.27209669127615499</v>
      </c>
      <c r="AI356" s="150">
        <v>163.761680501434</v>
      </c>
      <c r="AJ356" s="150">
        <v>5.7468485724971998</v>
      </c>
      <c r="AK356" s="150">
        <v>1.32438749948053</v>
      </c>
      <c r="AL356" s="150">
        <v>3.3611485849644702</v>
      </c>
      <c r="AM356" s="150">
        <v>2</v>
      </c>
      <c r="AN356" s="150">
        <v>1.74558258206605</v>
      </c>
      <c r="AO356" s="150">
        <v>147</v>
      </c>
      <c r="AP356" s="150">
        <v>2.6595744680851098E-3</v>
      </c>
      <c r="AQ356" s="150">
        <v>12.33</v>
      </c>
      <c r="AR356" s="150">
        <v>4.0060589070353396</v>
      </c>
      <c r="AS356" s="150">
        <v>-252363.65</v>
      </c>
      <c r="AT356" s="150">
        <v>0.39996907785779301</v>
      </c>
      <c r="AU356" s="150">
        <v>40720563.380000003</v>
      </c>
    </row>
    <row r="357" spans="1:47" ht="14.5" x14ac:dyDescent="0.35">
      <c r="A357" s="151" t="s">
        <v>1127</v>
      </c>
      <c r="B357" s="151" t="s">
        <v>242</v>
      </c>
      <c r="C357" s="151" t="s">
        <v>145</v>
      </c>
      <c r="D357" t="s">
        <v>1520</v>
      </c>
      <c r="E357" s="150">
        <v>62.432000000000002</v>
      </c>
      <c r="F357" t="s">
        <v>1520</v>
      </c>
      <c r="G357" s="175">
        <v>1651474</v>
      </c>
      <c r="H357" s="150">
        <v>0.51707343666790895</v>
      </c>
      <c r="I357" s="150">
        <v>2025589</v>
      </c>
      <c r="J357" s="150">
        <v>0</v>
      </c>
      <c r="K357" s="150">
        <v>0.53504916616638798</v>
      </c>
      <c r="L357" s="176">
        <v>73408.160000000003</v>
      </c>
      <c r="M357" s="175">
        <v>32571</v>
      </c>
      <c r="N357" t="s">
        <v>1581</v>
      </c>
      <c r="O357" s="150">
        <v>541.30999999999995</v>
      </c>
      <c r="P357" s="150">
        <v>86.54</v>
      </c>
      <c r="Q357" s="150">
        <v>-241.01</v>
      </c>
      <c r="R357" s="150">
        <v>13362.8</v>
      </c>
      <c r="S357" s="150">
        <v>3110.6540829999999</v>
      </c>
      <c r="T357" s="150">
        <v>4544.7962792464004</v>
      </c>
      <c r="U357" s="150">
        <v>0.99672588988416899</v>
      </c>
      <c r="V357" s="150">
        <v>0.22417169521063701</v>
      </c>
      <c r="W357" s="150">
        <v>3.9685559276634003E-2</v>
      </c>
      <c r="X357" s="150">
        <v>9146</v>
      </c>
      <c r="Y357" s="150">
        <v>200.25</v>
      </c>
      <c r="Z357" s="150">
        <v>59357.219925093603</v>
      </c>
      <c r="AA357" s="150">
        <v>6.8348623853210997</v>
      </c>
      <c r="AB357" s="150">
        <v>15.5338530986267</v>
      </c>
      <c r="AC357" s="150">
        <v>38.75</v>
      </c>
      <c r="AD357" s="150">
        <v>80.274944077419306</v>
      </c>
      <c r="AE357" s="150">
        <v>0.71</v>
      </c>
      <c r="AF357" s="150">
        <v>0.10820437521700101</v>
      </c>
      <c r="AG357" s="150">
        <v>0.143818701951342</v>
      </c>
      <c r="AH357" s="150">
        <v>0.257973374703589</v>
      </c>
      <c r="AI357" s="150">
        <v>167.64769919291601</v>
      </c>
      <c r="AJ357" s="150">
        <v>5.1285635884593104</v>
      </c>
      <c r="AK357" s="150">
        <v>1.14557166525406</v>
      </c>
      <c r="AL357" s="150">
        <v>1.8995850000191801</v>
      </c>
      <c r="AM357" s="150">
        <v>0.5</v>
      </c>
      <c r="AN357" s="150">
        <v>0.61592626982719001</v>
      </c>
      <c r="AO357" s="150">
        <v>8</v>
      </c>
      <c r="AP357" s="150">
        <v>0.18262523779327799</v>
      </c>
      <c r="AQ357" s="150">
        <v>171.63</v>
      </c>
      <c r="AR357" s="150">
        <v>2.72729374967613</v>
      </c>
      <c r="AS357" s="150">
        <v>111528.11</v>
      </c>
      <c r="AT357" s="150">
        <v>0.69087827704091698</v>
      </c>
      <c r="AU357" s="150">
        <v>41566903.109999999</v>
      </c>
    </row>
    <row r="358" spans="1:47" ht="14.5" x14ac:dyDescent="0.35">
      <c r="A358" s="151" t="s">
        <v>1128</v>
      </c>
      <c r="B358" s="151" t="s">
        <v>245</v>
      </c>
      <c r="C358" s="151" t="s">
        <v>246</v>
      </c>
      <c r="D358" t="s">
        <v>1520</v>
      </c>
      <c r="E358" s="150">
        <v>93.659000000000006</v>
      </c>
      <c r="F358" t="s">
        <v>1520</v>
      </c>
      <c r="G358" s="175">
        <v>41334</v>
      </c>
      <c r="H358" s="150">
        <v>0.71463478279810999</v>
      </c>
      <c r="I358" s="150">
        <v>123090</v>
      </c>
      <c r="J358" s="150">
        <v>1.1688968689444801E-2</v>
      </c>
      <c r="K358" s="150">
        <v>0.74439699186084696</v>
      </c>
      <c r="L358" s="176">
        <v>154565.16</v>
      </c>
      <c r="M358" s="175">
        <v>39324</v>
      </c>
      <c r="N358" s="150">
        <v>33</v>
      </c>
      <c r="O358" s="150">
        <v>34.86</v>
      </c>
      <c r="P358" s="150">
        <v>0</v>
      </c>
      <c r="Q358" s="150">
        <v>-127.21</v>
      </c>
      <c r="R358" s="150">
        <v>10977.4</v>
      </c>
      <c r="S358" s="150">
        <v>1920.3915919999999</v>
      </c>
      <c r="T358" s="150">
        <v>2321.87023845161</v>
      </c>
      <c r="U358" s="150">
        <v>0.36507866568497199</v>
      </c>
      <c r="V358" s="150">
        <v>0.14898439630327201</v>
      </c>
      <c r="W358" s="150">
        <v>5.9362949970674503E-3</v>
      </c>
      <c r="X358" s="150">
        <v>9079.2999999999993</v>
      </c>
      <c r="Y358" s="150">
        <v>130.47999999999999</v>
      </c>
      <c r="Z358" s="150">
        <v>59721.416768853502</v>
      </c>
      <c r="AA358" s="150">
        <v>8.0642857142857096</v>
      </c>
      <c r="AB358" s="150">
        <v>14.7179</v>
      </c>
      <c r="AC358" s="150">
        <v>22</v>
      </c>
      <c r="AD358" s="150">
        <v>87.2905269090909</v>
      </c>
      <c r="AE358" s="150">
        <v>0.44369999999999998</v>
      </c>
      <c r="AF358" s="150">
        <v>0.119588106287879</v>
      </c>
      <c r="AG358" s="150">
        <v>0.152845552196164</v>
      </c>
      <c r="AH358" s="150">
        <v>0.27858177600767797</v>
      </c>
      <c r="AI358" s="150">
        <v>158.57651182634399</v>
      </c>
      <c r="AJ358" s="150">
        <v>5.6071111125705597</v>
      </c>
      <c r="AK358" s="150">
        <v>1.5058671259551599</v>
      </c>
      <c r="AL358" s="150">
        <v>2.8333982313671302</v>
      </c>
      <c r="AM358" s="150">
        <v>2</v>
      </c>
      <c r="AN358" s="150">
        <v>1.1347792915980099</v>
      </c>
      <c r="AO358" s="150">
        <v>131</v>
      </c>
      <c r="AP358" s="150">
        <v>3.2734952481520599E-2</v>
      </c>
      <c r="AQ358" s="150">
        <v>6.92</v>
      </c>
      <c r="AR358" s="150">
        <v>3.7001929244287202</v>
      </c>
      <c r="AS358" s="150">
        <v>82318.460000000094</v>
      </c>
      <c r="AT358" s="150">
        <v>0.454088521013363</v>
      </c>
      <c r="AU358" s="150">
        <v>21080970.02</v>
      </c>
    </row>
    <row r="359" spans="1:47" ht="14.5" x14ac:dyDescent="0.35">
      <c r="A359" s="151" t="s">
        <v>1129</v>
      </c>
      <c r="B359" s="151" t="s">
        <v>661</v>
      </c>
      <c r="C359" s="151" t="s">
        <v>171</v>
      </c>
      <c r="D359" t="s">
        <v>1519</v>
      </c>
      <c r="E359" s="150">
        <v>88.277000000000001</v>
      </c>
      <c r="F359" t="s">
        <v>1519</v>
      </c>
      <c r="G359" s="175">
        <v>-1209415</v>
      </c>
      <c r="H359" s="150">
        <v>0.48218101455173101</v>
      </c>
      <c r="I359" s="150">
        <v>1169387</v>
      </c>
      <c r="J359" s="150">
        <v>5.0293736376786696E-3</v>
      </c>
      <c r="K359" s="150">
        <v>0.674320590992882</v>
      </c>
      <c r="L359" s="176">
        <v>153972.04999999999</v>
      </c>
      <c r="M359" s="175">
        <v>36545</v>
      </c>
      <c r="N359" s="150">
        <v>56</v>
      </c>
      <c r="O359" s="150">
        <v>31.37</v>
      </c>
      <c r="P359" s="150">
        <v>0</v>
      </c>
      <c r="Q359" s="150">
        <v>-6.81</v>
      </c>
      <c r="R359" s="150">
        <v>12910.9</v>
      </c>
      <c r="S359" s="150">
        <v>964.39742699999999</v>
      </c>
      <c r="T359" s="150">
        <v>1186.6805551752</v>
      </c>
      <c r="U359" s="150">
        <v>0.41988456798319501</v>
      </c>
      <c r="V359" s="150">
        <v>0.14683959956272299</v>
      </c>
      <c r="W359" s="150">
        <v>2.6213601666940198E-3</v>
      </c>
      <c r="X359" s="150">
        <v>10492.5</v>
      </c>
      <c r="Y359" s="150">
        <v>76.239999999999995</v>
      </c>
      <c r="Z359" s="150">
        <v>52383.472717733501</v>
      </c>
      <c r="AA359" s="150">
        <v>12.7530864197531</v>
      </c>
      <c r="AB359" s="150">
        <v>12.649494058237099</v>
      </c>
      <c r="AC359" s="150">
        <v>10</v>
      </c>
      <c r="AD359" s="150">
        <v>96.439742699999996</v>
      </c>
      <c r="AE359" s="150">
        <v>0.57689999999999997</v>
      </c>
      <c r="AF359" s="150">
        <v>0.113364238981782</v>
      </c>
      <c r="AG359" s="150">
        <v>0.21670977224628099</v>
      </c>
      <c r="AH359" s="150">
        <v>0.33464520459054498</v>
      </c>
      <c r="AI359" s="150">
        <v>213.13516009619099</v>
      </c>
      <c r="AJ359" s="150">
        <v>6.5863923093015204</v>
      </c>
      <c r="AK359" s="150">
        <v>1.10058356482946</v>
      </c>
      <c r="AL359" s="150">
        <v>3.00273158936885</v>
      </c>
      <c r="AM359" s="150">
        <v>0.5</v>
      </c>
      <c r="AN359" s="150">
        <v>1.7484142137213701</v>
      </c>
      <c r="AO359" s="150">
        <v>112</v>
      </c>
      <c r="AP359" s="150">
        <v>0</v>
      </c>
      <c r="AQ359" s="150">
        <v>5.75</v>
      </c>
      <c r="AR359" s="150">
        <v>4.5114623028535004</v>
      </c>
      <c r="AS359" s="150">
        <v>-90957.89</v>
      </c>
      <c r="AT359" s="150">
        <v>0.44310915953256003</v>
      </c>
      <c r="AU359" s="150">
        <v>12451197.779999999</v>
      </c>
    </row>
    <row r="360" spans="1:47" ht="14.5" x14ac:dyDescent="0.35">
      <c r="A360" s="151" t="s">
        <v>1130</v>
      </c>
      <c r="B360" s="151" t="s">
        <v>247</v>
      </c>
      <c r="C360" s="151" t="s">
        <v>106</v>
      </c>
      <c r="D360" t="s">
        <v>1520</v>
      </c>
      <c r="E360" s="150">
        <v>73.099999999999994</v>
      </c>
      <c r="F360" t="s">
        <v>1520</v>
      </c>
      <c r="G360" s="175">
        <v>-1744</v>
      </c>
      <c r="H360" s="150">
        <v>0.38342792435887102</v>
      </c>
      <c r="I360" s="150">
        <v>-176219</v>
      </c>
      <c r="J360" s="150">
        <v>5.6992987729522701E-3</v>
      </c>
      <c r="K360" s="150">
        <v>0.79329705035098497</v>
      </c>
      <c r="L360" s="176">
        <v>97103.08</v>
      </c>
      <c r="M360" s="175">
        <v>29273</v>
      </c>
      <c r="N360" s="150">
        <v>0</v>
      </c>
      <c r="O360" s="150">
        <v>20.76</v>
      </c>
      <c r="P360" s="150">
        <v>0</v>
      </c>
      <c r="Q360" s="150">
        <v>67.09</v>
      </c>
      <c r="R360" s="150">
        <v>12489.3</v>
      </c>
      <c r="S360" s="150">
        <v>1197.158396</v>
      </c>
      <c r="T360" s="150">
        <v>1713.6920814891901</v>
      </c>
      <c r="U360" s="150">
        <v>0.99961850745772196</v>
      </c>
      <c r="V360" s="150">
        <v>0.207589890218671</v>
      </c>
      <c r="W360" s="150">
        <v>8.3531135340256203E-4</v>
      </c>
      <c r="X360" s="150">
        <v>8724.7999999999993</v>
      </c>
      <c r="Y360" s="150">
        <v>88.71</v>
      </c>
      <c r="Z360" s="150">
        <v>54876.024687183002</v>
      </c>
      <c r="AA360" s="150">
        <v>11.846153846153801</v>
      </c>
      <c r="AB360" s="150">
        <v>13.495191026941701</v>
      </c>
      <c r="AC360" s="150">
        <v>14</v>
      </c>
      <c r="AD360" s="150">
        <v>85.511313999999999</v>
      </c>
      <c r="AE360" s="150">
        <v>0.31059999999999999</v>
      </c>
      <c r="AF360" s="150">
        <v>9.6880973071887894E-2</v>
      </c>
      <c r="AG360" s="150">
        <v>0.22280440341055399</v>
      </c>
      <c r="AH360" s="150">
        <v>0.32144144264504598</v>
      </c>
      <c r="AI360" s="150">
        <v>192.289508864623</v>
      </c>
      <c r="AJ360" s="150">
        <v>5.4543978957519696</v>
      </c>
      <c r="AK360" s="150">
        <v>1.2085930556339901</v>
      </c>
      <c r="AL360" s="150">
        <v>2.67642881655597</v>
      </c>
      <c r="AM360" s="150">
        <v>0.5</v>
      </c>
      <c r="AN360" s="150">
        <v>1.29098105482618</v>
      </c>
      <c r="AO360" s="150">
        <v>76</v>
      </c>
      <c r="AP360" s="150">
        <v>0</v>
      </c>
      <c r="AQ360" s="150">
        <v>9.2899999999999991</v>
      </c>
      <c r="AR360" s="150">
        <v>3.1729730869447499</v>
      </c>
      <c r="AS360" s="150">
        <v>-227327.91</v>
      </c>
      <c r="AT360" s="150">
        <v>0.62437667419389498</v>
      </c>
      <c r="AU360" s="150">
        <v>14951620.529999999</v>
      </c>
    </row>
    <row r="361" spans="1:47" ht="14.5" x14ac:dyDescent="0.35">
      <c r="A361" s="151" t="s">
        <v>1131</v>
      </c>
      <c r="B361" s="151" t="s">
        <v>491</v>
      </c>
      <c r="C361" s="151" t="s">
        <v>122</v>
      </c>
      <c r="D361" t="s">
        <v>1516</v>
      </c>
      <c r="E361" s="150">
        <v>105.646</v>
      </c>
      <c r="F361" t="s">
        <v>1516</v>
      </c>
      <c r="G361" s="175">
        <v>2717013</v>
      </c>
      <c r="H361" s="150">
        <v>0.43721573338136199</v>
      </c>
      <c r="I361" s="150">
        <v>2624166</v>
      </c>
      <c r="J361" s="150">
        <v>3.6535142854167298E-3</v>
      </c>
      <c r="K361" s="150">
        <v>0.73613353308732798</v>
      </c>
      <c r="L361" s="176">
        <v>206318.88</v>
      </c>
      <c r="M361" s="175">
        <v>85159</v>
      </c>
      <c r="N361" s="150">
        <v>30</v>
      </c>
      <c r="O361" s="150">
        <v>64.599999999999994</v>
      </c>
      <c r="P361" s="150">
        <v>0</v>
      </c>
      <c r="Q361" s="150">
        <v>-5</v>
      </c>
      <c r="R361" s="150">
        <v>13357.5</v>
      </c>
      <c r="S361" s="150">
        <v>4930.8485270000001</v>
      </c>
      <c r="T361" s="150">
        <v>5833.3087494253696</v>
      </c>
      <c r="U361" s="150">
        <v>6.3934691752927902E-2</v>
      </c>
      <c r="V361" s="150">
        <v>0.12711218210758601</v>
      </c>
      <c r="W361" s="150">
        <v>3.2304743647254303E-2</v>
      </c>
      <c r="X361" s="150">
        <v>11291</v>
      </c>
      <c r="Y361" s="150">
        <v>293.06</v>
      </c>
      <c r="Z361" s="150">
        <v>68468.406333174105</v>
      </c>
      <c r="AA361" s="150">
        <v>13.5884146341463</v>
      </c>
      <c r="AB361" s="150">
        <v>16.8253890909711</v>
      </c>
      <c r="AC361" s="150">
        <v>32</v>
      </c>
      <c r="AD361" s="150">
        <v>154.08901646875</v>
      </c>
      <c r="AE361" s="150">
        <v>0.37719999999999998</v>
      </c>
      <c r="AF361" s="150">
        <v>0.11503396359495401</v>
      </c>
      <c r="AG361" s="150">
        <v>0.112314581870908</v>
      </c>
      <c r="AH361" s="150">
        <v>0.23197528666255501</v>
      </c>
      <c r="AI361" s="150">
        <v>178.04866549696001</v>
      </c>
      <c r="AJ361" s="150">
        <v>8.6659198046315709</v>
      </c>
      <c r="AK361" s="150">
        <v>1.47746194176991</v>
      </c>
      <c r="AL361" s="150">
        <v>3.43294984457776</v>
      </c>
      <c r="AM361" s="150">
        <v>1.25</v>
      </c>
      <c r="AN361" s="150">
        <v>0.98929812111816595</v>
      </c>
      <c r="AO361" s="150">
        <v>23</v>
      </c>
      <c r="AP361" s="150">
        <v>7.2115384615384602E-3</v>
      </c>
      <c r="AQ361" s="150">
        <v>105.22</v>
      </c>
      <c r="AR361" s="150">
        <v>4.9374633812627504</v>
      </c>
      <c r="AS361" s="150">
        <v>277933.14</v>
      </c>
      <c r="AT361" s="150">
        <v>0.41320812341122398</v>
      </c>
      <c r="AU361" s="150">
        <v>65864000.670000002</v>
      </c>
    </row>
    <row r="362" spans="1:47" ht="14.5" x14ac:dyDescent="0.35">
      <c r="A362" s="151" t="s">
        <v>1132</v>
      </c>
      <c r="B362" s="151" t="s">
        <v>249</v>
      </c>
      <c r="C362" s="151" t="s">
        <v>250</v>
      </c>
      <c r="D362" t="s">
        <v>1520</v>
      </c>
      <c r="E362" s="150">
        <v>79.183000000000007</v>
      </c>
      <c r="F362" t="s">
        <v>1520</v>
      </c>
      <c r="G362" s="175">
        <v>924053</v>
      </c>
      <c r="H362" s="150">
        <v>0.60616318540755398</v>
      </c>
      <c r="I362" s="150">
        <v>936451</v>
      </c>
      <c r="J362" s="150">
        <v>0</v>
      </c>
      <c r="K362" s="150">
        <v>0.55813734006659299</v>
      </c>
      <c r="L362" s="176">
        <v>107804.11</v>
      </c>
      <c r="M362" s="175">
        <v>21824</v>
      </c>
      <c r="N362" s="150">
        <v>2</v>
      </c>
      <c r="O362" s="150">
        <v>18.43</v>
      </c>
      <c r="P362" s="150">
        <v>0</v>
      </c>
      <c r="Q362" s="150">
        <v>111.5</v>
      </c>
      <c r="R362" s="150">
        <v>12187.7</v>
      </c>
      <c r="S362" s="150">
        <v>414.43161099999998</v>
      </c>
      <c r="T362" s="150">
        <v>588.76559616622001</v>
      </c>
      <c r="U362" s="150">
        <v>0.99242893660445197</v>
      </c>
      <c r="V362" s="150">
        <v>0.180757413314208</v>
      </c>
      <c r="W362" s="150">
        <v>0</v>
      </c>
      <c r="X362" s="150">
        <v>8578.9</v>
      </c>
      <c r="Y362" s="150">
        <v>27.72</v>
      </c>
      <c r="Z362" s="150">
        <v>50815.519841269801</v>
      </c>
      <c r="AA362" s="150">
        <v>12.4838709677419</v>
      </c>
      <c r="AB362" s="150">
        <v>14.9506353174603</v>
      </c>
      <c r="AC362" s="150">
        <v>9.1999999999999993</v>
      </c>
      <c r="AD362" s="150">
        <v>45.046914239130402</v>
      </c>
      <c r="AE362" s="150">
        <v>0.64339999999999997</v>
      </c>
      <c r="AF362" s="150">
        <v>0.11523780685554499</v>
      </c>
      <c r="AG362" s="150">
        <v>0.115190110227413</v>
      </c>
      <c r="AH362" s="150">
        <v>0.23445312530760901</v>
      </c>
      <c r="AI362" s="150">
        <v>168.82640740452601</v>
      </c>
      <c r="AJ362" s="150">
        <v>11.2860685751854</v>
      </c>
      <c r="AK362" s="150">
        <v>2.3171603756056398</v>
      </c>
      <c r="AL362" s="150">
        <v>4.2530893135335202</v>
      </c>
      <c r="AM362" s="150">
        <v>0.5</v>
      </c>
      <c r="AN362" s="150">
        <v>0.44099460711108301</v>
      </c>
      <c r="AO362" s="150">
        <v>1</v>
      </c>
      <c r="AP362" s="150">
        <v>0</v>
      </c>
      <c r="AQ362" s="150">
        <v>78</v>
      </c>
      <c r="AR362" s="150">
        <v>3.0943047108632098</v>
      </c>
      <c r="AS362" s="150">
        <v>-16306.7</v>
      </c>
      <c r="AT362" s="150">
        <v>0.90576531281485095</v>
      </c>
      <c r="AU362" s="150">
        <v>5050957.9000000004</v>
      </c>
    </row>
    <row r="363" spans="1:47" ht="14.5" x14ac:dyDescent="0.35">
      <c r="A363" s="151" t="s">
        <v>1133</v>
      </c>
      <c r="B363" s="151" t="s">
        <v>412</v>
      </c>
      <c r="C363" s="151" t="s">
        <v>282</v>
      </c>
      <c r="D363" t="s">
        <v>1518</v>
      </c>
      <c r="E363" s="150">
        <v>102.16</v>
      </c>
      <c r="F363" t="s">
        <v>1516</v>
      </c>
      <c r="G363" s="175">
        <v>431172</v>
      </c>
      <c r="H363" s="150">
        <v>0.72589045460561097</v>
      </c>
      <c r="I363" s="150">
        <v>428021</v>
      </c>
      <c r="J363" s="150">
        <v>0</v>
      </c>
      <c r="K363" s="150">
        <v>0.761569828782931</v>
      </c>
      <c r="L363" s="176">
        <v>164842</v>
      </c>
      <c r="M363" s="175">
        <v>48432</v>
      </c>
      <c r="N363" t="s">
        <v>1581</v>
      </c>
      <c r="O363" s="150">
        <v>4.92</v>
      </c>
      <c r="P363" s="150">
        <v>0</v>
      </c>
      <c r="Q363" s="150">
        <v>26.26</v>
      </c>
      <c r="R363" s="150">
        <v>11711</v>
      </c>
      <c r="S363" s="150">
        <v>739.03643</v>
      </c>
      <c r="T363" s="150">
        <v>832.71337478688997</v>
      </c>
      <c r="U363" s="150">
        <v>5.1740613111589097E-2</v>
      </c>
      <c r="V363" s="150">
        <v>0.10062967261302699</v>
      </c>
      <c r="W363" s="150">
        <v>4.0593398081878E-3</v>
      </c>
      <c r="X363" s="150">
        <v>10393.5</v>
      </c>
      <c r="Y363" s="150">
        <v>52.29</v>
      </c>
      <c r="Z363" s="150">
        <v>61453.712564543901</v>
      </c>
      <c r="AA363" s="150">
        <v>14.4262295081967</v>
      </c>
      <c r="AB363" s="150">
        <v>14.133418053165</v>
      </c>
      <c r="AC363" s="150">
        <v>4</v>
      </c>
      <c r="AD363" s="150">
        <v>184.7591075</v>
      </c>
      <c r="AE363" s="150">
        <v>0.31059999999999999</v>
      </c>
      <c r="AF363" s="150">
        <v>0.104925712342162</v>
      </c>
      <c r="AG363" s="150">
        <v>0.18844845040887301</v>
      </c>
      <c r="AH363" s="150">
        <v>0.297622390757526</v>
      </c>
      <c r="AI363" s="150">
        <v>299.77953860813102</v>
      </c>
      <c r="AJ363" s="150">
        <v>4.2431858107498197</v>
      </c>
      <c r="AK363" s="150">
        <v>0.97076394280246303</v>
      </c>
      <c r="AL363" s="150">
        <v>2.3860748460830199</v>
      </c>
      <c r="AM363" s="150">
        <v>1</v>
      </c>
      <c r="AN363" s="150">
        <v>1.0807779080172899</v>
      </c>
      <c r="AO363" s="150">
        <v>36</v>
      </c>
      <c r="AP363" s="150">
        <v>1.5748031496062999E-2</v>
      </c>
      <c r="AQ363" s="150">
        <v>6.25</v>
      </c>
      <c r="AR363" s="150">
        <v>4.8562050624577697</v>
      </c>
      <c r="AS363" s="150">
        <v>-35119.99</v>
      </c>
      <c r="AT363" s="150">
        <v>0.43389080442368899</v>
      </c>
      <c r="AU363" s="150">
        <v>8654844.1899999995</v>
      </c>
    </row>
    <row r="364" spans="1:47" ht="14.5" x14ac:dyDescent="0.35">
      <c r="A364" s="151" t="s">
        <v>1134</v>
      </c>
      <c r="B364" s="151" t="s">
        <v>413</v>
      </c>
      <c r="C364" s="151" t="s">
        <v>282</v>
      </c>
      <c r="D364" t="s">
        <v>1519</v>
      </c>
      <c r="E364" s="150">
        <v>101.077</v>
      </c>
      <c r="F364" t="s">
        <v>1519</v>
      </c>
      <c r="G364" s="175">
        <v>289091</v>
      </c>
      <c r="H364" s="150">
        <v>0.75103907476096698</v>
      </c>
      <c r="I364" s="150">
        <v>387191</v>
      </c>
      <c r="J364" s="150">
        <v>0</v>
      </c>
      <c r="K364" s="150">
        <v>0.73097271426677402</v>
      </c>
      <c r="L364" s="176">
        <v>161744.85999999999</v>
      </c>
      <c r="M364" s="175">
        <v>42766</v>
      </c>
      <c r="N364" s="150">
        <v>11</v>
      </c>
      <c r="O364" s="150">
        <v>3.41</v>
      </c>
      <c r="P364" s="150">
        <v>0</v>
      </c>
      <c r="Q364" s="150">
        <v>12.73</v>
      </c>
      <c r="R364" s="150">
        <v>12651</v>
      </c>
      <c r="S364" s="150">
        <v>384.81145700000002</v>
      </c>
      <c r="T364" s="150">
        <v>426.84191559066301</v>
      </c>
      <c r="U364" s="150">
        <v>0.115431448809488</v>
      </c>
      <c r="V364" s="150">
        <v>9.0506411299495201E-2</v>
      </c>
      <c r="W364" s="150">
        <v>0</v>
      </c>
      <c r="X364" s="150">
        <v>11405.2</v>
      </c>
      <c r="Y364" s="150">
        <v>31.78</v>
      </c>
      <c r="Z364" s="150">
        <v>56618.637822529898</v>
      </c>
      <c r="AA364" s="150">
        <v>12.976190476190499</v>
      </c>
      <c r="AB364" s="150">
        <v>12.1086046884833</v>
      </c>
      <c r="AC364" s="150">
        <v>2.2599999999999998</v>
      </c>
      <c r="AD364" s="150">
        <v>170.27055619468999</v>
      </c>
      <c r="AE364" s="150">
        <v>0.27739999999999998</v>
      </c>
      <c r="AF364" s="150">
        <v>0.113318792029084</v>
      </c>
      <c r="AG364" s="150">
        <v>0.15504859472608201</v>
      </c>
      <c r="AH364" s="150">
        <v>0.26850042697294002</v>
      </c>
      <c r="AI364" s="150">
        <v>211.42301903968499</v>
      </c>
      <c r="AJ364" s="150">
        <v>6.2925922466137303</v>
      </c>
      <c r="AK364" s="150">
        <v>1.83130263772462</v>
      </c>
      <c r="AL364" s="150">
        <v>3.1630358415890298</v>
      </c>
      <c r="AM364" s="150">
        <v>1.5</v>
      </c>
      <c r="AN364" s="150">
        <v>1.1686366246755799</v>
      </c>
      <c r="AO364" s="150">
        <v>27</v>
      </c>
      <c r="AP364" s="150">
        <v>0</v>
      </c>
      <c r="AQ364" s="150">
        <v>3.7</v>
      </c>
      <c r="AR364" s="150">
        <v>4.1576237181172804</v>
      </c>
      <c r="AS364" s="150">
        <v>-7909.1499999999896</v>
      </c>
      <c r="AT364" s="150">
        <v>0.54904232692265598</v>
      </c>
      <c r="AU364" s="150">
        <v>4868230.9000000004</v>
      </c>
    </row>
    <row r="365" spans="1:47" ht="14.5" x14ac:dyDescent="0.35">
      <c r="A365" s="151" t="s">
        <v>1135</v>
      </c>
      <c r="B365" s="151" t="s">
        <v>621</v>
      </c>
      <c r="C365" s="151" t="s">
        <v>141</v>
      </c>
      <c r="D365" t="s">
        <v>1517</v>
      </c>
      <c r="E365" s="150">
        <v>85.564999999999998</v>
      </c>
      <c r="F365" t="s">
        <v>1517</v>
      </c>
      <c r="G365" s="175">
        <v>1395272</v>
      </c>
      <c r="H365" s="150">
        <v>1.1219483059908599</v>
      </c>
      <c r="I365" s="150">
        <v>1562241</v>
      </c>
      <c r="J365" s="150">
        <v>0</v>
      </c>
      <c r="K365" s="150">
        <v>0.65412664938995702</v>
      </c>
      <c r="L365" s="176">
        <v>106916.9</v>
      </c>
      <c r="M365" s="175">
        <v>35315</v>
      </c>
      <c r="N365" s="150">
        <v>39</v>
      </c>
      <c r="O365" s="150">
        <v>17.13</v>
      </c>
      <c r="P365" s="150">
        <v>0</v>
      </c>
      <c r="Q365" s="150">
        <v>158.38</v>
      </c>
      <c r="R365" s="150">
        <v>11347.5</v>
      </c>
      <c r="S365" s="150">
        <v>1104.0130650000001</v>
      </c>
      <c r="T365" s="150">
        <v>1362.5771195155901</v>
      </c>
      <c r="U365" s="150">
        <v>0.53100423499064298</v>
      </c>
      <c r="V365" s="150">
        <v>0.155293200266611</v>
      </c>
      <c r="W365" s="150">
        <v>0</v>
      </c>
      <c r="X365" s="150">
        <v>9194.2000000000007</v>
      </c>
      <c r="Y365" s="150">
        <v>67.489999999999995</v>
      </c>
      <c r="Z365" s="150">
        <v>56805.310120017799</v>
      </c>
      <c r="AA365" s="150">
        <v>11.0897435897436</v>
      </c>
      <c r="AB365" s="150">
        <v>16.358172544080599</v>
      </c>
      <c r="AC365" s="150">
        <v>7</v>
      </c>
      <c r="AD365" s="150">
        <v>157.716152142857</v>
      </c>
      <c r="AE365" s="150">
        <v>0.43269999999999997</v>
      </c>
      <c r="AF365" s="150">
        <v>0.124876500945184</v>
      </c>
      <c r="AG365" s="150">
        <v>0.12623832220165701</v>
      </c>
      <c r="AH365" s="150">
        <v>0.25412604460745197</v>
      </c>
      <c r="AI365" s="150">
        <v>122.74854736433799</v>
      </c>
      <c r="AJ365" s="150">
        <v>7.8763052333303802</v>
      </c>
      <c r="AK365" s="150">
        <v>1.8299633253637899</v>
      </c>
      <c r="AL365" s="150">
        <v>3.1621383452876399</v>
      </c>
      <c r="AM365" s="150">
        <v>3.3</v>
      </c>
      <c r="AN365" s="150">
        <v>0.90007912840099202</v>
      </c>
      <c r="AO365" s="150">
        <v>29</v>
      </c>
      <c r="AP365" s="150">
        <v>0</v>
      </c>
      <c r="AQ365" s="150">
        <v>15.62</v>
      </c>
      <c r="AR365" s="150">
        <v>4.2290780615495596</v>
      </c>
      <c r="AS365" s="150">
        <v>-47917.96</v>
      </c>
      <c r="AT365" s="150">
        <v>0.51426525061599304</v>
      </c>
      <c r="AU365" s="150">
        <v>12527832.49</v>
      </c>
    </row>
    <row r="366" spans="1:47" ht="14.5" x14ac:dyDescent="0.35">
      <c r="A366" s="151" t="s">
        <v>1557</v>
      </c>
      <c r="B366" s="151" t="s">
        <v>251</v>
      </c>
      <c r="C366" s="151" t="s">
        <v>252</v>
      </c>
      <c r="D366" t="s">
        <v>1520</v>
      </c>
      <c r="E366" s="150">
        <v>80.787000000000006</v>
      </c>
      <c r="F366" t="s">
        <v>1520</v>
      </c>
      <c r="G366" s="175">
        <v>-762702</v>
      </c>
      <c r="H366" s="150">
        <v>1.66335589434797E-2</v>
      </c>
      <c r="I366" s="150">
        <v>-67536</v>
      </c>
      <c r="J366" s="150">
        <v>1.64896686640526E-2</v>
      </c>
      <c r="K366" s="150">
        <v>0.73544242512093805</v>
      </c>
      <c r="L366" s="176">
        <v>96818.29</v>
      </c>
      <c r="M366" s="175">
        <v>33188</v>
      </c>
      <c r="N366" s="150">
        <v>44</v>
      </c>
      <c r="O366" s="150">
        <v>41.14</v>
      </c>
      <c r="P366" s="150">
        <v>0</v>
      </c>
      <c r="Q366" s="150">
        <v>1.6499999999999899</v>
      </c>
      <c r="R366" s="150">
        <v>13985.2</v>
      </c>
      <c r="S366" s="150">
        <v>1677.8913050000001</v>
      </c>
      <c r="T366" s="150">
        <v>2331.8440803714998</v>
      </c>
      <c r="U366" s="150">
        <v>0.99996704971303196</v>
      </c>
      <c r="V366" s="150">
        <v>0.16835758917053301</v>
      </c>
      <c r="W366" s="150">
        <v>5.3427537131196898E-4</v>
      </c>
      <c r="X366" s="150">
        <v>10063.1</v>
      </c>
      <c r="Y366" s="150">
        <v>122.63</v>
      </c>
      <c r="Z366" s="150">
        <v>53433.467014596798</v>
      </c>
      <c r="AA366" s="150">
        <v>12.5348837209302</v>
      </c>
      <c r="AB366" s="150">
        <v>13.6825516186904</v>
      </c>
      <c r="AC366" s="150">
        <v>12</v>
      </c>
      <c r="AD366" s="150">
        <v>139.82427541666701</v>
      </c>
      <c r="AE366" s="150">
        <v>0.62129999999999996</v>
      </c>
      <c r="AF366" s="150">
        <v>9.5469189219453798E-2</v>
      </c>
      <c r="AG366" s="150">
        <v>0.26441010621504102</v>
      </c>
      <c r="AH366" s="150">
        <v>0.36760391163092498</v>
      </c>
      <c r="AI366" s="150">
        <v>181.924776110572</v>
      </c>
      <c r="AJ366" s="150">
        <v>6.9583705814905796</v>
      </c>
      <c r="AK366" s="150">
        <v>2.13516822276822</v>
      </c>
      <c r="AL366" s="150">
        <v>2.9219831613431602</v>
      </c>
      <c r="AM366" s="150">
        <v>1</v>
      </c>
      <c r="AN366" s="150">
        <v>1.40015534665644</v>
      </c>
      <c r="AO366" s="150">
        <v>97</v>
      </c>
      <c r="AP366" s="150">
        <v>1.7612524461839502E-2</v>
      </c>
      <c r="AQ366" s="150">
        <v>10.26</v>
      </c>
      <c r="AR366" s="150">
        <v>2.3526212774566102</v>
      </c>
      <c r="AS366" s="150">
        <v>46412.619999999901</v>
      </c>
      <c r="AT366" s="150">
        <v>0.75075052479503601</v>
      </c>
      <c r="AU366" s="150">
        <v>23465651.120000001</v>
      </c>
    </row>
    <row r="367" spans="1:47" ht="14.5" x14ac:dyDescent="0.35">
      <c r="A367" s="151" t="s">
        <v>1136</v>
      </c>
      <c r="B367" s="151" t="s">
        <v>541</v>
      </c>
      <c r="C367" s="151" t="s">
        <v>117</v>
      </c>
      <c r="D367" t="s">
        <v>1518</v>
      </c>
      <c r="E367" s="150">
        <v>83.257000000000005</v>
      </c>
      <c r="F367" t="s">
        <v>1516</v>
      </c>
      <c r="G367" s="175">
        <v>758816</v>
      </c>
      <c r="H367" s="150">
        <v>0.39000653819186398</v>
      </c>
      <c r="I367" s="150">
        <v>739315</v>
      </c>
      <c r="J367" s="150">
        <v>0</v>
      </c>
      <c r="K367" s="150">
        <v>0.68483922608830805</v>
      </c>
      <c r="L367" s="176">
        <v>119876.63</v>
      </c>
      <c r="M367" s="175">
        <v>35530</v>
      </c>
      <c r="N367" s="150">
        <v>42</v>
      </c>
      <c r="O367" s="150">
        <v>37.4</v>
      </c>
      <c r="P367" s="150">
        <v>0</v>
      </c>
      <c r="Q367" s="150">
        <v>-9.0100000000000104</v>
      </c>
      <c r="R367" s="150">
        <v>10485.200000000001</v>
      </c>
      <c r="S367" s="150">
        <v>867.267515</v>
      </c>
      <c r="T367" s="150">
        <v>1010.6598880158</v>
      </c>
      <c r="U367" s="150">
        <v>0.42712249172621197</v>
      </c>
      <c r="V367" s="150">
        <v>0.127327674667948</v>
      </c>
      <c r="W367" s="150">
        <v>0</v>
      </c>
      <c r="X367" s="150">
        <v>8997.5</v>
      </c>
      <c r="Y367" s="150">
        <v>62.04</v>
      </c>
      <c r="Z367" s="150">
        <v>54083.333333333299</v>
      </c>
      <c r="AA367" s="150">
        <v>12.8918918918919</v>
      </c>
      <c r="AB367" s="150">
        <v>13.979166908446199</v>
      </c>
      <c r="AC367" s="150">
        <v>9.31</v>
      </c>
      <c r="AD367" s="150">
        <v>93.154405477980703</v>
      </c>
      <c r="AE367" s="150">
        <v>0.31059999999999999</v>
      </c>
      <c r="AF367" s="150">
        <v>0.13377029521692901</v>
      </c>
      <c r="AG367" s="150">
        <v>0.17800312906357901</v>
      </c>
      <c r="AH367" s="150">
        <v>0.31627957596675899</v>
      </c>
      <c r="AI367" s="150">
        <v>190.598629766503</v>
      </c>
      <c r="AJ367" s="150">
        <v>5.8371608590441602</v>
      </c>
      <c r="AK367" s="150">
        <v>1.1775061705989101</v>
      </c>
      <c r="AL367" s="150">
        <v>2.6300955837870501</v>
      </c>
      <c r="AM367" s="150">
        <v>0.5</v>
      </c>
      <c r="AN367" s="150">
        <v>1.4123703734456601</v>
      </c>
      <c r="AO367" s="150">
        <v>84</v>
      </c>
      <c r="AP367" s="150">
        <v>0</v>
      </c>
      <c r="AQ367" s="150">
        <v>5.55</v>
      </c>
      <c r="AR367" s="150">
        <v>3.64592880202426</v>
      </c>
      <c r="AS367" s="150">
        <v>-54107.13</v>
      </c>
      <c r="AT367" s="150">
        <v>0.41411033877412601</v>
      </c>
      <c r="AU367" s="150">
        <v>9093436.0299999993</v>
      </c>
    </row>
    <row r="368" spans="1:47" ht="14.5" x14ac:dyDescent="0.35">
      <c r="A368" s="151" t="s">
        <v>1137</v>
      </c>
      <c r="B368" s="151" t="s">
        <v>426</v>
      </c>
      <c r="C368" s="151" t="s">
        <v>198</v>
      </c>
      <c r="D368" t="s">
        <v>1518</v>
      </c>
      <c r="E368" s="150">
        <v>73.534000000000006</v>
      </c>
      <c r="F368" t="s">
        <v>1518</v>
      </c>
      <c r="G368" s="175">
        <v>364692</v>
      </c>
      <c r="H368" s="150">
        <v>0.487892444290491</v>
      </c>
      <c r="I368" s="150">
        <v>271847</v>
      </c>
      <c r="J368" s="150">
        <v>0</v>
      </c>
      <c r="K368" s="150">
        <v>0.65313822469997296</v>
      </c>
      <c r="L368" s="176">
        <v>76140.179999999993</v>
      </c>
      <c r="M368" s="175">
        <v>30210</v>
      </c>
      <c r="N368" s="150">
        <v>12</v>
      </c>
      <c r="O368" s="150">
        <v>23.19</v>
      </c>
      <c r="P368" s="150">
        <v>0</v>
      </c>
      <c r="Q368" s="150">
        <v>66.36</v>
      </c>
      <c r="R368" s="150">
        <v>13980.5</v>
      </c>
      <c r="S368" s="150">
        <v>653.63554499999998</v>
      </c>
      <c r="T368" s="150">
        <v>894.83377744033805</v>
      </c>
      <c r="U368" s="150">
        <v>1</v>
      </c>
      <c r="V368" s="150">
        <v>0.16873422175962</v>
      </c>
      <c r="W368" s="150">
        <v>0</v>
      </c>
      <c r="X368" s="150">
        <v>10212.200000000001</v>
      </c>
      <c r="Y368" s="150">
        <v>55.01</v>
      </c>
      <c r="Z368" s="150">
        <v>53943.112343210298</v>
      </c>
      <c r="AA368" s="150">
        <v>8.5322580645161299</v>
      </c>
      <c r="AB368" s="150">
        <v>11.882122250499901</v>
      </c>
      <c r="AC368" s="150">
        <v>7.5</v>
      </c>
      <c r="AD368" s="150">
        <v>87.151405999999994</v>
      </c>
      <c r="AE368" s="150">
        <v>0.27739999999999998</v>
      </c>
      <c r="AF368" s="150">
        <v>0.12642956823220899</v>
      </c>
      <c r="AG368" s="150">
        <v>0.121815926874177</v>
      </c>
      <c r="AH368" s="150">
        <v>0.251513032185465</v>
      </c>
      <c r="AI368" s="150">
        <v>226.29736269927</v>
      </c>
      <c r="AJ368" s="150">
        <v>6.1805879688471803</v>
      </c>
      <c r="AK368" s="150">
        <v>1.17493347575651</v>
      </c>
      <c r="AL368" s="150">
        <v>0.250848454528246</v>
      </c>
      <c r="AM368" s="150">
        <v>0.6</v>
      </c>
      <c r="AN368" s="150">
        <v>0.98144573384082101</v>
      </c>
      <c r="AO368" s="150">
        <v>7</v>
      </c>
      <c r="AP368" s="150">
        <v>0</v>
      </c>
      <c r="AQ368" s="150">
        <v>45.86</v>
      </c>
      <c r="AR368" s="150">
        <v>2.9992924723172298</v>
      </c>
      <c r="AS368" s="150">
        <v>13736.16</v>
      </c>
      <c r="AT368" s="150">
        <v>0.75501639917020702</v>
      </c>
      <c r="AU368" s="150">
        <v>9138177.2699999996</v>
      </c>
    </row>
    <row r="369" spans="1:47" ht="14.5" x14ac:dyDescent="0.35">
      <c r="A369" s="151" t="s">
        <v>1138</v>
      </c>
      <c r="B369" s="151" t="s">
        <v>253</v>
      </c>
      <c r="C369" s="151" t="s">
        <v>149</v>
      </c>
      <c r="D369" t="s">
        <v>1518</v>
      </c>
      <c r="E369" s="150">
        <v>87.48</v>
      </c>
      <c r="F369" t="s">
        <v>1516</v>
      </c>
      <c r="G369" s="175">
        <v>-949135</v>
      </c>
      <c r="H369" s="150">
        <v>0.138240851565015</v>
      </c>
      <c r="I369" s="150">
        <v>-949135</v>
      </c>
      <c r="J369" s="150">
        <v>1.1170146583688999E-3</v>
      </c>
      <c r="K369" s="150">
        <v>0.77755659585857395</v>
      </c>
      <c r="L369" s="176">
        <v>141278.70000000001</v>
      </c>
      <c r="M369" s="175">
        <v>35937</v>
      </c>
      <c r="N369" s="150">
        <v>67</v>
      </c>
      <c r="O369" s="150">
        <v>108.86</v>
      </c>
      <c r="P369" s="150">
        <v>0</v>
      </c>
      <c r="Q369" s="150">
        <v>-81.8</v>
      </c>
      <c r="R369" s="150">
        <v>10117.299999999999</v>
      </c>
      <c r="S369" s="150">
        <v>3105.5283549999999</v>
      </c>
      <c r="T369" s="150">
        <v>3743.6783709751699</v>
      </c>
      <c r="U369" s="150">
        <v>0.315122469715785</v>
      </c>
      <c r="V369" s="150">
        <v>0.15274573012230599</v>
      </c>
      <c r="W369" s="150">
        <v>7.6603709193954497E-2</v>
      </c>
      <c r="X369" s="150">
        <v>8392.7000000000007</v>
      </c>
      <c r="Y369" s="150">
        <v>191.13</v>
      </c>
      <c r="Z369" s="150">
        <v>59580.238581070502</v>
      </c>
      <c r="AA369" s="150">
        <v>13.664999999999999</v>
      </c>
      <c r="AB369" s="150">
        <v>16.2482517396536</v>
      </c>
      <c r="AC369" s="150">
        <v>18.7</v>
      </c>
      <c r="AD369" s="150">
        <v>166.071035026738</v>
      </c>
      <c r="AE369" s="150">
        <v>0.37719999999999998</v>
      </c>
      <c r="AF369" s="150">
        <v>0.10659407872701</v>
      </c>
      <c r="AG369" s="150">
        <v>0.182109733187509</v>
      </c>
      <c r="AH369" s="150">
        <v>0.29346992559971102</v>
      </c>
      <c r="AI369" s="150">
        <v>121.08986201802</v>
      </c>
      <c r="AJ369" s="150">
        <v>7.7949111549589398</v>
      </c>
      <c r="AK369" s="150">
        <v>1.36501776368974</v>
      </c>
      <c r="AL369" s="150">
        <v>4.2072707473513997</v>
      </c>
      <c r="AM369" s="150">
        <v>0.8</v>
      </c>
      <c r="AN369" s="150">
        <v>1.0548073758016201</v>
      </c>
      <c r="AO369" s="150">
        <v>71</v>
      </c>
      <c r="AP369" s="150">
        <v>6.4748201438848907E-2</v>
      </c>
      <c r="AQ369" s="150">
        <v>7.1</v>
      </c>
      <c r="AR369" s="150">
        <v>3.2300208597789402</v>
      </c>
      <c r="AS369" s="150">
        <v>-4480.0200000000204</v>
      </c>
      <c r="AT369" s="150">
        <v>0.33015852681424501</v>
      </c>
      <c r="AU369" s="150">
        <v>31419441.829999998</v>
      </c>
    </row>
    <row r="370" spans="1:47" ht="14.5" x14ac:dyDescent="0.35">
      <c r="A370" s="151" t="s">
        <v>1139</v>
      </c>
      <c r="B370" s="151" t="s">
        <v>381</v>
      </c>
      <c r="C370" s="151" t="s">
        <v>375</v>
      </c>
      <c r="D370" t="s">
        <v>1520</v>
      </c>
      <c r="E370" s="150">
        <v>90.587999999999994</v>
      </c>
      <c r="F370" t="s">
        <v>1520</v>
      </c>
      <c r="G370" s="175">
        <v>-2538772</v>
      </c>
      <c r="H370" s="150">
        <v>0.70230702701635095</v>
      </c>
      <c r="I370" s="150">
        <v>-2266009</v>
      </c>
      <c r="J370" s="150">
        <v>0</v>
      </c>
      <c r="K370" s="150">
        <v>0.81002864317351597</v>
      </c>
      <c r="L370" s="176">
        <v>222585.98</v>
      </c>
      <c r="M370" s="175">
        <v>46106</v>
      </c>
      <c r="N370" s="150">
        <v>72</v>
      </c>
      <c r="O370" s="150">
        <v>38.56</v>
      </c>
      <c r="P370" s="150">
        <v>0</v>
      </c>
      <c r="Q370" s="150">
        <v>272.94</v>
      </c>
      <c r="R370" s="150">
        <v>11350.5</v>
      </c>
      <c r="S370" s="150">
        <v>2301.9607639999999</v>
      </c>
      <c r="T370" s="150">
        <v>2852.4875415879601</v>
      </c>
      <c r="U370" s="150">
        <v>0.39439280382104702</v>
      </c>
      <c r="V370" s="150">
        <v>0.16657633787541001</v>
      </c>
      <c r="W370" s="150">
        <v>1.7376490783663099E-3</v>
      </c>
      <c r="X370" s="150">
        <v>9159.9</v>
      </c>
      <c r="Y370" s="150">
        <v>148.88999999999999</v>
      </c>
      <c r="Z370" s="150">
        <v>65841.424138625807</v>
      </c>
      <c r="AA370" s="150">
        <v>13.219512195122</v>
      </c>
      <c r="AB370" s="150">
        <v>15.4608151252603</v>
      </c>
      <c r="AC370" s="150">
        <v>14.27</v>
      </c>
      <c r="AD370" s="150">
        <v>161.31469964961499</v>
      </c>
      <c r="AE370" s="150">
        <v>0.59909999999999997</v>
      </c>
      <c r="AF370" s="150">
        <v>0.12694816239348899</v>
      </c>
      <c r="AG370" s="150">
        <v>0.15769863800525699</v>
      </c>
      <c r="AH370" s="150">
        <v>0.289169997455485</v>
      </c>
      <c r="AI370" s="150">
        <v>203.43787232335299</v>
      </c>
      <c r="AJ370" s="150">
        <v>5.48207407122693</v>
      </c>
      <c r="AK370" s="150">
        <v>1.2450762962678299</v>
      </c>
      <c r="AL370" s="150">
        <v>3.5674698380973102</v>
      </c>
      <c r="AM370" s="150">
        <v>0</v>
      </c>
      <c r="AN370" s="150">
        <v>1.0446195801925899</v>
      </c>
      <c r="AO370" s="150">
        <v>66</v>
      </c>
      <c r="AP370" s="150">
        <v>4.0926640926640903E-2</v>
      </c>
      <c r="AQ370" s="150">
        <v>17.62</v>
      </c>
      <c r="AR370" s="150">
        <v>3.91613432413972</v>
      </c>
      <c r="AS370" s="150">
        <v>-38843.230000000003</v>
      </c>
      <c r="AT370" s="150">
        <v>0.43426746550171302</v>
      </c>
      <c r="AU370" s="150">
        <v>26128414.809999999</v>
      </c>
    </row>
    <row r="371" spans="1:47" ht="14.5" x14ac:dyDescent="0.35">
      <c r="A371" s="151" t="s">
        <v>1140</v>
      </c>
      <c r="B371" s="151" t="s">
        <v>699</v>
      </c>
      <c r="C371" s="151" t="s">
        <v>181</v>
      </c>
      <c r="D371" t="s">
        <v>1517</v>
      </c>
      <c r="E371" s="150">
        <v>90.855000000000004</v>
      </c>
      <c r="F371" t="s">
        <v>1517</v>
      </c>
      <c r="G371" s="175">
        <v>-50570</v>
      </c>
      <c r="H371" s="150">
        <v>0.44495814313160698</v>
      </c>
      <c r="I371" s="150">
        <v>-20545</v>
      </c>
      <c r="J371" s="150">
        <v>0</v>
      </c>
      <c r="K371" s="150">
        <v>0.65097546135470596</v>
      </c>
      <c r="L371" s="176">
        <v>157872.48000000001</v>
      </c>
      <c r="M371" s="175">
        <v>42592</v>
      </c>
      <c r="N371" s="150">
        <v>4</v>
      </c>
      <c r="O371" s="150">
        <v>2.8</v>
      </c>
      <c r="P371" s="150">
        <v>0</v>
      </c>
      <c r="Q371" s="150">
        <v>97.71</v>
      </c>
      <c r="R371" s="150">
        <v>12366.7</v>
      </c>
      <c r="S371" s="150">
        <v>391.67575699999998</v>
      </c>
      <c r="T371" s="150">
        <v>438.62438335706003</v>
      </c>
      <c r="U371" s="150">
        <v>0.18058466917062699</v>
      </c>
      <c r="V371" s="150">
        <v>0.131657880474844</v>
      </c>
      <c r="W371" s="150">
        <v>0</v>
      </c>
      <c r="X371" s="150">
        <v>11043</v>
      </c>
      <c r="Y371" s="150">
        <v>30.37</v>
      </c>
      <c r="Z371" s="150">
        <v>57109.727691801098</v>
      </c>
      <c r="AA371" s="150">
        <v>14.363636363636401</v>
      </c>
      <c r="AB371" s="150">
        <v>12.896798057293401</v>
      </c>
      <c r="AC371" s="150">
        <v>3.08</v>
      </c>
      <c r="AD371" s="150">
        <v>127.16745357142899</v>
      </c>
      <c r="AE371" s="150">
        <v>0.27739999999999998</v>
      </c>
      <c r="AF371" s="150">
        <v>0.120835393137287</v>
      </c>
      <c r="AG371" s="150">
        <v>0.109778725408173</v>
      </c>
      <c r="AH371" s="150">
        <v>0.232535526850633</v>
      </c>
      <c r="AI371" s="150">
        <v>212.76527461974101</v>
      </c>
      <c r="AJ371" s="150">
        <v>7.2466309473810497</v>
      </c>
      <c r="AK371" s="150">
        <v>1.6288517429651399</v>
      </c>
      <c r="AL371" s="150">
        <v>2.7479697606047901</v>
      </c>
      <c r="AM371" s="150">
        <v>0.5</v>
      </c>
      <c r="AN371" s="150">
        <v>1.20392522912609</v>
      </c>
      <c r="AO371" s="150">
        <v>39</v>
      </c>
      <c r="AP371" s="150">
        <v>5.2083333333333296E-3</v>
      </c>
      <c r="AQ371" s="150">
        <v>4.82</v>
      </c>
      <c r="AR371" s="150">
        <v>3.8130643908181301</v>
      </c>
      <c r="AS371" s="150">
        <v>-393.17000000001298</v>
      </c>
      <c r="AT371" s="150">
        <v>0.60246828659916796</v>
      </c>
      <c r="AU371" s="150">
        <v>4843725.24</v>
      </c>
    </row>
    <row r="372" spans="1:47" ht="14.5" x14ac:dyDescent="0.35">
      <c r="A372" s="151" t="s">
        <v>1141</v>
      </c>
      <c r="B372" s="151" t="s">
        <v>248</v>
      </c>
      <c r="C372" s="151" t="s">
        <v>200</v>
      </c>
      <c r="D372" t="s">
        <v>1520</v>
      </c>
      <c r="E372" s="150">
        <v>84.311999999999998</v>
      </c>
      <c r="F372" t="s">
        <v>1520</v>
      </c>
      <c r="G372" s="175">
        <v>7167524</v>
      </c>
      <c r="H372" s="150">
        <v>0.48715452771616902</v>
      </c>
      <c r="I372" s="150">
        <v>6691898</v>
      </c>
      <c r="J372" s="150">
        <v>0</v>
      </c>
      <c r="K372" s="150">
        <v>0.69191702240516995</v>
      </c>
      <c r="L372" s="176">
        <v>121668.31</v>
      </c>
      <c r="M372" s="175">
        <v>31584</v>
      </c>
      <c r="N372" s="150">
        <v>285</v>
      </c>
      <c r="O372" s="150">
        <v>357.31</v>
      </c>
      <c r="P372" s="150">
        <v>0</v>
      </c>
      <c r="Q372" s="150">
        <v>-182.67</v>
      </c>
      <c r="R372" s="150">
        <v>11324</v>
      </c>
      <c r="S372" s="150">
        <v>6451.0442510000003</v>
      </c>
      <c r="T372" s="150">
        <v>8575.1209250454303</v>
      </c>
      <c r="U372" s="150">
        <v>0.60760226398887196</v>
      </c>
      <c r="V372" s="150">
        <v>0.22479549567113999</v>
      </c>
      <c r="W372" s="150">
        <v>4.8514288202485302E-3</v>
      </c>
      <c r="X372" s="150">
        <v>8519</v>
      </c>
      <c r="Y372" s="150">
        <v>423.08</v>
      </c>
      <c r="Z372" s="150">
        <v>57561.9483549211</v>
      </c>
      <c r="AA372" s="150">
        <v>11.521739130434799</v>
      </c>
      <c r="AB372" s="150">
        <v>15.2478118819136</v>
      </c>
      <c r="AC372" s="150">
        <v>29.75</v>
      </c>
      <c r="AD372" s="150">
        <v>216.841823563025</v>
      </c>
      <c r="AE372" s="150">
        <v>0.65459999999999996</v>
      </c>
      <c r="AF372" s="150">
        <v>0.102902540044761</v>
      </c>
      <c r="AG372" s="150">
        <v>0.16085729706958801</v>
      </c>
      <c r="AH372" s="150">
        <v>0.26992160768873102</v>
      </c>
      <c r="AI372" s="150">
        <v>150.69901277600201</v>
      </c>
      <c r="AJ372" s="150">
        <v>7.2639574517109198</v>
      </c>
      <c r="AK372" s="150">
        <v>1.7347388203249201</v>
      </c>
      <c r="AL372" s="150">
        <v>4.2618045889282303</v>
      </c>
      <c r="AM372" s="150">
        <v>2.9</v>
      </c>
      <c r="AN372" s="150">
        <v>0.88656301261614001</v>
      </c>
      <c r="AO372" s="150">
        <v>24</v>
      </c>
      <c r="AP372" s="150">
        <v>0.101464078992169</v>
      </c>
      <c r="AQ372" s="150">
        <v>107</v>
      </c>
      <c r="AR372" s="150">
        <v>2.3040558922533099</v>
      </c>
      <c r="AS372" s="150">
        <v>480557.69</v>
      </c>
      <c r="AT372" s="150">
        <v>0.436180028718682</v>
      </c>
      <c r="AU372" s="150">
        <v>73051661.049999997</v>
      </c>
    </row>
    <row r="373" spans="1:47" ht="14.5" x14ac:dyDescent="0.35">
      <c r="A373" s="151" t="s">
        <v>1142</v>
      </c>
      <c r="B373" s="151" t="s">
        <v>506</v>
      </c>
      <c r="C373" s="151" t="s">
        <v>502</v>
      </c>
      <c r="D373" t="s">
        <v>1518</v>
      </c>
      <c r="E373" s="150">
        <v>88.986999999999995</v>
      </c>
      <c r="F373" t="s">
        <v>1518</v>
      </c>
      <c r="G373" s="175">
        <v>237522</v>
      </c>
      <c r="H373" s="150">
        <v>0.463737360825134</v>
      </c>
      <c r="I373" s="150">
        <v>-185015</v>
      </c>
      <c r="J373" s="150">
        <v>0</v>
      </c>
      <c r="K373" s="150">
        <v>0.609657275125428</v>
      </c>
      <c r="L373" s="176">
        <v>386763.85</v>
      </c>
      <c r="M373" s="175">
        <v>47719</v>
      </c>
      <c r="N373" s="150">
        <v>39</v>
      </c>
      <c r="O373" s="150">
        <v>18.510000000000002</v>
      </c>
      <c r="P373" s="150">
        <v>0</v>
      </c>
      <c r="Q373" s="150">
        <v>-71.61</v>
      </c>
      <c r="R373" s="150">
        <v>22351.7</v>
      </c>
      <c r="S373" s="150">
        <v>334.48413099999999</v>
      </c>
      <c r="T373" s="150">
        <v>416.66585178027401</v>
      </c>
      <c r="U373" s="150">
        <v>0.33003781874483001</v>
      </c>
      <c r="V373" s="150">
        <v>0.20322415235896499</v>
      </c>
      <c r="W373" s="150">
        <v>1.7938070730177599E-2</v>
      </c>
      <c r="X373" s="150">
        <v>17943.099999999999</v>
      </c>
      <c r="Y373" s="150">
        <v>33.99</v>
      </c>
      <c r="Z373" s="150">
        <v>52004.642541924099</v>
      </c>
      <c r="AA373" s="150">
        <v>13</v>
      </c>
      <c r="AB373" s="150">
        <v>9.8406628714327695</v>
      </c>
      <c r="AC373" s="150">
        <v>7.48</v>
      </c>
      <c r="AD373" s="150">
        <v>44.717129812834202</v>
      </c>
      <c r="AE373" s="150">
        <v>0.78769999999999996</v>
      </c>
      <c r="AF373" s="150">
        <v>0.14026253443411599</v>
      </c>
      <c r="AG373" s="150">
        <v>0.165868944425207</v>
      </c>
      <c r="AH373" s="150">
        <v>0.31166483892352898</v>
      </c>
      <c r="AI373" s="150">
        <v>417.68797695218598</v>
      </c>
      <c r="AJ373" s="150">
        <v>7.5710766587932197</v>
      </c>
      <c r="AK373" s="150">
        <v>1.23720470975592</v>
      </c>
      <c r="AL373" s="150">
        <v>2.7994702598239201</v>
      </c>
      <c r="AM373" s="150">
        <v>1</v>
      </c>
      <c r="AN373" s="150">
        <v>0.59737254654907401</v>
      </c>
      <c r="AO373" s="150">
        <v>29</v>
      </c>
      <c r="AP373" s="150">
        <v>0.17597765363128501</v>
      </c>
      <c r="AQ373" s="150">
        <v>9.83</v>
      </c>
      <c r="AR373" s="150">
        <v>3.5410535243121002</v>
      </c>
      <c r="AS373" s="150">
        <v>-6812.61</v>
      </c>
      <c r="AT373" s="150">
        <v>0.38096808179452302</v>
      </c>
      <c r="AU373" s="150">
        <v>7476278.1699999999</v>
      </c>
    </row>
    <row r="374" spans="1:47" ht="14.5" x14ac:dyDescent="0.35">
      <c r="A374" s="151" t="s">
        <v>1143</v>
      </c>
      <c r="B374" s="151" t="s">
        <v>380</v>
      </c>
      <c r="C374" s="151" t="s">
        <v>149</v>
      </c>
      <c r="D374" t="s">
        <v>1520</v>
      </c>
      <c r="E374" s="150">
        <v>82.207999999999998</v>
      </c>
      <c r="F374" t="s">
        <v>1520</v>
      </c>
      <c r="G374" s="175">
        <v>-18527</v>
      </c>
      <c r="H374" s="150">
        <v>0.23532177276028701</v>
      </c>
      <c r="I374" s="150">
        <v>21201</v>
      </c>
      <c r="J374" s="150">
        <v>0</v>
      </c>
      <c r="K374" s="150">
        <v>0.73986507253871903</v>
      </c>
      <c r="L374" s="176">
        <v>119577.2</v>
      </c>
      <c r="M374" s="175">
        <v>31507</v>
      </c>
      <c r="N374" s="150">
        <v>22</v>
      </c>
      <c r="O374" s="150">
        <v>16.420000000000002</v>
      </c>
      <c r="P374" s="150">
        <v>0</v>
      </c>
      <c r="Q374" s="150">
        <v>10.87</v>
      </c>
      <c r="R374" s="150">
        <v>13079.6</v>
      </c>
      <c r="S374" s="150">
        <v>973.20245999999997</v>
      </c>
      <c r="T374" s="150">
        <v>1319.7033988221001</v>
      </c>
      <c r="U374" s="150">
        <v>0.652867000562247</v>
      </c>
      <c r="V374" s="150">
        <v>0.183412478221644</v>
      </c>
      <c r="W374" s="150">
        <v>0</v>
      </c>
      <c r="X374" s="150">
        <v>9645.4</v>
      </c>
      <c r="Y374" s="150">
        <v>76.66</v>
      </c>
      <c r="Z374" s="150">
        <v>51037.519958257202</v>
      </c>
      <c r="AA374" s="150">
        <v>13.0897435897436</v>
      </c>
      <c r="AB374" s="150">
        <v>12.6950490477433</v>
      </c>
      <c r="AC374" s="150">
        <v>11.82</v>
      </c>
      <c r="AD374" s="150">
        <v>82.335233502538102</v>
      </c>
      <c r="AE374" s="150">
        <v>0.43269999999999997</v>
      </c>
      <c r="AF374" s="150">
        <v>0.11448055233902101</v>
      </c>
      <c r="AG374" s="150">
        <v>0.20508978720709301</v>
      </c>
      <c r="AH374" s="150">
        <v>0.32074690212509099</v>
      </c>
      <c r="AI374" s="150">
        <v>214.18153834095301</v>
      </c>
      <c r="AJ374" s="150">
        <v>9.2435477015188905</v>
      </c>
      <c r="AK374" s="150">
        <v>2.1212135749992802</v>
      </c>
      <c r="AL374" s="150">
        <v>4.52060199000202</v>
      </c>
      <c r="AM374" s="150">
        <v>0.5</v>
      </c>
      <c r="AN374" s="150">
        <v>0.88656072947564601</v>
      </c>
      <c r="AO374" s="150">
        <v>79</v>
      </c>
      <c r="AP374" s="150">
        <v>0</v>
      </c>
      <c r="AQ374" s="150">
        <v>3.44</v>
      </c>
      <c r="AR374" s="150">
        <v>3.1830881943892599</v>
      </c>
      <c r="AS374" s="150">
        <v>-934.85999999998603</v>
      </c>
      <c r="AT374" s="150">
        <v>0.59943562228790703</v>
      </c>
      <c r="AU374" s="150">
        <v>12729103.41</v>
      </c>
    </row>
    <row r="375" spans="1:47" ht="14.5" x14ac:dyDescent="0.35">
      <c r="A375" s="151" t="s">
        <v>1144</v>
      </c>
      <c r="B375" s="151" t="s">
        <v>382</v>
      </c>
      <c r="C375" s="151" t="s">
        <v>192</v>
      </c>
      <c r="D375" t="s">
        <v>1517</v>
      </c>
      <c r="E375" s="150">
        <v>85.435000000000002</v>
      </c>
      <c r="F375" t="s">
        <v>1517</v>
      </c>
      <c r="G375" s="175">
        <v>630133</v>
      </c>
      <c r="H375" s="150">
        <v>0.118864606966922</v>
      </c>
      <c r="I375" s="150">
        <v>765031</v>
      </c>
      <c r="J375" s="150">
        <v>0</v>
      </c>
      <c r="K375" s="150">
        <v>0.62200110067117498</v>
      </c>
      <c r="L375" s="176">
        <v>106432.62</v>
      </c>
      <c r="M375" s="175">
        <v>33857</v>
      </c>
      <c r="N375" s="150">
        <v>19</v>
      </c>
      <c r="O375" s="150">
        <v>33.909999999999997</v>
      </c>
      <c r="P375" s="150">
        <v>0</v>
      </c>
      <c r="Q375" s="150">
        <v>-50.02</v>
      </c>
      <c r="R375" s="150">
        <v>10964</v>
      </c>
      <c r="S375" s="150">
        <v>961.49588300000005</v>
      </c>
      <c r="T375" s="150">
        <v>1184.7043104101101</v>
      </c>
      <c r="U375" s="150">
        <v>0.53533315753157495</v>
      </c>
      <c r="V375" s="150">
        <v>0.170513145088527</v>
      </c>
      <c r="W375" s="150">
        <v>0</v>
      </c>
      <c r="X375" s="150">
        <v>8898.2999999999993</v>
      </c>
      <c r="Y375" s="150">
        <v>69.97</v>
      </c>
      <c r="Z375" s="150">
        <v>47999.1822209518</v>
      </c>
      <c r="AA375" s="150">
        <v>13.8048780487805</v>
      </c>
      <c r="AB375" s="150">
        <v>13.741544704873499</v>
      </c>
      <c r="AC375" s="150">
        <v>10.29</v>
      </c>
      <c r="AD375" s="150">
        <v>93.439833138969902</v>
      </c>
      <c r="AE375" s="150">
        <v>0.45479999999999998</v>
      </c>
      <c r="AF375" s="150">
        <v>9.8891100781706404E-2</v>
      </c>
      <c r="AG375" s="150">
        <v>0.20216797257163999</v>
      </c>
      <c r="AH375" s="150">
        <v>0.30280303631441702</v>
      </c>
      <c r="AI375" s="150">
        <v>269.06303456319603</v>
      </c>
      <c r="AJ375" s="150">
        <v>4.6722761235857302</v>
      </c>
      <c r="AK375" s="150">
        <v>1.88250917074792</v>
      </c>
      <c r="AL375" s="150">
        <v>2.0474561949416898</v>
      </c>
      <c r="AM375" s="150">
        <v>0.5</v>
      </c>
      <c r="AN375" s="150">
        <v>0.71678099446073196</v>
      </c>
      <c r="AO375" s="150">
        <v>22</v>
      </c>
      <c r="AP375" s="150">
        <v>0</v>
      </c>
      <c r="AQ375" s="150">
        <v>19.91</v>
      </c>
      <c r="AR375" s="150">
        <v>3.7571681937844001</v>
      </c>
      <c r="AS375" s="150">
        <v>-55044.75</v>
      </c>
      <c r="AT375" s="150">
        <v>0.50342851488262097</v>
      </c>
      <c r="AU375" s="150">
        <v>10541880.699999999</v>
      </c>
    </row>
    <row r="376" spans="1:47" ht="14.5" x14ac:dyDescent="0.35">
      <c r="A376" s="151" t="s">
        <v>1145</v>
      </c>
      <c r="B376" s="151" t="s">
        <v>614</v>
      </c>
      <c r="C376" s="151" t="s">
        <v>272</v>
      </c>
      <c r="D376" t="s">
        <v>1520</v>
      </c>
      <c r="E376" s="150">
        <v>99.013000000000005</v>
      </c>
      <c r="F376" t="s">
        <v>1520</v>
      </c>
      <c r="G376" s="175">
        <v>-520852</v>
      </c>
      <c r="H376" s="150">
        <v>0.28233479286847502</v>
      </c>
      <c r="I376" s="150">
        <v>-386098</v>
      </c>
      <c r="J376" s="150">
        <v>0</v>
      </c>
      <c r="K376" s="150">
        <v>0.69351262975004202</v>
      </c>
      <c r="L376" s="176">
        <v>155459.85999999999</v>
      </c>
      <c r="M376" s="175">
        <v>47090</v>
      </c>
      <c r="N376" s="150">
        <v>67</v>
      </c>
      <c r="O376" s="150">
        <v>7.58</v>
      </c>
      <c r="P376" s="150">
        <v>0</v>
      </c>
      <c r="Q376" s="150">
        <v>106.31</v>
      </c>
      <c r="R376" s="150">
        <v>12486</v>
      </c>
      <c r="S376" s="150">
        <v>587.32707100000005</v>
      </c>
      <c r="T376" s="150">
        <v>649.43556373976105</v>
      </c>
      <c r="U376" s="150">
        <v>0.21303121749005799</v>
      </c>
      <c r="V376" s="150">
        <v>7.5195641714256994E-2</v>
      </c>
      <c r="W376" s="150">
        <v>6.60619983579814E-3</v>
      </c>
      <c r="X376" s="150">
        <v>11291.9</v>
      </c>
      <c r="Y376" s="150">
        <v>40.33</v>
      </c>
      <c r="Z376" s="150">
        <v>54931.972477064199</v>
      </c>
      <c r="AA376" s="150">
        <v>11.975609756097599</v>
      </c>
      <c r="AB376" s="150">
        <v>14.5630317629556</v>
      </c>
      <c r="AC376" s="150">
        <v>5.2</v>
      </c>
      <c r="AD376" s="150">
        <v>112.947513653846</v>
      </c>
      <c r="AE376" s="150">
        <v>0.27739999999999998</v>
      </c>
      <c r="AF376" s="150">
        <v>0.12699663721323301</v>
      </c>
      <c r="AG376" s="150">
        <v>0.137104509192605</v>
      </c>
      <c r="AH376" s="150">
        <v>0.27518983996451901</v>
      </c>
      <c r="AI376" s="150">
        <v>124.438330205965</v>
      </c>
      <c r="AJ376" s="150">
        <v>13.5348808253291</v>
      </c>
      <c r="AK376" s="150">
        <v>1.9457098486714299</v>
      </c>
      <c r="AL376" s="150">
        <v>3.6235882385135301</v>
      </c>
      <c r="AM376" s="150">
        <v>2</v>
      </c>
      <c r="AN376" s="150">
        <v>1.2606873134916099</v>
      </c>
      <c r="AO376" s="150">
        <v>40</v>
      </c>
      <c r="AP376" s="150">
        <v>6.7796610169491497E-3</v>
      </c>
      <c r="AQ376" s="150">
        <v>6.83</v>
      </c>
      <c r="AR376" s="150">
        <v>3.81582541314146</v>
      </c>
      <c r="AS376" s="150">
        <v>-8949.0499999999902</v>
      </c>
      <c r="AT376" s="150">
        <v>0.57477911372032298</v>
      </c>
      <c r="AU376" s="150">
        <v>7333344.5199999996</v>
      </c>
    </row>
    <row r="377" spans="1:47" ht="14.5" x14ac:dyDescent="0.35">
      <c r="A377" s="151" t="s">
        <v>1146</v>
      </c>
      <c r="B377" s="151" t="s">
        <v>254</v>
      </c>
      <c r="C377" s="151" t="s">
        <v>192</v>
      </c>
      <c r="D377" t="s">
        <v>1520</v>
      </c>
      <c r="E377" s="150">
        <v>86.626000000000005</v>
      </c>
      <c r="F377" t="s">
        <v>1520</v>
      </c>
      <c r="G377" s="175">
        <v>634000</v>
      </c>
      <c r="H377" s="150">
        <v>1.3417144537567999E-2</v>
      </c>
      <c r="I377" s="150">
        <v>691000</v>
      </c>
      <c r="J377" s="150">
        <v>6.5063961182179096E-3</v>
      </c>
      <c r="K377" s="150">
        <v>0.70033818556094696</v>
      </c>
      <c r="L377" s="176">
        <v>88421.01</v>
      </c>
      <c r="M377" s="175">
        <v>30029</v>
      </c>
      <c r="N377" s="150">
        <v>18</v>
      </c>
      <c r="O377" s="150">
        <v>84.8</v>
      </c>
      <c r="P377" s="150">
        <v>0</v>
      </c>
      <c r="Q377" s="150">
        <v>-101.73</v>
      </c>
      <c r="R377" s="150">
        <v>12010.7</v>
      </c>
      <c r="S377" s="150">
        <v>2209.030745</v>
      </c>
      <c r="T377" s="150">
        <v>2835.2591774453799</v>
      </c>
      <c r="U377" s="150">
        <v>0.78674439363676696</v>
      </c>
      <c r="V377" s="150">
        <v>0.132584995778318</v>
      </c>
      <c r="W377" s="150">
        <v>1.81074890381392E-3</v>
      </c>
      <c r="X377" s="150">
        <v>9357.9</v>
      </c>
      <c r="Y377" s="150">
        <v>154.13</v>
      </c>
      <c r="Z377" s="150">
        <v>56011.375786673598</v>
      </c>
      <c r="AA377" s="150">
        <v>14.4166666666667</v>
      </c>
      <c r="AB377" s="150">
        <v>14.332256828651101</v>
      </c>
      <c r="AC377" s="150">
        <v>11.45</v>
      </c>
      <c r="AD377" s="150">
        <v>192.92844934497799</v>
      </c>
      <c r="AE377" s="150">
        <v>0.61009999999999998</v>
      </c>
      <c r="AF377" s="150">
        <v>9.7275291705689604E-2</v>
      </c>
      <c r="AG377" s="150">
        <v>0.214223520559468</v>
      </c>
      <c r="AH377" s="150">
        <v>0.31361766317108503</v>
      </c>
      <c r="AI377" s="150">
        <v>167.49880047504701</v>
      </c>
      <c r="AJ377" s="150">
        <v>6.0393955839031399</v>
      </c>
      <c r="AK377" s="150">
        <v>2.0251314829328901</v>
      </c>
      <c r="AL377" s="150">
        <v>1.90180403232345</v>
      </c>
      <c r="AM377" s="150">
        <v>1</v>
      </c>
      <c r="AN377" s="150">
        <v>1.0508344383775701</v>
      </c>
      <c r="AO377" s="150">
        <v>9</v>
      </c>
      <c r="AP377" s="150">
        <v>1.8231540565177801E-2</v>
      </c>
      <c r="AQ377" s="150">
        <v>111.33</v>
      </c>
      <c r="AR377" s="150">
        <v>3.9174399880022901</v>
      </c>
      <c r="AS377" s="150">
        <v>-182831.47</v>
      </c>
      <c r="AT377" s="150">
        <v>0.54183140045985301</v>
      </c>
      <c r="AU377" s="150">
        <v>26532031.18</v>
      </c>
    </row>
    <row r="378" spans="1:47" ht="14.5" x14ac:dyDescent="0.35">
      <c r="A378" s="151" t="s">
        <v>1147</v>
      </c>
      <c r="B378" s="151" t="s">
        <v>636</v>
      </c>
      <c r="C378" s="151" t="s">
        <v>345</v>
      </c>
      <c r="D378" t="s">
        <v>1518</v>
      </c>
      <c r="E378" s="150">
        <v>84.718999999999994</v>
      </c>
      <c r="F378" t="s">
        <v>1516</v>
      </c>
      <c r="G378" s="175">
        <v>-435456</v>
      </c>
      <c r="H378" s="150">
        <v>0.43505963743794701</v>
      </c>
      <c r="I378" s="150">
        <v>-410392</v>
      </c>
      <c r="J378" s="150">
        <v>3.2363061412754301E-3</v>
      </c>
      <c r="K378" s="150">
        <v>0.48837513029490298</v>
      </c>
      <c r="L378" s="176">
        <v>511119.07</v>
      </c>
      <c r="M378" s="175">
        <v>41297</v>
      </c>
      <c r="N378" s="150">
        <v>19</v>
      </c>
      <c r="O378" s="150">
        <v>20.239999999999998</v>
      </c>
      <c r="P378" s="150">
        <v>0</v>
      </c>
      <c r="Q378" s="150">
        <v>70.849999999999994</v>
      </c>
      <c r="R378" s="150">
        <v>19112.599999999999</v>
      </c>
      <c r="S378" s="150">
        <v>843.78037800000004</v>
      </c>
      <c r="T378" s="150">
        <v>968.18352434398696</v>
      </c>
      <c r="U378" s="150">
        <v>0.35162370296314199</v>
      </c>
      <c r="V378" s="150">
        <v>0.122283001229024</v>
      </c>
      <c r="W378" s="150">
        <v>0</v>
      </c>
      <c r="X378" s="150">
        <v>16656.8</v>
      </c>
      <c r="Y378" s="150">
        <v>63</v>
      </c>
      <c r="Z378" s="150">
        <v>59297.3007936508</v>
      </c>
      <c r="AA378" s="150">
        <v>15.463768115942001</v>
      </c>
      <c r="AB378" s="150">
        <v>13.3933393333333</v>
      </c>
      <c r="AC378" s="150">
        <v>7</v>
      </c>
      <c r="AD378" s="150">
        <v>120.540054</v>
      </c>
      <c r="AE378" s="150">
        <v>0.69899999999999995</v>
      </c>
      <c r="AF378" s="150">
        <v>0.10069802138400299</v>
      </c>
      <c r="AG378" s="150">
        <v>0.26530358942565002</v>
      </c>
      <c r="AH378" s="150">
        <v>0.372793754627195</v>
      </c>
      <c r="AI378" s="150">
        <v>181.08977642047</v>
      </c>
      <c r="AJ378" s="150">
        <v>32.983799149214697</v>
      </c>
      <c r="AK378" s="150">
        <v>1.4213376308900501</v>
      </c>
      <c r="AL378" s="150">
        <v>4.5550979712041899</v>
      </c>
      <c r="AM378" s="150">
        <v>0</v>
      </c>
      <c r="AN378" s="150">
        <v>1.4766148586004899</v>
      </c>
      <c r="AO378" s="150">
        <v>238</v>
      </c>
      <c r="AP378" s="150">
        <v>6.8493150684931503E-3</v>
      </c>
      <c r="AQ378" s="150">
        <v>2.35</v>
      </c>
      <c r="AR378" s="150">
        <v>3.5347889317800401</v>
      </c>
      <c r="AS378" s="150">
        <v>-104387.95</v>
      </c>
      <c r="AT378" s="150">
        <v>0.49250572483289801</v>
      </c>
      <c r="AU378" s="150">
        <v>16126848.17</v>
      </c>
    </row>
    <row r="379" spans="1:47" ht="14.5" x14ac:dyDescent="0.35">
      <c r="A379" s="151" t="s">
        <v>1148</v>
      </c>
      <c r="B379" s="151" t="s">
        <v>728</v>
      </c>
      <c r="C379" s="151" t="s">
        <v>98</v>
      </c>
      <c r="D379" t="s">
        <v>1518</v>
      </c>
      <c r="E379" s="150">
        <v>97.326999999999998</v>
      </c>
      <c r="F379" t="s">
        <v>1516</v>
      </c>
      <c r="G379" s="175">
        <v>-3742598</v>
      </c>
      <c r="H379" s="150">
        <v>0.36030633581766403</v>
      </c>
      <c r="I379" s="150">
        <v>-3945746</v>
      </c>
      <c r="J379" s="150">
        <v>0</v>
      </c>
      <c r="K379" s="150">
        <v>0.80921591711340601</v>
      </c>
      <c r="L379" s="176">
        <v>270597.40999999997</v>
      </c>
      <c r="M379" s="175">
        <v>53413</v>
      </c>
      <c r="N379" s="150">
        <v>60</v>
      </c>
      <c r="O379" s="150">
        <v>34.340000000000003</v>
      </c>
      <c r="P379" s="150">
        <v>0</v>
      </c>
      <c r="Q379" s="150">
        <v>-17.059999999999999</v>
      </c>
      <c r="R379" s="150">
        <v>13392.1</v>
      </c>
      <c r="S379" s="150">
        <v>3523.4779990000002</v>
      </c>
      <c r="T379" s="150">
        <v>4072.4196166311799</v>
      </c>
      <c r="U379" s="150">
        <v>0.15872681457319399</v>
      </c>
      <c r="V379" s="150">
        <v>0.11473760758964199</v>
      </c>
      <c r="W379" s="150">
        <v>7.2508524268495101E-3</v>
      </c>
      <c r="X379" s="150">
        <v>11586.9</v>
      </c>
      <c r="Y379" s="150">
        <v>221.71</v>
      </c>
      <c r="Z379" s="150">
        <v>72805.955662802706</v>
      </c>
      <c r="AA379" s="150">
        <v>15.077253218884101</v>
      </c>
      <c r="AB379" s="150">
        <v>15.89228270714</v>
      </c>
      <c r="AC379" s="150">
        <v>20</v>
      </c>
      <c r="AD379" s="150">
        <v>176.17389994999999</v>
      </c>
      <c r="AE379" s="150">
        <v>0.64339999999999997</v>
      </c>
      <c r="AF379" s="150">
        <v>0.113070567980875</v>
      </c>
      <c r="AG379" s="150">
        <v>0.15166233791248501</v>
      </c>
      <c r="AH379" s="150">
        <v>0.26971801719731803</v>
      </c>
      <c r="AI379" s="150">
        <v>165.849481723981</v>
      </c>
      <c r="AJ379" s="150">
        <v>7.55108481485094</v>
      </c>
      <c r="AK379" s="150">
        <v>1.23620146243713</v>
      </c>
      <c r="AL379" s="150">
        <v>4.2109715469901596</v>
      </c>
      <c r="AM379" s="150">
        <v>0</v>
      </c>
      <c r="AN379" s="150">
        <v>1.0343700670515701</v>
      </c>
      <c r="AO379" s="150">
        <v>28</v>
      </c>
      <c r="AP379" s="150">
        <v>0.113863537592351</v>
      </c>
      <c r="AQ379" s="150">
        <v>78.5</v>
      </c>
      <c r="AR379" s="150">
        <v>4.2790915971216004</v>
      </c>
      <c r="AS379" s="150">
        <v>39345.46</v>
      </c>
      <c r="AT379" s="150">
        <v>0.34806517887952299</v>
      </c>
      <c r="AU379" s="150">
        <v>47186908.890000001</v>
      </c>
    </row>
    <row r="380" spans="1:47" ht="14.5" x14ac:dyDescent="0.35">
      <c r="A380" s="151" t="s">
        <v>1149</v>
      </c>
      <c r="B380" s="151" t="s">
        <v>782</v>
      </c>
      <c r="C380" s="151" t="s">
        <v>124</v>
      </c>
      <c r="D380" t="s">
        <v>1518</v>
      </c>
      <c r="E380" s="150">
        <v>83.272999999999996</v>
      </c>
      <c r="F380" t="s">
        <v>1518</v>
      </c>
      <c r="G380" s="175">
        <v>-117048</v>
      </c>
      <c r="H380" s="150">
        <v>0.45905775105144198</v>
      </c>
      <c r="I380" s="150">
        <v>56043</v>
      </c>
      <c r="J380" s="150">
        <v>0</v>
      </c>
      <c r="K380" s="150">
        <v>0.74288352952203396</v>
      </c>
      <c r="L380" s="176">
        <v>146937.32999999999</v>
      </c>
      <c r="M380" s="175">
        <v>35316</v>
      </c>
      <c r="N380" s="150">
        <v>18</v>
      </c>
      <c r="O380" s="150">
        <v>11.87</v>
      </c>
      <c r="P380" s="150">
        <v>0</v>
      </c>
      <c r="Q380" s="150">
        <v>9.44</v>
      </c>
      <c r="R380" s="150">
        <v>15670.8</v>
      </c>
      <c r="S380" s="150">
        <v>604.14884199999995</v>
      </c>
      <c r="T380" s="150">
        <v>734.75382969252905</v>
      </c>
      <c r="U380" s="150">
        <v>0.44708058713783</v>
      </c>
      <c r="V380" s="150">
        <v>0.139138613130041</v>
      </c>
      <c r="W380" s="150">
        <v>0</v>
      </c>
      <c r="X380" s="150">
        <v>12885.2</v>
      </c>
      <c r="Y380" s="150">
        <v>48.47</v>
      </c>
      <c r="Z380" s="150">
        <v>54394.303693005997</v>
      </c>
      <c r="AA380" s="150">
        <v>11.526315789473699</v>
      </c>
      <c r="AB380" s="150">
        <v>12.4643870847947</v>
      </c>
      <c r="AC380" s="150">
        <v>6.61</v>
      </c>
      <c r="AD380" s="150">
        <v>91.399219667170996</v>
      </c>
      <c r="AE380" s="150">
        <v>0.49930000000000002</v>
      </c>
      <c r="AF380" s="150">
        <v>0.104841980130293</v>
      </c>
      <c r="AG380" s="150">
        <v>0.167667617548624</v>
      </c>
      <c r="AH380" s="150">
        <v>0.28625163913566698</v>
      </c>
      <c r="AI380" s="150">
        <v>212.48737244124399</v>
      </c>
      <c r="AJ380" s="150">
        <v>12.566326125227899</v>
      </c>
      <c r="AK380" s="150">
        <v>2.3723489959026001</v>
      </c>
      <c r="AL380" s="150">
        <v>4.0216677052985803</v>
      </c>
      <c r="AM380" s="150">
        <v>2</v>
      </c>
      <c r="AN380" s="150">
        <v>0.89572056285143498</v>
      </c>
      <c r="AO380" s="150">
        <v>37</v>
      </c>
      <c r="AP380" s="150">
        <v>9.0361445783132491E-3</v>
      </c>
      <c r="AQ380" s="150">
        <v>5.62</v>
      </c>
      <c r="AR380" s="150">
        <v>3.7622277649349098</v>
      </c>
      <c r="AS380" s="150">
        <v>-29600.27</v>
      </c>
      <c r="AT380" s="150">
        <v>0.56092689379570704</v>
      </c>
      <c r="AU380" s="150">
        <v>9467468.5099999998</v>
      </c>
    </row>
    <row r="381" spans="1:47" ht="14.5" x14ac:dyDescent="0.35">
      <c r="A381" s="151" t="s">
        <v>1150</v>
      </c>
      <c r="B381" s="151" t="s">
        <v>255</v>
      </c>
      <c r="C381" s="151" t="s">
        <v>100</v>
      </c>
      <c r="D381" t="s">
        <v>1517</v>
      </c>
      <c r="E381" s="150">
        <v>101.575</v>
      </c>
      <c r="F381" t="s">
        <v>1517</v>
      </c>
      <c r="G381" s="175">
        <v>1267807</v>
      </c>
      <c r="H381" s="150">
        <v>0.251597925482201</v>
      </c>
      <c r="I381" s="150">
        <v>1286937</v>
      </c>
      <c r="J381" s="150">
        <v>9.6677338815940195E-3</v>
      </c>
      <c r="K381" s="150">
        <v>0.76441918298035005</v>
      </c>
      <c r="L381" s="176">
        <v>167982.54</v>
      </c>
      <c r="M381" s="175">
        <v>47196</v>
      </c>
      <c r="N381" s="150">
        <v>73</v>
      </c>
      <c r="O381" s="150">
        <v>55.21</v>
      </c>
      <c r="P381" s="150">
        <v>0</v>
      </c>
      <c r="Q381" s="150">
        <v>-29.27</v>
      </c>
      <c r="R381" s="150">
        <v>10791.5</v>
      </c>
      <c r="S381" s="150">
        <v>4247.939249</v>
      </c>
      <c r="T381" s="150">
        <v>5036.7807971593602</v>
      </c>
      <c r="U381" s="150">
        <v>0.18972957703896801</v>
      </c>
      <c r="V381" s="150">
        <v>0.136850736303927</v>
      </c>
      <c r="W381" s="150">
        <v>2.3598644924971201E-3</v>
      </c>
      <c r="X381" s="150">
        <v>9101.4</v>
      </c>
      <c r="Y381" s="150">
        <v>276.57</v>
      </c>
      <c r="Z381" s="150">
        <v>60177.618107531503</v>
      </c>
      <c r="AA381" s="150">
        <v>14.5886287625418</v>
      </c>
      <c r="AB381" s="150">
        <v>15.359363810247</v>
      </c>
      <c r="AC381" s="150">
        <v>25.5</v>
      </c>
      <c r="AD381" s="150">
        <v>166.585852901961</v>
      </c>
      <c r="AE381" s="150">
        <v>0.49930000000000002</v>
      </c>
      <c r="AF381" s="150">
        <v>0.106183195126086</v>
      </c>
      <c r="AG381" s="150">
        <v>0.17085965673425199</v>
      </c>
      <c r="AH381" s="150">
        <v>0.28139399369893298</v>
      </c>
      <c r="AI381" s="150">
        <v>161.61295154153001</v>
      </c>
      <c r="AJ381" s="150">
        <v>5.1465198784598298</v>
      </c>
      <c r="AK381" s="150">
        <v>1.2630845042110801</v>
      </c>
      <c r="AL381" s="150">
        <v>2.2590966494882898</v>
      </c>
      <c r="AM381" s="150">
        <v>2.4</v>
      </c>
      <c r="AN381" s="150">
        <v>0.72894154839640202</v>
      </c>
      <c r="AO381" s="150">
        <v>15</v>
      </c>
      <c r="AP381" s="150">
        <v>2.92772186642269E-2</v>
      </c>
      <c r="AQ381" s="150">
        <v>128.07</v>
      </c>
      <c r="AR381" s="150">
        <v>3.7117993470896198</v>
      </c>
      <c r="AS381" s="150">
        <v>120339.45</v>
      </c>
      <c r="AT381" s="150">
        <v>0.44733324397042101</v>
      </c>
      <c r="AU381" s="150">
        <v>45841522.57</v>
      </c>
    </row>
    <row r="382" spans="1:47" ht="14.5" x14ac:dyDescent="0.35">
      <c r="A382" s="151" t="s">
        <v>1151</v>
      </c>
      <c r="B382" s="151" t="s">
        <v>777</v>
      </c>
      <c r="C382" s="151" t="s">
        <v>130</v>
      </c>
      <c r="D382" t="s">
        <v>1519</v>
      </c>
      <c r="E382" s="150">
        <v>90.474999999999994</v>
      </c>
      <c r="F382" t="s">
        <v>1519</v>
      </c>
      <c r="G382" s="175">
        <v>12544</v>
      </c>
      <c r="H382" s="150">
        <v>0.28708184420413602</v>
      </c>
      <c r="I382" s="150">
        <v>12544</v>
      </c>
      <c r="J382" s="150">
        <v>0</v>
      </c>
      <c r="K382" s="150">
        <v>0.73333947539146005</v>
      </c>
      <c r="L382" s="176">
        <v>178130.37</v>
      </c>
      <c r="M382" s="175">
        <v>38237</v>
      </c>
      <c r="N382" s="150">
        <v>39</v>
      </c>
      <c r="O382" s="150">
        <v>7.29</v>
      </c>
      <c r="P382" s="150">
        <v>0</v>
      </c>
      <c r="Q382" s="150">
        <v>-39.43</v>
      </c>
      <c r="R382" s="150">
        <v>12882.9</v>
      </c>
      <c r="S382" s="150">
        <v>574.89871100000005</v>
      </c>
      <c r="T382" s="150">
        <v>678.94883675225401</v>
      </c>
      <c r="U382" s="150">
        <v>0.390301697858564</v>
      </c>
      <c r="V382" s="150">
        <v>0.13636497960420699</v>
      </c>
      <c r="W382" s="150">
        <v>2.69223529360114E-2</v>
      </c>
      <c r="X382" s="150">
        <v>10908.6</v>
      </c>
      <c r="Y382" s="150">
        <v>46.87</v>
      </c>
      <c r="Z382" s="150">
        <v>48510.338596116897</v>
      </c>
      <c r="AA382" s="150">
        <v>9.8367346938775508</v>
      </c>
      <c r="AB382" s="150">
        <v>12.2658141881801</v>
      </c>
      <c r="AC382" s="150">
        <v>10</v>
      </c>
      <c r="AD382" s="150">
        <v>57.489871100000002</v>
      </c>
      <c r="AE382" t="s">
        <v>1581</v>
      </c>
      <c r="AF382" s="150">
        <v>0.13671781103073399</v>
      </c>
      <c r="AG382" s="150">
        <v>0.15491071162578399</v>
      </c>
      <c r="AH382" s="150">
        <v>0.29762252796629501</v>
      </c>
      <c r="AI382" s="150">
        <v>189.664714694412</v>
      </c>
      <c r="AJ382" s="150">
        <v>6.9404086648691301</v>
      </c>
      <c r="AK382" s="150">
        <v>1.6422485738916699</v>
      </c>
      <c r="AL382" s="150">
        <v>3.3176083567196799</v>
      </c>
      <c r="AM382" s="150">
        <v>4.0999999999999996</v>
      </c>
      <c r="AN382" s="150">
        <v>0.85354552164205499</v>
      </c>
      <c r="AO382" s="150">
        <v>77</v>
      </c>
      <c r="AP382" s="150">
        <v>7.8947368421052599E-2</v>
      </c>
      <c r="AQ382" s="150">
        <v>2.21</v>
      </c>
      <c r="AR382" s="150">
        <v>4.1444696347202497</v>
      </c>
      <c r="AS382" s="150">
        <v>-26679.61</v>
      </c>
      <c r="AT382" s="150">
        <v>0.42888714472464101</v>
      </c>
      <c r="AU382" s="150">
        <v>7406370.5099999998</v>
      </c>
    </row>
    <row r="383" spans="1:47" ht="14.5" x14ac:dyDescent="0.35">
      <c r="A383" s="151" t="s">
        <v>1152</v>
      </c>
      <c r="B383" s="151" t="s">
        <v>256</v>
      </c>
      <c r="C383" s="151" t="s">
        <v>145</v>
      </c>
      <c r="D383" t="s">
        <v>1520</v>
      </c>
      <c r="E383" s="150">
        <v>59.359000000000002</v>
      </c>
      <c r="F383" t="s">
        <v>1520</v>
      </c>
      <c r="G383" s="175">
        <v>-1226425</v>
      </c>
      <c r="H383" s="150">
        <v>0.35633566719606102</v>
      </c>
      <c r="I383" s="150">
        <v>-1226425</v>
      </c>
      <c r="J383" s="150">
        <v>0</v>
      </c>
      <c r="K383" s="150">
        <v>0.67063019690208103</v>
      </c>
      <c r="L383" s="176">
        <v>64714.59</v>
      </c>
      <c r="M383" s="175">
        <v>30591</v>
      </c>
      <c r="N383" s="150">
        <v>24</v>
      </c>
      <c r="O383" s="150">
        <v>147.91999999999999</v>
      </c>
      <c r="P383" s="150">
        <v>0</v>
      </c>
      <c r="Q383" s="150">
        <v>-48.8</v>
      </c>
      <c r="R383" s="150">
        <v>11649.8</v>
      </c>
      <c r="S383" s="150">
        <v>1554.929095</v>
      </c>
      <c r="T383" s="150">
        <v>2274.8322498053599</v>
      </c>
      <c r="U383" s="150">
        <v>0.80933777562378195</v>
      </c>
      <c r="V383" s="150">
        <v>0.25038327358586099</v>
      </c>
      <c r="W383" s="150">
        <v>1.0273687752945401E-2</v>
      </c>
      <c r="X383" s="150">
        <v>7963</v>
      </c>
      <c r="Y383" s="150">
        <v>105.28</v>
      </c>
      <c r="Z383" s="150">
        <v>58891.548727203699</v>
      </c>
      <c r="AA383" s="150">
        <v>8.8947368421052602</v>
      </c>
      <c r="AB383" s="150">
        <v>14.769463288373901</v>
      </c>
      <c r="AC383" s="150">
        <v>18</v>
      </c>
      <c r="AD383" s="150">
        <v>86.384949722222203</v>
      </c>
      <c r="AE383" s="150">
        <v>0.73219999999999996</v>
      </c>
      <c r="AF383" s="150">
        <v>0.108391411794229</v>
      </c>
      <c r="AG383" s="150">
        <v>0.132957363827582</v>
      </c>
      <c r="AH383" s="150">
        <v>0.24800965956905799</v>
      </c>
      <c r="AI383" s="150">
        <v>169.68940953542301</v>
      </c>
      <c r="AJ383" s="150">
        <v>4.6548352693714401</v>
      </c>
      <c r="AK383" s="150">
        <v>0.94730404957268199</v>
      </c>
      <c r="AL383" s="150">
        <v>1.59536017888613</v>
      </c>
      <c r="AM383" s="150">
        <v>3.9</v>
      </c>
      <c r="AN383" t="s">
        <v>1581</v>
      </c>
      <c r="AO383" t="s">
        <v>1581</v>
      </c>
      <c r="AP383" s="150">
        <v>7.69230769230769E-2</v>
      </c>
      <c r="AQ383" t="s">
        <v>1581</v>
      </c>
      <c r="AR383" s="150">
        <v>2.9730027156376302</v>
      </c>
      <c r="AS383" s="150">
        <v>-49011.74</v>
      </c>
      <c r="AT383" s="150">
        <v>0.74638987531025203</v>
      </c>
      <c r="AU383" s="150">
        <v>18114575.16</v>
      </c>
    </row>
    <row r="384" spans="1:47" ht="14.5" x14ac:dyDescent="0.35">
      <c r="A384" s="151" t="s">
        <v>1153</v>
      </c>
      <c r="B384" s="151" t="s">
        <v>565</v>
      </c>
      <c r="C384" s="151" t="s">
        <v>200</v>
      </c>
      <c r="D384" t="s">
        <v>1520</v>
      </c>
      <c r="E384" s="150">
        <v>81.628</v>
      </c>
      <c r="F384" t="s">
        <v>1520</v>
      </c>
      <c r="G384" s="175">
        <v>30255</v>
      </c>
      <c r="H384" s="150">
        <v>0.42006652023133201</v>
      </c>
      <c r="I384" s="150">
        <v>442288</v>
      </c>
      <c r="J384" s="150">
        <v>3.8530137680579399E-3</v>
      </c>
      <c r="K384" s="150">
        <v>0.68568471599966196</v>
      </c>
      <c r="L384" s="176">
        <v>160652.20000000001</v>
      </c>
      <c r="M384" s="175">
        <v>40611</v>
      </c>
      <c r="N384" s="150">
        <v>54</v>
      </c>
      <c r="O384" s="150">
        <v>40.47</v>
      </c>
      <c r="P384" s="150">
        <v>0</v>
      </c>
      <c r="Q384" s="150">
        <v>23.13</v>
      </c>
      <c r="R384" s="150">
        <v>11140.9</v>
      </c>
      <c r="S384" s="150">
        <v>1552.079626</v>
      </c>
      <c r="T384" s="150">
        <v>1873.8730745477401</v>
      </c>
      <c r="U384" s="150">
        <v>0.35491276334813499</v>
      </c>
      <c r="V384" s="150">
        <v>0.16659690950675499</v>
      </c>
      <c r="W384" s="150">
        <v>0</v>
      </c>
      <c r="X384" s="150">
        <v>9227.7000000000007</v>
      </c>
      <c r="Y384" s="150">
        <v>103.71</v>
      </c>
      <c r="Z384" s="150">
        <v>53850.009835117198</v>
      </c>
      <c r="AA384" s="150">
        <v>12.7479674796748</v>
      </c>
      <c r="AB384" s="150">
        <v>14.9655734837528</v>
      </c>
      <c r="AC384" s="150">
        <v>13.34</v>
      </c>
      <c r="AD384" s="150">
        <v>116.347798050975</v>
      </c>
      <c r="AE384" s="150">
        <v>0.65459999999999996</v>
      </c>
      <c r="AF384" s="150">
        <v>0.113146434797258</v>
      </c>
      <c r="AG384" s="150">
        <v>0.139548398595289</v>
      </c>
      <c r="AH384" s="150">
        <v>0.25967369998968898</v>
      </c>
      <c r="AI384" s="150">
        <v>195.51831936746299</v>
      </c>
      <c r="AJ384" s="150">
        <v>5.4618136492453697</v>
      </c>
      <c r="AK384" s="150">
        <v>1.45805974428261</v>
      </c>
      <c r="AL384" s="150">
        <v>2.15863695379951</v>
      </c>
      <c r="AM384" s="150">
        <v>1.1000000000000001</v>
      </c>
      <c r="AN384" s="150">
        <v>1.21528075217386</v>
      </c>
      <c r="AO384" s="150">
        <v>135</v>
      </c>
      <c r="AP384" s="150">
        <v>1.6331658291457302E-2</v>
      </c>
      <c r="AQ384" s="150">
        <v>5.71</v>
      </c>
      <c r="AR384" s="150">
        <v>2.47394765352862</v>
      </c>
      <c r="AS384" s="150">
        <v>10053.209999999999</v>
      </c>
      <c r="AT384" s="150">
        <v>0.51088802121089705</v>
      </c>
      <c r="AU384" s="150">
        <v>17291623.329999998</v>
      </c>
    </row>
    <row r="385" spans="1:47" ht="14.5" x14ac:dyDescent="0.35">
      <c r="A385" s="151" t="s">
        <v>1154</v>
      </c>
      <c r="B385" s="151" t="s">
        <v>257</v>
      </c>
      <c r="C385" s="151" t="s">
        <v>109</v>
      </c>
      <c r="D385" t="s">
        <v>1520</v>
      </c>
      <c r="E385" s="150">
        <v>89.131</v>
      </c>
      <c r="F385" t="s">
        <v>1520</v>
      </c>
      <c r="G385" s="175">
        <v>-2460171</v>
      </c>
      <c r="H385" s="150">
        <v>0.28213013340776499</v>
      </c>
      <c r="I385" s="150">
        <v>-2390183</v>
      </c>
      <c r="J385" s="150">
        <v>5.4637017141321402E-3</v>
      </c>
      <c r="K385" s="150">
        <v>0.90525379820792395</v>
      </c>
      <c r="L385" s="176">
        <v>204461.41</v>
      </c>
      <c r="M385" s="175">
        <v>43670</v>
      </c>
      <c r="N385" s="150">
        <v>38</v>
      </c>
      <c r="O385" s="150">
        <v>89.54</v>
      </c>
      <c r="P385" s="150">
        <v>0</v>
      </c>
      <c r="Q385" s="150">
        <v>-8.92</v>
      </c>
      <c r="R385" s="150">
        <v>15702.7</v>
      </c>
      <c r="S385" s="150">
        <v>3714.384939</v>
      </c>
      <c r="T385" s="150">
        <v>4614.3087027624997</v>
      </c>
      <c r="U385" s="150">
        <v>0.38588233140582401</v>
      </c>
      <c r="V385" s="150">
        <v>0.14225801247790401</v>
      </c>
      <c r="W385" s="150">
        <v>6.7319459104666607E-2</v>
      </c>
      <c r="X385" s="150">
        <v>12640.2</v>
      </c>
      <c r="Y385" s="150">
        <v>202.52</v>
      </c>
      <c r="Z385" s="150">
        <v>82950.652775034599</v>
      </c>
      <c r="AA385" s="150">
        <v>16.758928571428601</v>
      </c>
      <c r="AB385" s="150">
        <v>18.340830234051001</v>
      </c>
      <c r="AC385" s="150">
        <v>24</v>
      </c>
      <c r="AD385" s="150">
        <v>154.76603912499999</v>
      </c>
      <c r="AE385" s="150">
        <v>0.49930000000000002</v>
      </c>
      <c r="AF385" s="150">
        <v>0.12019963448848101</v>
      </c>
      <c r="AG385" s="150">
        <v>0.18849033946086999</v>
      </c>
      <c r="AH385" s="150">
        <v>0.30876172084490699</v>
      </c>
      <c r="AI385" s="150">
        <v>155.29515908367199</v>
      </c>
      <c r="AJ385" s="150">
        <v>6.7816558199526398</v>
      </c>
      <c r="AK385" s="150">
        <v>1.2088613724069299</v>
      </c>
      <c r="AL385" s="150">
        <v>4.4186877845312098E-2</v>
      </c>
      <c r="AM385" s="150">
        <v>1.95</v>
      </c>
      <c r="AN385" s="150">
        <v>0.82320433537143001</v>
      </c>
      <c r="AO385" s="150">
        <v>12</v>
      </c>
      <c r="AP385" s="150">
        <v>7.3641145528930405E-2</v>
      </c>
      <c r="AQ385" s="150">
        <v>126</v>
      </c>
      <c r="AR385" s="150">
        <v>4.1020105322089604</v>
      </c>
      <c r="AS385" s="150">
        <v>90852.409999999902</v>
      </c>
      <c r="AT385" s="150">
        <v>0.33177468386479703</v>
      </c>
      <c r="AU385" s="150">
        <v>58325970.659999996</v>
      </c>
    </row>
    <row r="386" spans="1:47" ht="14.5" x14ac:dyDescent="0.35">
      <c r="A386" s="151" t="s">
        <v>1155</v>
      </c>
      <c r="B386" s="151" t="s">
        <v>258</v>
      </c>
      <c r="C386" s="151" t="s">
        <v>173</v>
      </c>
      <c r="D386" t="s">
        <v>1518</v>
      </c>
      <c r="E386" s="150">
        <v>89.376000000000005</v>
      </c>
      <c r="F386" t="s">
        <v>1516</v>
      </c>
      <c r="G386" s="175">
        <v>307645</v>
      </c>
      <c r="H386" s="150">
        <v>0.51370538013594902</v>
      </c>
      <c r="I386" s="150">
        <v>236691</v>
      </c>
      <c r="J386" s="150">
        <v>2.3148075788330899E-3</v>
      </c>
      <c r="K386" s="150">
        <v>0.73852934811009996</v>
      </c>
      <c r="L386" s="176">
        <v>182997.82</v>
      </c>
      <c r="M386" s="175">
        <v>52524</v>
      </c>
      <c r="N386" s="150">
        <v>66</v>
      </c>
      <c r="O386" s="150">
        <v>116.84</v>
      </c>
      <c r="P386" s="150">
        <v>0</v>
      </c>
      <c r="Q386" s="150">
        <v>-59.71</v>
      </c>
      <c r="R386" s="150">
        <v>9715.6</v>
      </c>
      <c r="S386" s="150">
        <v>4328.6900169999999</v>
      </c>
      <c r="T386" s="150">
        <v>5164.8801778663601</v>
      </c>
      <c r="U386" s="150">
        <v>0.20292457869477401</v>
      </c>
      <c r="V386" s="150">
        <v>0.14272362737310801</v>
      </c>
      <c r="W386" s="150">
        <v>4.9029461376651901E-3</v>
      </c>
      <c r="X386" s="150">
        <v>8142.7</v>
      </c>
      <c r="Y386" s="150">
        <v>262.55</v>
      </c>
      <c r="Z386" s="150">
        <v>56655.305579889602</v>
      </c>
      <c r="AA386" s="150">
        <v>8.5618374558303891</v>
      </c>
      <c r="AB386" s="150">
        <v>16.4871072824224</v>
      </c>
      <c r="AC386" s="150">
        <v>22</v>
      </c>
      <c r="AD386" s="150">
        <v>196.758637136364</v>
      </c>
      <c r="AE386" s="150">
        <v>0.66569999999999996</v>
      </c>
      <c r="AF386" s="150">
        <v>0.11581431657886899</v>
      </c>
      <c r="AG386" s="150">
        <v>0.11685322830798101</v>
      </c>
      <c r="AH386" s="150">
        <v>0.238554628342319</v>
      </c>
      <c r="AI386" s="150">
        <v>111.990925221292</v>
      </c>
      <c r="AJ386" s="150">
        <v>8.6060700450106609</v>
      </c>
      <c r="AK386" s="150">
        <v>1.6560488598811001</v>
      </c>
      <c r="AL386" s="150">
        <v>2.8117605317116801</v>
      </c>
      <c r="AM386" s="150">
        <v>3</v>
      </c>
      <c r="AN386" s="150">
        <v>0.82799687686385204</v>
      </c>
      <c r="AO386" s="150">
        <v>24</v>
      </c>
      <c r="AP386" s="150">
        <v>0.102381947346427</v>
      </c>
      <c r="AQ386" s="150">
        <v>87.29</v>
      </c>
      <c r="AR386" s="150">
        <v>4.6790744402904298</v>
      </c>
      <c r="AS386" s="150">
        <v>9939.25</v>
      </c>
      <c r="AT386" s="150">
        <v>0.288219093123182</v>
      </c>
      <c r="AU386" s="150">
        <v>42055881.640000001</v>
      </c>
    </row>
    <row r="387" spans="1:47" ht="14.5" x14ac:dyDescent="0.35">
      <c r="A387" s="151" t="s">
        <v>1156</v>
      </c>
      <c r="B387" s="151" t="s">
        <v>259</v>
      </c>
      <c r="C387" s="151" t="s">
        <v>109</v>
      </c>
      <c r="D387" t="s">
        <v>1518</v>
      </c>
      <c r="E387" s="150">
        <v>100.44799999999999</v>
      </c>
      <c r="F387" t="s">
        <v>1516</v>
      </c>
      <c r="G387" s="175">
        <v>703524</v>
      </c>
      <c r="H387" s="150">
        <v>0.31531292162980601</v>
      </c>
      <c r="I387" s="150">
        <v>832470</v>
      </c>
      <c r="J387" s="150">
        <v>0</v>
      </c>
      <c r="K387" s="150">
        <v>0.82806255673167495</v>
      </c>
      <c r="L387" s="176">
        <v>262227.09000000003</v>
      </c>
      <c r="M387" s="175">
        <v>50934</v>
      </c>
      <c r="N387" t="s">
        <v>1581</v>
      </c>
      <c r="O387" s="150">
        <v>77.45</v>
      </c>
      <c r="P387" s="150">
        <v>0</v>
      </c>
      <c r="Q387" s="150">
        <v>-7.35</v>
      </c>
      <c r="R387" s="150">
        <v>12879.2</v>
      </c>
      <c r="S387" s="150">
        <v>3929.9510329999998</v>
      </c>
      <c r="T387" s="150">
        <v>4556.5750831749901</v>
      </c>
      <c r="U387" s="150">
        <v>0.18173576591736601</v>
      </c>
      <c r="V387" s="150">
        <v>0.10443106531195299</v>
      </c>
      <c r="W387" s="150">
        <v>2.1876378173183199E-2</v>
      </c>
      <c r="X387" s="150">
        <v>11108</v>
      </c>
      <c r="Y387" s="150">
        <v>224.6</v>
      </c>
      <c r="Z387" s="150">
        <v>73654.753517364195</v>
      </c>
      <c r="AA387" s="150">
        <v>15.338983050847499</v>
      </c>
      <c r="AB387" s="150">
        <v>17.497555801424799</v>
      </c>
      <c r="AC387" s="150">
        <v>20.67</v>
      </c>
      <c r="AD387" s="150">
        <v>190.12825510401501</v>
      </c>
      <c r="AE387" s="150">
        <v>0.42159999999999997</v>
      </c>
      <c r="AF387" s="150">
        <v>0.116125962000764</v>
      </c>
      <c r="AG387" s="150">
        <v>0.16111067742931701</v>
      </c>
      <c r="AH387" s="150">
        <v>0.28512668662007401</v>
      </c>
      <c r="AI387" s="150">
        <v>165.915044366915</v>
      </c>
      <c r="AJ387" s="150">
        <v>5.6507665964253597</v>
      </c>
      <c r="AK387" s="150">
        <v>1.18905536180407</v>
      </c>
      <c r="AL387" s="150">
        <v>2.9414446090565298</v>
      </c>
      <c r="AM387" s="150">
        <v>1.5</v>
      </c>
      <c r="AN387" s="150">
        <v>0.82832253252243204</v>
      </c>
      <c r="AO387" s="150">
        <v>25</v>
      </c>
      <c r="AP387" s="150">
        <v>0.166389351081531</v>
      </c>
      <c r="AQ387" s="150">
        <v>103.52</v>
      </c>
      <c r="AR387" s="150">
        <v>4.5280712530712499</v>
      </c>
      <c r="AS387" s="150">
        <v>92110.620000000097</v>
      </c>
      <c r="AT387" s="150">
        <v>0.26489586486859901</v>
      </c>
      <c r="AU387" s="150">
        <v>50614496.140000001</v>
      </c>
    </row>
    <row r="388" spans="1:47" ht="14.5" x14ac:dyDescent="0.35">
      <c r="A388" s="151" t="s">
        <v>1558</v>
      </c>
      <c r="B388" s="151" t="s">
        <v>752</v>
      </c>
      <c r="C388" s="151" t="s">
        <v>371</v>
      </c>
      <c r="D388" t="s">
        <v>1516</v>
      </c>
      <c r="E388" s="150">
        <v>91.263999999999996</v>
      </c>
      <c r="F388" t="s">
        <v>1516</v>
      </c>
      <c r="G388" s="175">
        <v>302945</v>
      </c>
      <c r="H388" s="150">
        <v>0.54708838431101003</v>
      </c>
      <c r="I388" s="150">
        <v>-34653</v>
      </c>
      <c r="J388" s="150">
        <v>0</v>
      </c>
      <c r="K388" s="150">
        <v>0.71811163364644104</v>
      </c>
      <c r="L388" s="176">
        <v>166231.95000000001</v>
      </c>
      <c r="M388" s="175">
        <v>43549</v>
      </c>
      <c r="N388" s="150">
        <v>48</v>
      </c>
      <c r="O388" s="150">
        <v>21.48</v>
      </c>
      <c r="P388" s="150">
        <v>0</v>
      </c>
      <c r="Q388" s="150">
        <v>122.53</v>
      </c>
      <c r="R388" s="150">
        <v>11863.4</v>
      </c>
      <c r="S388" s="150">
        <v>1495.9143979999999</v>
      </c>
      <c r="T388" s="150">
        <v>1797.1894577263599</v>
      </c>
      <c r="U388" s="150">
        <v>0.37149013856874502</v>
      </c>
      <c r="V388" s="150">
        <v>0.15514779008096699</v>
      </c>
      <c r="W388" s="150">
        <v>3.1993809314214498E-5</v>
      </c>
      <c r="X388" s="150">
        <v>9874.7000000000007</v>
      </c>
      <c r="Y388" s="150">
        <v>91.57</v>
      </c>
      <c r="Z388" s="150">
        <v>54285.216337228398</v>
      </c>
      <c r="AA388" s="150">
        <v>11.842105263157899</v>
      </c>
      <c r="AB388" s="150">
        <v>16.336293524079899</v>
      </c>
      <c r="AC388" s="150">
        <v>15</v>
      </c>
      <c r="AD388" s="150">
        <v>99.727626533333293</v>
      </c>
      <c r="AE388" s="150">
        <v>0.52139999999999997</v>
      </c>
      <c r="AF388" s="150">
        <v>0.12120445356981401</v>
      </c>
      <c r="AG388" s="150">
        <v>0.13517547093705401</v>
      </c>
      <c r="AH388" s="150">
        <v>0.27161215590905402</v>
      </c>
      <c r="AI388" s="150">
        <v>169.27706581242501</v>
      </c>
      <c r="AJ388" s="150">
        <v>7.7806638786212998</v>
      </c>
      <c r="AK388" s="150">
        <v>1.75102170410388</v>
      </c>
      <c r="AL388" s="150">
        <v>3.3613845054181302</v>
      </c>
      <c r="AM388" s="150">
        <v>1.55</v>
      </c>
      <c r="AN388" s="150">
        <v>1.43238254517792</v>
      </c>
      <c r="AO388" s="150">
        <v>160</v>
      </c>
      <c r="AP388" s="150">
        <v>7.0671378091872799E-3</v>
      </c>
      <c r="AQ388" s="150">
        <v>5.17</v>
      </c>
      <c r="AR388" s="150">
        <v>4.5416472056636996</v>
      </c>
      <c r="AS388" s="150">
        <v>-35694.870000000003</v>
      </c>
      <c r="AT388" s="150">
        <v>0.44494153230581102</v>
      </c>
      <c r="AU388" s="150">
        <v>17746653.760000002</v>
      </c>
    </row>
    <row r="389" spans="1:47" ht="14.5" x14ac:dyDescent="0.35">
      <c r="A389" s="151" t="s">
        <v>1157</v>
      </c>
      <c r="B389" s="151" t="s">
        <v>435</v>
      </c>
      <c r="C389" s="151" t="s">
        <v>293</v>
      </c>
      <c r="D389" t="s">
        <v>1517</v>
      </c>
      <c r="E389" s="150">
        <v>85.825000000000003</v>
      </c>
      <c r="F389" t="s">
        <v>1517</v>
      </c>
      <c r="G389" s="175">
        <v>2388448</v>
      </c>
      <c r="H389" s="150">
        <v>0.36654115929376302</v>
      </c>
      <c r="I389" s="150">
        <v>2480301</v>
      </c>
      <c r="J389" s="150">
        <v>0</v>
      </c>
      <c r="K389" s="150">
        <v>0.69604935657464995</v>
      </c>
      <c r="L389" s="176">
        <v>151326.5</v>
      </c>
      <c r="M389" s="175">
        <v>44584</v>
      </c>
      <c r="N389" s="150">
        <v>69</v>
      </c>
      <c r="O389" s="150">
        <v>192.62</v>
      </c>
      <c r="P389" s="150">
        <v>0</v>
      </c>
      <c r="Q389" s="150">
        <v>71.44</v>
      </c>
      <c r="R389" s="150">
        <v>9885.7000000000007</v>
      </c>
      <c r="S389" s="150">
        <v>3110.6273379999998</v>
      </c>
      <c r="T389" s="150">
        <v>3613.75297626766</v>
      </c>
      <c r="U389" s="150">
        <v>0.284766035512802</v>
      </c>
      <c r="V389" s="150">
        <v>0.117594767952882</v>
      </c>
      <c r="W389" s="150">
        <v>3.20152429651154E-3</v>
      </c>
      <c r="X389" s="150">
        <v>8509.4</v>
      </c>
      <c r="Y389" s="150">
        <v>180.81</v>
      </c>
      <c r="Z389" s="150">
        <v>59411.825230905401</v>
      </c>
      <c r="AA389" s="150">
        <v>10.4041450777202</v>
      </c>
      <c r="AB389" s="150">
        <v>17.203845683314</v>
      </c>
      <c r="AC389" s="150">
        <v>18.68</v>
      </c>
      <c r="AD389" s="150">
        <v>166.52180610278401</v>
      </c>
      <c r="AE389" s="150">
        <v>0.44369999999999998</v>
      </c>
      <c r="AF389" s="150">
        <v>0.12848812930746101</v>
      </c>
      <c r="AG389" s="150">
        <v>0.14008434382320401</v>
      </c>
      <c r="AH389" s="150">
        <v>0.27091783212860199</v>
      </c>
      <c r="AI389" s="150">
        <v>158.91328220558401</v>
      </c>
      <c r="AJ389" s="150">
        <v>4.8828380401359404</v>
      </c>
      <c r="AK389" s="150">
        <v>1.13411330716944</v>
      </c>
      <c r="AL389" s="150">
        <v>2.6191045476614301</v>
      </c>
      <c r="AM389" s="150">
        <v>1</v>
      </c>
      <c r="AN389" s="150">
        <v>1.20052400752064</v>
      </c>
      <c r="AO389" s="150">
        <v>118</v>
      </c>
      <c r="AP389" s="150">
        <v>2.7479091995221E-2</v>
      </c>
      <c r="AQ389" s="150">
        <v>13.75</v>
      </c>
      <c r="AR389" s="150">
        <v>3.8523180152216598</v>
      </c>
      <c r="AS389" s="150">
        <v>-55335.39</v>
      </c>
      <c r="AT389" s="150">
        <v>0.34338196680933702</v>
      </c>
      <c r="AU389" s="150">
        <v>30750708.170000002</v>
      </c>
    </row>
    <row r="390" spans="1:47" ht="14.5" x14ac:dyDescent="0.35">
      <c r="A390" s="151" t="s">
        <v>1158</v>
      </c>
      <c r="B390" s="151" t="s">
        <v>471</v>
      </c>
      <c r="C390" s="151" t="s">
        <v>160</v>
      </c>
      <c r="D390" t="s">
        <v>1517</v>
      </c>
      <c r="E390" s="150">
        <v>96.128</v>
      </c>
      <c r="F390" t="s">
        <v>1517</v>
      </c>
      <c r="G390" s="175">
        <v>-1943785</v>
      </c>
      <c r="H390" s="150">
        <v>0.44326356827735103</v>
      </c>
      <c r="I390" s="150">
        <v>-2279002</v>
      </c>
      <c r="J390" s="150">
        <v>0</v>
      </c>
      <c r="K390" s="150">
        <v>0.56657629599983395</v>
      </c>
      <c r="L390" s="176">
        <v>267450.15999999997</v>
      </c>
      <c r="M390" s="175">
        <v>46062</v>
      </c>
      <c r="N390" s="150">
        <v>29</v>
      </c>
      <c r="O390" s="150">
        <v>9.67</v>
      </c>
      <c r="P390" s="150">
        <v>0</v>
      </c>
      <c r="Q390" s="150">
        <v>59.52</v>
      </c>
      <c r="R390" s="150">
        <v>10966</v>
      </c>
      <c r="S390" s="150">
        <v>1070.5980030000001</v>
      </c>
      <c r="T390" s="150">
        <v>1213.7062211390401</v>
      </c>
      <c r="U390" s="150">
        <v>0.20994557188614499</v>
      </c>
      <c r="V390" s="150">
        <v>0.116361483629631</v>
      </c>
      <c r="W390" s="150">
        <v>0</v>
      </c>
      <c r="X390" s="150">
        <v>9673</v>
      </c>
      <c r="Y390" s="150">
        <v>71.2</v>
      </c>
      <c r="Z390" s="150">
        <v>57795.751404494396</v>
      </c>
      <c r="AA390" s="150">
        <v>14.842105263157899</v>
      </c>
      <c r="AB390" s="150">
        <v>15.036488806179801</v>
      </c>
      <c r="AC390" s="150">
        <v>10</v>
      </c>
      <c r="AD390" s="150">
        <v>107.05980030000001</v>
      </c>
      <c r="AE390" s="150">
        <v>0.38829999999999998</v>
      </c>
      <c r="AF390" s="150">
        <v>0.121732013480661</v>
      </c>
      <c r="AG390" s="150">
        <v>0.13813578852648301</v>
      </c>
      <c r="AH390" s="150">
        <v>0.26601739779447597</v>
      </c>
      <c r="AI390" s="150">
        <v>174.93774458310801</v>
      </c>
      <c r="AJ390" s="150">
        <v>4.7655719533552601</v>
      </c>
      <c r="AK390" s="150">
        <v>1.4514171756866401</v>
      </c>
      <c r="AL390" s="150">
        <v>2.57945335526035</v>
      </c>
      <c r="AM390" s="150">
        <v>0.5</v>
      </c>
      <c r="AN390" s="150">
        <v>1.2205784738718</v>
      </c>
      <c r="AO390" s="150">
        <v>114</v>
      </c>
      <c r="AP390" s="150">
        <v>9.9833610648918502E-3</v>
      </c>
      <c r="AQ390" s="150">
        <v>5.14</v>
      </c>
      <c r="AR390" s="150">
        <v>3.94141864182382</v>
      </c>
      <c r="AS390" s="150">
        <v>-17205.900000000001</v>
      </c>
      <c r="AT390" s="150">
        <v>0.55750773398992304</v>
      </c>
      <c r="AU390" s="150">
        <v>11740128.16</v>
      </c>
    </row>
    <row r="391" spans="1:47" ht="14.5" x14ac:dyDescent="0.35">
      <c r="A391" s="151" t="s">
        <v>1159</v>
      </c>
      <c r="B391" s="151" t="s">
        <v>643</v>
      </c>
      <c r="C391" s="151" t="s">
        <v>252</v>
      </c>
      <c r="D391" t="s">
        <v>1520</v>
      </c>
      <c r="E391" s="150">
        <v>88.468000000000004</v>
      </c>
      <c r="F391" t="s">
        <v>1520</v>
      </c>
      <c r="G391" s="175">
        <v>4352</v>
      </c>
      <c r="H391" s="150">
        <v>3.9605350906624197E-2</v>
      </c>
      <c r="I391" s="150">
        <v>4352</v>
      </c>
      <c r="J391" s="150">
        <v>6.6250312570784897E-2</v>
      </c>
      <c r="K391" s="150">
        <v>0.80012723020753795</v>
      </c>
      <c r="L391" s="176">
        <v>181769.06</v>
      </c>
      <c r="M391" s="175">
        <v>43331</v>
      </c>
      <c r="N391" s="150">
        <v>105</v>
      </c>
      <c r="O391" s="150">
        <v>27.73</v>
      </c>
      <c r="P391" s="150">
        <v>0</v>
      </c>
      <c r="Q391" s="150">
        <v>48.19</v>
      </c>
      <c r="R391" s="150">
        <v>11078.8</v>
      </c>
      <c r="S391" s="150">
        <v>2193.22957</v>
      </c>
      <c r="T391" s="150">
        <v>2589.6568379780201</v>
      </c>
      <c r="U391" s="150">
        <v>0.33707341087873399</v>
      </c>
      <c r="V391" s="150">
        <v>0.12669110694144101</v>
      </c>
      <c r="W391" s="150">
        <v>0</v>
      </c>
      <c r="X391" s="150">
        <v>9382.7999999999993</v>
      </c>
      <c r="Y391" s="150">
        <v>130.33000000000001</v>
      </c>
      <c r="Z391" s="150">
        <v>61356.325021100303</v>
      </c>
      <c r="AA391" s="150">
        <v>14.8541666666667</v>
      </c>
      <c r="AB391" s="150">
        <v>16.828278753932299</v>
      </c>
      <c r="AC391" s="150">
        <v>15.8</v>
      </c>
      <c r="AD391" s="150">
        <v>138.811998101266</v>
      </c>
      <c r="AE391" s="150">
        <v>0.27739999999999998</v>
      </c>
      <c r="AF391" s="150">
        <v>9.0921720189754196E-2</v>
      </c>
      <c r="AG391" s="150">
        <v>9.3613809653238893E-3</v>
      </c>
      <c r="AH391" s="150">
        <v>0.3379988574492</v>
      </c>
      <c r="AI391" s="150">
        <v>192.04601550215301</v>
      </c>
      <c r="AJ391" s="150">
        <v>5.9417343026251102</v>
      </c>
      <c r="AK391" s="150">
        <v>1.52750665359294</v>
      </c>
      <c r="AL391" s="150">
        <v>2.1902705596615402</v>
      </c>
      <c r="AM391" s="150">
        <v>4.2</v>
      </c>
      <c r="AN391" s="150">
        <v>1.4709772380383199</v>
      </c>
      <c r="AO391" s="150">
        <v>172</v>
      </c>
      <c r="AP391" s="150">
        <v>4.3159609120521199E-2</v>
      </c>
      <c r="AQ391" s="150">
        <v>6.76</v>
      </c>
      <c r="AR391" s="150">
        <v>2.34167851510324</v>
      </c>
      <c r="AS391" s="150">
        <v>-96031.929999999906</v>
      </c>
      <c r="AT391" s="150">
        <v>0.51854023552025097</v>
      </c>
      <c r="AU391" s="150">
        <v>24298276.510000002</v>
      </c>
    </row>
    <row r="392" spans="1:47" ht="14.5" x14ac:dyDescent="0.35">
      <c r="A392" s="151" t="s">
        <v>1160</v>
      </c>
      <c r="B392" s="151" t="s">
        <v>622</v>
      </c>
      <c r="C392" s="151" t="s">
        <v>141</v>
      </c>
      <c r="D392" t="s">
        <v>1520</v>
      </c>
      <c r="E392" s="150">
        <v>92.033000000000001</v>
      </c>
      <c r="F392" t="s">
        <v>1520</v>
      </c>
      <c r="G392" s="175">
        <v>4149446</v>
      </c>
      <c r="H392" s="150">
        <v>0.45610116486345798</v>
      </c>
      <c r="I392" s="150">
        <v>4125022</v>
      </c>
      <c r="J392" s="150">
        <v>0</v>
      </c>
      <c r="K392" s="150">
        <v>0.78005305112763801</v>
      </c>
      <c r="L392" s="176">
        <v>125549.88</v>
      </c>
      <c r="M392" s="175">
        <v>44283</v>
      </c>
      <c r="N392" s="150">
        <v>178</v>
      </c>
      <c r="O392" s="150">
        <v>106.28</v>
      </c>
      <c r="P392" s="150">
        <v>0</v>
      </c>
      <c r="Q392" s="150">
        <v>-101.95</v>
      </c>
      <c r="R392" s="150">
        <v>12024.5</v>
      </c>
      <c r="S392" s="150">
        <v>4931.1751119999999</v>
      </c>
      <c r="T392" s="150">
        <v>5929.3815844027504</v>
      </c>
      <c r="U392" s="150">
        <v>0.34297742274134002</v>
      </c>
      <c r="V392" s="150">
        <v>0.14987028714546299</v>
      </c>
      <c r="W392" s="150">
        <v>1.8146610689659101E-2</v>
      </c>
      <c r="X392" s="150">
        <v>10000.200000000001</v>
      </c>
      <c r="Y392" s="150">
        <v>302.38</v>
      </c>
      <c r="Z392" s="150">
        <v>56677.357860969598</v>
      </c>
      <c r="AA392" s="150">
        <v>13.1487341772152</v>
      </c>
      <c r="AB392" s="150">
        <v>16.307874568423799</v>
      </c>
      <c r="AC392" s="150">
        <v>19</v>
      </c>
      <c r="AD392" s="150">
        <v>259.53553221052601</v>
      </c>
      <c r="AE392" t="s">
        <v>1581</v>
      </c>
      <c r="AF392" s="150">
        <v>0.10996254320951</v>
      </c>
      <c r="AG392" s="150">
        <v>0.175058440056783</v>
      </c>
      <c r="AH392" s="150">
        <v>0.28959605496317697</v>
      </c>
      <c r="AI392" s="150">
        <v>146.63746137109399</v>
      </c>
      <c r="AJ392" s="150">
        <v>5.7282825216603603</v>
      </c>
      <c r="AK392" s="150">
        <v>0.89517886308161398</v>
      </c>
      <c r="AL392" s="150">
        <v>3.1431686292949101</v>
      </c>
      <c r="AM392" s="150">
        <v>1.7</v>
      </c>
      <c r="AN392" s="150">
        <v>1.0025569996249599</v>
      </c>
      <c r="AO392" s="150">
        <v>45</v>
      </c>
      <c r="AP392" s="150">
        <v>1.8923933209647501E-2</v>
      </c>
      <c r="AQ392" s="150">
        <v>56.07</v>
      </c>
      <c r="AR392" s="150">
        <v>4.1902174437129203</v>
      </c>
      <c r="AS392" s="150">
        <v>10816.79</v>
      </c>
      <c r="AT392" s="150">
        <v>0.73988336686033396</v>
      </c>
      <c r="AU392" s="150">
        <v>59294973.340000004</v>
      </c>
    </row>
    <row r="393" spans="1:47" ht="14.5" x14ac:dyDescent="0.35">
      <c r="A393" s="151" t="s">
        <v>1161</v>
      </c>
      <c r="B393" s="151" t="s">
        <v>630</v>
      </c>
      <c r="C393" s="151" t="s">
        <v>379</v>
      </c>
      <c r="D393" t="s">
        <v>1520</v>
      </c>
      <c r="E393" s="150">
        <v>84.808999999999997</v>
      </c>
      <c r="F393" t="s">
        <v>1520</v>
      </c>
      <c r="G393" s="175">
        <v>1351640</v>
      </c>
      <c r="H393" s="150">
        <v>0.405809436569041</v>
      </c>
      <c r="I393" s="150">
        <v>1390792</v>
      </c>
      <c r="J393" s="150">
        <v>0</v>
      </c>
      <c r="K393" s="150">
        <v>0.62798906751360695</v>
      </c>
      <c r="L393" s="176">
        <v>177089.35</v>
      </c>
      <c r="M393" s="175">
        <v>40824</v>
      </c>
      <c r="N393" s="150">
        <v>37</v>
      </c>
      <c r="O393" s="150">
        <v>45.58</v>
      </c>
      <c r="P393" s="150">
        <v>0</v>
      </c>
      <c r="Q393" s="150">
        <v>-11.88</v>
      </c>
      <c r="R393" s="150">
        <v>11157.2</v>
      </c>
      <c r="S393" s="150">
        <v>1045.98081</v>
      </c>
      <c r="T393" s="150">
        <v>1267.94580943556</v>
      </c>
      <c r="U393" s="150">
        <v>0.39341986493997</v>
      </c>
      <c r="V393" s="150">
        <v>0.12911523395921601</v>
      </c>
      <c r="W393" s="150">
        <v>0</v>
      </c>
      <c r="X393" s="150">
        <v>9204</v>
      </c>
      <c r="Y393" s="150">
        <v>72.5</v>
      </c>
      <c r="Z393" s="150">
        <v>49316.262068965501</v>
      </c>
      <c r="AA393" s="150">
        <v>12.092105263157899</v>
      </c>
      <c r="AB393" s="150">
        <v>14.427321517241401</v>
      </c>
      <c r="AC393" s="150">
        <v>13.9</v>
      </c>
      <c r="AD393" s="150">
        <v>75.250417985611506</v>
      </c>
      <c r="AE393" s="150">
        <v>0.37719999999999998</v>
      </c>
      <c r="AF393" s="150">
        <v>9.7171069791974402E-2</v>
      </c>
      <c r="AG393" s="150">
        <v>0.187213199620583</v>
      </c>
      <c r="AH393" s="150">
        <v>0.288629852472638</v>
      </c>
      <c r="AI393" s="150">
        <v>125.37514909092801</v>
      </c>
      <c r="AJ393" s="150">
        <v>9.9646088912612498</v>
      </c>
      <c r="AK393" s="150">
        <v>2.5938571755375901</v>
      </c>
      <c r="AL393" s="150">
        <v>5.0035104468506901</v>
      </c>
      <c r="AM393" s="150">
        <v>1</v>
      </c>
      <c r="AN393" s="150">
        <v>1.7331342243052601</v>
      </c>
      <c r="AO393" s="150">
        <v>101</v>
      </c>
      <c r="AP393" s="150">
        <v>3.9780521262002697E-2</v>
      </c>
      <c r="AQ393" s="150">
        <v>6.8</v>
      </c>
      <c r="AR393" s="150">
        <v>2.5949441181638599</v>
      </c>
      <c r="AS393" s="150">
        <v>-35763.29</v>
      </c>
      <c r="AT393" s="150">
        <v>0.46888474411346498</v>
      </c>
      <c r="AU393" s="150">
        <v>11670199.01</v>
      </c>
    </row>
    <row r="394" spans="1:47" ht="14.5" x14ac:dyDescent="0.35">
      <c r="A394" s="151" t="s">
        <v>1162</v>
      </c>
      <c r="B394" s="151" t="s">
        <v>566</v>
      </c>
      <c r="C394" s="151" t="s">
        <v>200</v>
      </c>
      <c r="D394" t="s">
        <v>1518</v>
      </c>
      <c r="E394" s="150">
        <v>89.334999999999994</v>
      </c>
      <c r="F394" t="s">
        <v>1516</v>
      </c>
      <c r="G394" s="175">
        <v>677438</v>
      </c>
      <c r="H394" s="150">
        <v>0.517822354510168</v>
      </c>
      <c r="I394" s="150">
        <v>578267</v>
      </c>
      <c r="J394" s="150">
        <v>7.9650638972123197E-3</v>
      </c>
      <c r="K394" s="150">
        <v>0.57240187300440304</v>
      </c>
      <c r="L394" s="176">
        <v>239613.81</v>
      </c>
      <c r="M394" s="175">
        <v>50371</v>
      </c>
      <c r="N394" s="150">
        <v>99</v>
      </c>
      <c r="O394" s="150">
        <v>23.65</v>
      </c>
      <c r="P394" s="150">
        <v>0</v>
      </c>
      <c r="Q394" s="150">
        <v>18.87</v>
      </c>
      <c r="R394" s="150">
        <v>11556.1</v>
      </c>
      <c r="S394" s="150">
        <v>1122.1083920000001</v>
      </c>
      <c r="T394" s="150">
        <v>1318.0531766454201</v>
      </c>
      <c r="U394" s="150">
        <v>0.30612657783241998</v>
      </c>
      <c r="V394" s="150">
        <v>0.128944929056372</v>
      </c>
      <c r="W394" s="150">
        <v>1.05875493710772E-2</v>
      </c>
      <c r="X394" s="150">
        <v>9838.1</v>
      </c>
      <c r="Y394" s="150">
        <v>76.14</v>
      </c>
      <c r="Z394" s="150">
        <v>48522.9045179932</v>
      </c>
      <c r="AA394" s="150">
        <v>8.9444444444444393</v>
      </c>
      <c r="AB394" s="150">
        <v>14.7374361964802</v>
      </c>
      <c r="AC394" s="150">
        <v>12</v>
      </c>
      <c r="AD394" s="150">
        <v>93.509032666666698</v>
      </c>
      <c r="AE394" s="150">
        <v>0.43269999999999997</v>
      </c>
      <c r="AF394" s="150">
        <v>0.119920062943072</v>
      </c>
      <c r="AG394" s="150">
        <v>0.12615827419139</v>
      </c>
      <c r="AH394" s="150">
        <v>0.25255654075144701</v>
      </c>
      <c r="AI394" s="150">
        <v>181.64644472242699</v>
      </c>
      <c r="AJ394" s="150">
        <v>5.5305999695820498</v>
      </c>
      <c r="AK394" s="150">
        <v>1.3870263998390799</v>
      </c>
      <c r="AL394" s="150">
        <v>2.3794964357028299</v>
      </c>
      <c r="AM394" s="150">
        <v>0.5</v>
      </c>
      <c r="AN394" s="150">
        <v>0.99211354186403</v>
      </c>
      <c r="AO394" s="150">
        <v>137</v>
      </c>
      <c r="AP394" s="150">
        <v>7.7519379844961196E-3</v>
      </c>
      <c r="AQ394" s="150">
        <v>4.71</v>
      </c>
      <c r="AR394" s="150">
        <v>3.4340057582775199</v>
      </c>
      <c r="AS394" s="150">
        <v>16116.06</v>
      </c>
      <c r="AT394" s="150">
        <v>0.39506977603203902</v>
      </c>
      <c r="AU394" s="150">
        <v>12967151.199999999</v>
      </c>
    </row>
    <row r="395" spans="1:47" ht="14.5" x14ac:dyDescent="0.35">
      <c r="A395" s="151" t="s">
        <v>1163</v>
      </c>
      <c r="B395" s="151" t="s">
        <v>623</v>
      </c>
      <c r="C395" s="151" t="s">
        <v>141</v>
      </c>
      <c r="D395" t="s">
        <v>1520</v>
      </c>
      <c r="E395" s="150">
        <v>64.668000000000006</v>
      </c>
      <c r="F395" t="s">
        <v>1520</v>
      </c>
      <c r="G395" s="175">
        <v>1712782</v>
      </c>
      <c r="H395" s="150">
        <v>0.589611905284261</v>
      </c>
      <c r="I395" s="150">
        <v>1712782</v>
      </c>
      <c r="J395" s="150">
        <v>0</v>
      </c>
      <c r="K395" s="150">
        <v>0.67628190991126003</v>
      </c>
      <c r="L395" s="176">
        <v>91890.15</v>
      </c>
      <c r="M395" s="175">
        <v>25757</v>
      </c>
      <c r="N395" s="150">
        <v>24</v>
      </c>
      <c r="O395" s="150">
        <v>118.46</v>
      </c>
      <c r="P395" s="150">
        <v>0</v>
      </c>
      <c r="Q395" s="150">
        <v>156.88999999999999</v>
      </c>
      <c r="R395" s="150">
        <v>14586.5</v>
      </c>
      <c r="S395" s="150">
        <v>1544.523717</v>
      </c>
      <c r="T395" s="150">
        <v>2140.61881932806</v>
      </c>
      <c r="U395" s="150">
        <v>0.99958362633547004</v>
      </c>
      <c r="V395" s="150">
        <v>0.15264605807280099</v>
      </c>
      <c r="W395" s="150">
        <v>1.17463330606791E-2</v>
      </c>
      <c r="X395" s="150">
        <v>10524.6</v>
      </c>
      <c r="Y395" s="150">
        <v>110.69</v>
      </c>
      <c r="Z395" s="150">
        <v>68326.853464630898</v>
      </c>
      <c r="AA395" s="150">
        <v>13.5177304964539</v>
      </c>
      <c r="AB395" s="150">
        <v>13.953597587858001</v>
      </c>
      <c r="AC395" s="150">
        <v>19</v>
      </c>
      <c r="AD395" s="150">
        <v>81.290721947368397</v>
      </c>
      <c r="AE395" s="150">
        <v>0.35499999999999998</v>
      </c>
      <c r="AF395" s="150">
        <v>0.11328025334515</v>
      </c>
      <c r="AG395" s="150">
        <v>0.167454541345844</v>
      </c>
      <c r="AH395" s="150">
        <v>0.28132200784176797</v>
      </c>
      <c r="AI395" s="150">
        <v>194.138164859271</v>
      </c>
      <c r="AJ395" s="150">
        <v>5.8231638713894602</v>
      </c>
      <c r="AK395" s="150">
        <v>1.1959150378021099</v>
      </c>
      <c r="AL395" s="150">
        <v>3.1937012382816801</v>
      </c>
      <c r="AM395" s="150">
        <v>0.5</v>
      </c>
      <c r="AN395" s="150">
        <v>1.14886993877541</v>
      </c>
      <c r="AO395" s="150">
        <v>6</v>
      </c>
      <c r="AP395" s="150">
        <v>1.19956379498364E-2</v>
      </c>
      <c r="AQ395" s="150">
        <v>143.16999999999999</v>
      </c>
      <c r="AR395" s="150">
        <v>3.1236911906420199</v>
      </c>
      <c r="AS395" s="150">
        <v>53547.85</v>
      </c>
      <c r="AT395" s="150">
        <v>0.68615902573989995</v>
      </c>
      <c r="AU395" s="150">
        <v>22529263.510000002</v>
      </c>
    </row>
    <row r="396" spans="1:47" ht="14.5" x14ac:dyDescent="0.35">
      <c r="A396" s="151" t="s">
        <v>1164</v>
      </c>
      <c r="B396" s="151" t="s">
        <v>515</v>
      </c>
      <c r="C396" s="151" t="s">
        <v>145</v>
      </c>
      <c r="D396" t="s">
        <v>1519</v>
      </c>
      <c r="E396" s="150">
        <v>78.725999999999999</v>
      </c>
      <c r="F396" t="s">
        <v>1519</v>
      </c>
      <c r="G396" s="175">
        <v>-6106085</v>
      </c>
      <c r="H396" s="150">
        <v>0.30720453262697001</v>
      </c>
      <c r="I396" s="150">
        <v>-6010765</v>
      </c>
      <c r="J396" s="150">
        <v>0</v>
      </c>
      <c r="K396" s="150">
        <v>0.84197794331291198</v>
      </c>
      <c r="L396" s="176">
        <v>162653.75</v>
      </c>
      <c r="M396" s="175">
        <v>42036</v>
      </c>
      <c r="N396" s="150">
        <v>174</v>
      </c>
      <c r="O396" s="150">
        <v>340.43</v>
      </c>
      <c r="P396" s="150">
        <v>0</v>
      </c>
      <c r="Q396" s="150">
        <v>-216.97</v>
      </c>
      <c r="R396" s="150">
        <v>10762.1</v>
      </c>
      <c r="S396" s="150">
        <v>8597.3469440000008</v>
      </c>
      <c r="T396" s="150">
        <v>11101.297966546101</v>
      </c>
      <c r="U396" s="150">
        <v>0.64754609919345796</v>
      </c>
      <c r="V396" s="150">
        <v>0.16645825244946599</v>
      </c>
      <c r="W396" s="150">
        <v>4.6856250960203197E-2</v>
      </c>
      <c r="X396" s="150">
        <v>8334.6</v>
      </c>
      <c r="Y396" s="150">
        <v>519.20000000000005</v>
      </c>
      <c r="Z396" s="150">
        <v>65474.110111710303</v>
      </c>
      <c r="AA396" s="150">
        <v>13.980735551663701</v>
      </c>
      <c r="AB396" s="150">
        <v>16.5588346379045</v>
      </c>
      <c r="AC396" s="150">
        <v>61.68</v>
      </c>
      <c r="AD396" s="150">
        <v>139.386299351492</v>
      </c>
      <c r="AE396" s="150">
        <v>0.31059999999999999</v>
      </c>
      <c r="AF396" s="150">
        <v>0.12494864109675</v>
      </c>
      <c r="AG396" s="150">
        <v>0.119064156446526</v>
      </c>
      <c r="AH396" s="150">
        <v>0.25961954465540898</v>
      </c>
      <c r="AI396" s="150">
        <v>159.319730717151</v>
      </c>
      <c r="AJ396" s="150">
        <v>5.0438815471988203</v>
      </c>
      <c r="AK396" s="150">
        <v>1.25016820140072</v>
      </c>
      <c r="AL396" s="150">
        <v>2.2670713069100601</v>
      </c>
      <c r="AM396" s="150">
        <v>2</v>
      </c>
      <c r="AN396" s="150">
        <v>1.05994069104057</v>
      </c>
      <c r="AO396" s="150">
        <v>52</v>
      </c>
      <c r="AP396" s="150">
        <v>0.22116482679863</v>
      </c>
      <c r="AQ396" s="150">
        <v>90.25</v>
      </c>
      <c r="AR396" s="150">
        <v>2.7645860798503401</v>
      </c>
      <c r="AS396" s="150">
        <v>547957.91</v>
      </c>
      <c r="AT396" s="150">
        <v>0.55892242470841902</v>
      </c>
      <c r="AU396" s="150">
        <v>92525413.290000007</v>
      </c>
    </row>
    <row r="397" spans="1:47" ht="14.5" x14ac:dyDescent="0.35">
      <c r="A397" s="151" t="s">
        <v>1165</v>
      </c>
      <c r="B397" s="151" t="s">
        <v>693</v>
      </c>
      <c r="C397" s="151" t="s">
        <v>250</v>
      </c>
      <c r="D397" t="s">
        <v>1520</v>
      </c>
      <c r="E397" s="150">
        <v>84.361000000000004</v>
      </c>
      <c r="F397" t="s">
        <v>1520</v>
      </c>
      <c r="G397" s="175">
        <v>630135</v>
      </c>
      <c r="H397" s="150">
        <v>0.33554732669529802</v>
      </c>
      <c r="I397" s="150">
        <v>586421</v>
      </c>
      <c r="J397" s="150">
        <v>7.7423210052513201E-3</v>
      </c>
      <c r="K397" s="150">
        <v>0.648192202818061</v>
      </c>
      <c r="L397" s="176">
        <v>72317.3</v>
      </c>
      <c r="M397" s="175">
        <v>34720</v>
      </c>
      <c r="N397" t="s">
        <v>1581</v>
      </c>
      <c r="O397" s="150">
        <v>25.53</v>
      </c>
      <c r="P397" s="150">
        <v>0</v>
      </c>
      <c r="Q397" s="150">
        <v>-134.88999999999999</v>
      </c>
      <c r="R397" s="150">
        <v>12889.9</v>
      </c>
      <c r="S397" s="150">
        <v>1331.467218</v>
      </c>
      <c r="T397" s="150">
        <v>1809.38069231949</v>
      </c>
      <c r="U397" s="150">
        <v>0.76944853553277603</v>
      </c>
      <c r="V397" s="150">
        <v>0.19091819202416099</v>
      </c>
      <c r="W397" s="150">
        <v>0</v>
      </c>
      <c r="X397" s="150">
        <v>9485.2999999999993</v>
      </c>
      <c r="Y397" s="150">
        <v>108.83</v>
      </c>
      <c r="Z397" s="150">
        <v>59074.457318754001</v>
      </c>
      <c r="AA397" s="150">
        <v>16.8070175438597</v>
      </c>
      <c r="AB397" s="150">
        <v>12.234376715979099</v>
      </c>
      <c r="AC397" s="150">
        <v>8.4499999999999993</v>
      </c>
      <c r="AD397" s="150">
        <v>157.570084970414</v>
      </c>
      <c r="AE397" t="s">
        <v>1581</v>
      </c>
      <c r="AF397" s="150">
        <v>0.103983081533203</v>
      </c>
      <c r="AG397" s="150">
        <v>0.17554792455603299</v>
      </c>
      <c r="AH397" s="150">
        <v>0.28153137933622202</v>
      </c>
      <c r="AI397" s="150">
        <v>182.44760119959599</v>
      </c>
      <c r="AJ397" s="150">
        <v>6.6256697801360902</v>
      </c>
      <c r="AK397" s="150">
        <v>2.1989519312704</v>
      </c>
      <c r="AL397" s="150">
        <v>3.6004455321233499</v>
      </c>
      <c r="AM397" s="150">
        <v>0.5</v>
      </c>
      <c r="AN397" s="150">
        <v>1.26316952434732</v>
      </c>
      <c r="AO397" s="150">
        <v>184</v>
      </c>
      <c r="AP397" s="150">
        <v>0</v>
      </c>
      <c r="AQ397" s="150">
        <v>5</v>
      </c>
      <c r="AR397" s="150">
        <v>3.0486888146471198</v>
      </c>
      <c r="AS397" s="150">
        <v>31755.119999999999</v>
      </c>
      <c r="AT397" s="150">
        <v>0.67756497746199496</v>
      </c>
      <c r="AU397" s="150">
        <v>17162470.489999998</v>
      </c>
    </row>
    <row r="398" spans="1:47" ht="14.5" x14ac:dyDescent="0.35">
      <c r="A398" s="151" t="s">
        <v>1166</v>
      </c>
      <c r="B398" s="151" t="s">
        <v>715</v>
      </c>
      <c r="C398" s="151" t="s">
        <v>100</v>
      </c>
      <c r="D398" t="s">
        <v>1518</v>
      </c>
      <c r="E398" s="150">
        <v>99.406999999999996</v>
      </c>
      <c r="F398" t="s">
        <v>1516</v>
      </c>
      <c r="G398" s="175">
        <v>2278595</v>
      </c>
      <c r="H398" s="150">
        <v>0.51946879474541297</v>
      </c>
      <c r="I398" s="150">
        <v>1815812</v>
      </c>
      <c r="J398" s="150">
        <v>9.5685327745076293E-3</v>
      </c>
      <c r="K398" s="150">
        <v>0.68108515195873998</v>
      </c>
      <c r="L398" s="176">
        <v>147389.91</v>
      </c>
      <c r="M398" s="175">
        <v>45691</v>
      </c>
      <c r="N398" s="150">
        <v>64</v>
      </c>
      <c r="O398" s="150">
        <v>32.75</v>
      </c>
      <c r="P398" s="150">
        <v>0</v>
      </c>
      <c r="Q398" s="150">
        <v>107.82</v>
      </c>
      <c r="R398" s="150">
        <v>10254.1</v>
      </c>
      <c r="S398" s="150">
        <v>1792.829765</v>
      </c>
      <c r="T398" s="150">
        <v>2044.9941842349101</v>
      </c>
      <c r="U398" s="150">
        <v>0.306698355713656</v>
      </c>
      <c r="V398" s="150">
        <v>0.12115947941103</v>
      </c>
      <c r="W398" s="150">
        <v>2.2539429447725602E-3</v>
      </c>
      <c r="X398" s="150">
        <v>8989.7000000000007</v>
      </c>
      <c r="Y398" s="150">
        <v>109.81</v>
      </c>
      <c r="Z398" s="150">
        <v>58159.007012111797</v>
      </c>
      <c r="AA398" s="150">
        <v>15.95</v>
      </c>
      <c r="AB398" s="150">
        <v>16.3266529915308</v>
      </c>
      <c r="AC398" s="150">
        <v>13</v>
      </c>
      <c r="AD398" s="150">
        <v>137.909981923077</v>
      </c>
      <c r="AE398" s="150">
        <v>0.31059999999999999</v>
      </c>
      <c r="AF398" s="150">
        <v>0.104879766022122</v>
      </c>
      <c r="AG398" s="150">
        <v>0.17471018784977199</v>
      </c>
      <c r="AH398" s="150">
        <v>0.27965445432971697</v>
      </c>
      <c r="AI398" s="150">
        <v>194.976124796768</v>
      </c>
      <c r="AJ398" s="150">
        <v>5.9526189856361897</v>
      </c>
      <c r="AK398" s="150">
        <v>1.38837735546789</v>
      </c>
      <c r="AL398" s="150">
        <v>2.6704065122053802</v>
      </c>
      <c r="AM398" s="150">
        <v>1.5</v>
      </c>
      <c r="AN398" s="150">
        <v>0.89620631493692604</v>
      </c>
      <c r="AO398" s="150">
        <v>32</v>
      </c>
      <c r="AP398" s="150">
        <v>5.9431524547803601E-2</v>
      </c>
      <c r="AQ398" s="150">
        <v>34.06</v>
      </c>
      <c r="AR398" s="150">
        <v>3.39016694614322</v>
      </c>
      <c r="AS398" s="150">
        <v>47700.110000000102</v>
      </c>
      <c r="AT398" s="150">
        <v>0.44268626425393598</v>
      </c>
      <c r="AU398" s="150">
        <v>18383859.800000001</v>
      </c>
    </row>
    <row r="399" spans="1:47" ht="14.5" x14ac:dyDescent="0.35">
      <c r="A399" s="151" t="s">
        <v>1167</v>
      </c>
      <c r="B399" s="151" t="s">
        <v>436</v>
      </c>
      <c r="C399" s="151" t="s">
        <v>293</v>
      </c>
      <c r="D399" t="s">
        <v>1516</v>
      </c>
      <c r="E399" s="150">
        <v>89.584000000000003</v>
      </c>
      <c r="F399" t="s">
        <v>1516</v>
      </c>
      <c r="G399" s="175">
        <v>261807</v>
      </c>
      <c r="H399" s="150">
        <v>0.392716652932313</v>
      </c>
      <c r="I399" s="150">
        <v>242079</v>
      </c>
      <c r="J399" s="150">
        <v>0</v>
      </c>
      <c r="K399" s="150">
        <v>0.70356135641273498</v>
      </c>
      <c r="L399" s="176">
        <v>139149.54</v>
      </c>
      <c r="M399" s="175">
        <v>42519</v>
      </c>
      <c r="N399" s="150">
        <v>71</v>
      </c>
      <c r="O399" s="150">
        <v>65.290000000000006</v>
      </c>
      <c r="P399" s="150">
        <v>0</v>
      </c>
      <c r="Q399" s="150">
        <v>111.29</v>
      </c>
      <c r="R399" s="150">
        <v>10826.8</v>
      </c>
      <c r="S399" s="150">
        <v>1574.123726</v>
      </c>
      <c r="T399" s="150">
        <v>1859.6028425244899</v>
      </c>
      <c r="U399" s="150">
        <v>0.31330134147282401</v>
      </c>
      <c r="V399" s="150">
        <v>0.14010987088063201</v>
      </c>
      <c r="W399" s="150">
        <v>0</v>
      </c>
      <c r="X399" s="150">
        <v>9164.7000000000007</v>
      </c>
      <c r="Y399" s="150">
        <v>111.08</v>
      </c>
      <c r="Z399" s="150">
        <v>53984.755491537602</v>
      </c>
      <c r="AA399" s="150">
        <v>11.9237288135593</v>
      </c>
      <c r="AB399" s="150">
        <v>14.1710814368023</v>
      </c>
      <c r="AC399" s="150">
        <v>15</v>
      </c>
      <c r="AD399" s="150">
        <v>104.941581733333</v>
      </c>
      <c r="AE399" s="150">
        <v>0.71</v>
      </c>
      <c r="AF399" s="150">
        <v>0.120519923970809</v>
      </c>
      <c r="AG399" s="150">
        <v>0.13118473698324101</v>
      </c>
      <c r="AH399" s="150">
        <v>0.25762408300057199</v>
      </c>
      <c r="AI399" s="150">
        <v>154.007589108659</v>
      </c>
      <c r="AJ399" s="150">
        <v>5.9952185606388699</v>
      </c>
      <c r="AK399" s="150">
        <v>1.39930973035182</v>
      </c>
      <c r="AL399" s="150">
        <v>2.4568894141329101</v>
      </c>
      <c r="AM399" s="150">
        <v>1</v>
      </c>
      <c r="AN399" s="150">
        <v>0.90777531326845295</v>
      </c>
      <c r="AO399" s="150">
        <v>68</v>
      </c>
      <c r="AP399" s="150">
        <v>2.0080321285140599E-3</v>
      </c>
      <c r="AQ399" s="150">
        <v>12.66</v>
      </c>
      <c r="AR399" s="150">
        <v>3.5703951836105801</v>
      </c>
      <c r="AS399" s="150">
        <v>40484.67</v>
      </c>
      <c r="AT399" s="150">
        <v>0.39082414259700698</v>
      </c>
      <c r="AU399" s="150">
        <v>17042754.940000001</v>
      </c>
    </row>
    <row r="400" spans="1:47" ht="14.5" x14ac:dyDescent="0.35">
      <c r="A400" s="151" t="s">
        <v>1168</v>
      </c>
      <c r="B400" s="151" t="s">
        <v>771</v>
      </c>
      <c r="C400" s="151" t="s">
        <v>267</v>
      </c>
      <c r="D400" t="s">
        <v>1520</v>
      </c>
      <c r="E400" s="150">
        <v>91.873000000000005</v>
      </c>
      <c r="F400" t="s">
        <v>1520</v>
      </c>
      <c r="G400" s="175">
        <v>-630217</v>
      </c>
      <c r="H400" s="150">
        <v>5.5584069427636398E-2</v>
      </c>
      <c r="I400" s="150">
        <v>-317866</v>
      </c>
      <c r="J400" s="150">
        <v>0</v>
      </c>
      <c r="K400" s="150">
        <v>0.81279911265092597</v>
      </c>
      <c r="L400" s="176">
        <v>134679.04000000001</v>
      </c>
      <c r="M400" s="175">
        <v>39231</v>
      </c>
      <c r="N400" s="150">
        <v>73</v>
      </c>
      <c r="O400" s="150">
        <v>30.32</v>
      </c>
      <c r="P400" s="150">
        <v>0</v>
      </c>
      <c r="Q400" s="150">
        <v>193.15</v>
      </c>
      <c r="R400" s="150">
        <v>11906.5</v>
      </c>
      <c r="S400" s="150">
        <v>1331.2687020000001</v>
      </c>
      <c r="T400" s="150">
        <v>1530.6926396981601</v>
      </c>
      <c r="U400" s="150">
        <v>0.37061776729127999</v>
      </c>
      <c r="V400" s="150">
        <v>0.106728718842817</v>
      </c>
      <c r="W400" s="150">
        <v>3.8680620916452702E-3</v>
      </c>
      <c r="X400" s="150">
        <v>10355.299999999999</v>
      </c>
      <c r="Y400" s="150">
        <v>87.31</v>
      </c>
      <c r="Z400" s="150">
        <v>56593.502577024403</v>
      </c>
      <c r="AA400" s="150">
        <v>14.495238095238101</v>
      </c>
      <c r="AB400" s="150">
        <v>15.247608544267599</v>
      </c>
      <c r="AC400" s="150">
        <v>15</v>
      </c>
      <c r="AD400" s="150">
        <v>88.751246800000004</v>
      </c>
      <c r="AE400" t="s">
        <v>1581</v>
      </c>
      <c r="AF400" s="150">
        <v>0.107863541397687</v>
      </c>
      <c r="AG400" s="150">
        <v>0.22799232707924899</v>
      </c>
      <c r="AH400" s="150">
        <v>0.34053333361571397</v>
      </c>
      <c r="AI400" s="150">
        <v>184.29036875231799</v>
      </c>
      <c r="AJ400" s="150">
        <v>8.738668663895</v>
      </c>
      <c r="AK400" s="150">
        <v>1.2446296975625699</v>
      </c>
      <c r="AL400" s="150">
        <v>3.9321096845194399</v>
      </c>
      <c r="AM400" s="150">
        <v>3.3</v>
      </c>
      <c r="AN400" s="150">
        <v>1.55328055529248</v>
      </c>
      <c r="AO400" s="150">
        <v>92</v>
      </c>
      <c r="AP400" s="150">
        <v>1.0767160161507401E-2</v>
      </c>
      <c r="AQ400" s="150">
        <v>7.78</v>
      </c>
      <c r="AR400" s="150">
        <v>3.6052184741348201</v>
      </c>
      <c r="AS400" s="150">
        <v>6164.5899999999701</v>
      </c>
      <c r="AT400" s="150">
        <v>0.484733930980007</v>
      </c>
      <c r="AU400" s="150">
        <v>15850731.48</v>
      </c>
    </row>
    <row r="401" spans="1:47" ht="14.5" x14ac:dyDescent="0.35">
      <c r="A401" s="151" t="s">
        <v>1559</v>
      </c>
      <c r="B401" s="151" t="s">
        <v>783</v>
      </c>
      <c r="C401" s="151" t="s">
        <v>124</v>
      </c>
      <c r="D401" t="s">
        <v>1520</v>
      </c>
      <c r="E401" s="150">
        <v>80.064999999999998</v>
      </c>
      <c r="F401" t="s">
        <v>1520</v>
      </c>
      <c r="G401" s="175">
        <v>-417694</v>
      </c>
      <c r="H401" s="150">
        <v>0.33189927492843202</v>
      </c>
      <c r="I401" s="150">
        <v>29308</v>
      </c>
      <c r="J401" s="150">
        <v>1.8725961786013198E-2</v>
      </c>
      <c r="K401" s="150">
        <v>0.68788805027067002</v>
      </c>
      <c r="L401" s="176">
        <v>146344.73000000001</v>
      </c>
      <c r="M401" t="s">
        <v>1581</v>
      </c>
      <c r="N401" s="150">
        <v>13</v>
      </c>
      <c r="O401" s="150">
        <v>11.45</v>
      </c>
      <c r="P401" s="150">
        <v>0</v>
      </c>
      <c r="Q401" s="150">
        <v>193.13</v>
      </c>
      <c r="R401" s="150">
        <v>13405.1</v>
      </c>
      <c r="S401" s="150">
        <v>879.47700499999996</v>
      </c>
      <c r="T401" s="150">
        <v>1094.912837244</v>
      </c>
      <c r="U401" s="150">
        <v>0</v>
      </c>
      <c r="V401" s="150">
        <v>0</v>
      </c>
      <c r="W401" s="150">
        <v>0</v>
      </c>
      <c r="X401" s="150">
        <v>10767.5</v>
      </c>
      <c r="Y401" s="150">
        <v>59.14</v>
      </c>
      <c r="Z401" s="150">
        <v>64662.702739262801</v>
      </c>
      <c r="AA401" s="150">
        <v>12.8904109589041</v>
      </c>
      <c r="AB401" s="150">
        <v>14.8711025532634</v>
      </c>
      <c r="AC401" s="150">
        <v>11</v>
      </c>
      <c r="AD401" s="150">
        <v>79.952455</v>
      </c>
      <c r="AE401" s="150">
        <v>0.65459999999999996</v>
      </c>
      <c r="AF401" s="150">
        <v>0.122033041109241</v>
      </c>
      <c r="AG401" s="150">
        <v>0.140280058626233</v>
      </c>
      <c r="AH401" s="150">
        <v>0.27235320508599198</v>
      </c>
      <c r="AI401" s="150">
        <v>222.70167256959701</v>
      </c>
      <c r="AJ401" s="150">
        <v>5.3998768003839501</v>
      </c>
      <c r="AK401" s="150">
        <v>1.5673928449257399</v>
      </c>
      <c r="AL401" s="150">
        <v>1.7466084110670299</v>
      </c>
      <c r="AM401" s="150">
        <v>1.75</v>
      </c>
      <c r="AN401" s="150">
        <v>0.68740006482114102</v>
      </c>
      <c r="AO401" s="150">
        <v>8</v>
      </c>
      <c r="AP401" s="150">
        <v>9.6899224806201497E-3</v>
      </c>
      <c r="AQ401" s="150">
        <v>52.38</v>
      </c>
      <c r="AR401" s="150">
        <v>2.8995050263095901</v>
      </c>
      <c r="AS401" s="150">
        <v>102998.42</v>
      </c>
      <c r="AT401" s="150">
        <v>0.678262948633508</v>
      </c>
      <c r="AU401" s="150">
        <v>11789442.810000001</v>
      </c>
    </row>
    <row r="402" spans="1:47" ht="14.5" x14ac:dyDescent="0.35">
      <c r="A402" s="151" t="s">
        <v>1169</v>
      </c>
      <c r="B402" s="151" t="s">
        <v>260</v>
      </c>
      <c r="C402" s="151" t="s">
        <v>98</v>
      </c>
      <c r="D402" t="s">
        <v>1518</v>
      </c>
      <c r="E402" s="150">
        <v>94.954999999999998</v>
      </c>
      <c r="F402" t="s">
        <v>1518</v>
      </c>
      <c r="G402" s="175">
        <v>-626974</v>
      </c>
      <c r="H402" s="150">
        <v>3.1500669126056299E-3</v>
      </c>
      <c r="I402" s="150">
        <v>-543168</v>
      </c>
      <c r="J402" s="150">
        <v>0</v>
      </c>
      <c r="K402" s="150">
        <v>0.83839720949764396</v>
      </c>
      <c r="L402" s="176">
        <v>150992.54</v>
      </c>
      <c r="M402" s="175">
        <v>45214</v>
      </c>
      <c r="N402" s="150">
        <v>73</v>
      </c>
      <c r="O402" s="150">
        <v>34.700000000000003</v>
      </c>
      <c r="P402" s="150">
        <v>0</v>
      </c>
      <c r="Q402" s="150">
        <v>477.45</v>
      </c>
      <c r="R402" s="150">
        <v>9720.7000000000007</v>
      </c>
      <c r="S402" s="150">
        <v>2472.4489610000001</v>
      </c>
      <c r="T402" s="150">
        <v>3075.39369110911</v>
      </c>
      <c r="U402" s="150">
        <v>0.37722130192033498</v>
      </c>
      <c r="V402" s="150">
        <v>0.198764749344405</v>
      </c>
      <c r="W402" s="150">
        <v>6.7529919781425998E-3</v>
      </c>
      <c r="X402" s="150">
        <v>7814.9</v>
      </c>
      <c r="Y402" s="150">
        <v>143.96</v>
      </c>
      <c r="Z402" s="150">
        <v>57602.974367880001</v>
      </c>
      <c r="AA402" s="150">
        <v>13.5298013245033</v>
      </c>
      <c r="AB402" s="150">
        <v>17.174555161155901</v>
      </c>
      <c r="AC402" s="150">
        <v>19</v>
      </c>
      <c r="AD402" s="150">
        <v>130.128892684211</v>
      </c>
      <c r="AE402" s="150">
        <v>0.54359999999999997</v>
      </c>
      <c r="AF402" s="150">
        <v>0.116471017520669</v>
      </c>
      <c r="AG402" s="150">
        <v>0.17917130708888901</v>
      </c>
      <c r="AH402" s="150">
        <v>0.299695315946434</v>
      </c>
      <c r="AI402" s="150">
        <v>145.664078685101</v>
      </c>
      <c r="AJ402" s="150">
        <v>5.0448019003351403</v>
      </c>
      <c r="AK402" s="150">
        <v>0.985829119776091</v>
      </c>
      <c r="AL402" s="150">
        <v>3.6245262351206602</v>
      </c>
      <c r="AM402" s="150">
        <v>3.2</v>
      </c>
      <c r="AN402" s="150">
        <v>0.66961363828623</v>
      </c>
      <c r="AO402" s="150">
        <v>25</v>
      </c>
      <c r="AP402" s="150">
        <v>4.0068201193520898E-2</v>
      </c>
      <c r="AQ402" s="150">
        <v>37.119999999999997</v>
      </c>
      <c r="AR402" s="150">
        <v>3.6661182116350099</v>
      </c>
      <c r="AS402" s="150">
        <v>37624.25</v>
      </c>
      <c r="AT402" s="150">
        <v>0.43494662591473099</v>
      </c>
      <c r="AU402" s="150">
        <v>24033833.760000002</v>
      </c>
    </row>
    <row r="403" spans="1:47" ht="14.5" x14ac:dyDescent="0.35">
      <c r="A403" s="151" t="s">
        <v>1170</v>
      </c>
      <c r="B403" s="151" t="s">
        <v>261</v>
      </c>
      <c r="C403" s="151" t="s">
        <v>117</v>
      </c>
      <c r="D403" t="s">
        <v>1520</v>
      </c>
      <c r="E403" s="150">
        <v>88.855999999999995</v>
      </c>
      <c r="F403" t="s">
        <v>1520</v>
      </c>
      <c r="G403" s="175">
        <v>195264</v>
      </c>
      <c r="H403" s="150">
        <v>0.20606061112676699</v>
      </c>
      <c r="I403" s="150">
        <v>86903</v>
      </c>
      <c r="J403" s="150">
        <v>0</v>
      </c>
      <c r="K403" s="150">
        <v>0.73269428904232803</v>
      </c>
      <c r="L403" s="176">
        <v>110305.63</v>
      </c>
      <c r="M403" s="175">
        <v>34209</v>
      </c>
      <c r="N403" s="150">
        <v>76</v>
      </c>
      <c r="O403" s="150">
        <v>68.17</v>
      </c>
      <c r="P403" s="150">
        <v>0</v>
      </c>
      <c r="Q403" s="150">
        <v>-55.11</v>
      </c>
      <c r="R403" s="150">
        <v>10051.5</v>
      </c>
      <c r="S403" s="150">
        <v>2673.849279</v>
      </c>
      <c r="T403" s="150">
        <v>3339.03297509094</v>
      </c>
      <c r="U403" s="150">
        <v>0.50613052973058004</v>
      </c>
      <c r="V403" s="150">
        <v>0.161074476928286</v>
      </c>
      <c r="W403" s="150">
        <v>3.9037753481392101E-2</v>
      </c>
      <c r="X403" s="150">
        <v>8049.1</v>
      </c>
      <c r="Y403" s="150">
        <v>160.81</v>
      </c>
      <c r="Z403" s="150">
        <v>60749.941234997801</v>
      </c>
      <c r="AA403" s="150">
        <v>10.3468208092486</v>
      </c>
      <c r="AB403" s="150">
        <v>16.6273818730178</v>
      </c>
      <c r="AC403" s="150">
        <v>15.5</v>
      </c>
      <c r="AD403" s="150">
        <v>172.50640509677399</v>
      </c>
      <c r="AE403" s="150">
        <v>0.43269999999999997</v>
      </c>
      <c r="AF403" s="150">
        <v>0.102296728370654</v>
      </c>
      <c r="AG403" s="150">
        <v>0.18531350454714801</v>
      </c>
      <c r="AH403" s="150">
        <v>0.29195680199574298</v>
      </c>
      <c r="AI403" s="150">
        <v>146.36165287011301</v>
      </c>
      <c r="AJ403" s="150">
        <v>6.7663063914817698</v>
      </c>
      <c r="AK403" s="150">
        <v>1.5938442413293501</v>
      </c>
      <c r="AL403" s="150">
        <v>3.3383517525277999</v>
      </c>
      <c r="AM403" s="150">
        <v>3</v>
      </c>
      <c r="AN403" s="150">
        <v>1.34511078996486</v>
      </c>
      <c r="AO403" s="150">
        <v>32</v>
      </c>
      <c r="AP403" s="150">
        <v>6.8504594820384304E-2</v>
      </c>
      <c r="AQ403" s="150">
        <v>35.72</v>
      </c>
      <c r="AR403" s="150">
        <v>3.1964035114994398</v>
      </c>
      <c r="AS403" s="150">
        <v>-1833.87</v>
      </c>
      <c r="AT403" s="150">
        <v>0.472406748714292</v>
      </c>
      <c r="AU403" s="150">
        <v>26876249.359999999</v>
      </c>
    </row>
    <row r="404" spans="1:47" ht="14.5" x14ac:dyDescent="0.35">
      <c r="A404" s="151" t="s">
        <v>1171</v>
      </c>
      <c r="B404" s="151" t="s">
        <v>770</v>
      </c>
      <c r="C404" s="151" t="s">
        <v>267</v>
      </c>
      <c r="D404" t="s">
        <v>1518</v>
      </c>
      <c r="E404" s="150">
        <v>101.565</v>
      </c>
      <c r="F404" t="s">
        <v>1516</v>
      </c>
      <c r="G404" s="175">
        <v>971709</v>
      </c>
      <c r="H404" s="150">
        <v>0.542188883860515</v>
      </c>
      <c r="I404" s="150">
        <v>971709</v>
      </c>
      <c r="J404" s="150">
        <v>0</v>
      </c>
      <c r="K404" s="150">
        <v>0.731724281683655</v>
      </c>
      <c r="L404" s="176">
        <v>128815.52</v>
      </c>
      <c r="M404" s="175">
        <v>40391</v>
      </c>
      <c r="N404" s="150">
        <v>61</v>
      </c>
      <c r="O404" s="150">
        <v>21.56</v>
      </c>
      <c r="P404" s="150">
        <v>0</v>
      </c>
      <c r="Q404" s="150">
        <v>32.5</v>
      </c>
      <c r="R404" s="150">
        <v>8999.5</v>
      </c>
      <c r="S404" s="150">
        <v>1406.9006139999999</v>
      </c>
      <c r="T404" s="150">
        <v>1605.2266814208101</v>
      </c>
      <c r="U404" s="150">
        <v>0.27483364578302799</v>
      </c>
      <c r="V404" s="150">
        <v>0.114907043462275</v>
      </c>
      <c r="W404" s="150">
        <v>3.1747473528361101E-3</v>
      </c>
      <c r="X404" s="150">
        <v>7887.6</v>
      </c>
      <c r="Y404" s="150">
        <v>76.8</v>
      </c>
      <c r="Z404" s="150">
        <v>55405.42578125</v>
      </c>
      <c r="AA404" s="150">
        <v>13.193181818181801</v>
      </c>
      <c r="AB404" s="150">
        <v>18.319018411458298</v>
      </c>
      <c r="AC404" s="150">
        <v>11.5</v>
      </c>
      <c r="AD404" s="150">
        <v>122.33918382608699</v>
      </c>
      <c r="AE404" s="150">
        <v>0.44369999999999998</v>
      </c>
      <c r="AF404" s="150">
        <v>0.10988480942890599</v>
      </c>
      <c r="AG404" s="150">
        <v>0.213567012827347</v>
      </c>
      <c r="AH404" s="150">
        <v>0.32656934132826498</v>
      </c>
      <c r="AI404" s="150">
        <v>125.666303817535</v>
      </c>
      <c r="AJ404" s="150">
        <v>6.2318738122172004</v>
      </c>
      <c r="AK404" s="150">
        <v>1.8931161199094999</v>
      </c>
      <c r="AL404" s="150">
        <v>2.6810673076923099</v>
      </c>
      <c r="AM404" s="150">
        <v>2.5</v>
      </c>
      <c r="AN404" s="150">
        <v>1.30548385234319</v>
      </c>
      <c r="AO404" s="150">
        <v>73</v>
      </c>
      <c r="AP404" s="150">
        <v>2.9145728643216101E-2</v>
      </c>
      <c r="AQ404" s="150">
        <v>12.45</v>
      </c>
      <c r="AR404" s="150">
        <v>4.1140665306811002</v>
      </c>
      <c r="AS404" s="150">
        <v>-113339.05</v>
      </c>
      <c r="AT404" s="150">
        <v>0.39887126115236898</v>
      </c>
      <c r="AU404" s="150">
        <v>12661446.85</v>
      </c>
    </row>
    <row r="405" spans="1:47" ht="14.5" x14ac:dyDescent="0.35">
      <c r="A405" s="151" t="s">
        <v>1172</v>
      </c>
      <c r="B405" s="151" t="s">
        <v>262</v>
      </c>
      <c r="C405" s="151" t="s">
        <v>145</v>
      </c>
      <c r="D405" t="s">
        <v>1517</v>
      </c>
      <c r="E405" s="150">
        <v>84.361000000000004</v>
      </c>
      <c r="F405" t="s">
        <v>1517</v>
      </c>
      <c r="G405" s="175">
        <v>-778687</v>
      </c>
      <c r="H405" s="150">
        <v>0.335709736567186</v>
      </c>
      <c r="I405" s="150">
        <v>-1011799</v>
      </c>
      <c r="J405" s="150">
        <v>0</v>
      </c>
      <c r="K405" s="150">
        <v>0.73146692304395799</v>
      </c>
      <c r="L405" s="176">
        <v>197218.44</v>
      </c>
      <c r="M405" s="175">
        <v>35249</v>
      </c>
      <c r="N405" s="150">
        <v>30</v>
      </c>
      <c r="O405" s="150">
        <v>91.57</v>
      </c>
      <c r="P405" s="150">
        <v>0</v>
      </c>
      <c r="Q405" s="150">
        <v>-39.770000000000003</v>
      </c>
      <c r="R405" s="150">
        <v>14603.3</v>
      </c>
      <c r="S405" s="150">
        <v>1892.1141829999999</v>
      </c>
      <c r="T405" s="150">
        <v>2513.3332817231098</v>
      </c>
      <c r="U405" s="150">
        <v>0.69692591644190405</v>
      </c>
      <c r="V405" s="150">
        <v>0.17784986869368</v>
      </c>
      <c r="W405" s="150">
        <v>3.3803944061445698E-2</v>
      </c>
      <c r="X405" s="150">
        <v>10993.8</v>
      </c>
      <c r="Y405" s="150">
        <v>146.93</v>
      </c>
      <c r="Z405" s="150">
        <v>67214.063976043006</v>
      </c>
      <c r="AA405" s="150">
        <v>10.9367816091954</v>
      </c>
      <c r="AB405" s="150">
        <v>12.877657272170399</v>
      </c>
      <c r="AC405" s="150">
        <v>17.2</v>
      </c>
      <c r="AD405" s="150">
        <v>110.00663854651199</v>
      </c>
      <c r="AE405" s="150">
        <v>0.68779999999999997</v>
      </c>
      <c r="AF405" s="150">
        <v>0.126704421455275</v>
      </c>
      <c r="AG405" s="150">
        <v>0.10925681550926</v>
      </c>
      <c r="AH405" s="150">
        <v>0.23923905970447801</v>
      </c>
      <c r="AI405" s="150">
        <v>356.51759606307002</v>
      </c>
      <c r="AJ405" s="150">
        <v>3.5319638822838799</v>
      </c>
      <c r="AK405" s="150">
        <v>0.948122409468522</v>
      </c>
      <c r="AL405" s="150">
        <v>1.45739467395623</v>
      </c>
      <c r="AM405" s="150">
        <v>2.5499999999999998</v>
      </c>
      <c r="AN405" s="150">
        <v>0.261796026139337</v>
      </c>
      <c r="AO405" s="150">
        <v>3</v>
      </c>
      <c r="AP405" s="150">
        <v>0</v>
      </c>
      <c r="AQ405" s="150">
        <v>17.670000000000002</v>
      </c>
      <c r="AR405" s="150">
        <v>3.5311782566008998</v>
      </c>
      <c r="AS405" s="150">
        <v>2049</v>
      </c>
      <c r="AT405" s="150">
        <v>0.46173804887710201</v>
      </c>
      <c r="AU405" s="150">
        <v>27631134.059999999</v>
      </c>
    </row>
    <row r="406" spans="1:47" ht="14.5" x14ac:dyDescent="0.35">
      <c r="A406" s="151" t="s">
        <v>1173</v>
      </c>
      <c r="B406" s="151" t="s">
        <v>544</v>
      </c>
      <c r="C406" s="151" t="s">
        <v>208</v>
      </c>
      <c r="D406" t="s">
        <v>1517</v>
      </c>
      <c r="E406" s="150">
        <v>88.882000000000005</v>
      </c>
      <c r="F406" t="s">
        <v>1517</v>
      </c>
      <c r="G406" s="175">
        <v>498116</v>
      </c>
      <c r="H406" s="150">
        <v>0.61390053606315298</v>
      </c>
      <c r="I406" s="150">
        <v>638337</v>
      </c>
      <c r="J406" s="150">
        <v>0</v>
      </c>
      <c r="K406" s="150">
        <v>0.651929668306786</v>
      </c>
      <c r="L406" s="176">
        <v>117543.83</v>
      </c>
      <c r="M406" s="175">
        <v>32212</v>
      </c>
      <c r="N406" s="150">
        <v>15</v>
      </c>
      <c r="O406" s="150">
        <v>13.68</v>
      </c>
      <c r="P406" s="150">
        <v>0</v>
      </c>
      <c r="Q406" s="150">
        <v>-7.5500000000000096</v>
      </c>
      <c r="R406" s="150">
        <v>10822.3</v>
      </c>
      <c r="S406" s="150">
        <v>1161.4225019999999</v>
      </c>
      <c r="T406" s="150">
        <v>1474.4735877850301</v>
      </c>
      <c r="U406" s="150">
        <v>0.76584934721714204</v>
      </c>
      <c r="V406" s="150">
        <v>0.127372291087227</v>
      </c>
      <c r="W406" s="150">
        <v>0</v>
      </c>
      <c r="X406" s="150">
        <v>8524.6</v>
      </c>
      <c r="Y406" s="150">
        <v>82.2</v>
      </c>
      <c r="Z406" s="150">
        <v>57347.739659367398</v>
      </c>
      <c r="AA406" s="150">
        <v>13.132530120481899</v>
      </c>
      <c r="AB406" s="150">
        <v>14.1292275182482</v>
      </c>
      <c r="AC406" s="150">
        <v>6.25</v>
      </c>
      <c r="AD406" s="150">
        <v>185.82760031999999</v>
      </c>
      <c r="AE406" s="150">
        <v>0.25509999999999999</v>
      </c>
      <c r="AF406" s="150">
        <v>0.104668702066241</v>
      </c>
      <c r="AG406" s="150">
        <v>0.18085816223332299</v>
      </c>
      <c r="AH406" s="150">
        <v>0.29474060094072102</v>
      </c>
      <c r="AI406" s="150">
        <v>168.50026554763599</v>
      </c>
      <c r="AJ406" s="150">
        <v>6.5059486969851799</v>
      </c>
      <c r="AK406" s="150">
        <v>2.0463530914665302</v>
      </c>
      <c r="AL406" s="150">
        <v>3.0191252938170701</v>
      </c>
      <c r="AM406" s="150">
        <v>1.5</v>
      </c>
      <c r="AN406" s="150">
        <v>1.31265451766999</v>
      </c>
      <c r="AO406" s="150">
        <v>161</v>
      </c>
      <c r="AP406" s="150">
        <v>1.5075376884422099E-2</v>
      </c>
      <c r="AQ406" s="150">
        <v>3.4</v>
      </c>
      <c r="AR406" s="150">
        <v>2.6319608130557999</v>
      </c>
      <c r="AS406" s="150">
        <v>5143.0899999999701</v>
      </c>
      <c r="AT406" s="150">
        <v>0.57762977819610195</v>
      </c>
      <c r="AU406" s="150">
        <v>12569285.27</v>
      </c>
    </row>
    <row r="407" spans="1:47" ht="14.5" x14ac:dyDescent="0.35">
      <c r="A407" s="151" t="s">
        <v>1174</v>
      </c>
      <c r="B407" s="151" t="s">
        <v>516</v>
      </c>
      <c r="C407" s="151" t="s">
        <v>145</v>
      </c>
      <c r="D407" t="s">
        <v>1517</v>
      </c>
      <c r="E407" s="150">
        <v>96.997</v>
      </c>
      <c r="F407" t="s">
        <v>1517</v>
      </c>
      <c r="G407" s="175">
        <v>1290463</v>
      </c>
      <c r="H407" s="150">
        <v>0.48188906848643198</v>
      </c>
      <c r="I407" s="150">
        <v>1271463</v>
      </c>
      <c r="J407" s="150">
        <v>0</v>
      </c>
      <c r="K407" s="150">
        <v>0.84660752003178896</v>
      </c>
      <c r="L407" s="176">
        <v>139995.01999999999</v>
      </c>
      <c r="M407" s="175">
        <v>47550</v>
      </c>
      <c r="N407" s="150">
        <v>128</v>
      </c>
      <c r="O407" s="150">
        <v>85.73</v>
      </c>
      <c r="P407" s="150">
        <v>0</v>
      </c>
      <c r="Q407" s="150">
        <v>-103.29</v>
      </c>
      <c r="R407" s="150">
        <v>10801.7</v>
      </c>
      <c r="S407" s="150">
        <v>7396.794954</v>
      </c>
      <c r="T407" s="150">
        <v>9058.8528524768299</v>
      </c>
      <c r="U407" s="150">
        <v>0.21209927864116401</v>
      </c>
      <c r="V407" s="150">
        <v>0.159348555736645</v>
      </c>
      <c r="W407" s="150">
        <v>1.0627921077829601E-2</v>
      </c>
      <c r="X407" s="150">
        <v>8819.9</v>
      </c>
      <c r="Y407" s="150">
        <v>439.68</v>
      </c>
      <c r="Z407" s="150">
        <v>71774.877365356602</v>
      </c>
      <c r="AA407" s="150">
        <v>11.5525727069351</v>
      </c>
      <c r="AB407" s="150">
        <v>16.823132628275101</v>
      </c>
      <c r="AC407" s="150">
        <v>41.2</v>
      </c>
      <c r="AD407" s="150">
        <v>179.533858106796</v>
      </c>
      <c r="AE407" t="s">
        <v>1581</v>
      </c>
      <c r="AF407" s="150">
        <v>0.109793082051738</v>
      </c>
      <c r="AG407" s="150">
        <v>0.152790652563733</v>
      </c>
      <c r="AH407" s="150">
        <v>0.26483083249400602</v>
      </c>
      <c r="AI407" s="150">
        <v>131.75192851236099</v>
      </c>
      <c r="AJ407" s="150">
        <v>5.9687326662165399</v>
      </c>
      <c r="AK407" s="150">
        <v>1.0202321398154199</v>
      </c>
      <c r="AL407" s="150">
        <v>3.87234837492894</v>
      </c>
      <c r="AM407" s="150">
        <v>4.5599999999999996</v>
      </c>
      <c r="AN407" s="150">
        <v>0.98116717205867199</v>
      </c>
      <c r="AO407" s="150">
        <v>28</v>
      </c>
      <c r="AP407" s="150">
        <v>0.29080118694362</v>
      </c>
      <c r="AQ407" s="150">
        <v>63.93</v>
      </c>
      <c r="AR407" s="150">
        <v>7.41829612248294</v>
      </c>
      <c r="AS407" s="150">
        <v>94667.150000000402</v>
      </c>
      <c r="AT407" s="150">
        <v>0.177812748984368</v>
      </c>
      <c r="AU407" s="150">
        <v>79898138.030000001</v>
      </c>
    </row>
    <row r="408" spans="1:47" ht="14.5" x14ac:dyDescent="0.35">
      <c r="A408" s="151" t="s">
        <v>1175</v>
      </c>
      <c r="B408" s="151" t="s">
        <v>263</v>
      </c>
      <c r="C408" s="151" t="s">
        <v>141</v>
      </c>
      <c r="D408" t="s">
        <v>1518</v>
      </c>
      <c r="E408" s="150">
        <v>107.726</v>
      </c>
      <c r="F408" t="s">
        <v>1516</v>
      </c>
      <c r="G408" s="175">
        <v>-889618</v>
      </c>
      <c r="H408" s="150">
        <v>0.193565422171317</v>
      </c>
      <c r="I408" s="150">
        <v>-1100805</v>
      </c>
      <c r="J408" s="150">
        <v>0</v>
      </c>
      <c r="K408" s="150">
        <v>0.79961225180078899</v>
      </c>
      <c r="L408" s="176">
        <v>161514.06</v>
      </c>
      <c r="M408" s="175">
        <v>80981</v>
      </c>
      <c r="N408" s="150">
        <v>15</v>
      </c>
      <c r="O408" s="150">
        <v>15.75</v>
      </c>
      <c r="P408" s="150">
        <v>0</v>
      </c>
      <c r="Q408" s="150">
        <v>-2.76</v>
      </c>
      <c r="R408" s="150">
        <v>13636.1</v>
      </c>
      <c r="S408" s="150">
        <v>2033.315707</v>
      </c>
      <c r="T408" s="150">
        <v>2285.1937737846501</v>
      </c>
      <c r="U408" s="150">
        <v>3.1815699734817397E-2</v>
      </c>
      <c r="V408" s="150">
        <v>0.108634696638381</v>
      </c>
      <c r="W408" s="150">
        <v>9.8635937011428403E-3</v>
      </c>
      <c r="X408" s="150">
        <v>12133.1</v>
      </c>
      <c r="Y408" s="150">
        <v>138.53</v>
      </c>
      <c r="Z408" s="150">
        <v>76286.874972930003</v>
      </c>
      <c r="AA408" s="150">
        <v>15.006756756756801</v>
      </c>
      <c r="AB408" s="150">
        <v>14.6778005269617</v>
      </c>
      <c r="AC408" s="150">
        <v>14</v>
      </c>
      <c r="AD408" s="150">
        <v>145.236836214286</v>
      </c>
      <c r="AE408" s="150">
        <v>0.31059999999999999</v>
      </c>
      <c r="AF408" s="150">
        <v>0.124122736926426</v>
      </c>
      <c r="AG408" s="150">
        <v>0.16611282871187399</v>
      </c>
      <c r="AH408" s="150">
        <v>0.29280660472643399</v>
      </c>
      <c r="AI408" s="150">
        <v>134.71543010118501</v>
      </c>
      <c r="AJ408" s="150">
        <v>8.3467304933210205</v>
      </c>
      <c r="AK408" s="150">
        <v>1.41144079089074</v>
      </c>
      <c r="AL408" s="150">
        <v>4.9542592883297596</v>
      </c>
      <c r="AM408" s="150">
        <v>1.8</v>
      </c>
      <c r="AN408" t="s">
        <v>1581</v>
      </c>
      <c r="AO408" s="150">
        <v>2</v>
      </c>
      <c r="AP408" s="150">
        <v>0.7</v>
      </c>
      <c r="AQ408" t="s">
        <v>1581</v>
      </c>
      <c r="AR408" s="150">
        <v>7.6363324988841699</v>
      </c>
      <c r="AS408" s="150">
        <v>242512.15</v>
      </c>
      <c r="AT408" s="150">
        <v>0.14079630248650499</v>
      </c>
      <c r="AU408" s="150">
        <v>27726466.809999999</v>
      </c>
    </row>
    <row r="409" spans="1:47" ht="14.5" x14ac:dyDescent="0.35">
      <c r="A409" s="151" t="s">
        <v>1560</v>
      </c>
      <c r="B409" s="151" t="s">
        <v>264</v>
      </c>
      <c r="C409" s="151" t="s">
        <v>173</v>
      </c>
      <c r="D409" t="s">
        <v>1520</v>
      </c>
      <c r="E409" s="150">
        <v>85.864000000000004</v>
      </c>
      <c r="F409" t="s">
        <v>1520</v>
      </c>
      <c r="G409" s="175">
        <v>1541833</v>
      </c>
      <c r="H409" s="150">
        <v>0.49990015009865402</v>
      </c>
      <c r="I409" s="150">
        <v>1435509</v>
      </c>
      <c r="J409" s="150">
        <v>0</v>
      </c>
      <c r="K409" s="150">
        <v>0.71816397243746199</v>
      </c>
      <c r="L409" s="176">
        <v>195544.83</v>
      </c>
      <c r="M409" s="175">
        <v>42476</v>
      </c>
      <c r="N409" s="150">
        <v>36</v>
      </c>
      <c r="O409" s="150">
        <v>20.43</v>
      </c>
      <c r="P409" s="150">
        <v>0</v>
      </c>
      <c r="Q409" s="150">
        <v>-12.41</v>
      </c>
      <c r="R409" s="150">
        <v>14233.9</v>
      </c>
      <c r="S409" s="150">
        <v>969.46266500000002</v>
      </c>
      <c r="T409" s="150">
        <v>1249.2852954183099</v>
      </c>
      <c r="U409" s="150">
        <v>0.69614583868477298</v>
      </c>
      <c r="V409" s="150">
        <v>0.151503246388555</v>
      </c>
      <c r="W409" s="150">
        <v>1.1949708243793E-2</v>
      </c>
      <c r="X409" s="150">
        <v>11045.7</v>
      </c>
      <c r="Y409" s="150">
        <v>80.239999999999995</v>
      </c>
      <c r="Z409" s="150">
        <v>58006.275922233297</v>
      </c>
      <c r="AA409" s="150">
        <v>10.155555555555599</v>
      </c>
      <c r="AB409" s="150">
        <v>12.0820372008973</v>
      </c>
      <c r="AC409" s="150">
        <v>7</v>
      </c>
      <c r="AD409" s="150">
        <v>138.49466642857101</v>
      </c>
      <c r="AE409" s="150">
        <v>0.79879999999999995</v>
      </c>
      <c r="AF409" s="150">
        <v>0.113723442051562</v>
      </c>
      <c r="AG409" s="150">
        <v>1.08332681741119E-2</v>
      </c>
      <c r="AH409" s="150">
        <v>0.27228930187066602</v>
      </c>
      <c r="AI409" s="150">
        <v>258.020250836581</v>
      </c>
      <c r="AJ409" s="150">
        <v>5.22345017410181</v>
      </c>
      <c r="AK409" s="150">
        <v>1.24928748186023</v>
      </c>
      <c r="AL409" s="150">
        <v>2.6793208230558001</v>
      </c>
      <c r="AM409" s="150">
        <v>3</v>
      </c>
      <c r="AN409" s="150">
        <v>0.83631288629971301</v>
      </c>
      <c r="AO409" s="150">
        <v>36</v>
      </c>
      <c r="AP409" s="150">
        <v>6.0402684563758399E-2</v>
      </c>
      <c r="AQ409" s="150">
        <v>6.61</v>
      </c>
      <c r="AR409" s="150">
        <v>3.24992359907775</v>
      </c>
      <c r="AS409" s="150">
        <v>-105360.57</v>
      </c>
      <c r="AT409" s="150">
        <v>0.47792798016964699</v>
      </c>
      <c r="AU409" s="150">
        <v>13799263.92</v>
      </c>
    </row>
    <row r="410" spans="1:47" ht="14.5" x14ac:dyDescent="0.35">
      <c r="A410" s="151" t="s">
        <v>1176</v>
      </c>
      <c r="B410" s="151" t="s">
        <v>700</v>
      </c>
      <c r="C410" s="151" t="s">
        <v>181</v>
      </c>
      <c r="D410" t="s">
        <v>1518</v>
      </c>
      <c r="E410" s="150">
        <v>89.251000000000005</v>
      </c>
      <c r="F410" t="s">
        <v>1516</v>
      </c>
      <c r="G410" s="175">
        <v>205486</v>
      </c>
      <c r="H410" s="150">
        <v>0.39290581753022003</v>
      </c>
      <c r="I410" s="150">
        <v>212007</v>
      </c>
      <c r="J410" s="150">
        <v>0</v>
      </c>
      <c r="K410" s="150">
        <v>0.62306267157735395</v>
      </c>
      <c r="L410" s="176">
        <v>189103.26</v>
      </c>
      <c r="M410" s="175">
        <v>41082</v>
      </c>
      <c r="N410" s="150">
        <v>7</v>
      </c>
      <c r="O410" s="150">
        <v>10.43</v>
      </c>
      <c r="P410" s="150">
        <v>0</v>
      </c>
      <c r="Q410" s="150">
        <v>144.27000000000001</v>
      </c>
      <c r="R410" s="150">
        <v>11907.5</v>
      </c>
      <c r="S410" s="150">
        <v>615.88950799999998</v>
      </c>
      <c r="T410" s="150">
        <v>724.40878438087896</v>
      </c>
      <c r="U410" s="150">
        <v>0.36362847895762501</v>
      </c>
      <c r="V410" s="150">
        <v>0.130647888874249</v>
      </c>
      <c r="W410" s="150">
        <v>3.2473357217834E-3</v>
      </c>
      <c r="X410" s="150">
        <v>10123.700000000001</v>
      </c>
      <c r="Y410" s="150">
        <v>49.76</v>
      </c>
      <c r="Z410" s="150">
        <v>52755.319935691303</v>
      </c>
      <c r="AA410" s="150">
        <v>12.811320754717</v>
      </c>
      <c r="AB410" s="150">
        <v>12.377200723472701</v>
      </c>
      <c r="AC410" s="150">
        <v>9.2200000000000006</v>
      </c>
      <c r="AD410" s="150">
        <v>66.799295878524902</v>
      </c>
      <c r="AE410" s="150">
        <v>0.71</v>
      </c>
      <c r="AF410" s="150">
        <v>0.120169277276195</v>
      </c>
      <c r="AG410" s="150">
        <v>0.132302851570545</v>
      </c>
      <c r="AH410" s="150">
        <v>0.26081340172443201</v>
      </c>
      <c r="AI410" s="150">
        <v>274.29433007973898</v>
      </c>
      <c r="AJ410" s="150">
        <v>4.9895367449018897</v>
      </c>
      <c r="AK410" s="150">
        <v>1.47021623701424</v>
      </c>
      <c r="AL410" s="150">
        <v>1.8559259478497601</v>
      </c>
      <c r="AM410" s="150">
        <v>2.5</v>
      </c>
      <c r="AN410" s="150">
        <v>1.1679518891438001</v>
      </c>
      <c r="AO410" s="150">
        <v>63</v>
      </c>
      <c r="AP410" s="150">
        <v>2.2222222222222199E-2</v>
      </c>
      <c r="AQ410" s="150">
        <v>5.48</v>
      </c>
      <c r="AR410" s="150">
        <v>3.1218934278852801</v>
      </c>
      <c r="AS410" s="150">
        <v>31813.09</v>
      </c>
      <c r="AT410" s="150">
        <v>0.58731674679254697</v>
      </c>
      <c r="AU410" s="150">
        <v>7333675.5</v>
      </c>
    </row>
    <row r="411" spans="1:47" ht="14.5" x14ac:dyDescent="0.35">
      <c r="A411" s="151" t="s">
        <v>1177</v>
      </c>
      <c r="B411" s="151" t="s">
        <v>474</v>
      </c>
      <c r="C411" s="151" t="s">
        <v>162</v>
      </c>
      <c r="D411" t="s">
        <v>1516</v>
      </c>
      <c r="E411" s="150">
        <v>105.196</v>
      </c>
      <c r="F411" t="s">
        <v>1516</v>
      </c>
      <c r="G411" s="175">
        <v>4413915</v>
      </c>
      <c r="H411" s="150">
        <v>0.37616261726591999</v>
      </c>
      <c r="I411" s="150">
        <v>4117894</v>
      </c>
      <c r="J411" s="150">
        <v>2.34970392806011E-3</v>
      </c>
      <c r="K411" s="150">
        <v>0.84109851959635895</v>
      </c>
      <c r="L411" s="176">
        <v>196973.63</v>
      </c>
      <c r="M411" s="175">
        <v>87243</v>
      </c>
      <c r="N411" s="150">
        <v>287</v>
      </c>
      <c r="O411" s="150">
        <v>109.36</v>
      </c>
      <c r="P411" s="150">
        <v>0</v>
      </c>
      <c r="Q411" s="150">
        <v>-24.57</v>
      </c>
      <c r="R411" s="150">
        <v>11671.8</v>
      </c>
      <c r="S411" s="150">
        <v>20816.996692000001</v>
      </c>
      <c r="T411" s="150">
        <v>24732.484313002798</v>
      </c>
      <c r="U411" s="150">
        <v>6.7369353503973398E-2</v>
      </c>
      <c r="V411" s="150">
        <v>0.13580631431735499</v>
      </c>
      <c r="W411" s="150">
        <v>1.5949929282582199E-2</v>
      </c>
      <c r="X411" s="150">
        <v>9824</v>
      </c>
      <c r="Y411" s="150">
        <v>1232.8699999999999</v>
      </c>
      <c r="Z411" s="150">
        <v>74063.744036273099</v>
      </c>
      <c r="AA411" s="150">
        <v>10.3804430863254</v>
      </c>
      <c r="AB411" s="150">
        <v>16.884989246230301</v>
      </c>
      <c r="AC411" s="150">
        <v>108</v>
      </c>
      <c r="AD411" s="150">
        <v>192.74996937037</v>
      </c>
      <c r="AE411" t="s">
        <v>1581</v>
      </c>
      <c r="AF411" s="150">
        <v>0.11073567937098</v>
      </c>
      <c r="AG411" s="150">
        <v>0.16854534008661601</v>
      </c>
      <c r="AH411" s="150">
        <v>0.28081625007440097</v>
      </c>
      <c r="AI411" s="150">
        <v>135.103734780379</v>
      </c>
      <c r="AJ411" s="150">
        <v>6.9769393206075501</v>
      </c>
      <c r="AK411" s="150">
        <v>1.26164757539146</v>
      </c>
      <c r="AL411" s="150">
        <v>4.3038224874077899</v>
      </c>
      <c r="AM411" s="150">
        <v>1</v>
      </c>
      <c r="AN411" s="150">
        <v>1.00584773177261</v>
      </c>
      <c r="AO411" s="150">
        <v>95</v>
      </c>
      <c r="AP411" s="150">
        <v>6.1588641596316197E-2</v>
      </c>
      <c r="AQ411" s="150">
        <v>96.37</v>
      </c>
      <c r="AR411" s="150">
        <v>4.8050603136443204</v>
      </c>
      <c r="AS411" s="150">
        <v>-187987.73999999801</v>
      </c>
      <c r="AT411" s="150">
        <v>0.42459588392536401</v>
      </c>
      <c r="AU411" s="150">
        <v>242972647.63999999</v>
      </c>
    </row>
    <row r="412" spans="1:47" ht="14.5" x14ac:dyDescent="0.35">
      <c r="A412" s="151" t="s">
        <v>1178</v>
      </c>
      <c r="B412" s="151" t="s">
        <v>460</v>
      </c>
      <c r="C412" s="151" t="s">
        <v>109</v>
      </c>
      <c r="D412" t="s">
        <v>1520</v>
      </c>
      <c r="E412" s="150">
        <v>98.105000000000004</v>
      </c>
      <c r="F412" t="s">
        <v>1520</v>
      </c>
      <c r="G412" s="175">
        <v>-3741627</v>
      </c>
      <c r="H412" s="150">
        <v>0.120584544305446</v>
      </c>
      <c r="I412" s="150">
        <v>-3741627</v>
      </c>
      <c r="J412" s="150">
        <v>0</v>
      </c>
      <c r="K412" s="150">
        <v>0.85855169329428604</v>
      </c>
      <c r="L412" s="176">
        <v>142069.97</v>
      </c>
      <c r="M412" s="175">
        <v>49914</v>
      </c>
      <c r="N412" s="150">
        <v>36</v>
      </c>
      <c r="O412" s="150">
        <v>42.84</v>
      </c>
      <c r="P412" s="150">
        <v>0</v>
      </c>
      <c r="Q412" s="150">
        <v>-17.61</v>
      </c>
      <c r="R412" s="150">
        <v>12781.6</v>
      </c>
      <c r="S412" s="150">
        <v>3552.5762540000001</v>
      </c>
      <c r="T412" s="150">
        <v>4243.8290744441601</v>
      </c>
      <c r="U412" s="150">
        <v>0.13591561263641799</v>
      </c>
      <c r="V412" s="150">
        <v>0.13088283002411799</v>
      </c>
      <c r="W412" s="150">
        <v>3.4874176130773602E-3</v>
      </c>
      <c r="X412" s="150">
        <v>10699.7</v>
      </c>
      <c r="Y412" s="150">
        <v>217.51</v>
      </c>
      <c r="Z412" s="150">
        <v>73867.626683830604</v>
      </c>
      <c r="AA412" s="150">
        <v>12.158798283261801</v>
      </c>
      <c r="AB412" s="150">
        <v>16.3329329869891</v>
      </c>
      <c r="AC412" s="150">
        <v>19.850000000000001</v>
      </c>
      <c r="AD412" s="150">
        <v>178.971095919395</v>
      </c>
      <c r="AE412" s="150">
        <v>0.35499999999999998</v>
      </c>
      <c r="AF412" s="150">
        <v>0.115803360164486</v>
      </c>
      <c r="AG412" s="150">
        <v>0.16652110691685201</v>
      </c>
      <c r="AH412" s="150">
        <v>0.28653423443257597</v>
      </c>
      <c r="AI412" s="150">
        <v>156.82731633774</v>
      </c>
      <c r="AJ412" s="150">
        <v>7.7161879667804003</v>
      </c>
      <c r="AK412" s="150">
        <v>1.5287201085542099</v>
      </c>
      <c r="AL412" s="150">
        <v>4.5961715974950703</v>
      </c>
      <c r="AM412" s="150">
        <v>1</v>
      </c>
      <c r="AN412" s="150">
        <v>1.08317329694507</v>
      </c>
      <c r="AO412" s="150">
        <v>16</v>
      </c>
      <c r="AP412" s="150">
        <v>5.0020500205002101E-2</v>
      </c>
      <c r="AQ412" s="150">
        <v>142.44</v>
      </c>
      <c r="AR412" s="150">
        <v>4.435469184824</v>
      </c>
      <c r="AS412" s="150">
        <v>68279.019999999902</v>
      </c>
      <c r="AT412" s="150">
        <v>0.244873936865912</v>
      </c>
      <c r="AU412" s="150">
        <v>45407732.100000001</v>
      </c>
    </row>
    <row r="413" spans="1:47" ht="14.5" x14ac:dyDescent="0.35">
      <c r="A413" s="151" t="s">
        <v>1179</v>
      </c>
      <c r="B413" s="151" t="s">
        <v>680</v>
      </c>
      <c r="C413" s="151" t="s">
        <v>228</v>
      </c>
      <c r="D413" t="s">
        <v>1518</v>
      </c>
      <c r="E413" s="150">
        <v>92.138999999999996</v>
      </c>
      <c r="F413" t="s">
        <v>1516</v>
      </c>
      <c r="G413" s="175">
        <v>-578860</v>
      </c>
      <c r="H413" s="150">
        <v>0.256431404645382</v>
      </c>
      <c r="I413" s="150">
        <v>-577544</v>
      </c>
      <c r="J413" s="150">
        <v>8.7262845679532703E-3</v>
      </c>
      <c r="K413" s="150">
        <v>0.79055640645118597</v>
      </c>
      <c r="L413" s="176">
        <v>161893.94</v>
      </c>
      <c r="M413" s="175">
        <v>41609</v>
      </c>
      <c r="N413" s="150">
        <v>42</v>
      </c>
      <c r="O413" s="150">
        <v>57</v>
      </c>
      <c r="P413" s="150">
        <v>0</v>
      </c>
      <c r="Q413" s="150">
        <v>342.11</v>
      </c>
      <c r="R413" s="150">
        <v>8661.7000000000007</v>
      </c>
      <c r="S413" s="150">
        <v>2022.3609369999999</v>
      </c>
      <c r="T413" s="150">
        <v>2337.34679152219</v>
      </c>
      <c r="U413" s="150">
        <v>0.30372804021382299</v>
      </c>
      <c r="V413" s="150">
        <v>0.10234809682738601</v>
      </c>
      <c r="W413" s="150">
        <v>6.1655982232809497E-3</v>
      </c>
      <c r="X413" s="150">
        <v>7494.4</v>
      </c>
      <c r="Y413" s="150">
        <v>101.3</v>
      </c>
      <c r="Z413" s="150">
        <v>60310.422507403702</v>
      </c>
      <c r="AA413" s="150">
        <v>16.354545454545502</v>
      </c>
      <c r="AB413" s="150">
        <v>19.964076377097701</v>
      </c>
      <c r="AC413" s="150">
        <v>14.75</v>
      </c>
      <c r="AD413" s="150">
        <v>137.10921606779701</v>
      </c>
      <c r="AE413" s="150">
        <v>0.53249999999999997</v>
      </c>
      <c r="AF413" s="150">
        <v>0.118339515556885</v>
      </c>
      <c r="AG413" s="150">
        <v>0.16015143514972899</v>
      </c>
      <c r="AH413" s="150">
        <v>0.28400488731357998</v>
      </c>
      <c r="AI413" s="150">
        <v>170.44830806084701</v>
      </c>
      <c r="AJ413" s="150">
        <v>4.5899874966638397</v>
      </c>
      <c r="AK413" s="150">
        <v>0.96589809345881195</v>
      </c>
      <c r="AL413" s="150">
        <v>2.2441883565220402</v>
      </c>
      <c r="AM413" s="150">
        <v>1</v>
      </c>
      <c r="AN413" s="150">
        <v>1.28289325370305</v>
      </c>
      <c r="AO413" s="150">
        <v>40</v>
      </c>
      <c r="AP413" s="150">
        <v>1.03871576959396E-2</v>
      </c>
      <c r="AQ413" s="150">
        <v>24.83</v>
      </c>
      <c r="AR413" s="150">
        <v>3.0998469235555302</v>
      </c>
      <c r="AS413" s="150">
        <v>68682.8</v>
      </c>
      <c r="AT413" s="150">
        <v>0.46082003829984203</v>
      </c>
      <c r="AU413" s="150">
        <v>17517057.690000001</v>
      </c>
    </row>
    <row r="414" spans="1:47" ht="14.5" x14ac:dyDescent="0.35">
      <c r="A414" s="151" t="s">
        <v>1180</v>
      </c>
      <c r="B414" s="151" t="s">
        <v>461</v>
      </c>
      <c r="C414" s="151" t="s">
        <v>109</v>
      </c>
      <c r="D414" t="s">
        <v>1516</v>
      </c>
      <c r="E414" s="150">
        <v>104.46899999999999</v>
      </c>
      <c r="F414" t="s">
        <v>1516</v>
      </c>
      <c r="G414" s="175">
        <v>-4020137</v>
      </c>
      <c r="H414" s="150">
        <v>0.50881358824124601</v>
      </c>
      <c r="I414" s="150">
        <v>-4973620</v>
      </c>
      <c r="J414" s="150">
        <v>0</v>
      </c>
      <c r="K414" s="150">
        <v>0.89045873619223703</v>
      </c>
      <c r="L414" s="176">
        <v>539495.79</v>
      </c>
      <c r="M414" s="175">
        <v>101941</v>
      </c>
      <c r="N414" s="150">
        <v>5</v>
      </c>
      <c r="O414" s="150">
        <v>9.1999999999999993</v>
      </c>
      <c r="P414" s="150">
        <v>0</v>
      </c>
      <c r="Q414" s="150">
        <v>0</v>
      </c>
      <c r="R414" s="150">
        <v>24510.9</v>
      </c>
      <c r="S414" s="150">
        <v>1994.9324220000001</v>
      </c>
      <c r="T414" s="150">
        <v>2432.5443846355502</v>
      </c>
      <c r="U414" s="150">
        <v>0.112378066809523</v>
      </c>
      <c r="V414" s="150">
        <v>0.137204873699727</v>
      </c>
      <c r="W414" s="150">
        <v>1.8103580653520499E-2</v>
      </c>
      <c r="X414" s="150">
        <v>20101.400000000001</v>
      </c>
      <c r="Y414" s="150">
        <v>165.98</v>
      </c>
      <c r="Z414" s="150">
        <v>88583.297987709404</v>
      </c>
      <c r="AA414" s="150">
        <v>15.437869822485199</v>
      </c>
      <c r="AB414" s="150">
        <v>12.0191132787083</v>
      </c>
      <c r="AC414" s="150">
        <v>23</v>
      </c>
      <c r="AD414" s="150">
        <v>86.736192260869601</v>
      </c>
      <c r="AE414" t="s">
        <v>1581</v>
      </c>
      <c r="AF414" s="150">
        <v>0.121945760706069</v>
      </c>
      <c r="AG414" s="150">
        <v>0.144077849868437</v>
      </c>
      <c r="AH414" s="150">
        <v>0.27870667506310498</v>
      </c>
      <c r="AI414" s="150">
        <v>244.64487850205501</v>
      </c>
      <c r="AJ414" s="150">
        <v>9.3328510603421808</v>
      </c>
      <c r="AK414" s="150">
        <v>2.1940746030119902</v>
      </c>
      <c r="AL414" s="150">
        <v>5.3688578629238801</v>
      </c>
      <c r="AM414" s="150">
        <v>1</v>
      </c>
      <c r="AN414" s="150">
        <v>0.649890076369386</v>
      </c>
      <c r="AO414" s="150">
        <v>25</v>
      </c>
      <c r="AP414" s="150">
        <v>6.3037249283667607E-2</v>
      </c>
      <c r="AQ414" s="150">
        <v>53.44</v>
      </c>
      <c r="AR414" s="150">
        <v>6.4250828840684298</v>
      </c>
      <c r="AS414" s="150">
        <v>107573.55</v>
      </c>
      <c r="AT414" s="150">
        <v>0.262409334329265</v>
      </c>
      <c r="AU414" s="150">
        <v>48897554.390000001</v>
      </c>
    </row>
    <row r="415" spans="1:47" ht="14.5" x14ac:dyDescent="0.35">
      <c r="A415" s="151" t="s">
        <v>1181</v>
      </c>
      <c r="B415" s="151" t="s">
        <v>265</v>
      </c>
      <c r="C415" s="151" t="s">
        <v>237</v>
      </c>
      <c r="D415" t="s">
        <v>1518</v>
      </c>
      <c r="E415" s="150">
        <v>88.212000000000003</v>
      </c>
      <c r="F415" t="s">
        <v>1516</v>
      </c>
      <c r="G415" s="175">
        <v>2474769</v>
      </c>
      <c r="H415" s="150">
        <v>0.38817167963339499</v>
      </c>
      <c r="I415" s="150">
        <v>2620818</v>
      </c>
      <c r="J415" s="150">
        <v>6.6877266778380398E-3</v>
      </c>
      <c r="K415" s="150">
        <v>0.76776841048507005</v>
      </c>
      <c r="L415" s="176">
        <v>151283.72</v>
      </c>
      <c r="M415" s="175">
        <v>43009</v>
      </c>
      <c r="N415" s="150">
        <v>0</v>
      </c>
      <c r="O415" s="150">
        <v>82.53</v>
      </c>
      <c r="P415" s="150">
        <v>0</v>
      </c>
      <c r="Q415" s="150">
        <v>167.87</v>
      </c>
      <c r="R415" s="150">
        <v>12459.2</v>
      </c>
      <c r="S415" s="150">
        <v>3542.1214319999999</v>
      </c>
      <c r="T415" s="150">
        <v>4369.1469370182804</v>
      </c>
      <c r="U415" s="150">
        <v>0.45865127528468103</v>
      </c>
      <c r="V415" s="150">
        <v>0.14096739583489201</v>
      </c>
      <c r="W415" s="150">
        <v>3.75953288323064E-3</v>
      </c>
      <c r="X415" s="150">
        <v>10100.799999999999</v>
      </c>
      <c r="Y415" s="150">
        <v>210.3</v>
      </c>
      <c r="Z415" s="150">
        <v>66743.775558725596</v>
      </c>
      <c r="AA415" s="150">
        <v>8.2264150943396199</v>
      </c>
      <c r="AB415" s="150">
        <v>16.843183223965799</v>
      </c>
      <c r="AC415" s="150">
        <v>26.25</v>
      </c>
      <c r="AD415" s="150">
        <v>134.93795931428599</v>
      </c>
      <c r="AE415" s="150">
        <v>0.49930000000000002</v>
      </c>
      <c r="AF415" s="150">
        <v>0.110419788165868</v>
      </c>
      <c r="AG415" s="150">
        <v>0.17419482842235301</v>
      </c>
      <c r="AH415" s="150">
        <v>0.288838543113701</v>
      </c>
      <c r="AI415" s="150">
        <v>224.07391029275101</v>
      </c>
      <c r="AJ415" s="150">
        <v>5.1954801643448301</v>
      </c>
      <c r="AK415" s="150">
        <v>0.83526058432878003</v>
      </c>
      <c r="AL415" s="150">
        <v>3.0469321542099799</v>
      </c>
      <c r="AM415" s="150">
        <v>2</v>
      </c>
      <c r="AN415" s="150">
        <v>0.95115637055874802</v>
      </c>
      <c r="AO415" s="150">
        <v>61</v>
      </c>
      <c r="AP415" s="150">
        <v>1.6940451745379899E-2</v>
      </c>
      <c r="AQ415" s="150">
        <v>27.56</v>
      </c>
      <c r="AR415" s="150">
        <v>3.4225920171969699</v>
      </c>
      <c r="AS415" s="150">
        <v>126004.78</v>
      </c>
      <c r="AT415" s="150">
        <v>0.54923927922023397</v>
      </c>
      <c r="AU415" s="150">
        <v>44132051.409999996</v>
      </c>
    </row>
    <row r="416" spans="1:47" ht="14.5" x14ac:dyDescent="0.35">
      <c r="A416" s="151" t="s">
        <v>1182</v>
      </c>
      <c r="B416" s="151" t="s">
        <v>266</v>
      </c>
      <c r="C416" s="151" t="s">
        <v>267</v>
      </c>
      <c r="D416" t="s">
        <v>1518</v>
      </c>
      <c r="E416" s="150">
        <v>90.653000000000006</v>
      </c>
      <c r="F416" t="s">
        <v>1516</v>
      </c>
      <c r="G416" s="175">
        <v>722061</v>
      </c>
      <c r="H416" s="150">
        <v>0.50614583262461499</v>
      </c>
      <c r="I416" s="150">
        <v>865681</v>
      </c>
      <c r="J416" s="150">
        <v>0</v>
      </c>
      <c r="K416" s="150">
        <v>0.71682008994482205</v>
      </c>
      <c r="L416" s="176">
        <v>144914.94</v>
      </c>
      <c r="M416" s="175">
        <v>38216</v>
      </c>
      <c r="N416" s="150">
        <v>59</v>
      </c>
      <c r="O416" s="150">
        <v>37.14</v>
      </c>
      <c r="P416" s="150">
        <v>0</v>
      </c>
      <c r="Q416" s="150">
        <v>-41.97</v>
      </c>
      <c r="R416" s="150">
        <v>10994.7</v>
      </c>
      <c r="S416" s="150">
        <v>1564.0098889999999</v>
      </c>
      <c r="T416" s="150">
        <v>1877.11302476227</v>
      </c>
      <c r="U416" s="150">
        <v>0.50494463273818901</v>
      </c>
      <c r="V416" s="150">
        <v>0.122105585356692</v>
      </c>
      <c r="W416" s="150">
        <v>5.0705016354279597E-2</v>
      </c>
      <c r="X416" s="150">
        <v>9160.7999999999993</v>
      </c>
      <c r="Y416" s="150">
        <v>104.28</v>
      </c>
      <c r="Z416" s="150">
        <v>55129.5231108554</v>
      </c>
      <c r="AA416" s="150">
        <v>13.612068965517199</v>
      </c>
      <c r="AB416" s="150">
        <v>14.9981769179133</v>
      </c>
      <c r="AC416" s="150">
        <v>7.5</v>
      </c>
      <c r="AD416" s="150">
        <v>208.53465186666699</v>
      </c>
      <c r="AE416" s="150">
        <v>0.37719999999999998</v>
      </c>
      <c r="AF416" s="150">
        <v>0.126212759591211</v>
      </c>
      <c r="AG416" s="150">
        <v>0.16497038837851699</v>
      </c>
      <c r="AH416" s="150">
        <v>0.29698438923557902</v>
      </c>
      <c r="AI416" s="150">
        <v>150.98306069597999</v>
      </c>
      <c r="AJ416" s="150">
        <v>6.4159483185750803</v>
      </c>
      <c r="AK416" s="150">
        <v>1.6746857147696901</v>
      </c>
      <c r="AL416" s="150">
        <v>3.60706270459348</v>
      </c>
      <c r="AM416" s="150">
        <v>4.8</v>
      </c>
      <c r="AN416" s="150">
        <v>0.85009674547117697</v>
      </c>
      <c r="AO416" s="150">
        <v>25</v>
      </c>
      <c r="AP416" s="150">
        <v>0.142123287671233</v>
      </c>
      <c r="AQ416" s="150">
        <v>19</v>
      </c>
      <c r="AR416" s="150">
        <v>3.6749936992894399</v>
      </c>
      <c r="AS416" s="150">
        <v>-59730.16</v>
      </c>
      <c r="AT416" s="150">
        <v>0.67146847390127595</v>
      </c>
      <c r="AU416" s="150">
        <v>17195763.800000001</v>
      </c>
    </row>
    <row r="417" spans="1:47" ht="14.5" x14ac:dyDescent="0.35">
      <c r="A417" s="151" t="s">
        <v>1183</v>
      </c>
      <c r="B417" s="151" t="s">
        <v>716</v>
      </c>
      <c r="C417" s="151" t="s">
        <v>100</v>
      </c>
      <c r="D417" t="s">
        <v>1520</v>
      </c>
      <c r="E417" s="150">
        <v>88.302000000000007</v>
      </c>
      <c r="F417" t="s">
        <v>1520</v>
      </c>
      <c r="G417" s="175">
        <v>339105</v>
      </c>
      <c r="H417" s="150">
        <v>0.35459617065334997</v>
      </c>
      <c r="I417" s="150">
        <v>370441</v>
      </c>
      <c r="J417" s="150">
        <v>0</v>
      </c>
      <c r="K417" s="150">
        <v>0.70562123108521002</v>
      </c>
      <c r="L417" s="176">
        <v>123330.9</v>
      </c>
      <c r="M417" s="175">
        <v>39047</v>
      </c>
      <c r="N417" t="s">
        <v>1581</v>
      </c>
      <c r="O417" s="150">
        <v>9.48</v>
      </c>
      <c r="P417" s="150">
        <v>0</v>
      </c>
      <c r="Q417" s="150">
        <v>13.84</v>
      </c>
      <c r="R417" s="150">
        <v>10323.700000000001</v>
      </c>
      <c r="S417" s="150">
        <v>843.159629</v>
      </c>
      <c r="T417" s="150">
        <v>1052.69051770028</v>
      </c>
      <c r="U417" s="150">
        <v>0.46360566677463599</v>
      </c>
      <c r="V417" s="150">
        <v>0.158702582995705</v>
      </c>
      <c r="W417" s="150">
        <v>7.11609023206684E-3</v>
      </c>
      <c r="X417" s="150">
        <v>8268.7999999999993</v>
      </c>
      <c r="Y417" s="150">
        <v>58.71</v>
      </c>
      <c r="Z417" s="150">
        <v>50898.437404190103</v>
      </c>
      <c r="AA417" s="150">
        <v>11.246753246753199</v>
      </c>
      <c r="AB417" s="150">
        <v>14.361431255322801</v>
      </c>
      <c r="AC417" s="150">
        <v>5.66</v>
      </c>
      <c r="AD417" s="150">
        <v>148.96813233215499</v>
      </c>
      <c r="AE417" s="150">
        <v>0.64339999999999997</v>
      </c>
      <c r="AF417" s="150">
        <v>0.17952587420741201</v>
      </c>
      <c r="AG417" s="150">
        <v>0.17440754473848899</v>
      </c>
      <c r="AH417" s="150">
        <v>0.35803598351820498</v>
      </c>
      <c r="AI417" s="150">
        <v>149.892138633217</v>
      </c>
      <c r="AJ417" s="150">
        <v>7.0738994168519502</v>
      </c>
      <c r="AK417" s="150">
        <v>1.4934086071702699</v>
      </c>
      <c r="AL417" s="150">
        <v>3.52381744380178</v>
      </c>
      <c r="AM417" s="150">
        <v>0.5</v>
      </c>
      <c r="AN417" s="150">
        <v>1.00846503730155</v>
      </c>
      <c r="AO417" s="150">
        <v>35</v>
      </c>
      <c r="AP417" s="150">
        <v>1.07816711590297E-2</v>
      </c>
      <c r="AQ417" s="150">
        <v>7.71</v>
      </c>
      <c r="AR417" s="150">
        <v>2.8599246993629102</v>
      </c>
      <c r="AS417" s="150">
        <v>70693.2</v>
      </c>
      <c r="AT417" s="150">
        <v>0.50756172477460404</v>
      </c>
      <c r="AU417" s="150">
        <v>8704538.7699999996</v>
      </c>
    </row>
    <row r="418" spans="1:47" ht="14.5" x14ac:dyDescent="0.35">
      <c r="A418" s="151" t="s">
        <v>1184</v>
      </c>
      <c r="B418" s="151" t="s">
        <v>784</v>
      </c>
      <c r="C418" s="151" t="s">
        <v>124</v>
      </c>
      <c r="D418" t="s">
        <v>1518</v>
      </c>
      <c r="E418" s="150">
        <v>89.210999999999999</v>
      </c>
      <c r="F418" t="s">
        <v>1518</v>
      </c>
      <c r="G418" s="175">
        <v>-66005</v>
      </c>
      <c r="H418" s="150">
        <v>0.29634644615711198</v>
      </c>
      <c r="I418" s="150">
        <v>-66005</v>
      </c>
      <c r="J418" s="150">
        <v>1.98548041943627E-2</v>
      </c>
      <c r="K418" s="150">
        <v>0.78825570983045401</v>
      </c>
      <c r="L418" s="176">
        <v>176520.46</v>
      </c>
      <c r="M418" s="175">
        <v>48380</v>
      </c>
      <c r="N418" s="150">
        <v>52</v>
      </c>
      <c r="O418" s="150">
        <v>17.37</v>
      </c>
      <c r="P418" s="150">
        <v>0</v>
      </c>
      <c r="Q418" s="150">
        <v>46.6</v>
      </c>
      <c r="R418" s="150">
        <v>10379.799999999999</v>
      </c>
      <c r="S418" s="150">
        <v>1526.1373639999999</v>
      </c>
      <c r="T418" s="150">
        <v>1765.0462972312901</v>
      </c>
      <c r="U418" s="150">
        <v>0.230600524108523</v>
      </c>
      <c r="V418" s="150">
        <v>0.134431127131489</v>
      </c>
      <c r="W418" s="150">
        <v>3.3439971528015102E-3</v>
      </c>
      <c r="X418" s="150">
        <v>8974.7999999999993</v>
      </c>
      <c r="Y418" s="150">
        <v>74.44</v>
      </c>
      <c r="Z418" s="150">
        <v>63815.278613648603</v>
      </c>
      <c r="AA418" s="150">
        <v>13.7654320987654</v>
      </c>
      <c r="AB418" s="150">
        <v>20.5015766254702</v>
      </c>
      <c r="AC418" s="150">
        <v>7</v>
      </c>
      <c r="AD418" s="150">
        <v>218.01962342857101</v>
      </c>
      <c r="AE418" s="150">
        <v>0.61009999999999998</v>
      </c>
      <c r="AF418" s="150">
        <v>0.111931605070344</v>
      </c>
      <c r="AG418" s="150">
        <v>0.151886879746642</v>
      </c>
      <c r="AH418" s="150">
        <v>0.26870361817629002</v>
      </c>
      <c r="AI418" s="150">
        <v>158.685584740064</v>
      </c>
      <c r="AJ418" s="150">
        <v>6.0403358301400596</v>
      </c>
      <c r="AK418" s="150">
        <v>2.0376868888742101</v>
      </c>
      <c r="AL418" s="150">
        <v>2.5161141483879499</v>
      </c>
      <c r="AM418" s="150">
        <v>0.5</v>
      </c>
      <c r="AN418" s="150">
        <v>1.9452242416113801</v>
      </c>
      <c r="AO418" s="150">
        <v>102</v>
      </c>
      <c r="AP418" s="150">
        <v>2.5276461295418599E-2</v>
      </c>
      <c r="AQ418" s="150">
        <v>12.15</v>
      </c>
      <c r="AR418" s="150">
        <v>4.0431258893769702</v>
      </c>
      <c r="AS418" s="150">
        <v>-45444.98</v>
      </c>
      <c r="AT418" s="150">
        <v>0.40808908469919403</v>
      </c>
      <c r="AU418" s="150">
        <v>15840981.1</v>
      </c>
    </row>
    <row r="419" spans="1:47" ht="14.5" x14ac:dyDescent="0.35">
      <c r="A419" s="151" t="s">
        <v>1185</v>
      </c>
      <c r="B419" s="151" t="s">
        <v>579</v>
      </c>
      <c r="C419" s="151" t="s">
        <v>237</v>
      </c>
      <c r="D419" t="s">
        <v>1516</v>
      </c>
      <c r="E419" s="150">
        <v>108.917</v>
      </c>
      <c r="F419" t="s">
        <v>1516</v>
      </c>
      <c r="G419" s="175">
        <v>-981734</v>
      </c>
      <c r="H419" s="150">
        <v>0.50868369797856205</v>
      </c>
      <c r="I419" s="150">
        <v>-969501</v>
      </c>
      <c r="J419" s="150">
        <v>0</v>
      </c>
      <c r="K419" s="150">
        <v>0.81196756566615402</v>
      </c>
      <c r="L419" s="176">
        <v>155739.64000000001</v>
      </c>
      <c r="M419" s="175">
        <v>88186</v>
      </c>
      <c r="N419" s="150">
        <v>2</v>
      </c>
      <c r="O419" s="150">
        <v>9.42</v>
      </c>
      <c r="P419" s="150">
        <v>0</v>
      </c>
      <c r="Q419" s="150">
        <v>-2.19</v>
      </c>
      <c r="R419" s="150">
        <v>15362.1</v>
      </c>
      <c r="S419" s="150">
        <v>981.49122399999999</v>
      </c>
      <c r="T419" s="150">
        <v>1107.34061651668</v>
      </c>
      <c r="U419" s="150">
        <v>2.03771562199929E-3</v>
      </c>
      <c r="V419" s="150">
        <v>6.9907881315910803E-2</v>
      </c>
      <c r="W419" s="150">
        <v>1.0192996896322699E-2</v>
      </c>
      <c r="X419" s="150">
        <v>13616.2</v>
      </c>
      <c r="Y419" s="150">
        <v>72.540000000000006</v>
      </c>
      <c r="Z419" s="150">
        <v>76489.654535428694</v>
      </c>
      <c r="AA419" s="150">
        <v>16.1149425287356</v>
      </c>
      <c r="AB419" s="150">
        <v>13.5303449682934</v>
      </c>
      <c r="AC419" s="150">
        <v>12.4</v>
      </c>
      <c r="AD419" s="150">
        <v>79.152518064516102</v>
      </c>
      <c r="AE419" s="150">
        <v>0.27739999999999998</v>
      </c>
      <c r="AF419" s="150">
        <v>0.128014034321599</v>
      </c>
      <c r="AG419" s="150">
        <v>0.13199858119348301</v>
      </c>
      <c r="AH419" s="150">
        <v>0.26946832249381703</v>
      </c>
      <c r="AI419" s="150">
        <v>207.43639374609401</v>
      </c>
      <c r="AJ419" s="150">
        <v>6.0482557208603298</v>
      </c>
      <c r="AK419" s="150">
        <v>0.95481141667116898</v>
      </c>
      <c r="AL419" s="150">
        <v>3.0683872552149598</v>
      </c>
      <c r="AM419" s="150">
        <v>4</v>
      </c>
      <c r="AN419" t="s">
        <v>1581</v>
      </c>
      <c r="AO419" s="150">
        <v>2</v>
      </c>
      <c r="AP419" s="150">
        <v>0.36363636363636398</v>
      </c>
      <c r="AQ419" t="s">
        <v>1581</v>
      </c>
      <c r="AR419" t="s">
        <v>1581</v>
      </c>
      <c r="AS419" t="s">
        <v>1581</v>
      </c>
      <c r="AT419" t="s">
        <v>1581</v>
      </c>
      <c r="AU419" s="150">
        <v>15077794.23</v>
      </c>
    </row>
    <row r="420" spans="1:47" ht="14.5" x14ac:dyDescent="0.35">
      <c r="A420" s="151" t="s">
        <v>1186</v>
      </c>
      <c r="B420" s="151" t="s">
        <v>671</v>
      </c>
      <c r="C420" s="151" t="s">
        <v>665</v>
      </c>
      <c r="D420" t="s">
        <v>1518</v>
      </c>
      <c r="E420" s="150">
        <v>98.361000000000004</v>
      </c>
      <c r="F420" t="s">
        <v>1516</v>
      </c>
      <c r="G420" s="175">
        <v>-1227515</v>
      </c>
      <c r="H420" s="150">
        <v>9.2747245365583694E-2</v>
      </c>
      <c r="I420" s="150">
        <v>-1336827</v>
      </c>
      <c r="J420" s="150">
        <v>0</v>
      </c>
      <c r="K420" s="150">
        <v>0.80662746048487399</v>
      </c>
      <c r="L420" s="176">
        <v>149574.39000000001</v>
      </c>
      <c r="M420" s="175">
        <v>44505</v>
      </c>
      <c r="N420" s="150">
        <v>10</v>
      </c>
      <c r="O420" s="150">
        <v>11.01</v>
      </c>
      <c r="P420" s="150">
        <v>0</v>
      </c>
      <c r="Q420" s="150">
        <v>0.85999999999999899</v>
      </c>
      <c r="R420" s="150">
        <v>10218</v>
      </c>
      <c r="S420" s="150">
        <v>1489.187015</v>
      </c>
      <c r="T420" s="150">
        <v>1778.6666568324499</v>
      </c>
      <c r="U420" s="150">
        <v>0.18553849934019201</v>
      </c>
      <c r="V420" s="150">
        <v>0.148055148734963</v>
      </c>
      <c r="W420" s="150">
        <v>3.4555767329196101E-3</v>
      </c>
      <c r="X420" s="150">
        <v>8555</v>
      </c>
      <c r="Y420" s="150">
        <v>96.54</v>
      </c>
      <c r="Z420" s="150">
        <v>57975.288999378499</v>
      </c>
      <c r="AA420" s="150">
        <v>15.692982456140401</v>
      </c>
      <c r="AB420" s="150">
        <v>15.425595763414099</v>
      </c>
      <c r="AC420" s="150">
        <v>8</v>
      </c>
      <c r="AD420" s="150">
        <v>186.148376875</v>
      </c>
      <c r="AE420" s="150">
        <v>0.31059999999999999</v>
      </c>
      <c r="AF420" s="150">
        <v>0.106715063173154</v>
      </c>
      <c r="AG420" s="150">
        <v>0.224952517442987</v>
      </c>
      <c r="AH420" s="150">
        <v>0.33644556353295402</v>
      </c>
      <c r="AI420" s="150">
        <v>160.93277579377801</v>
      </c>
      <c r="AJ420" s="150">
        <v>6.0437249592128799</v>
      </c>
      <c r="AK420" s="150">
        <v>1.3325996937315101</v>
      </c>
      <c r="AL420" s="150">
        <v>3.14214559019273</v>
      </c>
      <c r="AM420" s="150">
        <v>2</v>
      </c>
      <c r="AN420" s="150">
        <v>0.68079387036768801</v>
      </c>
      <c r="AO420" s="150">
        <v>61</v>
      </c>
      <c r="AP420" s="150">
        <v>0.122492080253432</v>
      </c>
      <c r="AQ420" s="150">
        <v>9.51</v>
      </c>
      <c r="AR420" s="150">
        <v>3.6174579224907002</v>
      </c>
      <c r="AS420" s="150">
        <v>-31206.48</v>
      </c>
      <c r="AT420" s="150">
        <v>0.76069842861356296</v>
      </c>
      <c r="AU420" s="150">
        <v>15216480.529999999</v>
      </c>
    </row>
    <row r="421" spans="1:47" ht="14.5" x14ac:dyDescent="0.35">
      <c r="A421" s="151" t="s">
        <v>1187</v>
      </c>
      <c r="B421" s="151" t="s">
        <v>672</v>
      </c>
      <c r="C421" s="151" t="s">
        <v>665</v>
      </c>
      <c r="D421" t="s">
        <v>1516</v>
      </c>
      <c r="E421" s="150">
        <v>106.21899999999999</v>
      </c>
      <c r="F421" t="s">
        <v>1516</v>
      </c>
      <c r="G421" s="175">
        <v>-154028</v>
      </c>
      <c r="H421" s="150">
        <v>0.93861887338438499</v>
      </c>
      <c r="I421" s="150">
        <v>-65529</v>
      </c>
      <c r="J421" s="150">
        <v>0</v>
      </c>
      <c r="K421" s="150">
        <v>0.86086390193237705</v>
      </c>
      <c r="L421" s="176">
        <v>189516.18</v>
      </c>
      <c r="M421" s="175">
        <v>49857</v>
      </c>
      <c r="N421" s="150">
        <v>3</v>
      </c>
      <c r="O421" s="150">
        <v>0.08</v>
      </c>
      <c r="P421" s="150">
        <v>0</v>
      </c>
      <c r="Q421" s="150">
        <v>35.729999999999997</v>
      </c>
      <c r="R421" s="150">
        <v>12622.9</v>
      </c>
      <c r="S421" s="150">
        <v>445.95943599999998</v>
      </c>
      <c r="T421" s="150">
        <v>517.22466978472301</v>
      </c>
      <c r="U421" s="150">
        <v>0.119543388246639</v>
      </c>
      <c r="V421" s="150">
        <v>0.147045905314133</v>
      </c>
      <c r="W421" s="150">
        <v>0</v>
      </c>
      <c r="X421" s="150">
        <v>10883.7</v>
      </c>
      <c r="Y421" s="150">
        <v>33.770000000000003</v>
      </c>
      <c r="Z421" s="150">
        <v>58570.24637252</v>
      </c>
      <c r="AA421" s="150">
        <v>17.5128205128205</v>
      </c>
      <c r="AB421" s="150">
        <v>13.205787266804901</v>
      </c>
      <c r="AC421" s="150">
        <v>5</v>
      </c>
      <c r="AD421" s="150">
        <v>89.191887199999996</v>
      </c>
      <c r="AE421" s="150">
        <v>0.25509999999999999</v>
      </c>
      <c r="AF421" s="150">
        <v>0.108762236968015</v>
      </c>
      <c r="AG421" s="150">
        <v>0.18684467592194001</v>
      </c>
      <c r="AH421" s="150">
        <v>0.31573703589196001</v>
      </c>
      <c r="AI421" s="150">
        <v>298.12128473496398</v>
      </c>
      <c r="AJ421" s="150">
        <v>4.4597661526889798</v>
      </c>
      <c r="AK421" s="150">
        <v>1.07090582925912</v>
      </c>
      <c r="AL421" s="150">
        <v>2.3377939074840199</v>
      </c>
      <c r="AM421" s="150">
        <v>0.5</v>
      </c>
      <c r="AN421" s="150">
        <v>1.4074326382585201</v>
      </c>
      <c r="AO421" s="150">
        <v>43</v>
      </c>
      <c r="AP421" s="150">
        <v>0</v>
      </c>
      <c r="AQ421" s="150">
        <v>5.3</v>
      </c>
      <c r="AR421" s="150">
        <v>3.37621317484242</v>
      </c>
      <c r="AS421" s="150">
        <v>28744.240000000002</v>
      </c>
      <c r="AT421" s="150">
        <v>0.72732075918123595</v>
      </c>
      <c r="AU421" s="150">
        <v>5629318.1100000003</v>
      </c>
    </row>
    <row r="422" spans="1:47" ht="14.5" x14ac:dyDescent="0.35">
      <c r="A422" s="151" t="s">
        <v>1188</v>
      </c>
      <c r="B422" s="151" t="s">
        <v>268</v>
      </c>
      <c r="C422" s="151" t="s">
        <v>269</v>
      </c>
      <c r="D422" t="s">
        <v>1520</v>
      </c>
      <c r="E422" s="150">
        <v>65.283000000000001</v>
      </c>
      <c r="F422" t="s">
        <v>1520</v>
      </c>
      <c r="G422" s="175">
        <v>205131</v>
      </c>
      <c r="H422" s="150">
        <v>0.157374253304428</v>
      </c>
      <c r="I422" s="150">
        <v>351121</v>
      </c>
      <c r="J422" s="150">
        <v>0</v>
      </c>
      <c r="K422" s="150">
        <v>0.741609678997174</v>
      </c>
      <c r="L422" s="176">
        <v>55061.45</v>
      </c>
      <c r="M422" s="175">
        <v>28091</v>
      </c>
      <c r="N422" s="150">
        <v>23</v>
      </c>
      <c r="O422" s="150">
        <v>114.37</v>
      </c>
      <c r="P422" s="150">
        <v>139.69</v>
      </c>
      <c r="Q422" s="150">
        <v>-137.84</v>
      </c>
      <c r="R422" s="150">
        <v>13178.6</v>
      </c>
      <c r="S422" s="150">
        <v>2882.7111220000002</v>
      </c>
      <c r="T422" s="150">
        <v>4070.0764472615101</v>
      </c>
      <c r="U422" s="150">
        <v>0.83918521614528996</v>
      </c>
      <c r="V422" s="150">
        <v>0.18367699661582701</v>
      </c>
      <c r="W422" s="150">
        <v>0.25250612676548301</v>
      </c>
      <c r="X422" s="150">
        <v>9334</v>
      </c>
      <c r="Y422" s="150">
        <v>192.86</v>
      </c>
      <c r="Z422" s="150">
        <v>68139.611168723393</v>
      </c>
      <c r="AA422" s="150">
        <v>12.961352657004801</v>
      </c>
      <c r="AB422" s="150">
        <v>14.947169563413899</v>
      </c>
      <c r="AC422" s="150">
        <v>19.82</v>
      </c>
      <c r="AD422" s="150">
        <v>145.444557114026</v>
      </c>
      <c r="AE422" s="150">
        <v>0.96509999999999996</v>
      </c>
      <c r="AF422" s="150">
        <v>0.11196551600241</v>
      </c>
      <c r="AG422" s="150">
        <v>0.19205685364948999</v>
      </c>
      <c r="AH422" s="150">
        <v>0.31073428797692298</v>
      </c>
      <c r="AI422" s="150">
        <v>188.25681000720101</v>
      </c>
      <c r="AJ422" s="150">
        <v>7.4627311909193104</v>
      </c>
      <c r="AK422" s="150">
        <v>1.6491382557261101</v>
      </c>
      <c r="AL422" s="150">
        <v>3.84202550258895</v>
      </c>
      <c r="AM422" s="150">
        <v>1</v>
      </c>
      <c r="AN422" s="150">
        <v>0.83042860993499101</v>
      </c>
      <c r="AO422" s="150">
        <v>5</v>
      </c>
      <c r="AP422" s="150">
        <v>9.5446584938704004E-2</v>
      </c>
      <c r="AQ422" s="150">
        <v>202.4</v>
      </c>
      <c r="AR422" s="150">
        <v>2.83363021690643</v>
      </c>
      <c r="AS422" s="150">
        <v>249906.85</v>
      </c>
      <c r="AT422" s="150">
        <v>0.66961463492614104</v>
      </c>
      <c r="AU422" s="150">
        <v>37989973.469999999</v>
      </c>
    </row>
    <row r="423" spans="1:47" ht="14.5" x14ac:dyDescent="0.35">
      <c r="A423" s="151" t="s">
        <v>1189</v>
      </c>
      <c r="B423" s="151" t="s">
        <v>683</v>
      </c>
      <c r="C423" s="151" t="s">
        <v>143</v>
      </c>
      <c r="D423" t="s">
        <v>1517</v>
      </c>
      <c r="E423" s="150">
        <v>72.73</v>
      </c>
      <c r="F423" t="s">
        <v>1517</v>
      </c>
      <c r="G423" s="175">
        <v>-1453607</v>
      </c>
      <c r="H423" s="150">
        <v>0.187036763570954</v>
      </c>
      <c r="I423" s="150">
        <v>-1561991</v>
      </c>
      <c r="J423" s="150">
        <v>6.6212941085676304E-3</v>
      </c>
      <c r="K423" s="150">
        <v>0.64800589425223198</v>
      </c>
      <c r="L423" s="176">
        <v>109766.06</v>
      </c>
      <c r="M423" s="175">
        <v>36063</v>
      </c>
      <c r="N423" s="150">
        <v>8</v>
      </c>
      <c r="O423" s="150">
        <v>14.87</v>
      </c>
      <c r="P423" s="150">
        <v>0</v>
      </c>
      <c r="Q423" s="150">
        <v>-25.68</v>
      </c>
      <c r="R423" s="150">
        <v>12210.1</v>
      </c>
      <c r="S423" s="150">
        <v>842.80565899999999</v>
      </c>
      <c r="T423" s="150">
        <v>1125.1549898036401</v>
      </c>
      <c r="U423" s="150">
        <v>0.98670388614464699</v>
      </c>
      <c r="V423" s="150">
        <v>0.118853821080003</v>
      </c>
      <c r="W423" s="150">
        <v>2.3730263064121199E-3</v>
      </c>
      <c r="X423" s="150">
        <v>9146.1</v>
      </c>
      <c r="Y423" s="150">
        <v>56.36</v>
      </c>
      <c r="Z423" s="150">
        <v>51480.471078779301</v>
      </c>
      <c r="AA423" s="150">
        <v>10.1842105263158</v>
      </c>
      <c r="AB423" s="150">
        <v>14.953968399574199</v>
      </c>
      <c r="AC423" s="150">
        <v>7.14</v>
      </c>
      <c r="AD423" s="150">
        <v>118.040008263305</v>
      </c>
      <c r="AE423" s="150">
        <v>0.43269999999999997</v>
      </c>
      <c r="AF423" s="150">
        <v>0.13267403871982</v>
      </c>
      <c r="AG423" s="150">
        <v>0.163228346837198</v>
      </c>
      <c r="AH423" s="150">
        <v>0.29621513180590198</v>
      </c>
      <c r="AI423" s="150">
        <v>212.02990047792301</v>
      </c>
      <c r="AJ423" s="150">
        <v>5.1642981533296002</v>
      </c>
      <c r="AK423" s="150">
        <v>1.35134387241186</v>
      </c>
      <c r="AL423" s="150">
        <v>2.5854923335198698</v>
      </c>
      <c r="AM423" s="150">
        <v>3</v>
      </c>
      <c r="AN423" s="150">
        <v>1.45868010491588</v>
      </c>
      <c r="AO423" s="150">
        <v>109</v>
      </c>
      <c r="AP423" s="150">
        <v>2.7027027027027001E-2</v>
      </c>
      <c r="AQ423" s="150">
        <v>3.87</v>
      </c>
      <c r="AR423" s="150">
        <v>3.2566011898080598</v>
      </c>
      <c r="AS423" s="150">
        <v>-177349.59</v>
      </c>
      <c r="AT423" s="150">
        <v>0.67720238219235795</v>
      </c>
      <c r="AU423" s="150">
        <v>10290760.41</v>
      </c>
    </row>
    <row r="424" spans="1:47" ht="14.5" x14ac:dyDescent="0.35">
      <c r="A424" s="151" t="s">
        <v>1190</v>
      </c>
      <c r="B424" s="151" t="s">
        <v>673</v>
      </c>
      <c r="C424" s="151" t="s">
        <v>665</v>
      </c>
      <c r="D424" t="s">
        <v>1517</v>
      </c>
      <c r="E424" s="150">
        <v>95.132000000000005</v>
      </c>
      <c r="F424" t="s">
        <v>1517</v>
      </c>
      <c r="G424" s="175">
        <v>348137</v>
      </c>
      <c r="H424" s="150">
        <v>0.88438685454525301</v>
      </c>
      <c r="I424" s="150">
        <v>581057</v>
      </c>
      <c r="J424" s="150">
        <v>0</v>
      </c>
      <c r="K424" s="150">
        <v>0.65715988445719398</v>
      </c>
      <c r="L424" s="176">
        <v>189475.02</v>
      </c>
      <c r="M424" s="175">
        <v>43897</v>
      </c>
      <c r="N424" s="150">
        <v>25</v>
      </c>
      <c r="O424" s="150">
        <v>6.02</v>
      </c>
      <c r="P424" s="150">
        <v>0</v>
      </c>
      <c r="Q424" s="150">
        <v>-21.97</v>
      </c>
      <c r="R424" s="150">
        <v>13496.2</v>
      </c>
      <c r="S424" s="150">
        <v>513.77270599999997</v>
      </c>
      <c r="T424" s="150">
        <v>595.94961612950794</v>
      </c>
      <c r="U424" s="150">
        <v>0.214694203704936</v>
      </c>
      <c r="V424" s="150">
        <v>0.13100963171835001</v>
      </c>
      <c r="W424" s="150">
        <v>5.7989514919852504E-3</v>
      </c>
      <c r="X424" s="150">
        <v>11635.2</v>
      </c>
      <c r="Y424" s="150">
        <v>45.31</v>
      </c>
      <c r="Z424" s="150">
        <v>48011.615316707102</v>
      </c>
      <c r="AA424" s="150">
        <v>14.233333333333301</v>
      </c>
      <c r="AB424" s="150">
        <v>11.3390577355992</v>
      </c>
      <c r="AC424" s="150">
        <v>4</v>
      </c>
      <c r="AD424" s="150">
        <v>128.44317649999999</v>
      </c>
      <c r="AE424" s="150">
        <v>0.31059999999999999</v>
      </c>
      <c r="AF424" s="150">
        <v>0.107709779944196</v>
      </c>
      <c r="AG424" s="150">
        <v>0.18845496997935099</v>
      </c>
      <c r="AH424" s="150">
        <v>0.29946410621137698</v>
      </c>
      <c r="AI424" s="150">
        <v>238.16173683621099</v>
      </c>
      <c r="AJ424" s="150">
        <v>7.9560007682186296</v>
      </c>
      <c r="AK424" s="150">
        <v>1.37334395763356</v>
      </c>
      <c r="AL424" s="150">
        <v>3.4102888992407698</v>
      </c>
      <c r="AM424" s="150">
        <v>0.5</v>
      </c>
      <c r="AN424" s="150">
        <v>1.4563190579607701</v>
      </c>
      <c r="AO424" s="150">
        <v>68</v>
      </c>
      <c r="AP424" s="150">
        <v>6.2305295950155798E-2</v>
      </c>
      <c r="AQ424" s="150">
        <v>4.5999999999999996</v>
      </c>
      <c r="AR424" s="150">
        <v>4.5068278222043299</v>
      </c>
      <c r="AS424" s="150">
        <v>-29142.76</v>
      </c>
      <c r="AT424" s="150">
        <v>0.53232575660499304</v>
      </c>
      <c r="AU424" s="150">
        <v>6934001.1200000001</v>
      </c>
    </row>
    <row r="425" spans="1:47" ht="14.5" x14ac:dyDescent="0.35">
      <c r="A425" s="151" t="s">
        <v>1191</v>
      </c>
      <c r="B425" s="151" t="s">
        <v>609</v>
      </c>
      <c r="C425" s="151" t="s">
        <v>139</v>
      </c>
      <c r="D425" t="s">
        <v>1517</v>
      </c>
      <c r="E425" s="150">
        <v>95.721999999999994</v>
      </c>
      <c r="F425" t="s">
        <v>1517</v>
      </c>
      <c r="G425" s="175">
        <v>848559</v>
      </c>
      <c r="H425" s="150">
        <v>0.42432129747976099</v>
      </c>
      <c r="I425" s="150">
        <v>739486</v>
      </c>
      <c r="J425" s="150">
        <v>0</v>
      </c>
      <c r="K425" s="150">
        <v>0.71835384714841</v>
      </c>
      <c r="L425" s="176">
        <v>181387.2</v>
      </c>
      <c r="M425" s="175">
        <v>38475</v>
      </c>
      <c r="N425" s="150">
        <v>31</v>
      </c>
      <c r="O425" s="150">
        <v>7.19</v>
      </c>
      <c r="P425" s="150">
        <v>0</v>
      </c>
      <c r="Q425" s="150">
        <v>75</v>
      </c>
      <c r="R425" s="150">
        <v>11158.1</v>
      </c>
      <c r="S425" s="150">
        <v>1001.560801</v>
      </c>
      <c r="T425" s="150">
        <v>1179.2943977549701</v>
      </c>
      <c r="U425" s="150">
        <v>0.278262207068945</v>
      </c>
      <c r="V425" s="150">
        <v>0.13783139062767699</v>
      </c>
      <c r="W425" s="150">
        <v>1.49049862825053E-3</v>
      </c>
      <c r="X425" s="150">
        <v>9476.4</v>
      </c>
      <c r="Y425" s="150">
        <v>57.45</v>
      </c>
      <c r="Z425" s="150">
        <v>61196.720452567402</v>
      </c>
      <c r="AA425" s="150">
        <v>16.161764705882401</v>
      </c>
      <c r="AB425" s="150">
        <v>17.433608372497801</v>
      </c>
      <c r="AC425" s="150">
        <v>7.2</v>
      </c>
      <c r="AD425" s="150">
        <v>139.10566680555601</v>
      </c>
      <c r="AE425" s="150">
        <v>0.27739999999999998</v>
      </c>
      <c r="AF425" s="150">
        <v>0.11822181566826399</v>
      </c>
      <c r="AG425" s="150">
        <v>0.17586242699936599</v>
      </c>
      <c r="AH425" s="150">
        <v>0.297584881244988</v>
      </c>
      <c r="AI425" s="150">
        <v>226.669214463396</v>
      </c>
      <c r="AJ425" s="150">
        <v>4.5352511860031797</v>
      </c>
      <c r="AK425" s="150">
        <v>0.84073019033313801</v>
      </c>
      <c r="AL425" s="150">
        <v>3.0227691026900398</v>
      </c>
      <c r="AM425" s="150">
        <v>2</v>
      </c>
      <c r="AN425" s="150">
        <v>1.41449544753696</v>
      </c>
      <c r="AO425" s="150">
        <v>161</v>
      </c>
      <c r="AP425" s="150">
        <v>0</v>
      </c>
      <c r="AQ425" s="150">
        <v>3.09</v>
      </c>
      <c r="AR425" s="150">
        <v>3.7008638984906299</v>
      </c>
      <c r="AS425" s="150">
        <v>-15997.28</v>
      </c>
      <c r="AT425" s="150">
        <v>0.56248318679068499</v>
      </c>
      <c r="AU425" s="150">
        <v>11175487.140000001</v>
      </c>
    </row>
    <row r="426" spans="1:47" ht="14.5" x14ac:dyDescent="0.35">
      <c r="A426" s="151" t="s">
        <v>1192</v>
      </c>
      <c r="B426" s="151" t="s">
        <v>270</v>
      </c>
      <c r="C426" s="151" t="s">
        <v>109</v>
      </c>
      <c r="D426" t="s">
        <v>1520</v>
      </c>
      <c r="E426" s="150">
        <v>83.905000000000001</v>
      </c>
      <c r="F426" t="s">
        <v>1520</v>
      </c>
      <c r="G426" s="175">
        <v>9262057</v>
      </c>
      <c r="H426" s="150">
        <v>9.69499293092521E-2</v>
      </c>
      <c r="I426" s="150">
        <v>9170045</v>
      </c>
      <c r="J426" s="150">
        <v>0</v>
      </c>
      <c r="K426" s="150">
        <v>0.74580957152712901</v>
      </c>
      <c r="L426" s="176">
        <v>170355.62</v>
      </c>
      <c r="M426" s="175">
        <v>38467</v>
      </c>
      <c r="N426" s="150">
        <v>167</v>
      </c>
      <c r="O426" s="150">
        <v>1674.29</v>
      </c>
      <c r="P426" s="150">
        <v>0</v>
      </c>
      <c r="Q426" s="150">
        <v>-92.88</v>
      </c>
      <c r="R426" s="150">
        <v>13759.6</v>
      </c>
      <c r="S426" s="150">
        <v>9805.0293380000003</v>
      </c>
      <c r="T426" s="150">
        <v>12462.7978223187</v>
      </c>
      <c r="U426" s="150">
        <v>0.45784737038999002</v>
      </c>
      <c r="V426" s="150">
        <v>0.160478412940777</v>
      </c>
      <c r="W426" s="150">
        <v>2.9708804120663401E-2</v>
      </c>
      <c r="X426" s="150">
        <v>10825.3</v>
      </c>
      <c r="Y426" s="150">
        <v>610.78</v>
      </c>
      <c r="Z426" s="150">
        <v>74281.213595730005</v>
      </c>
      <c r="AA426" s="150">
        <v>13.887878787878799</v>
      </c>
      <c r="AB426" s="150">
        <v>16.053291427355202</v>
      </c>
      <c r="AC426" s="150">
        <v>61.75</v>
      </c>
      <c r="AD426" s="150">
        <v>158.78590021052599</v>
      </c>
      <c r="AE426" s="150">
        <v>0.22700000000000001</v>
      </c>
      <c r="AF426" s="150">
        <v>0.11489490843992201</v>
      </c>
      <c r="AG426" s="150">
        <v>0.16626623459084999</v>
      </c>
      <c r="AH426" s="150">
        <v>0.28730620689077302</v>
      </c>
      <c r="AI426" s="150">
        <v>176.67881862282701</v>
      </c>
      <c r="AJ426" s="150">
        <v>5.1183608654416197</v>
      </c>
      <c r="AK426" s="150">
        <v>1.2842065216952101</v>
      </c>
      <c r="AL426" s="150">
        <v>2.37407230447123</v>
      </c>
      <c r="AM426" s="150">
        <v>3</v>
      </c>
      <c r="AN426" s="150">
        <v>0.45201254035566102</v>
      </c>
      <c r="AO426" s="150">
        <v>29</v>
      </c>
      <c r="AP426" s="150">
        <v>0.22099447513812201</v>
      </c>
      <c r="AQ426" s="150">
        <v>75.900000000000006</v>
      </c>
      <c r="AR426" s="150">
        <v>3.6884616403361101</v>
      </c>
      <c r="AS426" s="150">
        <v>80955.509999999806</v>
      </c>
      <c r="AT426" s="150">
        <v>0.50594953150970401</v>
      </c>
      <c r="AU426" s="150">
        <v>134913227.69</v>
      </c>
    </row>
    <row r="427" spans="1:47" ht="14.5" x14ac:dyDescent="0.35">
      <c r="A427" s="151" t="s">
        <v>1193</v>
      </c>
      <c r="B427" s="151" t="s">
        <v>533</v>
      </c>
      <c r="C427" s="151" t="s">
        <v>246</v>
      </c>
      <c r="D427" t="s">
        <v>1518</v>
      </c>
      <c r="E427" s="150">
        <v>95.043000000000006</v>
      </c>
      <c r="F427" t="s">
        <v>1516</v>
      </c>
      <c r="G427" s="175">
        <v>359198</v>
      </c>
      <c r="H427" s="150">
        <v>0.794538954724473</v>
      </c>
      <c r="I427" s="150">
        <v>337755</v>
      </c>
      <c r="J427" s="150">
        <v>1.37369038754779E-2</v>
      </c>
      <c r="K427" s="150">
        <v>0.63564779260481796</v>
      </c>
      <c r="L427" s="176">
        <v>205263.66</v>
      </c>
      <c r="M427" s="175">
        <v>40891</v>
      </c>
      <c r="N427" s="150">
        <v>21</v>
      </c>
      <c r="O427" s="150">
        <v>14.58</v>
      </c>
      <c r="P427" s="150">
        <v>0</v>
      </c>
      <c r="Q427" s="150">
        <v>36.47</v>
      </c>
      <c r="R427" s="150">
        <v>13984.2</v>
      </c>
      <c r="S427" s="150">
        <v>826.33294799999999</v>
      </c>
      <c r="T427" s="150">
        <v>953.73548784821605</v>
      </c>
      <c r="U427" s="150">
        <v>0.28728208233081398</v>
      </c>
      <c r="V427" s="150">
        <v>0.135557967609928</v>
      </c>
      <c r="W427" s="150">
        <v>2.3486767709037298E-3</v>
      </c>
      <c r="X427" s="150">
        <v>12116.1</v>
      </c>
      <c r="Y427" s="150">
        <v>65.7</v>
      </c>
      <c r="Z427" s="150">
        <v>52279.359665144599</v>
      </c>
      <c r="AA427" s="150">
        <v>14.7272727272727</v>
      </c>
      <c r="AB427" s="150">
        <v>12.5773660273973</v>
      </c>
      <c r="AC427" s="150">
        <v>10.5</v>
      </c>
      <c r="AD427" s="150">
        <v>78.698375999999996</v>
      </c>
      <c r="AE427" s="150">
        <v>0.44369999999999998</v>
      </c>
      <c r="AF427" s="150">
        <v>0.12929798359231401</v>
      </c>
      <c r="AG427" s="150">
        <v>0.15357992051302399</v>
      </c>
      <c r="AH427" s="150">
        <v>0.28902538108312598</v>
      </c>
      <c r="AI427" s="150">
        <v>198.84115766856701</v>
      </c>
      <c r="AJ427" s="150">
        <v>6.1455502741785297</v>
      </c>
      <c r="AK427" s="150">
        <v>1.7925465434029799</v>
      </c>
      <c r="AL427" s="150">
        <v>3.2036342501019401</v>
      </c>
      <c r="AM427" s="150">
        <v>2.4</v>
      </c>
      <c r="AN427" s="150">
        <v>1.26106841369595</v>
      </c>
      <c r="AO427" s="150">
        <v>146</v>
      </c>
      <c r="AP427" s="150">
        <v>1.2867647058823499E-2</v>
      </c>
      <c r="AQ427" s="150">
        <v>3.69</v>
      </c>
      <c r="AR427" s="150">
        <v>3.4213313450349601</v>
      </c>
      <c r="AS427" s="150">
        <v>5230.5600000000004</v>
      </c>
      <c r="AT427" s="150">
        <v>0.58829528576147005</v>
      </c>
      <c r="AU427" s="150">
        <v>11555573.6</v>
      </c>
    </row>
    <row r="428" spans="1:47" ht="14.5" x14ac:dyDescent="0.35">
      <c r="A428" s="151" t="s">
        <v>1194</v>
      </c>
      <c r="B428" s="151" t="s">
        <v>383</v>
      </c>
      <c r="C428" s="151" t="s">
        <v>384</v>
      </c>
      <c r="D428" t="s">
        <v>1520</v>
      </c>
      <c r="E428" s="150">
        <v>86.834999999999994</v>
      </c>
      <c r="F428" t="s">
        <v>1520</v>
      </c>
      <c r="G428" s="175">
        <v>231851</v>
      </c>
      <c r="H428" s="150">
        <v>0.46590028444677101</v>
      </c>
      <c r="I428" s="150">
        <v>306470</v>
      </c>
      <c r="J428" s="150">
        <v>0</v>
      </c>
      <c r="K428" s="150">
        <v>0.74102297247508697</v>
      </c>
      <c r="L428" s="176">
        <v>140416.4</v>
      </c>
      <c r="M428" s="175">
        <v>34705</v>
      </c>
      <c r="N428" s="150">
        <v>68</v>
      </c>
      <c r="O428" s="150">
        <v>30.62</v>
      </c>
      <c r="P428" s="150">
        <v>0</v>
      </c>
      <c r="Q428" s="150">
        <v>-187.27</v>
      </c>
      <c r="R428" s="150">
        <v>11777.8</v>
      </c>
      <c r="S428" s="150">
        <v>1413.2979089999999</v>
      </c>
      <c r="T428" s="150">
        <v>1742.8320678235</v>
      </c>
      <c r="U428" s="150">
        <v>0.46330622993938098</v>
      </c>
      <c r="V428" s="150">
        <v>0.178798879833339</v>
      </c>
      <c r="W428" s="150">
        <v>2.7921105485764902E-3</v>
      </c>
      <c r="X428" s="150">
        <v>9550.7999999999993</v>
      </c>
      <c r="Y428" s="150">
        <v>111</v>
      </c>
      <c r="Z428" s="150">
        <v>53332.2561261261</v>
      </c>
      <c r="AA428" s="150">
        <v>12.538461538461499</v>
      </c>
      <c r="AB428" s="150">
        <v>12.7324135945946</v>
      </c>
      <c r="AC428" s="150">
        <v>10.25</v>
      </c>
      <c r="AD428" s="150">
        <v>137.882722829268</v>
      </c>
      <c r="AE428" s="150">
        <v>0.41039999999999999</v>
      </c>
      <c r="AF428" s="150">
        <v>0.100374057185636</v>
      </c>
      <c r="AG428" s="150">
        <v>0.20576311500634401</v>
      </c>
      <c r="AH428" s="150">
        <v>0.30919765497391699</v>
      </c>
      <c r="AI428" s="150">
        <v>179.82054482753799</v>
      </c>
      <c r="AJ428" s="150">
        <v>5.7095736601873002</v>
      </c>
      <c r="AK428" s="150">
        <v>1.51263280081845</v>
      </c>
      <c r="AL428" s="150">
        <v>2.9620116864720201</v>
      </c>
      <c r="AM428" s="150">
        <v>1.5</v>
      </c>
      <c r="AN428" s="150">
        <v>1.1473844035315</v>
      </c>
      <c r="AO428" s="150">
        <v>178</v>
      </c>
      <c r="AP428" s="150">
        <v>2.0679468242245199E-2</v>
      </c>
      <c r="AQ428" s="150">
        <v>3.4</v>
      </c>
      <c r="AR428" s="150">
        <v>3.7159687831197599</v>
      </c>
      <c r="AS428" s="150">
        <v>-57379</v>
      </c>
      <c r="AT428" s="150">
        <v>0.52099183192569698</v>
      </c>
      <c r="AU428" s="150">
        <v>16645490.99</v>
      </c>
    </row>
    <row r="429" spans="1:47" ht="14.5" x14ac:dyDescent="0.35">
      <c r="A429" s="151" t="s">
        <v>1195</v>
      </c>
      <c r="B429" s="151" t="s">
        <v>477</v>
      </c>
      <c r="C429" s="151" t="s">
        <v>204</v>
      </c>
      <c r="D429" t="s">
        <v>1518</v>
      </c>
      <c r="E429" s="150">
        <v>87.710999999999999</v>
      </c>
      <c r="F429" t="s">
        <v>1516</v>
      </c>
      <c r="G429" s="175">
        <v>2323604</v>
      </c>
      <c r="H429" s="150">
        <v>0.217730952579818</v>
      </c>
      <c r="I429" s="150">
        <v>2744563</v>
      </c>
      <c r="J429" s="150">
        <v>5.7566025526476997E-3</v>
      </c>
      <c r="K429" s="150">
        <v>0.67605423887180605</v>
      </c>
      <c r="L429" s="176">
        <v>259119.4</v>
      </c>
      <c r="M429" s="175">
        <v>41900</v>
      </c>
      <c r="N429" s="150">
        <v>0</v>
      </c>
      <c r="O429" s="150">
        <v>43.16</v>
      </c>
      <c r="P429" s="150">
        <v>0</v>
      </c>
      <c r="Q429" s="150">
        <v>179.22</v>
      </c>
      <c r="R429" s="150">
        <v>12210.2</v>
      </c>
      <c r="S429" s="150">
        <v>1886.3707730000001</v>
      </c>
      <c r="T429" s="150">
        <v>2162.9832052454699</v>
      </c>
      <c r="U429" s="150">
        <v>0.295163452471494</v>
      </c>
      <c r="V429" s="150">
        <v>9.9227552546479206E-2</v>
      </c>
      <c r="W429" s="150">
        <v>3.7108293343983E-3</v>
      </c>
      <c r="X429" s="150">
        <v>10648.7</v>
      </c>
      <c r="Y429" s="150">
        <v>122.34</v>
      </c>
      <c r="Z429" s="150">
        <v>65945.630946542398</v>
      </c>
      <c r="AA429" s="150">
        <v>14.043165467625901</v>
      </c>
      <c r="AB429" s="150">
        <v>15.419084297858401</v>
      </c>
      <c r="AC429" s="150">
        <v>14.5</v>
      </c>
      <c r="AD429" s="150">
        <v>130.09453606896599</v>
      </c>
      <c r="AE429" s="150">
        <v>0.55469999999999997</v>
      </c>
      <c r="AF429" s="150">
        <v>0.10639602223688401</v>
      </c>
      <c r="AG429" s="150">
        <v>0.14412219153108</v>
      </c>
      <c r="AH429" s="150">
        <v>0.26230908285249799</v>
      </c>
      <c r="AI429" s="150">
        <v>185.946477235841</v>
      </c>
      <c r="AJ429" s="150">
        <v>5.4011561049594601</v>
      </c>
      <c r="AK429" s="150">
        <v>1.0257850007412399</v>
      </c>
      <c r="AL429" s="150">
        <v>2.4978040790959199</v>
      </c>
      <c r="AM429" s="150">
        <v>2</v>
      </c>
      <c r="AN429" s="150">
        <v>0.94764537714602404</v>
      </c>
      <c r="AO429" s="150">
        <v>49</v>
      </c>
      <c r="AP429" s="150">
        <v>3.9719626168224297E-2</v>
      </c>
      <c r="AQ429" s="150">
        <v>15.57</v>
      </c>
      <c r="AR429" s="150">
        <v>4.3232095500818897</v>
      </c>
      <c r="AS429" s="150">
        <v>-79259.37</v>
      </c>
      <c r="AT429" s="150">
        <v>0.44842132893292502</v>
      </c>
      <c r="AU429" s="150">
        <v>23033028.600000001</v>
      </c>
    </row>
    <row r="430" spans="1:47" ht="14.5" x14ac:dyDescent="0.35">
      <c r="A430" s="151" t="s">
        <v>1196</v>
      </c>
      <c r="B430" s="151" t="s">
        <v>399</v>
      </c>
      <c r="C430" s="151" t="s">
        <v>164</v>
      </c>
      <c r="D430" t="s">
        <v>1517</v>
      </c>
      <c r="E430" s="150">
        <v>79.823999999999998</v>
      </c>
      <c r="F430" t="s">
        <v>1517</v>
      </c>
      <c r="G430" s="175">
        <v>-446202</v>
      </c>
      <c r="H430" s="150">
        <v>0.31147108351082697</v>
      </c>
      <c r="I430" s="150">
        <v>-551966</v>
      </c>
      <c r="J430" s="150">
        <v>7.7348531408933203E-3</v>
      </c>
      <c r="K430" s="150">
        <v>0.73583581178595003</v>
      </c>
      <c r="L430" s="176">
        <v>226424.01</v>
      </c>
      <c r="M430" s="175">
        <v>33964</v>
      </c>
      <c r="N430" s="150">
        <v>12</v>
      </c>
      <c r="O430" s="150">
        <v>12.21</v>
      </c>
      <c r="P430" s="150">
        <v>0</v>
      </c>
      <c r="Q430" s="150">
        <v>272.82</v>
      </c>
      <c r="R430" s="150">
        <v>12146.1</v>
      </c>
      <c r="S430" s="150">
        <v>710.79081299999996</v>
      </c>
      <c r="T430" s="150">
        <v>959.37078920856595</v>
      </c>
      <c r="U430" s="150">
        <v>1</v>
      </c>
      <c r="V430" s="150">
        <v>0.15957080188091899</v>
      </c>
      <c r="W430" s="150">
        <v>0</v>
      </c>
      <c r="X430" s="150">
        <v>8999</v>
      </c>
      <c r="Y430" s="150">
        <v>49.03</v>
      </c>
      <c r="Z430" s="150">
        <v>56228.873342851301</v>
      </c>
      <c r="AA430" s="150">
        <v>9.2631578947368407</v>
      </c>
      <c r="AB430" s="150">
        <v>14.4970592086478</v>
      </c>
      <c r="AC430" s="150">
        <v>8</v>
      </c>
      <c r="AD430" s="150">
        <v>88.848851624999995</v>
      </c>
      <c r="AE430" s="150">
        <v>0.79879999999999995</v>
      </c>
      <c r="AF430" s="150">
        <v>0.11233538398639099</v>
      </c>
      <c r="AG430" s="150">
        <v>0.178410239188833</v>
      </c>
      <c r="AH430" s="150">
        <v>0.29515351698761</v>
      </c>
      <c r="AI430" s="150">
        <v>223.390619428279</v>
      </c>
      <c r="AJ430" s="150">
        <v>5.6088995742644103</v>
      </c>
      <c r="AK430" s="150">
        <v>1.78454183041112</v>
      </c>
      <c r="AL430" s="150">
        <v>2.9732606559854902</v>
      </c>
      <c r="AM430" s="150">
        <v>2</v>
      </c>
      <c r="AN430" s="150">
        <v>0.98184572148920302</v>
      </c>
      <c r="AO430" s="150">
        <v>34</v>
      </c>
      <c r="AP430" s="150">
        <v>0</v>
      </c>
      <c r="AQ430" s="150">
        <v>10.26</v>
      </c>
      <c r="AR430" s="150">
        <v>3.29274101755093</v>
      </c>
      <c r="AS430" s="150">
        <v>-44383.28</v>
      </c>
      <c r="AT430" s="150">
        <v>0.67176351269657397</v>
      </c>
      <c r="AU430" s="150">
        <v>8633365.0700000003</v>
      </c>
    </row>
    <row r="431" spans="1:47" ht="14.5" x14ac:dyDescent="0.35">
      <c r="A431" s="151" t="s">
        <v>1197</v>
      </c>
      <c r="B431" s="151" t="s">
        <v>555</v>
      </c>
      <c r="C431" s="151" t="s">
        <v>269</v>
      </c>
      <c r="D431" t="s">
        <v>1516</v>
      </c>
      <c r="E431" s="150">
        <v>94.114999999999995</v>
      </c>
      <c r="F431" t="s">
        <v>1516</v>
      </c>
      <c r="G431" s="175">
        <v>1274233</v>
      </c>
      <c r="H431" s="150">
        <v>0.98462543883729303</v>
      </c>
      <c r="I431" s="150">
        <v>1274233</v>
      </c>
      <c r="J431" s="150">
        <v>0</v>
      </c>
      <c r="K431" s="150">
        <v>0.74448286398119801</v>
      </c>
      <c r="L431" s="176">
        <v>216512.16</v>
      </c>
      <c r="M431" s="175">
        <v>47047</v>
      </c>
      <c r="N431" s="150">
        <v>20</v>
      </c>
      <c r="O431" s="150">
        <v>11.95</v>
      </c>
      <c r="P431" s="150">
        <v>0</v>
      </c>
      <c r="Q431" s="150">
        <v>-28.36</v>
      </c>
      <c r="R431" s="150">
        <v>15093</v>
      </c>
      <c r="S431" s="150">
        <v>1608.1625329999999</v>
      </c>
      <c r="T431" s="150">
        <v>1817.3721298616899</v>
      </c>
      <c r="U431" s="150">
        <v>0.22943231447613899</v>
      </c>
      <c r="V431" s="150">
        <v>8.6953931664567594E-2</v>
      </c>
      <c r="W431" s="150">
        <v>2.7718721264351199E-2</v>
      </c>
      <c r="X431" s="150">
        <v>13355.6</v>
      </c>
      <c r="Y431" s="150">
        <v>104.33</v>
      </c>
      <c r="Z431" s="150">
        <v>75349.938656187107</v>
      </c>
      <c r="AA431" s="150">
        <v>11.913793103448301</v>
      </c>
      <c r="AB431" s="150">
        <v>15.414190865522899</v>
      </c>
      <c r="AC431" s="150">
        <v>10</v>
      </c>
      <c r="AD431" s="150">
        <v>160.8162533</v>
      </c>
      <c r="AE431" t="s">
        <v>1581</v>
      </c>
      <c r="AF431" s="150">
        <v>0.119739985839083</v>
      </c>
      <c r="AG431" s="150">
        <v>0.121697759004205</v>
      </c>
      <c r="AH431" s="150">
        <v>0.24368295334433501</v>
      </c>
      <c r="AI431" s="150">
        <v>9.0165015677553999</v>
      </c>
      <c r="AJ431" s="150">
        <v>232.168674482759</v>
      </c>
      <c r="AK431" s="150">
        <v>69.596331034482802</v>
      </c>
      <c r="AL431" s="150">
        <v>132.84357931034501</v>
      </c>
      <c r="AM431" s="150">
        <v>0</v>
      </c>
      <c r="AN431" s="150">
        <v>1.0598399057176</v>
      </c>
      <c r="AO431" s="150">
        <v>24</v>
      </c>
      <c r="AP431" s="150">
        <v>1.01626016260163E-2</v>
      </c>
      <c r="AQ431" s="150">
        <v>35.130000000000003</v>
      </c>
      <c r="AR431" s="150">
        <v>5.4441050255381196</v>
      </c>
      <c r="AS431" s="150">
        <v>-100541.45</v>
      </c>
      <c r="AT431" s="150">
        <v>0.360480423598521</v>
      </c>
      <c r="AU431" s="150">
        <v>24272049.59</v>
      </c>
    </row>
    <row r="432" spans="1:47" ht="14.5" x14ac:dyDescent="0.35">
      <c r="A432" s="151" t="s">
        <v>1198</v>
      </c>
      <c r="B432" s="151" t="s">
        <v>717</v>
      </c>
      <c r="C432" s="151" t="s">
        <v>100</v>
      </c>
      <c r="D432" t="s">
        <v>1520</v>
      </c>
      <c r="E432" s="150">
        <v>95.001999999999995</v>
      </c>
      <c r="F432" t="s">
        <v>1520</v>
      </c>
      <c r="G432" s="175">
        <v>-1314982</v>
      </c>
      <c r="H432" s="150">
        <v>0.38962854372717598</v>
      </c>
      <c r="I432" s="150">
        <v>-1361797</v>
      </c>
      <c r="J432" s="150">
        <v>1.34760804956765E-2</v>
      </c>
      <c r="K432" s="150">
        <v>0.81529700535709304</v>
      </c>
      <c r="L432" s="176">
        <v>140057.85</v>
      </c>
      <c r="M432" s="175">
        <v>38253</v>
      </c>
      <c r="N432" s="150">
        <v>61</v>
      </c>
      <c r="O432" s="150">
        <v>98.2</v>
      </c>
      <c r="P432" s="150">
        <v>0</v>
      </c>
      <c r="Q432" s="150">
        <v>206.8</v>
      </c>
      <c r="R432" s="150">
        <v>10431</v>
      </c>
      <c r="S432" s="150">
        <v>4601.3326770000003</v>
      </c>
      <c r="T432" s="150">
        <v>5420.8660002741899</v>
      </c>
      <c r="U432" s="150">
        <v>0.40349090977061702</v>
      </c>
      <c r="V432" s="150">
        <v>0.11301554842999199</v>
      </c>
      <c r="W432" s="150">
        <v>7.1931049813984101E-3</v>
      </c>
      <c r="X432" s="150">
        <v>8854</v>
      </c>
      <c r="Y432" s="150">
        <v>282.10000000000002</v>
      </c>
      <c r="Z432" s="150">
        <v>64444.265863169101</v>
      </c>
      <c r="AA432" s="150">
        <v>13.847682119205301</v>
      </c>
      <c r="AB432" s="150">
        <v>16.310998500531699</v>
      </c>
      <c r="AC432" s="150">
        <v>30.5</v>
      </c>
      <c r="AD432" s="150">
        <v>150.86336645901599</v>
      </c>
      <c r="AE432" t="s">
        <v>1581</v>
      </c>
      <c r="AF432" s="150">
        <v>0.110621111840318</v>
      </c>
      <c r="AG432" s="150">
        <v>0.12867583703234101</v>
      </c>
      <c r="AH432" s="150">
        <v>0.24180191704154999</v>
      </c>
      <c r="AI432" s="150">
        <v>154.79015537393599</v>
      </c>
      <c r="AJ432" s="150">
        <v>5.3663098586012303</v>
      </c>
      <c r="AK432" s="150">
        <v>1.2796821721861</v>
      </c>
      <c r="AL432" s="150">
        <v>3.0813472686913599</v>
      </c>
      <c r="AM432" s="150">
        <v>1.5</v>
      </c>
      <c r="AN432" s="150">
        <v>0.86148307865317197</v>
      </c>
      <c r="AO432" s="150">
        <v>24</v>
      </c>
      <c r="AP432" s="150">
        <v>2.14424951267057E-2</v>
      </c>
      <c r="AQ432" s="150">
        <v>106</v>
      </c>
      <c r="AR432" s="150">
        <v>3.3488973329795</v>
      </c>
      <c r="AS432" s="150">
        <v>-77711.059999999794</v>
      </c>
      <c r="AT432" s="150">
        <v>0.57454731463950004</v>
      </c>
      <c r="AU432" s="150">
        <v>47996339.710000001</v>
      </c>
    </row>
    <row r="433" spans="1:47" ht="14.5" x14ac:dyDescent="0.35">
      <c r="A433" s="151" t="s">
        <v>1199</v>
      </c>
      <c r="B433" s="151" t="s">
        <v>385</v>
      </c>
      <c r="C433" s="151" t="s">
        <v>124</v>
      </c>
      <c r="D433" t="s">
        <v>1516</v>
      </c>
      <c r="E433" s="150">
        <v>104.428</v>
      </c>
      <c r="F433" t="s">
        <v>1516</v>
      </c>
      <c r="G433" s="175">
        <v>-4860079</v>
      </c>
      <c r="H433" s="150">
        <v>3.5682284305978598E-2</v>
      </c>
      <c r="I433" s="150">
        <v>-5007719</v>
      </c>
      <c r="J433" s="150">
        <v>1.47861240188402E-2</v>
      </c>
      <c r="K433" s="150">
        <v>0.89857383436542104</v>
      </c>
      <c r="L433" s="176">
        <v>181743.5</v>
      </c>
      <c r="M433" s="175">
        <v>63867</v>
      </c>
      <c r="N433" s="150">
        <v>75</v>
      </c>
      <c r="O433" s="150">
        <v>47.38</v>
      </c>
      <c r="P433" s="150">
        <v>0</v>
      </c>
      <c r="Q433" s="150">
        <v>-40.82</v>
      </c>
      <c r="R433" s="150">
        <v>11239</v>
      </c>
      <c r="S433" s="150">
        <v>5282.0796449999998</v>
      </c>
      <c r="T433" s="150">
        <v>6114.0749229134299</v>
      </c>
      <c r="U433" s="150">
        <v>0.112393772888671</v>
      </c>
      <c r="V433" s="150">
        <v>0.104123946620271</v>
      </c>
      <c r="W433" s="150">
        <v>8.6242167974731505E-3</v>
      </c>
      <c r="X433" s="150">
        <v>9709.6</v>
      </c>
      <c r="Y433" s="150">
        <v>310.94</v>
      </c>
      <c r="Z433" s="150">
        <v>67724.143950601399</v>
      </c>
      <c r="AA433" s="150">
        <v>11.169753086419799</v>
      </c>
      <c r="AB433" s="150">
        <v>16.987456245577899</v>
      </c>
      <c r="AC433" s="150">
        <v>35</v>
      </c>
      <c r="AD433" s="150">
        <v>150.91656128571401</v>
      </c>
      <c r="AE433" s="150">
        <v>0.38829999999999998</v>
      </c>
      <c r="AF433" s="150">
        <v>0.114269170158736</v>
      </c>
      <c r="AG433" s="150">
        <v>0.15461229876383101</v>
      </c>
      <c r="AH433" s="150">
        <v>0.27307453084345901</v>
      </c>
      <c r="AI433" s="150">
        <v>159.029408198179</v>
      </c>
      <c r="AJ433" s="150">
        <v>6.4538226393620999</v>
      </c>
      <c r="AK433" s="150">
        <v>1.33546393716235</v>
      </c>
      <c r="AL433" s="150">
        <v>3.5773150906065001</v>
      </c>
      <c r="AM433" s="150">
        <v>2.4</v>
      </c>
      <c r="AN433" s="150">
        <v>1.40617646896972</v>
      </c>
      <c r="AO433" s="150">
        <v>28</v>
      </c>
      <c r="AP433" s="150">
        <v>7.9134257693608406E-2</v>
      </c>
      <c r="AQ433" s="150">
        <v>103.57</v>
      </c>
      <c r="AR433" s="150">
        <v>4.5504481190930299</v>
      </c>
      <c r="AS433" s="150">
        <v>-43178.819999999803</v>
      </c>
      <c r="AT433" s="150">
        <v>0.35489914608350398</v>
      </c>
      <c r="AU433" s="150">
        <v>59365040.740000002</v>
      </c>
    </row>
    <row r="434" spans="1:47" ht="14.5" x14ac:dyDescent="0.35">
      <c r="A434" s="151" t="s">
        <v>1200</v>
      </c>
      <c r="B434" s="151" t="s">
        <v>498</v>
      </c>
      <c r="C434" s="151" t="s">
        <v>392</v>
      </c>
      <c r="D434" t="s">
        <v>1519</v>
      </c>
      <c r="E434" s="150">
        <v>99.477999999999994</v>
      </c>
      <c r="F434" t="s">
        <v>1519</v>
      </c>
      <c r="G434" s="175">
        <v>335478</v>
      </c>
      <c r="H434" s="150">
        <v>0.25507634918342598</v>
      </c>
      <c r="I434" s="150">
        <v>327708</v>
      </c>
      <c r="J434" s="150">
        <v>0</v>
      </c>
      <c r="K434" s="150">
        <v>0.73841515876100505</v>
      </c>
      <c r="L434" s="176">
        <v>168776.19</v>
      </c>
      <c r="M434" s="175">
        <v>39406</v>
      </c>
      <c r="N434" s="150">
        <v>5</v>
      </c>
      <c r="O434" s="150">
        <v>0.55000000000000004</v>
      </c>
      <c r="P434" s="150">
        <v>0</v>
      </c>
      <c r="Q434" s="150">
        <v>191.98</v>
      </c>
      <c r="R434" s="150">
        <v>10550</v>
      </c>
      <c r="S434" s="150">
        <v>524.40189499999997</v>
      </c>
      <c r="T434" s="150">
        <v>594.40774746652903</v>
      </c>
      <c r="U434" s="150">
        <v>0.23371996968088801</v>
      </c>
      <c r="V434" s="150">
        <v>0.100087599797861</v>
      </c>
      <c r="W434" s="150">
        <v>0</v>
      </c>
      <c r="X434" s="150">
        <v>9307.5</v>
      </c>
      <c r="Y434" s="150">
        <v>34.14</v>
      </c>
      <c r="Z434" s="150">
        <v>59586.588752196803</v>
      </c>
      <c r="AA434" s="150">
        <v>15.546875</v>
      </c>
      <c r="AB434" s="150">
        <v>15.360336701816101</v>
      </c>
      <c r="AC434" s="150">
        <v>6</v>
      </c>
      <c r="AD434" s="150">
        <v>87.400315833333295</v>
      </c>
      <c r="AE434" s="150">
        <v>0.44369999999999998</v>
      </c>
      <c r="AF434" s="150">
        <v>0.12960696471692401</v>
      </c>
      <c r="AG434" s="150">
        <v>2.4648372373762401E-2</v>
      </c>
      <c r="AH434" s="150">
        <v>0.25928402344718099</v>
      </c>
      <c r="AI434" s="150">
        <v>164.70954972426301</v>
      </c>
      <c r="AJ434" s="150">
        <v>6.4553621460161601</v>
      </c>
      <c r="AK434" s="150">
        <v>0.63802579479936095</v>
      </c>
      <c r="AL434" s="150">
        <v>4.3141566906708002</v>
      </c>
      <c r="AM434" s="150">
        <v>4</v>
      </c>
      <c r="AN434" s="150">
        <v>0.81627469252779905</v>
      </c>
      <c r="AO434" s="150">
        <v>36</v>
      </c>
      <c r="AP434" s="150">
        <v>0</v>
      </c>
      <c r="AQ434" s="150">
        <v>3.06</v>
      </c>
      <c r="AR434" s="150">
        <v>3.4475092891830701</v>
      </c>
      <c r="AS434" s="150">
        <v>10417.11</v>
      </c>
      <c r="AT434" s="150">
        <v>0.57035347754501198</v>
      </c>
      <c r="AU434" s="150">
        <v>5532428.6299999999</v>
      </c>
    </row>
    <row r="435" spans="1:47" ht="14.5" x14ac:dyDescent="0.35">
      <c r="A435" s="151" t="s">
        <v>1201</v>
      </c>
      <c r="B435" s="151" t="s">
        <v>484</v>
      </c>
      <c r="C435" s="151" t="s">
        <v>216</v>
      </c>
      <c r="D435" t="s">
        <v>1518</v>
      </c>
      <c r="E435" s="150">
        <v>94.248999999999995</v>
      </c>
      <c r="F435" t="s">
        <v>1516</v>
      </c>
      <c r="G435" s="175">
        <v>1700906</v>
      </c>
      <c r="H435" s="150">
        <v>0.26356239029178402</v>
      </c>
      <c r="I435" s="150">
        <v>621806</v>
      </c>
      <c r="J435" s="150">
        <v>0</v>
      </c>
      <c r="K435" s="150">
        <v>0.77294809794585595</v>
      </c>
      <c r="L435" s="176">
        <v>118976.14</v>
      </c>
      <c r="M435" s="175">
        <v>54146</v>
      </c>
      <c r="N435" s="150">
        <v>117</v>
      </c>
      <c r="O435" s="150">
        <v>197.73</v>
      </c>
      <c r="P435" s="150">
        <v>0</v>
      </c>
      <c r="Q435" s="150">
        <v>-106.37</v>
      </c>
      <c r="R435" s="150">
        <v>11871.1</v>
      </c>
      <c r="S435" s="150">
        <v>10403.417576</v>
      </c>
      <c r="T435" s="150">
        <v>12804.203173277099</v>
      </c>
      <c r="U435" s="150">
        <v>0.28235003320220498</v>
      </c>
      <c r="V435" s="150">
        <v>0.145470017899818</v>
      </c>
      <c r="W435" s="150">
        <v>4.3749230546121801E-2</v>
      </c>
      <c r="X435" s="150">
        <v>9645.2999999999993</v>
      </c>
      <c r="Y435" s="150">
        <v>551.49</v>
      </c>
      <c r="Z435" s="150">
        <v>75485.471141815797</v>
      </c>
      <c r="AA435" s="150">
        <v>13.099827882960399</v>
      </c>
      <c r="AB435" s="150">
        <v>18.864199851311898</v>
      </c>
      <c r="AC435" s="150">
        <v>79.5</v>
      </c>
      <c r="AD435" s="150">
        <v>130.86059844025201</v>
      </c>
      <c r="AE435" t="s">
        <v>1581</v>
      </c>
      <c r="AF435" s="150">
        <v>0.111568124490422</v>
      </c>
      <c r="AG435" s="150">
        <v>0.127097672532445</v>
      </c>
      <c r="AH435" s="150">
        <v>0.26400944877126697</v>
      </c>
      <c r="AI435" s="150">
        <v>154.90323138789299</v>
      </c>
      <c r="AJ435" s="150">
        <v>7.25861471415549</v>
      </c>
      <c r="AK435" s="150">
        <v>1.62546653693432</v>
      </c>
      <c r="AL435" s="150">
        <v>3.8020509542836201</v>
      </c>
      <c r="AM435" s="150">
        <v>0.5</v>
      </c>
      <c r="AN435" s="150">
        <v>1.1316325318924201</v>
      </c>
      <c r="AO435" s="150">
        <v>39</v>
      </c>
      <c r="AP435" s="150">
        <v>5.3946914856945902E-2</v>
      </c>
      <c r="AQ435" s="150">
        <v>130.72</v>
      </c>
      <c r="AR435" s="150">
        <v>3.8268850459603101</v>
      </c>
      <c r="AS435" s="150">
        <v>351527.390000001</v>
      </c>
      <c r="AT435" s="150">
        <v>0.50421091226480497</v>
      </c>
      <c r="AU435" s="150">
        <v>123500333.76000001</v>
      </c>
    </row>
    <row r="436" spans="1:47" ht="14.5" x14ac:dyDescent="0.35">
      <c r="A436" s="151" t="s">
        <v>1202</v>
      </c>
      <c r="B436" s="151" t="s">
        <v>499</v>
      </c>
      <c r="C436" s="151" t="s">
        <v>392</v>
      </c>
      <c r="D436" t="s">
        <v>1518</v>
      </c>
      <c r="E436" s="150">
        <v>96.213999999999999</v>
      </c>
      <c r="F436" t="s">
        <v>1516</v>
      </c>
      <c r="G436" s="175">
        <v>-919878</v>
      </c>
      <c r="H436" s="150">
        <v>0.15683631942783599</v>
      </c>
      <c r="I436" s="150">
        <v>-904909</v>
      </c>
      <c r="J436" s="150">
        <v>0</v>
      </c>
      <c r="K436" s="150">
        <v>0.77860956887640598</v>
      </c>
      <c r="L436" s="176">
        <v>136145.9</v>
      </c>
      <c r="M436" s="175">
        <v>38981</v>
      </c>
      <c r="N436" s="150">
        <v>51</v>
      </c>
      <c r="O436" s="150">
        <v>21.42</v>
      </c>
      <c r="P436" s="150">
        <v>0</v>
      </c>
      <c r="Q436" s="150">
        <v>-76.88</v>
      </c>
      <c r="R436" s="150">
        <v>12054.5</v>
      </c>
      <c r="S436" s="150">
        <v>1196.4967859999999</v>
      </c>
      <c r="T436" s="150">
        <v>1425.38791083192</v>
      </c>
      <c r="U436" s="150">
        <v>0.36259456028325698</v>
      </c>
      <c r="V436" s="150">
        <v>0.14334468759701299</v>
      </c>
      <c r="W436" s="150">
        <v>1.06390624270344E-2</v>
      </c>
      <c r="X436" s="150">
        <v>10118.700000000001</v>
      </c>
      <c r="Y436" s="150">
        <v>81.010000000000005</v>
      </c>
      <c r="Z436" s="150">
        <v>59729.278360696197</v>
      </c>
      <c r="AA436" s="150">
        <v>14.6354166666667</v>
      </c>
      <c r="AB436" s="150">
        <v>14.769741834341399</v>
      </c>
      <c r="AC436" s="150">
        <v>11</v>
      </c>
      <c r="AD436" s="150">
        <v>108.772435090909</v>
      </c>
      <c r="AE436" s="150">
        <v>0.44369999999999998</v>
      </c>
      <c r="AF436" s="150">
        <v>0.11813085486880499</v>
      </c>
      <c r="AG436" s="150">
        <v>0.172592111291304</v>
      </c>
      <c r="AH436" s="150">
        <v>0.29694918114480401</v>
      </c>
      <c r="AI436" s="150">
        <v>219.71224918944301</v>
      </c>
      <c r="AJ436" s="150">
        <v>5.4128281187591503</v>
      </c>
      <c r="AK436" s="150">
        <v>1.6898097266865699</v>
      </c>
      <c r="AL436" s="150">
        <v>1.91892120128573</v>
      </c>
      <c r="AM436" s="150">
        <v>0.5</v>
      </c>
      <c r="AN436" s="150">
        <v>1.27616092975953</v>
      </c>
      <c r="AO436" s="150">
        <v>74</v>
      </c>
      <c r="AP436" s="150">
        <v>5.5091819699499202E-2</v>
      </c>
      <c r="AQ436" s="150">
        <v>6.86</v>
      </c>
      <c r="AR436" s="150">
        <v>4.1284624715196596</v>
      </c>
      <c r="AS436" s="150">
        <v>1570.3999999999701</v>
      </c>
      <c r="AT436" s="150">
        <v>0.46599465843538901</v>
      </c>
      <c r="AU436" s="150">
        <v>14423135.699999999</v>
      </c>
    </row>
    <row r="437" spans="1:47" ht="14.5" x14ac:dyDescent="0.35">
      <c r="A437" s="151" t="s">
        <v>1203</v>
      </c>
      <c r="B437" s="151" t="s">
        <v>271</v>
      </c>
      <c r="C437" s="151" t="s">
        <v>272</v>
      </c>
      <c r="D437" t="s">
        <v>1520</v>
      </c>
      <c r="E437" s="150">
        <v>82.343999999999994</v>
      </c>
      <c r="F437" t="s">
        <v>1520</v>
      </c>
      <c r="G437" s="175">
        <v>556363</v>
      </c>
      <c r="H437" s="150">
        <v>0.41379790831396102</v>
      </c>
      <c r="I437" s="150">
        <v>580243</v>
      </c>
      <c r="J437" s="150">
        <v>0</v>
      </c>
      <c r="K437" s="150">
        <v>0.68347087099553905</v>
      </c>
      <c r="L437" s="176">
        <v>108633.92</v>
      </c>
      <c r="M437" s="175">
        <v>33712</v>
      </c>
      <c r="N437" s="150">
        <v>65</v>
      </c>
      <c r="O437" s="150">
        <v>38.770000000000003</v>
      </c>
      <c r="P437" s="150">
        <v>0</v>
      </c>
      <c r="Q437" s="150">
        <v>-92.12</v>
      </c>
      <c r="R437" s="150">
        <v>12267.1</v>
      </c>
      <c r="S437" s="150">
        <v>3170.851623</v>
      </c>
      <c r="T437" s="150">
        <v>3877.3251844421002</v>
      </c>
      <c r="U437" s="150">
        <v>0.52181292180255401</v>
      </c>
      <c r="V437" s="150">
        <v>0.140870467025319</v>
      </c>
      <c r="W437" s="150">
        <v>3.1279763859199698E-3</v>
      </c>
      <c r="X437" s="150">
        <v>10032</v>
      </c>
      <c r="Y437" s="150">
        <v>208.9</v>
      </c>
      <c r="Z437" s="150">
        <v>63020.020153183403</v>
      </c>
      <c r="AA437" s="150">
        <v>11.7710280373832</v>
      </c>
      <c r="AB437" s="150">
        <v>15.178801450454801</v>
      </c>
      <c r="AC437" s="150">
        <v>25</v>
      </c>
      <c r="AD437" s="150">
        <v>126.83406492</v>
      </c>
      <c r="AE437" s="150">
        <v>0.41039999999999999</v>
      </c>
      <c r="AF437" s="150">
        <v>0.119742576671128</v>
      </c>
      <c r="AG437" s="150">
        <v>0.18003331803929501</v>
      </c>
      <c r="AH437" s="150">
        <v>0.30549033563220401</v>
      </c>
      <c r="AI437" s="150">
        <v>176.53995410557201</v>
      </c>
      <c r="AJ437" s="150">
        <v>5.1790432882800799</v>
      </c>
      <c r="AK437" s="150">
        <v>1.3557200838898</v>
      </c>
      <c r="AL437" s="150">
        <v>2.9215418859484599</v>
      </c>
      <c r="AM437" s="150">
        <v>3.3</v>
      </c>
      <c r="AN437" s="150">
        <v>1.4870990589181301</v>
      </c>
      <c r="AO437" s="150">
        <v>53</v>
      </c>
      <c r="AP437" s="150">
        <v>5.1198257080610002E-2</v>
      </c>
      <c r="AQ437" s="150">
        <v>32.51</v>
      </c>
      <c r="AR437" s="150">
        <v>3.0233773464168099</v>
      </c>
      <c r="AS437" s="150">
        <v>-21085.8999999999</v>
      </c>
      <c r="AT437" s="150">
        <v>0.59694618444080305</v>
      </c>
      <c r="AU437" s="150">
        <v>38897287.579999998</v>
      </c>
    </row>
    <row r="438" spans="1:47" ht="14.5" x14ac:dyDescent="0.35">
      <c r="A438" s="151" t="s">
        <v>1204</v>
      </c>
      <c r="B438" s="151" t="s">
        <v>718</v>
      </c>
      <c r="C438" s="151" t="s">
        <v>100</v>
      </c>
      <c r="D438" t="s">
        <v>1517</v>
      </c>
      <c r="E438" s="150">
        <v>94.617999999999995</v>
      </c>
      <c r="F438" t="s">
        <v>1517</v>
      </c>
      <c r="G438" s="175">
        <v>1659240</v>
      </c>
      <c r="H438" s="150">
        <v>0.511734270173273</v>
      </c>
      <c r="I438" s="150">
        <v>648459</v>
      </c>
      <c r="J438" s="150">
        <v>0</v>
      </c>
      <c r="K438" s="150">
        <v>0.698604384803451</v>
      </c>
      <c r="L438" s="176">
        <v>157049.98000000001</v>
      </c>
      <c r="M438" s="175">
        <v>39698</v>
      </c>
      <c r="N438" s="150">
        <v>173</v>
      </c>
      <c r="O438" s="150">
        <v>166.68</v>
      </c>
      <c r="P438" s="150">
        <v>0</v>
      </c>
      <c r="Q438" s="150">
        <v>-91.79</v>
      </c>
      <c r="R438" s="150">
        <v>9440.7000000000007</v>
      </c>
      <c r="S438" s="150">
        <v>6061.3619509999999</v>
      </c>
      <c r="T438" s="150">
        <v>7346.9710463865604</v>
      </c>
      <c r="U438" s="150">
        <v>0.42374609927002499</v>
      </c>
      <c r="V438" s="150">
        <v>0.12781600624793299</v>
      </c>
      <c r="W438" s="150">
        <v>9.5921424046303393E-3</v>
      </c>
      <c r="X438" s="150">
        <v>7788.7</v>
      </c>
      <c r="Y438" s="150">
        <v>318.20999999999998</v>
      </c>
      <c r="Z438" s="150">
        <v>54778.648628264396</v>
      </c>
      <c r="AA438" s="150">
        <v>11.8387096774194</v>
      </c>
      <c r="AB438" s="150">
        <v>19.0483075673298</v>
      </c>
      <c r="AC438" s="150">
        <v>26.08</v>
      </c>
      <c r="AD438" s="150">
        <v>232.41418523773001</v>
      </c>
      <c r="AE438" s="150">
        <v>0.55469999999999997</v>
      </c>
      <c r="AF438" s="150">
        <v>0.106384045001</v>
      </c>
      <c r="AG438" s="150">
        <v>0.167149722712052</v>
      </c>
      <c r="AH438" s="150">
        <v>0.27830121485255099</v>
      </c>
      <c r="AI438" s="150">
        <v>160.52596889375201</v>
      </c>
      <c r="AJ438" s="150">
        <v>7.7056251451686801</v>
      </c>
      <c r="AK438" s="150">
        <v>1.1412987073049901</v>
      </c>
      <c r="AL438" s="150">
        <v>3.41739797082443</v>
      </c>
      <c r="AM438" s="150">
        <v>0</v>
      </c>
      <c r="AN438" s="150">
        <v>1.13806924770816</v>
      </c>
      <c r="AO438" s="150">
        <v>29</v>
      </c>
      <c r="AP438" s="150">
        <v>4.91803278688525E-2</v>
      </c>
      <c r="AQ438" s="150">
        <v>119.28</v>
      </c>
      <c r="AR438" s="150">
        <v>3.43231115372603</v>
      </c>
      <c r="AS438" s="150">
        <v>548964.9</v>
      </c>
      <c r="AT438" s="150">
        <v>0.51815545799234497</v>
      </c>
      <c r="AU438" s="150">
        <v>57223199.060000002</v>
      </c>
    </row>
    <row r="439" spans="1:47" ht="14.5" x14ac:dyDescent="0.35">
      <c r="A439" s="151" t="s">
        <v>1205</v>
      </c>
      <c r="B439" s="151" t="s">
        <v>597</v>
      </c>
      <c r="C439" s="151" t="s">
        <v>233</v>
      </c>
      <c r="D439" t="s">
        <v>1518</v>
      </c>
      <c r="E439" s="150">
        <v>90.233999999999995</v>
      </c>
      <c r="F439" t="s">
        <v>1518</v>
      </c>
      <c r="G439" s="175">
        <v>-501369</v>
      </c>
      <c r="H439" s="150">
        <v>0.17794183445929401</v>
      </c>
      <c r="I439" s="150">
        <v>-501369</v>
      </c>
      <c r="J439" s="150">
        <v>0</v>
      </c>
      <c r="K439" s="150">
        <v>0.66773284325064497</v>
      </c>
      <c r="L439" s="176">
        <v>158549.26999999999</v>
      </c>
      <c r="M439" s="175">
        <v>43339</v>
      </c>
      <c r="N439" s="150">
        <v>30</v>
      </c>
      <c r="O439" s="150">
        <v>104.97</v>
      </c>
      <c r="P439" s="150">
        <v>0</v>
      </c>
      <c r="Q439" s="150">
        <v>115.65</v>
      </c>
      <c r="R439" s="150">
        <v>8096.6</v>
      </c>
      <c r="S439" s="150">
        <v>1307.4443040000001</v>
      </c>
      <c r="T439" s="150">
        <v>1501.52876972845</v>
      </c>
      <c r="U439" s="150">
        <v>0.34152646704252998</v>
      </c>
      <c r="V439" s="150">
        <v>9.6827558629220198E-2</v>
      </c>
      <c r="W439" s="150">
        <v>2.0627967797548299E-2</v>
      </c>
      <c r="X439" s="150">
        <v>7050</v>
      </c>
      <c r="Y439" s="150">
        <v>81.099999999999994</v>
      </c>
      <c r="Z439" s="150">
        <v>47475.881627620198</v>
      </c>
      <c r="AA439" s="150">
        <v>14.1204819277108</v>
      </c>
      <c r="AB439" s="150">
        <v>16.121384759556101</v>
      </c>
      <c r="AC439" s="150">
        <v>7</v>
      </c>
      <c r="AD439" s="150">
        <v>186.777757714286</v>
      </c>
      <c r="AE439" s="150">
        <v>0.41039999999999999</v>
      </c>
      <c r="AF439" s="150">
        <v>0.12901507316685601</v>
      </c>
      <c r="AG439" s="150">
        <v>0.128570941354063</v>
      </c>
      <c r="AH439" s="150">
        <v>0.26155918877259199</v>
      </c>
      <c r="AI439" s="150">
        <v>161.16480017951099</v>
      </c>
      <c r="AJ439" s="150">
        <v>4.2387763983408799</v>
      </c>
      <c r="AK439" s="150">
        <v>0.95518014939681295</v>
      </c>
      <c r="AL439" s="150">
        <v>2.47704186717541</v>
      </c>
      <c r="AM439" s="150">
        <v>0</v>
      </c>
      <c r="AN439" s="150">
        <v>1.72194959974316</v>
      </c>
      <c r="AO439" s="150">
        <v>35</v>
      </c>
      <c r="AP439" s="150">
        <v>0.20310765815760301</v>
      </c>
      <c r="AQ439" s="150">
        <v>25.43</v>
      </c>
      <c r="AR439" s="150">
        <v>3.53390020777127</v>
      </c>
      <c r="AS439" s="150">
        <v>-2947.6100000000401</v>
      </c>
      <c r="AT439" s="150">
        <v>0.44420842708247199</v>
      </c>
      <c r="AU439" s="150">
        <v>10585846.76</v>
      </c>
    </row>
    <row r="440" spans="1:47" ht="14.5" x14ac:dyDescent="0.35">
      <c r="A440" s="151" t="s">
        <v>1206</v>
      </c>
      <c r="B440" s="151" t="s">
        <v>679</v>
      </c>
      <c r="C440" s="151" t="s">
        <v>228</v>
      </c>
      <c r="D440" t="s">
        <v>1517</v>
      </c>
      <c r="E440" s="150">
        <v>85.037000000000006</v>
      </c>
      <c r="F440" t="s">
        <v>1517</v>
      </c>
      <c r="G440" s="175">
        <v>383103</v>
      </c>
      <c r="H440" s="150">
        <v>0.56067004634891004</v>
      </c>
      <c r="I440" s="150">
        <v>383103</v>
      </c>
      <c r="J440" s="150">
        <v>0</v>
      </c>
      <c r="K440" s="150">
        <v>0.68427043090185202</v>
      </c>
      <c r="L440" s="176">
        <v>115675.31</v>
      </c>
      <c r="M440" s="175">
        <v>32904</v>
      </c>
      <c r="N440" s="150">
        <v>10</v>
      </c>
      <c r="O440" s="150">
        <v>32.869999999999997</v>
      </c>
      <c r="P440" s="150">
        <v>0</v>
      </c>
      <c r="Q440" s="150">
        <v>64.2</v>
      </c>
      <c r="R440" s="150">
        <v>13080.4</v>
      </c>
      <c r="S440" s="150">
        <v>678.74039700000003</v>
      </c>
      <c r="T440" s="150">
        <v>830.64151041897401</v>
      </c>
      <c r="U440" s="150">
        <v>0.49166697528981801</v>
      </c>
      <c r="V440" s="150">
        <v>0.136279267314628</v>
      </c>
      <c r="W440" s="150">
        <v>1.8659667313127399E-3</v>
      </c>
      <c r="X440" s="150">
        <v>10688.4</v>
      </c>
      <c r="Y440" s="150">
        <v>60.83</v>
      </c>
      <c r="Z440" s="150">
        <v>47871.800098635496</v>
      </c>
      <c r="AA440" s="150">
        <v>11.765625</v>
      </c>
      <c r="AB440" s="150">
        <v>11.1579877856321</v>
      </c>
      <c r="AC440" s="150">
        <v>11.25</v>
      </c>
      <c r="AD440" s="150">
        <v>60.332479733333301</v>
      </c>
      <c r="AE440" s="150">
        <v>0.31059999999999999</v>
      </c>
      <c r="AF440" s="150">
        <v>0.113098417632924</v>
      </c>
      <c r="AG440" s="150">
        <v>0.18709984497878199</v>
      </c>
      <c r="AH440" s="150">
        <v>0.30260222642268703</v>
      </c>
      <c r="AI440" s="150">
        <v>224.52767018669101</v>
      </c>
      <c r="AJ440" s="150">
        <v>6.4469081209480601</v>
      </c>
      <c r="AK440" s="150">
        <v>2.0018854169400799</v>
      </c>
      <c r="AL440" s="150">
        <v>3.6144682275125302</v>
      </c>
      <c r="AM440" s="150">
        <v>0.5</v>
      </c>
      <c r="AN440" s="150">
        <v>1.3291035195390799</v>
      </c>
      <c r="AO440" s="150">
        <v>66</v>
      </c>
      <c r="AP440" s="150">
        <v>2.6178010471204199E-3</v>
      </c>
      <c r="AQ440" s="150">
        <v>5.17</v>
      </c>
      <c r="AR440" s="150">
        <v>3.1577149741367898</v>
      </c>
      <c r="AS440" s="150">
        <v>-28673.16</v>
      </c>
      <c r="AT440" s="150">
        <v>0.62593068914453398</v>
      </c>
      <c r="AU440" s="150">
        <v>8878227.9299999997</v>
      </c>
    </row>
    <row r="441" spans="1:47" ht="14.5" x14ac:dyDescent="0.35">
      <c r="A441" s="151" t="s">
        <v>1207</v>
      </c>
      <c r="B441" s="151" t="s">
        <v>590</v>
      </c>
      <c r="C441" s="151" t="s">
        <v>136</v>
      </c>
      <c r="D441" t="s">
        <v>1518</v>
      </c>
      <c r="E441" s="150">
        <v>99.456000000000003</v>
      </c>
      <c r="F441" t="s">
        <v>1516</v>
      </c>
      <c r="G441" s="175">
        <v>945370</v>
      </c>
      <c r="H441" s="150">
        <v>0.26696595810961599</v>
      </c>
      <c r="I441" s="150">
        <v>899402</v>
      </c>
      <c r="J441" s="150">
        <v>1.9215320457718298E-2</v>
      </c>
      <c r="K441" s="150">
        <v>0.65308182129158598</v>
      </c>
      <c r="L441" s="176">
        <v>205143.13</v>
      </c>
      <c r="M441" s="175">
        <v>51219</v>
      </c>
      <c r="N441" s="150">
        <v>44</v>
      </c>
      <c r="O441" s="150">
        <v>29.26</v>
      </c>
      <c r="P441" s="150">
        <v>0</v>
      </c>
      <c r="Q441" s="150">
        <v>-41.84</v>
      </c>
      <c r="R441" s="150">
        <v>10149.6</v>
      </c>
      <c r="S441" s="150">
        <v>1814.7664119999999</v>
      </c>
      <c r="T441" s="150">
        <v>2042.94095687864</v>
      </c>
      <c r="U441" s="150">
        <v>0.11892545209835</v>
      </c>
      <c r="V441" s="150">
        <v>9.1817080092619699E-2</v>
      </c>
      <c r="W441" s="150">
        <v>5.3499899137432298E-3</v>
      </c>
      <c r="X441" s="150">
        <v>9016</v>
      </c>
      <c r="Y441" s="150">
        <v>111.63</v>
      </c>
      <c r="Z441" s="150">
        <v>57632.676878975202</v>
      </c>
      <c r="AA441" s="150">
        <v>11.8965517241379</v>
      </c>
      <c r="AB441" s="150">
        <v>16.256977622502902</v>
      </c>
      <c r="AC441" s="150">
        <v>11.34</v>
      </c>
      <c r="AD441" s="150">
        <v>160.03231146384499</v>
      </c>
      <c r="AE441" s="150">
        <v>0.54359999999999997</v>
      </c>
      <c r="AF441" s="150">
        <v>0.123262020378117</v>
      </c>
      <c r="AG441" s="150">
        <v>0.154950635088967</v>
      </c>
      <c r="AH441" s="150">
        <v>0.28436830465741397</v>
      </c>
      <c r="AI441" s="150">
        <v>219.68061419025199</v>
      </c>
      <c r="AJ441" s="150">
        <v>5.0298099676674104</v>
      </c>
      <c r="AK441" s="150">
        <v>1.22248855566899</v>
      </c>
      <c r="AL441" s="150">
        <v>2.2083467989735799</v>
      </c>
      <c r="AM441" s="150">
        <v>1</v>
      </c>
      <c r="AN441" s="150">
        <v>0.800209657368399</v>
      </c>
      <c r="AO441" s="150">
        <v>18</v>
      </c>
      <c r="AP441" s="150">
        <v>5.41624874623872E-2</v>
      </c>
      <c r="AQ441" s="150">
        <v>48.83</v>
      </c>
      <c r="AR441" s="150">
        <v>4.9610425948427199</v>
      </c>
      <c r="AS441" s="150">
        <v>-17818.14</v>
      </c>
      <c r="AT441" s="150">
        <v>0.225511116634001</v>
      </c>
      <c r="AU441" s="150">
        <v>18419156.960000001</v>
      </c>
    </row>
    <row r="442" spans="1:47" ht="14.5" x14ac:dyDescent="0.35">
      <c r="A442" s="151" t="s">
        <v>1208</v>
      </c>
      <c r="B442" s="151" t="s">
        <v>273</v>
      </c>
      <c r="C442" s="151" t="s">
        <v>274</v>
      </c>
      <c r="D442" t="s">
        <v>1518</v>
      </c>
      <c r="E442" s="150">
        <v>89.88</v>
      </c>
      <c r="F442" t="s">
        <v>1518</v>
      </c>
      <c r="G442" s="175">
        <v>-314023</v>
      </c>
      <c r="H442" s="150">
        <v>0.44980626232195198</v>
      </c>
      <c r="I442" s="150">
        <v>-365584</v>
      </c>
      <c r="J442" s="150">
        <v>0</v>
      </c>
      <c r="K442" s="150">
        <v>0.78181808382127504</v>
      </c>
      <c r="L442" s="176">
        <v>363246.86</v>
      </c>
      <c r="M442" s="175">
        <v>37168</v>
      </c>
      <c r="N442" s="150">
        <v>17</v>
      </c>
      <c r="O442" s="150">
        <v>14.4</v>
      </c>
      <c r="P442" s="150">
        <v>0</v>
      </c>
      <c r="Q442" s="150">
        <v>12.61</v>
      </c>
      <c r="R442" s="150">
        <v>13015.7</v>
      </c>
      <c r="S442" s="150">
        <v>1653.9669510000001</v>
      </c>
      <c r="T442" s="150">
        <v>2107.07540254781</v>
      </c>
      <c r="U442" s="150">
        <v>0.433719779930476</v>
      </c>
      <c r="V442" s="150">
        <v>0.19541309806981799</v>
      </c>
      <c r="W442" s="150">
        <v>1.21843909806152E-3</v>
      </c>
      <c r="X442" s="150">
        <v>10216.799999999999</v>
      </c>
      <c r="Y442" s="150">
        <v>113.55</v>
      </c>
      <c r="Z442" s="150">
        <v>62979.848084544203</v>
      </c>
      <c r="AA442" s="150">
        <v>10.801652892562</v>
      </c>
      <c r="AB442" s="150">
        <v>14.5659793130779</v>
      </c>
      <c r="AC442" s="150">
        <v>14</v>
      </c>
      <c r="AD442" s="150">
        <v>118.1404965</v>
      </c>
      <c r="AE442" s="150">
        <v>0.49930000000000002</v>
      </c>
      <c r="AF442" s="150">
        <v>0.121477833328604</v>
      </c>
      <c r="AG442" s="150">
        <v>0.115265316284344</v>
      </c>
      <c r="AH442" s="150">
        <v>0.239864660862524</v>
      </c>
      <c r="AI442" s="150">
        <v>210.301058186017</v>
      </c>
      <c r="AJ442" s="150">
        <v>7.1852468008889403</v>
      </c>
      <c r="AK442" s="150">
        <v>1.2494713237175501</v>
      </c>
      <c r="AL442" s="150">
        <v>3.60089100741452</v>
      </c>
      <c r="AM442" s="150">
        <v>1</v>
      </c>
      <c r="AN442" s="150">
        <v>0.74269095819756503</v>
      </c>
      <c r="AO442" s="150">
        <v>48</v>
      </c>
      <c r="AP442" s="150">
        <v>2.1621621621621599E-2</v>
      </c>
      <c r="AQ442" s="150">
        <v>8.92</v>
      </c>
      <c r="AR442" s="150">
        <v>3.7541794390652798</v>
      </c>
      <c r="AS442" s="150">
        <v>-39646.789999999899</v>
      </c>
      <c r="AT442" s="150">
        <v>0.52550425275496704</v>
      </c>
      <c r="AU442" s="150">
        <v>21527585.91</v>
      </c>
    </row>
    <row r="443" spans="1:47" ht="14.5" x14ac:dyDescent="0.35">
      <c r="A443" s="151" t="s">
        <v>1209</v>
      </c>
      <c r="B443" s="151" t="s">
        <v>275</v>
      </c>
      <c r="C443" s="151" t="s">
        <v>250</v>
      </c>
      <c r="D443" t="s">
        <v>1520</v>
      </c>
      <c r="E443" s="150">
        <v>73.38</v>
      </c>
      <c r="F443" t="s">
        <v>1520</v>
      </c>
      <c r="G443" s="175">
        <v>-678970</v>
      </c>
      <c r="H443" s="150">
        <v>1.9128871218931601E-2</v>
      </c>
      <c r="I443" s="150">
        <v>-712226</v>
      </c>
      <c r="J443" s="150">
        <v>0</v>
      </c>
      <c r="K443" s="150">
        <v>0.61016702033205406</v>
      </c>
      <c r="L443" s="176">
        <v>93336.38</v>
      </c>
      <c r="M443" s="175">
        <v>28342</v>
      </c>
      <c r="N443" s="150">
        <v>44</v>
      </c>
      <c r="O443" s="150">
        <v>336.19</v>
      </c>
      <c r="P443" s="150">
        <v>36</v>
      </c>
      <c r="Q443" s="150">
        <v>-664.37</v>
      </c>
      <c r="R443" s="150">
        <v>14260.8</v>
      </c>
      <c r="S443" s="150">
        <v>1669.357497</v>
      </c>
      <c r="T443" s="150">
        <v>2537.9267005624001</v>
      </c>
      <c r="U443" s="150">
        <v>0.98225007821676902</v>
      </c>
      <c r="V443" s="150">
        <v>0.238212055065878</v>
      </c>
      <c r="W443" s="150">
        <v>7.26166685193855E-3</v>
      </c>
      <c r="X443" s="150">
        <v>9380.2999999999993</v>
      </c>
      <c r="Y443" s="150">
        <v>135.55000000000001</v>
      </c>
      <c r="Z443" s="150">
        <v>55762.315012910403</v>
      </c>
      <c r="AA443" s="150">
        <v>13.8206896551724</v>
      </c>
      <c r="AB443" s="150">
        <v>12.315437085946099</v>
      </c>
      <c r="AC443" s="150">
        <v>18.399999999999999</v>
      </c>
      <c r="AD443" s="150">
        <v>90.725950923913004</v>
      </c>
      <c r="AE443" s="150">
        <v>0.37719999999999998</v>
      </c>
      <c r="AF443" s="150">
        <v>9.8186989042240796E-2</v>
      </c>
      <c r="AG443" s="150">
        <v>0.22834127081691299</v>
      </c>
      <c r="AH443" s="150">
        <v>0.330023059040703</v>
      </c>
      <c r="AI443" s="150">
        <v>238.081417979219</v>
      </c>
      <c r="AJ443" s="150">
        <v>6.3479243061269202</v>
      </c>
      <c r="AK443" s="150">
        <v>2.2914462451219402</v>
      </c>
      <c r="AL443" s="150">
        <v>2.97344318556372</v>
      </c>
      <c r="AM443" s="150">
        <v>2.5</v>
      </c>
      <c r="AN443" s="150">
        <v>1.3633315592186399</v>
      </c>
      <c r="AO443" s="150">
        <v>16</v>
      </c>
      <c r="AP443" s="150">
        <v>0.18344519015659999</v>
      </c>
      <c r="AQ443" s="150">
        <v>26.5</v>
      </c>
      <c r="AR443" s="150">
        <v>3.0877445662299801</v>
      </c>
      <c r="AS443" s="150">
        <v>93762.28</v>
      </c>
      <c r="AT443" s="150">
        <v>0.780929191226437</v>
      </c>
      <c r="AU443" s="150">
        <v>23806440.16</v>
      </c>
    </row>
    <row r="444" spans="1:47" ht="14.5" x14ac:dyDescent="0.35">
      <c r="A444" s="151" t="s">
        <v>1210</v>
      </c>
      <c r="B444" s="151" t="s">
        <v>662</v>
      </c>
      <c r="C444" s="151" t="s">
        <v>171</v>
      </c>
      <c r="D444" t="s">
        <v>1517</v>
      </c>
      <c r="E444" s="150">
        <v>81.123999999999995</v>
      </c>
      <c r="F444" t="s">
        <v>1517</v>
      </c>
      <c r="G444" s="175">
        <v>-422786</v>
      </c>
      <c r="H444" s="150">
        <v>0.94681844870716403</v>
      </c>
      <c r="I444" s="150">
        <v>30363</v>
      </c>
      <c r="J444" s="150">
        <v>0</v>
      </c>
      <c r="K444" s="150">
        <v>0.75118157322220902</v>
      </c>
      <c r="L444" s="176">
        <v>126345.8</v>
      </c>
      <c r="M444" s="175">
        <v>39848</v>
      </c>
      <c r="N444" s="150">
        <v>86</v>
      </c>
      <c r="O444" s="150">
        <v>34.83</v>
      </c>
      <c r="P444" s="150">
        <v>0</v>
      </c>
      <c r="Q444" s="150">
        <v>3.8</v>
      </c>
      <c r="R444" s="150">
        <v>11770.7</v>
      </c>
      <c r="S444" s="150">
        <v>1375.607894</v>
      </c>
      <c r="T444" s="150">
        <v>1682.4912328942901</v>
      </c>
      <c r="U444" s="150">
        <v>0.536842624428848</v>
      </c>
      <c r="V444" s="150">
        <v>0.164019406245135</v>
      </c>
      <c r="W444" s="150">
        <v>7.2695133864941297E-4</v>
      </c>
      <c r="X444" s="150">
        <v>9623.7000000000007</v>
      </c>
      <c r="Y444" s="150">
        <v>84.1</v>
      </c>
      <c r="Z444" s="150">
        <v>51778.311533888198</v>
      </c>
      <c r="AA444" s="150">
        <v>12.141176470588199</v>
      </c>
      <c r="AB444" s="150">
        <v>16.356812057074901</v>
      </c>
      <c r="AC444" s="150">
        <v>11</v>
      </c>
      <c r="AD444" s="150">
        <v>125.05526309090899</v>
      </c>
      <c r="AE444" s="150">
        <v>0.41039999999999999</v>
      </c>
      <c r="AF444" s="150">
        <v>0.11372310789946299</v>
      </c>
      <c r="AG444" s="150">
        <v>0.16865286314983099</v>
      </c>
      <c r="AH444" s="150">
        <v>0.28715398111977503</v>
      </c>
      <c r="AI444" s="150">
        <v>146.87324846072701</v>
      </c>
      <c r="AJ444" s="150">
        <v>10.558320877053999</v>
      </c>
      <c r="AK444" s="150">
        <v>1.4556098792318399</v>
      </c>
      <c r="AL444" s="150">
        <v>4.3687737081766</v>
      </c>
      <c r="AM444" s="150">
        <v>0</v>
      </c>
      <c r="AN444" s="150">
        <v>1.2163303502866101</v>
      </c>
      <c r="AO444" s="150">
        <v>82</v>
      </c>
      <c r="AP444" s="150">
        <v>0</v>
      </c>
      <c r="AQ444" s="150">
        <v>12.59</v>
      </c>
      <c r="AR444" s="150">
        <v>4.5900526567735804</v>
      </c>
      <c r="AS444" s="150">
        <v>1783.3299999999599</v>
      </c>
      <c r="AT444" s="150">
        <v>0.46926324357238802</v>
      </c>
      <c r="AU444" s="150">
        <v>16191872.949999999</v>
      </c>
    </row>
    <row r="445" spans="1:47" ht="14.5" x14ac:dyDescent="0.35">
      <c r="A445" s="151" t="s">
        <v>1211</v>
      </c>
      <c r="B445" s="151" t="s">
        <v>276</v>
      </c>
      <c r="C445" s="151" t="s">
        <v>145</v>
      </c>
      <c r="D445" t="s">
        <v>1520</v>
      </c>
      <c r="E445" s="150">
        <v>76.917000000000002</v>
      </c>
      <c r="F445" t="s">
        <v>1520</v>
      </c>
      <c r="G445" s="175">
        <v>-4993408</v>
      </c>
      <c r="H445" s="150">
        <v>0.50422640294571397</v>
      </c>
      <c r="I445" s="150">
        <v>-3640194</v>
      </c>
      <c r="J445" s="150">
        <v>0</v>
      </c>
      <c r="K445" s="150">
        <v>0.77586028189801304</v>
      </c>
      <c r="L445" s="176">
        <v>259708.98</v>
      </c>
      <c r="M445" s="175">
        <v>41871</v>
      </c>
      <c r="N445" s="150">
        <v>123</v>
      </c>
      <c r="O445" s="150">
        <v>102.48</v>
      </c>
      <c r="P445" s="150">
        <v>3</v>
      </c>
      <c r="Q445" s="150">
        <v>12.36</v>
      </c>
      <c r="R445" s="150">
        <v>14118.9</v>
      </c>
      <c r="S445" s="150">
        <v>5735.5462870000001</v>
      </c>
      <c r="T445" s="150">
        <v>7637.2842963512603</v>
      </c>
      <c r="U445" s="150">
        <v>0.68290187664908597</v>
      </c>
      <c r="V445" s="150">
        <v>0.15126315290427</v>
      </c>
      <c r="W445" s="150">
        <v>0.18785979313638801</v>
      </c>
      <c r="X445" s="150">
        <v>10603.2</v>
      </c>
      <c r="Y445" s="150">
        <v>385.13</v>
      </c>
      <c r="Z445" s="150">
        <v>70762.616960506799</v>
      </c>
      <c r="AA445" s="150">
        <v>14.083123425692699</v>
      </c>
      <c r="AB445" s="150">
        <v>14.892494188975199</v>
      </c>
      <c r="AC445" s="150">
        <v>48.35</v>
      </c>
      <c r="AD445" s="150">
        <v>118.62556953464301</v>
      </c>
      <c r="AE445" t="s">
        <v>1581</v>
      </c>
      <c r="AF445" s="150">
        <v>0.124145659160819</v>
      </c>
      <c r="AG445" s="150">
        <v>0.12523484080472799</v>
      </c>
      <c r="AH445" s="150">
        <v>0.252437780810151</v>
      </c>
      <c r="AI445" s="150">
        <v>149.827053431292</v>
      </c>
      <c r="AJ445" s="150">
        <v>7.9478222240324001</v>
      </c>
      <c r="AK445" s="150">
        <v>1.6216733423324901</v>
      </c>
      <c r="AL445" s="150">
        <v>4.0251904601205597</v>
      </c>
      <c r="AM445" s="150">
        <v>1.49</v>
      </c>
      <c r="AN445" s="150">
        <v>0.89170387050311795</v>
      </c>
      <c r="AO445" s="150">
        <v>29</v>
      </c>
      <c r="AP445" s="150">
        <v>6.7012858555885305E-2</v>
      </c>
      <c r="AQ445" s="150">
        <v>122</v>
      </c>
      <c r="AR445" s="150">
        <v>2.8032388270874899</v>
      </c>
      <c r="AS445" s="150">
        <v>282311.65999999997</v>
      </c>
      <c r="AT445" s="150">
        <v>0.57493700037814299</v>
      </c>
      <c r="AU445" s="150">
        <v>80979542.180000007</v>
      </c>
    </row>
    <row r="446" spans="1:47" ht="14.5" x14ac:dyDescent="0.35">
      <c r="A446" s="151" t="s">
        <v>1212</v>
      </c>
      <c r="B446" s="151" t="s">
        <v>407</v>
      </c>
      <c r="C446" s="151" t="s">
        <v>104</v>
      </c>
      <c r="D446" t="s">
        <v>1520</v>
      </c>
      <c r="E446" s="150">
        <v>87.635000000000005</v>
      </c>
      <c r="F446" t="s">
        <v>1520</v>
      </c>
      <c r="G446" s="175">
        <v>105531</v>
      </c>
      <c r="H446" s="150">
        <v>0.306023306015691</v>
      </c>
      <c r="I446" s="150">
        <v>-48092</v>
      </c>
      <c r="J446" s="150">
        <v>8.5840035829375001E-3</v>
      </c>
      <c r="K446" s="150">
        <v>0.681867428492137</v>
      </c>
      <c r="L446" s="176">
        <v>138509.19</v>
      </c>
      <c r="M446" s="175">
        <v>33742</v>
      </c>
      <c r="N446" s="150">
        <v>49</v>
      </c>
      <c r="O446" s="150">
        <v>29.8</v>
      </c>
      <c r="P446" s="150">
        <v>0</v>
      </c>
      <c r="Q446" s="150">
        <v>-17.45</v>
      </c>
      <c r="R446" s="150">
        <v>12521</v>
      </c>
      <c r="S446" s="150">
        <v>1129.543285</v>
      </c>
      <c r="T446" s="150">
        <v>1380.16072241303</v>
      </c>
      <c r="U446" s="150">
        <v>0.56992413531102504</v>
      </c>
      <c r="V446" s="150">
        <v>0.12661136221973099</v>
      </c>
      <c r="W446" s="150">
        <v>0</v>
      </c>
      <c r="X446" s="150">
        <v>10247.4</v>
      </c>
      <c r="Y446" s="150">
        <v>68.12</v>
      </c>
      <c r="Z446" s="150">
        <v>52577.564738696397</v>
      </c>
      <c r="AA446" s="150">
        <v>12.5866666666667</v>
      </c>
      <c r="AB446" s="150">
        <v>16.581668893129802</v>
      </c>
      <c r="AC446" s="150">
        <v>8</v>
      </c>
      <c r="AD446" s="150">
        <v>141.192910625</v>
      </c>
      <c r="AE446" s="150">
        <v>0.45479999999999998</v>
      </c>
      <c r="AF446" s="150">
        <v>0.11107750589066701</v>
      </c>
      <c r="AG446" s="150">
        <v>0.241857364558652</v>
      </c>
      <c r="AH446" s="150">
        <v>0.35770012983030702</v>
      </c>
      <c r="AI446" s="150">
        <v>242.09784930906801</v>
      </c>
      <c r="AJ446" s="150">
        <v>5.5078463395012101</v>
      </c>
      <c r="AK446" s="150">
        <v>1.26518971696043</v>
      </c>
      <c r="AL446" s="150">
        <v>3.0553740217947798</v>
      </c>
      <c r="AM446" s="150">
        <v>0.5</v>
      </c>
      <c r="AN446" s="150">
        <v>1.5211291290457201</v>
      </c>
      <c r="AO446" s="150">
        <v>177</v>
      </c>
      <c r="AP446" s="150">
        <v>0</v>
      </c>
      <c r="AQ446" s="150">
        <v>5.28</v>
      </c>
      <c r="AR446" s="150">
        <v>3.5602466126686498</v>
      </c>
      <c r="AS446" s="150">
        <v>-103822.23</v>
      </c>
      <c r="AT446" s="150">
        <v>0.54296773191436898</v>
      </c>
      <c r="AU446" s="150">
        <v>14142994.52</v>
      </c>
    </row>
    <row r="447" spans="1:47" ht="14.5" x14ac:dyDescent="0.35">
      <c r="A447" s="151" t="s">
        <v>1213</v>
      </c>
      <c r="B447" s="151" t="s">
        <v>277</v>
      </c>
      <c r="C447" s="151" t="s">
        <v>210</v>
      </c>
      <c r="D447" t="s">
        <v>1520</v>
      </c>
      <c r="E447" s="150">
        <v>78.727999999999994</v>
      </c>
      <c r="F447" t="s">
        <v>1520</v>
      </c>
      <c r="G447" s="175">
        <v>168779</v>
      </c>
      <c r="H447" s="150">
        <v>0.14118390407256301</v>
      </c>
      <c r="I447" s="150">
        <v>28892</v>
      </c>
      <c r="J447" s="150">
        <v>0</v>
      </c>
      <c r="K447" s="150">
        <v>0.73284998378937904</v>
      </c>
      <c r="L447" s="176">
        <v>114027.61</v>
      </c>
      <c r="M447" s="175">
        <v>32342</v>
      </c>
      <c r="N447" s="150">
        <v>37</v>
      </c>
      <c r="O447" s="150">
        <v>159.24</v>
      </c>
      <c r="P447" s="150">
        <v>0</v>
      </c>
      <c r="Q447" s="150">
        <v>-237.24</v>
      </c>
      <c r="R447" s="150">
        <v>12612.4</v>
      </c>
      <c r="S447" s="150">
        <v>2268.1679600000002</v>
      </c>
      <c r="T447" s="150">
        <v>3339.9749058669599</v>
      </c>
      <c r="U447" s="150">
        <v>1</v>
      </c>
      <c r="V447" s="150">
        <v>0.22332084040196001</v>
      </c>
      <c r="W447" s="150">
        <v>5.2906134870188398E-3</v>
      </c>
      <c r="X447" s="150">
        <v>8565.1</v>
      </c>
      <c r="Y447" s="150">
        <v>163.30000000000001</v>
      </c>
      <c r="Z447" s="150">
        <v>59233.492957746501</v>
      </c>
      <c r="AA447" s="150">
        <v>12.323529411764699</v>
      </c>
      <c r="AB447" s="150">
        <v>13.889577219840801</v>
      </c>
      <c r="AC447" s="150">
        <v>22</v>
      </c>
      <c r="AD447" s="150">
        <v>103.098543636364</v>
      </c>
      <c r="AE447" s="150">
        <v>0.58799999999999997</v>
      </c>
      <c r="AF447" s="150">
        <v>0.12161390041964799</v>
      </c>
      <c r="AG447" s="150">
        <v>0.155045362385064</v>
      </c>
      <c r="AH447" s="150">
        <v>0.28188029010186899</v>
      </c>
      <c r="AI447" s="150">
        <v>206.259857404916</v>
      </c>
      <c r="AJ447" s="150">
        <v>5.9956306964893402</v>
      </c>
      <c r="AK447" s="150">
        <v>1.20652187109903</v>
      </c>
      <c r="AL447" s="150">
        <v>3.0128077600506198</v>
      </c>
      <c r="AM447" s="150">
        <v>4.4000000000000004</v>
      </c>
      <c r="AN447" s="150">
        <v>0.94487155464388195</v>
      </c>
      <c r="AO447" s="150">
        <v>26</v>
      </c>
      <c r="AP447" s="150">
        <v>1.8578352180937001E-2</v>
      </c>
      <c r="AQ447" s="150">
        <v>38.92</v>
      </c>
      <c r="AR447" s="150">
        <v>2.7404219924035602</v>
      </c>
      <c r="AS447" s="150">
        <v>96918.48</v>
      </c>
      <c r="AT447" s="150">
        <v>0.70231669361127103</v>
      </c>
      <c r="AU447" s="150">
        <v>28607141.719999999</v>
      </c>
    </row>
    <row r="448" spans="1:47" ht="14.5" x14ac:dyDescent="0.35">
      <c r="A448" s="151" t="s">
        <v>1214</v>
      </c>
      <c r="B448" s="151" t="s">
        <v>278</v>
      </c>
      <c r="C448" s="151" t="s">
        <v>145</v>
      </c>
      <c r="D448" t="s">
        <v>1517</v>
      </c>
      <c r="E448" s="150">
        <v>87.111999999999995</v>
      </c>
      <c r="F448" t="s">
        <v>1517</v>
      </c>
      <c r="G448" s="175">
        <v>-286965</v>
      </c>
      <c r="H448" s="150">
        <v>0.23091479209302601</v>
      </c>
      <c r="I448" s="150">
        <v>-225359</v>
      </c>
      <c r="J448" s="150">
        <v>8.9268795763634695E-3</v>
      </c>
      <c r="K448" s="150">
        <v>0.72661934303091202</v>
      </c>
      <c r="L448" s="176">
        <v>133864.43</v>
      </c>
      <c r="M448" s="175">
        <v>35889</v>
      </c>
      <c r="N448" s="150">
        <v>19</v>
      </c>
      <c r="O448" s="150">
        <v>44.02</v>
      </c>
      <c r="P448" s="150">
        <v>0</v>
      </c>
      <c r="Q448" s="150">
        <v>276.8</v>
      </c>
      <c r="R448" s="150">
        <v>11123.2</v>
      </c>
      <c r="S448" s="150">
        <v>1522.913225</v>
      </c>
      <c r="T448" s="150">
        <v>1890.74929498201</v>
      </c>
      <c r="U448" s="150">
        <v>0.61183289284259801</v>
      </c>
      <c r="V448" s="150">
        <v>0.152764266657412</v>
      </c>
      <c r="W448" s="150">
        <v>2.49439655368414E-2</v>
      </c>
      <c r="X448" s="150">
        <v>8959.2000000000007</v>
      </c>
      <c r="Y448" s="150">
        <v>107.65</v>
      </c>
      <c r="Z448" s="150">
        <v>63535.514816535098</v>
      </c>
      <c r="AA448" s="150">
        <v>10.7478991596639</v>
      </c>
      <c r="AB448" s="150">
        <v>14.1468947979563</v>
      </c>
      <c r="AC448" s="150">
        <v>8.1</v>
      </c>
      <c r="AD448" s="150">
        <v>188.013978395062</v>
      </c>
      <c r="AE448" s="150">
        <v>0.27739999999999998</v>
      </c>
      <c r="AF448" s="150">
        <v>0.13630160755037099</v>
      </c>
      <c r="AG448" s="150">
        <v>0.116999353420217</v>
      </c>
      <c r="AH448" s="150">
        <v>0.25698810515252501</v>
      </c>
      <c r="AI448" s="150">
        <v>205.179123058702</v>
      </c>
      <c r="AJ448" s="150">
        <v>2.8100589816622401</v>
      </c>
      <c r="AK448" s="150">
        <v>0.85364847825391199</v>
      </c>
      <c r="AL448" s="150">
        <v>0.413886229077992</v>
      </c>
      <c r="AM448" s="150">
        <v>0.5</v>
      </c>
      <c r="AN448" s="150">
        <v>0.64438855562131803</v>
      </c>
      <c r="AO448" s="150">
        <v>3</v>
      </c>
      <c r="AP448" s="150">
        <v>0.16853932584269701</v>
      </c>
      <c r="AQ448" s="150">
        <v>22</v>
      </c>
      <c r="AR448" s="150">
        <v>2.9100588798585698</v>
      </c>
      <c r="AS448" s="150">
        <v>97148.91</v>
      </c>
      <c r="AT448" s="150">
        <v>0.55556532301949002</v>
      </c>
      <c r="AU448" s="150">
        <v>16939694.170000002</v>
      </c>
    </row>
    <row r="449" spans="1:47" ht="14.5" x14ac:dyDescent="0.35">
      <c r="A449" s="151" t="s">
        <v>1215</v>
      </c>
      <c r="B449" s="151" t="s">
        <v>729</v>
      </c>
      <c r="C449" s="151" t="s">
        <v>98</v>
      </c>
      <c r="D449" t="s">
        <v>1518</v>
      </c>
      <c r="E449" s="150">
        <v>105.61499999999999</v>
      </c>
      <c r="F449" t="s">
        <v>1516</v>
      </c>
      <c r="G449" s="175">
        <v>-1925966</v>
      </c>
      <c r="H449" s="150">
        <v>0.54517063889384698</v>
      </c>
      <c r="I449" s="150">
        <v>-1614431</v>
      </c>
      <c r="J449" s="150">
        <v>6.2728657724495304E-3</v>
      </c>
      <c r="K449" s="150">
        <v>0.82604401475488498</v>
      </c>
      <c r="L449" s="176">
        <v>372772.18</v>
      </c>
      <c r="M449" s="175">
        <v>77699</v>
      </c>
      <c r="N449" t="s">
        <v>1581</v>
      </c>
      <c r="O449" s="150">
        <v>25.83</v>
      </c>
      <c r="P449" s="150">
        <v>0</v>
      </c>
      <c r="Q449" s="150">
        <v>-32.299999999999997</v>
      </c>
      <c r="R449" s="150">
        <v>13903.5</v>
      </c>
      <c r="S449" s="150">
        <v>2661.425303</v>
      </c>
      <c r="T449" s="150">
        <v>3049.9164419429999</v>
      </c>
      <c r="U449" s="150">
        <v>6.4336884378077205E-2</v>
      </c>
      <c r="V449" s="150">
        <v>9.3791865854218906E-2</v>
      </c>
      <c r="W449" s="150">
        <v>8.2190174472839602E-3</v>
      </c>
      <c r="X449" s="150">
        <v>12132.5</v>
      </c>
      <c r="Y449" s="150">
        <v>169.55</v>
      </c>
      <c r="Z449" s="150">
        <v>75673.441462695395</v>
      </c>
      <c r="AA449" s="150">
        <v>9.9482758620689697</v>
      </c>
      <c r="AB449" s="150">
        <v>15.6969938248304</v>
      </c>
      <c r="AC449" s="150">
        <v>19.72</v>
      </c>
      <c r="AD449" s="150">
        <v>134.96071516227201</v>
      </c>
      <c r="AE449" s="150">
        <v>0.43269999999999997</v>
      </c>
      <c r="AF449" s="150">
        <v>0.112268824738446</v>
      </c>
      <c r="AG449" s="150">
        <v>0.16475031121118</v>
      </c>
      <c r="AH449" s="150">
        <v>0.28050324082290301</v>
      </c>
      <c r="AI449" s="150">
        <v>166.86585172967401</v>
      </c>
      <c r="AJ449" s="150">
        <v>7.61424511541294</v>
      </c>
      <c r="AK449" s="150">
        <v>1.20118054226403</v>
      </c>
      <c r="AL449" s="150">
        <v>4.4736495301744403</v>
      </c>
      <c r="AM449" s="150">
        <v>1.75</v>
      </c>
      <c r="AN449" s="150">
        <v>0.88884498367714604</v>
      </c>
      <c r="AO449" s="150">
        <v>50</v>
      </c>
      <c r="AP449" s="150">
        <v>9.1338582677165395E-2</v>
      </c>
      <c r="AQ449" s="150">
        <v>33.82</v>
      </c>
      <c r="AR449" s="150">
        <v>6.8128276378084802</v>
      </c>
      <c r="AS449" s="150">
        <v>-59879.199999999997</v>
      </c>
      <c r="AT449" s="150">
        <v>0.32168853246977602</v>
      </c>
      <c r="AU449" s="150">
        <v>37003119.93</v>
      </c>
    </row>
    <row r="450" spans="1:47" ht="14.5" x14ac:dyDescent="0.35">
      <c r="A450" s="151" t="s">
        <v>1216</v>
      </c>
      <c r="B450" s="151" t="s">
        <v>492</v>
      </c>
      <c r="C450" s="151" t="s">
        <v>122</v>
      </c>
      <c r="D450" t="s">
        <v>1520</v>
      </c>
      <c r="E450" s="150">
        <v>82.221999999999994</v>
      </c>
      <c r="F450" t="s">
        <v>1520</v>
      </c>
      <c r="G450" s="175">
        <v>6615516</v>
      </c>
      <c r="H450" s="150">
        <v>0.54296952089229999</v>
      </c>
      <c r="I450" s="150">
        <v>6454982</v>
      </c>
      <c r="J450" s="150">
        <v>1.29079339536332E-2</v>
      </c>
      <c r="K450" s="150">
        <v>0.65046746240970799</v>
      </c>
      <c r="L450" s="176">
        <v>108240.43</v>
      </c>
      <c r="M450" s="175">
        <v>38613</v>
      </c>
      <c r="N450" s="150">
        <v>116</v>
      </c>
      <c r="O450" s="150">
        <v>273.22000000000003</v>
      </c>
      <c r="P450" s="150">
        <v>0</v>
      </c>
      <c r="Q450" s="150">
        <v>583.83000000000004</v>
      </c>
      <c r="R450" s="150">
        <v>10602.4</v>
      </c>
      <c r="S450" s="150">
        <v>7221.0327820000002</v>
      </c>
      <c r="T450" s="150">
        <v>8991.8039740590793</v>
      </c>
      <c r="U450" s="150">
        <v>0.56890360589973599</v>
      </c>
      <c r="V450" s="150">
        <v>0.11069808601237301</v>
      </c>
      <c r="W450" s="150">
        <v>0.113679787058471</v>
      </c>
      <c r="X450" s="150">
        <v>8514.5</v>
      </c>
      <c r="Y450" s="150">
        <v>360.18</v>
      </c>
      <c r="Z450" s="150">
        <v>64467.368177022603</v>
      </c>
      <c r="AA450" s="150">
        <v>10.150895140665</v>
      </c>
      <c r="AB450" s="150">
        <v>20.048400194347298</v>
      </c>
      <c r="AC450" s="150">
        <v>50.5</v>
      </c>
      <c r="AD450" s="150">
        <v>142.99074815841601</v>
      </c>
      <c r="AE450" s="150">
        <v>0.51029999999999998</v>
      </c>
      <c r="AF450" s="150">
        <v>0.11743977729152499</v>
      </c>
      <c r="AG450" s="150">
        <v>0.16538963006105301</v>
      </c>
      <c r="AH450" s="150">
        <v>0.287323686113791</v>
      </c>
      <c r="AI450" s="150">
        <v>145.875947638095</v>
      </c>
      <c r="AJ450" s="150">
        <v>6.09706159724694</v>
      </c>
      <c r="AK450" s="150">
        <v>1.17101711166489</v>
      </c>
      <c r="AL450" s="150">
        <v>2.3169870653850699</v>
      </c>
      <c r="AM450" s="150">
        <v>0.5</v>
      </c>
      <c r="AN450" s="150">
        <v>0.86332588982213898</v>
      </c>
      <c r="AO450" s="150">
        <v>11</v>
      </c>
      <c r="AP450" s="150">
        <v>2.7661357921207001E-2</v>
      </c>
      <c r="AQ450" s="150">
        <v>413.45</v>
      </c>
      <c r="AR450" s="150">
        <v>2.9934637499686998</v>
      </c>
      <c r="AS450" s="150">
        <v>338649.4</v>
      </c>
      <c r="AT450" s="150">
        <v>0.62161622120040805</v>
      </c>
      <c r="AU450" s="150">
        <v>76560547.439999998</v>
      </c>
    </row>
    <row r="451" spans="1:47" ht="14.5" x14ac:dyDescent="0.35">
      <c r="A451" s="151" t="s">
        <v>1217</v>
      </c>
      <c r="B451" s="151" t="s">
        <v>462</v>
      </c>
      <c r="C451" s="151" t="s">
        <v>109</v>
      </c>
      <c r="D451" t="s">
        <v>1520</v>
      </c>
      <c r="E451" s="150">
        <v>71.900999999999996</v>
      </c>
      <c r="F451" t="s">
        <v>1520</v>
      </c>
      <c r="G451" s="175">
        <v>1321721</v>
      </c>
      <c r="H451" s="150">
        <v>0.125090135774582</v>
      </c>
      <c r="I451" s="150">
        <v>1321721</v>
      </c>
      <c r="J451" s="150">
        <v>1.4113249797994699E-2</v>
      </c>
      <c r="K451" s="150">
        <v>0.51925691483054104</v>
      </c>
      <c r="L451" s="176">
        <v>208989.5</v>
      </c>
      <c r="M451" s="175">
        <v>38913</v>
      </c>
      <c r="N451" s="150">
        <v>18</v>
      </c>
      <c r="O451" s="150">
        <v>113.94</v>
      </c>
      <c r="P451" s="150">
        <v>26</v>
      </c>
      <c r="Q451" s="150">
        <v>-42.63</v>
      </c>
      <c r="R451" s="150">
        <v>16016.6</v>
      </c>
      <c r="S451" s="150">
        <v>774.35419100000001</v>
      </c>
      <c r="T451" s="150">
        <v>1020.96961827562</v>
      </c>
      <c r="U451" s="150">
        <v>0.71359035105938995</v>
      </c>
      <c r="V451" s="150">
        <v>0.13319967167324301</v>
      </c>
      <c r="W451" s="150">
        <v>9.1214305831786996E-3</v>
      </c>
      <c r="X451" s="150">
        <v>12147.8</v>
      </c>
      <c r="Y451" s="150">
        <v>57.44</v>
      </c>
      <c r="Z451" s="150">
        <v>61867.047876044599</v>
      </c>
      <c r="AA451" s="150">
        <v>9.8524590163934391</v>
      </c>
      <c r="AB451" s="150">
        <v>13.481096639972099</v>
      </c>
      <c r="AC451" s="150">
        <v>10.44</v>
      </c>
      <c r="AD451" s="150">
        <v>74.171857375478893</v>
      </c>
      <c r="AE451" s="150">
        <v>0.65459999999999996</v>
      </c>
      <c r="AF451" s="150">
        <v>0.137095154344651</v>
      </c>
      <c r="AG451" s="150">
        <v>0.15900096607144101</v>
      </c>
      <c r="AH451" s="150">
        <v>0.30299677154272098</v>
      </c>
      <c r="AI451" s="150">
        <v>166.99980642320801</v>
      </c>
      <c r="AJ451" s="150">
        <v>6.7588775644346804</v>
      </c>
      <c r="AK451" s="150">
        <v>1.8869659828174199</v>
      </c>
      <c r="AL451" s="150">
        <v>3.8966831893718501</v>
      </c>
      <c r="AM451" s="150">
        <v>4.91</v>
      </c>
      <c r="AN451" s="150">
        <v>0.70456300568083896</v>
      </c>
      <c r="AO451" s="150">
        <v>4</v>
      </c>
      <c r="AP451" s="150">
        <v>0.30698287220026299</v>
      </c>
      <c r="AQ451" s="150">
        <v>127.5</v>
      </c>
      <c r="AR451" s="150">
        <v>3.8004181030565598</v>
      </c>
      <c r="AS451" s="150">
        <v>-31379.200000000001</v>
      </c>
      <c r="AT451" s="150">
        <v>0.59668359752500399</v>
      </c>
      <c r="AU451" s="150">
        <v>12402523.439999999</v>
      </c>
    </row>
    <row r="452" spans="1:47" ht="14.5" x14ac:dyDescent="0.35">
      <c r="A452" s="151" t="s">
        <v>1218</v>
      </c>
      <c r="B452" s="151" t="s">
        <v>598</v>
      </c>
      <c r="C452" s="151" t="s">
        <v>233</v>
      </c>
      <c r="D452" t="s">
        <v>1518</v>
      </c>
      <c r="E452" s="150">
        <v>78.545000000000002</v>
      </c>
      <c r="F452" t="s">
        <v>1518</v>
      </c>
      <c r="G452" s="175">
        <v>-63915</v>
      </c>
      <c r="H452" s="150">
        <v>0.249054036383375</v>
      </c>
      <c r="I452" s="150">
        <v>-210148</v>
      </c>
      <c r="J452" s="150">
        <v>0</v>
      </c>
      <c r="K452" s="150">
        <v>0.70782794803399296</v>
      </c>
      <c r="L452" s="176">
        <v>222959.78</v>
      </c>
      <c r="M452" s="175">
        <v>40841</v>
      </c>
      <c r="N452" s="150">
        <v>16</v>
      </c>
      <c r="O452" s="150">
        <v>22.78</v>
      </c>
      <c r="P452" s="150">
        <v>0</v>
      </c>
      <c r="Q452" s="150">
        <v>26.88</v>
      </c>
      <c r="R452" s="150">
        <v>12594</v>
      </c>
      <c r="S452" s="150">
        <v>635.35834199999999</v>
      </c>
      <c r="T452" s="150">
        <v>765.05992982272403</v>
      </c>
      <c r="U452" s="150">
        <v>0.49809322563360597</v>
      </c>
      <c r="V452" s="150">
        <v>0.14100642594537599</v>
      </c>
      <c r="W452" s="150">
        <v>0</v>
      </c>
      <c r="X452" s="150">
        <v>10458.9</v>
      </c>
      <c r="Y452" s="150">
        <v>52.5</v>
      </c>
      <c r="Z452" s="150">
        <v>49173.085714285698</v>
      </c>
      <c r="AA452" s="150">
        <v>7.6545454545454499</v>
      </c>
      <c r="AB452" s="150">
        <v>12.102063657142899</v>
      </c>
      <c r="AC452" s="150">
        <v>12</v>
      </c>
      <c r="AD452" s="150">
        <v>52.946528499999999</v>
      </c>
      <c r="AE452" s="150">
        <v>0.31059999999999999</v>
      </c>
      <c r="AF452" s="150">
        <v>0.129124978947911</v>
      </c>
      <c r="AG452" s="150">
        <v>0.15849338414064201</v>
      </c>
      <c r="AH452" s="150">
        <v>0.29236182946098099</v>
      </c>
      <c r="AI452" s="150">
        <v>206.832886755424</v>
      </c>
      <c r="AJ452" s="150">
        <v>6.3918772115391898</v>
      </c>
      <c r="AK452" s="150">
        <v>1.3834112302435799</v>
      </c>
      <c r="AL452" s="150">
        <v>3.7465366440154302</v>
      </c>
      <c r="AM452" s="150">
        <v>0</v>
      </c>
      <c r="AN452" s="150">
        <v>1.62729468103831</v>
      </c>
      <c r="AO452" s="150">
        <v>122</v>
      </c>
      <c r="AP452" s="150">
        <v>0</v>
      </c>
      <c r="AQ452" s="150">
        <v>4.45</v>
      </c>
      <c r="AR452" s="150">
        <v>2.6896927119202299</v>
      </c>
      <c r="AS452" s="150">
        <v>6588.2300000000396</v>
      </c>
      <c r="AT452" s="150">
        <v>0.61610026746834501</v>
      </c>
      <c r="AU452" s="150">
        <v>8001722.6100000003</v>
      </c>
    </row>
    <row r="453" spans="1:47" ht="14.5" x14ac:dyDescent="0.35">
      <c r="A453" s="151" t="s">
        <v>1219</v>
      </c>
      <c r="B453" s="151" t="s">
        <v>527</v>
      </c>
      <c r="C453" s="151" t="s">
        <v>212</v>
      </c>
      <c r="D453" t="s">
        <v>1520</v>
      </c>
      <c r="E453" s="150">
        <v>82.983999999999995</v>
      </c>
      <c r="F453" t="s">
        <v>1520</v>
      </c>
      <c r="G453" s="175">
        <v>807403</v>
      </c>
      <c r="H453" s="150">
        <v>0.73216647818166802</v>
      </c>
      <c r="I453" s="150">
        <v>658878</v>
      </c>
      <c r="J453" s="150">
        <v>0</v>
      </c>
      <c r="K453" s="150">
        <v>0.60144112469235</v>
      </c>
      <c r="L453" s="176">
        <v>206787.23</v>
      </c>
      <c r="M453" s="175">
        <v>41578</v>
      </c>
      <c r="N453" s="150">
        <v>25</v>
      </c>
      <c r="O453" s="150">
        <v>6.18</v>
      </c>
      <c r="P453" s="150">
        <v>0</v>
      </c>
      <c r="Q453" s="150">
        <v>31.67</v>
      </c>
      <c r="R453" s="150">
        <v>11791.7</v>
      </c>
      <c r="S453" s="150">
        <v>511.20051899999999</v>
      </c>
      <c r="T453" s="150">
        <v>601.80839901193701</v>
      </c>
      <c r="U453" s="150">
        <v>0.343396517561047</v>
      </c>
      <c r="V453" s="150">
        <v>0.130746232673524</v>
      </c>
      <c r="W453" s="150">
        <v>0</v>
      </c>
      <c r="X453" s="150">
        <v>10016.299999999999</v>
      </c>
      <c r="Y453" s="150">
        <v>45.72</v>
      </c>
      <c r="Z453" s="150">
        <v>42115.800962379697</v>
      </c>
      <c r="AA453" s="150">
        <v>6.1836734693877604</v>
      </c>
      <c r="AB453" s="150">
        <v>11.181113713910801</v>
      </c>
      <c r="AC453" s="150">
        <v>9</v>
      </c>
      <c r="AD453" s="150">
        <v>56.800057666666703</v>
      </c>
      <c r="AE453" s="150">
        <v>0.27739999999999998</v>
      </c>
      <c r="AF453" s="150">
        <v>0.119669922868159</v>
      </c>
      <c r="AG453" s="150">
        <v>0.14506225210662399</v>
      </c>
      <c r="AH453" s="150">
        <v>0.26838028637327199</v>
      </c>
      <c r="AI453" s="150">
        <v>177.81672087856401</v>
      </c>
      <c r="AJ453" s="150">
        <v>8.1875839383938391</v>
      </c>
      <c r="AK453" s="150">
        <v>1.5981073707370701</v>
      </c>
      <c r="AL453" s="150">
        <v>2.9039863586358599</v>
      </c>
      <c r="AM453" s="150">
        <v>0.5</v>
      </c>
      <c r="AN453" s="150">
        <v>1.4674812452171</v>
      </c>
      <c r="AO453" s="150">
        <v>98</v>
      </c>
      <c r="AP453" s="150">
        <v>0</v>
      </c>
      <c r="AQ453" s="150">
        <v>2.2400000000000002</v>
      </c>
      <c r="AR453" s="150">
        <v>4.0849866341578096</v>
      </c>
      <c r="AS453" s="150">
        <v>-24723.79</v>
      </c>
      <c r="AT453" s="150">
        <v>0.51883315434931698</v>
      </c>
      <c r="AU453" s="150">
        <v>6027902.25</v>
      </c>
    </row>
    <row r="454" spans="1:47" ht="14.5" x14ac:dyDescent="0.35">
      <c r="A454" s="151" t="s">
        <v>1220</v>
      </c>
      <c r="B454" s="151" t="s">
        <v>453</v>
      </c>
      <c r="C454" s="151" t="s">
        <v>155</v>
      </c>
      <c r="D454" t="s">
        <v>1518</v>
      </c>
      <c r="E454" s="150">
        <v>87.552999999999997</v>
      </c>
      <c r="F454" t="s">
        <v>1516</v>
      </c>
      <c r="G454" s="175">
        <v>-65363</v>
      </c>
      <c r="H454" s="150">
        <v>0.49937533674789703</v>
      </c>
      <c r="I454" s="150">
        <v>-32882</v>
      </c>
      <c r="J454" s="150">
        <v>6.8116479704671299E-3</v>
      </c>
      <c r="K454" s="150">
        <v>0.62499962406847098</v>
      </c>
      <c r="L454" s="176">
        <v>132496.29</v>
      </c>
      <c r="M454" s="175">
        <v>35992</v>
      </c>
      <c r="N454" s="150">
        <v>24</v>
      </c>
      <c r="O454" s="150">
        <v>7.02</v>
      </c>
      <c r="P454" s="150">
        <v>0</v>
      </c>
      <c r="Q454" s="150">
        <v>-0.23000000000000401</v>
      </c>
      <c r="R454" s="150">
        <v>10422.1</v>
      </c>
      <c r="S454" s="150">
        <v>1265.4497289999999</v>
      </c>
      <c r="T454" s="150">
        <v>1568.9144462166601</v>
      </c>
      <c r="U454" s="150">
        <v>0.58661171833875403</v>
      </c>
      <c r="V454" s="150">
        <v>0.13192456892928101</v>
      </c>
      <c r="W454" s="150">
        <v>0</v>
      </c>
      <c r="X454" s="150">
        <v>8406.2000000000007</v>
      </c>
      <c r="Y454" s="150">
        <v>69.39</v>
      </c>
      <c r="Z454" s="150">
        <v>63215.726761781203</v>
      </c>
      <c r="AA454" s="150">
        <v>13.7662337662338</v>
      </c>
      <c r="AB454" s="150">
        <v>18.236773728202898</v>
      </c>
      <c r="AC454" s="150">
        <v>9.2200000000000006</v>
      </c>
      <c r="AD454" s="150">
        <v>137.25051290672499</v>
      </c>
      <c r="AE454" s="150">
        <v>0.54359999999999997</v>
      </c>
      <c r="AF454" s="150">
        <v>0.106798087251487</v>
      </c>
      <c r="AG454" s="150">
        <v>0.163690271248846</v>
      </c>
      <c r="AH454" s="150">
        <v>0.27586567036041598</v>
      </c>
      <c r="AI454" s="150">
        <v>155.826024124898</v>
      </c>
      <c r="AJ454" s="150">
        <v>8.2177267102794307</v>
      </c>
      <c r="AK454" s="150">
        <v>2.1279947258988798</v>
      </c>
      <c r="AL454" s="150">
        <v>3.50812409351387</v>
      </c>
      <c r="AM454" s="150">
        <v>0.5</v>
      </c>
      <c r="AN454" s="150">
        <v>1.51922042323527</v>
      </c>
      <c r="AO454" s="150">
        <v>153</v>
      </c>
      <c r="AP454" s="150">
        <v>9.5087163232963606E-3</v>
      </c>
      <c r="AQ454" s="150">
        <v>4.0999999999999996</v>
      </c>
      <c r="AR454" s="150">
        <v>3.0738591708273999</v>
      </c>
      <c r="AS454" s="150">
        <v>-50459.330000000104</v>
      </c>
      <c r="AT454" s="150">
        <v>0.63755989788512601</v>
      </c>
      <c r="AU454" s="150">
        <v>13188636.92</v>
      </c>
    </row>
    <row r="455" spans="1:47" ht="14.5" x14ac:dyDescent="0.35">
      <c r="A455" s="151" t="s">
        <v>1221</v>
      </c>
      <c r="B455" s="151" t="s">
        <v>421</v>
      </c>
      <c r="C455" s="151" t="s">
        <v>360</v>
      </c>
      <c r="D455" t="s">
        <v>1516</v>
      </c>
      <c r="E455" s="150">
        <v>80.072000000000003</v>
      </c>
      <c r="F455" t="s">
        <v>1516</v>
      </c>
      <c r="G455" s="175">
        <v>-419335</v>
      </c>
      <c r="H455" s="150">
        <v>0.44334820514767898</v>
      </c>
      <c r="I455" s="150">
        <v>-319876</v>
      </c>
      <c r="J455" s="150">
        <v>4.6548439293080902E-3</v>
      </c>
      <c r="K455" s="150">
        <v>0.72742011223789504</v>
      </c>
      <c r="L455" s="176">
        <v>117663.58</v>
      </c>
      <c r="M455" t="s">
        <v>1581</v>
      </c>
      <c r="N455" s="150">
        <v>12</v>
      </c>
      <c r="O455" s="150">
        <v>14.46</v>
      </c>
      <c r="P455" s="150">
        <v>0</v>
      </c>
      <c r="Q455" s="150">
        <v>-52.19</v>
      </c>
      <c r="R455" s="150">
        <v>14013</v>
      </c>
      <c r="S455" s="150">
        <v>761.33833900000002</v>
      </c>
      <c r="T455" s="150">
        <v>998.52678984198496</v>
      </c>
      <c r="U455" s="150">
        <v>0</v>
      </c>
      <c r="V455" s="150">
        <v>0</v>
      </c>
      <c r="W455" s="150">
        <v>0</v>
      </c>
      <c r="X455" s="150">
        <v>10684.4</v>
      </c>
      <c r="Y455" s="150">
        <v>67.19</v>
      </c>
      <c r="Z455" s="150">
        <v>52818.773031701101</v>
      </c>
      <c r="AA455" s="150">
        <v>15.2753623188406</v>
      </c>
      <c r="AB455" s="150">
        <v>11.331125747879099</v>
      </c>
      <c r="AC455" s="150">
        <v>7</v>
      </c>
      <c r="AD455" s="150">
        <v>108.76261985714299</v>
      </c>
      <c r="AE455" s="150">
        <v>0.31059999999999999</v>
      </c>
      <c r="AF455" s="150">
        <v>0.116269022779004</v>
      </c>
      <c r="AG455" s="150">
        <v>0.182485180216055</v>
      </c>
      <c r="AH455" s="150">
        <v>0.30302066195597599</v>
      </c>
      <c r="AI455" s="150">
        <v>374.051831376378</v>
      </c>
      <c r="AJ455" s="150">
        <v>4.6190885244750302</v>
      </c>
      <c r="AK455" s="150">
        <v>1.12166935880329</v>
      </c>
      <c r="AL455" s="150">
        <v>1.63891031673573</v>
      </c>
      <c r="AM455" s="150">
        <v>3.1</v>
      </c>
      <c r="AN455" s="150">
        <v>1.1845504412240999</v>
      </c>
      <c r="AO455" s="150">
        <v>99</v>
      </c>
      <c r="AP455" s="150">
        <v>1.60642570281124E-2</v>
      </c>
      <c r="AQ455" s="150">
        <v>3.78</v>
      </c>
      <c r="AR455" s="150">
        <v>3.3904248679623001</v>
      </c>
      <c r="AS455" s="150">
        <v>-71099.22</v>
      </c>
      <c r="AT455" s="150">
        <v>0.53975856440994097</v>
      </c>
      <c r="AU455" s="150">
        <v>10668635.130000001</v>
      </c>
    </row>
    <row r="456" spans="1:47" ht="14.5" x14ac:dyDescent="0.35">
      <c r="A456" s="151" t="s">
        <v>1222</v>
      </c>
      <c r="B456" s="151" t="s">
        <v>386</v>
      </c>
      <c r="C456" s="151" t="s">
        <v>267</v>
      </c>
      <c r="D456" t="s">
        <v>1518</v>
      </c>
      <c r="E456" s="150">
        <v>92.548000000000002</v>
      </c>
      <c r="F456" t="s">
        <v>1516</v>
      </c>
      <c r="G456" s="175">
        <v>1032348</v>
      </c>
      <c r="H456" s="150">
        <v>0.41885879228656098</v>
      </c>
      <c r="I456" s="150">
        <v>1284476</v>
      </c>
      <c r="J456" s="150">
        <v>0</v>
      </c>
      <c r="K456" s="150">
        <v>0.66353805076481798</v>
      </c>
      <c r="L456" s="176">
        <v>98834.28</v>
      </c>
      <c r="M456" s="175">
        <v>35533</v>
      </c>
      <c r="N456" s="150">
        <v>23</v>
      </c>
      <c r="O456" s="150">
        <v>43.47</v>
      </c>
      <c r="P456" s="150">
        <v>0</v>
      </c>
      <c r="Q456" s="150">
        <v>-30.13</v>
      </c>
      <c r="R456" s="150">
        <v>11001.4</v>
      </c>
      <c r="S456" s="150">
        <v>961.21307300000001</v>
      </c>
      <c r="T456" s="150">
        <v>1151.8743463731601</v>
      </c>
      <c r="U456" s="150">
        <v>0.49199735759315899</v>
      </c>
      <c r="V456" s="150">
        <v>0.14715339186819401</v>
      </c>
      <c r="W456" s="150">
        <v>0</v>
      </c>
      <c r="X456" s="150">
        <v>9180.4</v>
      </c>
      <c r="Y456" s="150">
        <v>68.58</v>
      </c>
      <c r="Z456" s="150">
        <v>50310.790317876897</v>
      </c>
      <c r="AA456" s="150">
        <v>12.2564102564103</v>
      </c>
      <c r="AB456" s="150">
        <v>14.0159386555847</v>
      </c>
      <c r="AC456" s="150">
        <v>9.1300000000000008</v>
      </c>
      <c r="AD456" s="150">
        <v>105.280730887185</v>
      </c>
      <c r="AE456" s="150">
        <v>0.31059999999999999</v>
      </c>
      <c r="AF456" s="150">
        <v>0.113960634129932</v>
      </c>
      <c r="AG456" s="150">
        <v>0.20223185759276999</v>
      </c>
      <c r="AH456" s="150">
        <v>0.318958685332766</v>
      </c>
      <c r="AI456" s="150">
        <v>203.40963465027701</v>
      </c>
      <c r="AJ456" s="150">
        <v>5.9080620908346999</v>
      </c>
      <c r="AK456" s="150">
        <v>1.3911673997545</v>
      </c>
      <c r="AL456" s="150">
        <v>3.0837636558919801</v>
      </c>
      <c r="AM456" s="150">
        <v>4</v>
      </c>
      <c r="AN456" s="150">
        <v>1.1747350979789899</v>
      </c>
      <c r="AO456" s="150">
        <v>9</v>
      </c>
      <c r="AP456" s="150">
        <v>3.0386740331491701E-2</v>
      </c>
      <c r="AQ456" s="150">
        <v>34.56</v>
      </c>
      <c r="AR456" s="150">
        <v>2.90286649309322</v>
      </c>
      <c r="AS456" s="150">
        <v>47142.39</v>
      </c>
      <c r="AT456" s="150">
        <v>0.72099287581971705</v>
      </c>
      <c r="AU456" s="150">
        <v>10574699.439999999</v>
      </c>
    </row>
    <row r="457" spans="1:47" ht="14.5" x14ac:dyDescent="0.35">
      <c r="A457" s="151" t="s">
        <v>1223</v>
      </c>
      <c r="B457" s="151" t="s">
        <v>599</v>
      </c>
      <c r="C457" s="151" t="s">
        <v>233</v>
      </c>
      <c r="D457" t="s">
        <v>1518</v>
      </c>
      <c r="E457" s="150">
        <v>91.823999999999998</v>
      </c>
      <c r="F457" t="s">
        <v>1516</v>
      </c>
      <c r="G457" s="175">
        <v>-784389</v>
      </c>
      <c r="H457" s="150">
        <v>0.135689617771937</v>
      </c>
      <c r="I457" s="150">
        <v>-660892</v>
      </c>
      <c r="J457" s="150">
        <v>2.59043184623031E-3</v>
      </c>
      <c r="K457" s="150">
        <v>0.75710484218545204</v>
      </c>
      <c r="L457" s="176">
        <v>181976.51</v>
      </c>
      <c r="M457" s="175">
        <v>41469</v>
      </c>
      <c r="N457" s="150">
        <v>0</v>
      </c>
      <c r="O457" s="150">
        <v>49.5</v>
      </c>
      <c r="P457" s="150">
        <v>0</v>
      </c>
      <c r="Q457" s="150">
        <v>241.48</v>
      </c>
      <c r="R457" s="150">
        <v>10084.1</v>
      </c>
      <c r="S457" s="150">
        <v>1948.569845</v>
      </c>
      <c r="T457" s="150">
        <v>2254.3810076671998</v>
      </c>
      <c r="U457" s="150">
        <v>0.335098676947862</v>
      </c>
      <c r="V457" s="150">
        <v>0.102048650455227</v>
      </c>
      <c r="W457" s="150">
        <v>2.47487561832817E-3</v>
      </c>
      <c r="X457" s="150">
        <v>8716.2000000000007</v>
      </c>
      <c r="Y457" s="150">
        <v>113.37</v>
      </c>
      <c r="Z457" s="150">
        <v>59930.445091294001</v>
      </c>
      <c r="AA457" s="150">
        <v>12.0578512396694</v>
      </c>
      <c r="AB457" s="150">
        <v>17.187702610919999</v>
      </c>
      <c r="AC457" s="150">
        <v>14.2</v>
      </c>
      <c r="AD457" s="150">
        <v>137.223228521127</v>
      </c>
      <c r="AE457" s="150">
        <v>0.57689999999999997</v>
      </c>
      <c r="AF457" s="150">
        <v>0.107032743448723</v>
      </c>
      <c r="AG457" s="150">
        <v>0.187789744109669</v>
      </c>
      <c r="AH457" s="150">
        <v>0.29997813897230202</v>
      </c>
      <c r="AI457" s="150">
        <v>147.03091127842001</v>
      </c>
      <c r="AJ457" s="150">
        <v>4.8983134380453803</v>
      </c>
      <c r="AK457" s="150">
        <v>1.7369373472949401</v>
      </c>
      <c r="AL457" s="150">
        <v>2.2588376614310599</v>
      </c>
      <c r="AM457" s="150">
        <v>0.5</v>
      </c>
      <c r="AN457" s="150">
        <v>1.64664477368117</v>
      </c>
      <c r="AO457" s="150">
        <v>121</v>
      </c>
      <c r="AP457" s="150">
        <v>2.37341772151899E-3</v>
      </c>
      <c r="AQ457" s="150">
        <v>10.3</v>
      </c>
      <c r="AR457" s="150">
        <v>3.8834046468221501</v>
      </c>
      <c r="AS457" s="150">
        <v>-13593.28</v>
      </c>
      <c r="AT457" s="150">
        <v>0.46146379959217998</v>
      </c>
      <c r="AU457" s="150">
        <v>19649525.129999999</v>
      </c>
    </row>
    <row r="458" spans="1:47" ht="14.5" x14ac:dyDescent="0.35">
      <c r="A458" s="151" t="s">
        <v>1224</v>
      </c>
      <c r="B458" s="151" t="s">
        <v>454</v>
      </c>
      <c r="C458" s="151" t="s">
        <v>155</v>
      </c>
      <c r="D458" t="s">
        <v>1518</v>
      </c>
      <c r="E458" s="150">
        <v>90.73</v>
      </c>
      <c r="F458" t="s">
        <v>1518</v>
      </c>
      <c r="G458" s="175">
        <v>-1757317</v>
      </c>
      <c r="H458" s="150">
        <v>0.30552998484008298</v>
      </c>
      <c r="I458" s="150">
        <v>-1828340</v>
      </c>
      <c r="J458" s="150">
        <v>7.3025202202902104E-3</v>
      </c>
      <c r="K458" s="150">
        <v>0.83390162564284098</v>
      </c>
      <c r="L458" s="176">
        <v>203764.65</v>
      </c>
      <c r="M458" s="175">
        <v>37190</v>
      </c>
      <c r="N458" s="150">
        <v>149</v>
      </c>
      <c r="O458" s="150">
        <v>45.06</v>
      </c>
      <c r="P458" s="150">
        <v>0</v>
      </c>
      <c r="Q458" s="150">
        <v>16.52</v>
      </c>
      <c r="R458" s="150">
        <v>11154.5</v>
      </c>
      <c r="S458" s="150">
        <v>1937.0301489999999</v>
      </c>
      <c r="T458" s="150">
        <v>2327.5240466363098</v>
      </c>
      <c r="U458" s="150">
        <v>0.52278662287357103</v>
      </c>
      <c r="V458" s="150">
        <v>0.13783836670680499</v>
      </c>
      <c r="W458" s="150">
        <v>5.1625422583962105E-4</v>
      </c>
      <c r="X458" s="150">
        <v>9283.1</v>
      </c>
      <c r="Y458" s="150">
        <v>130.46</v>
      </c>
      <c r="Z458" s="150">
        <v>52691.392150850799</v>
      </c>
      <c r="AA458" s="150">
        <v>11.9142857142857</v>
      </c>
      <c r="AB458" s="150">
        <v>14.847693921508499</v>
      </c>
      <c r="AC458" s="150">
        <v>14.75</v>
      </c>
      <c r="AD458" s="150">
        <v>131.32407789830501</v>
      </c>
      <c r="AE458" s="150">
        <v>0.25509999999999999</v>
      </c>
      <c r="AF458" s="150">
        <v>0.108866512720067</v>
      </c>
      <c r="AG458" s="150">
        <v>0.211226847996765</v>
      </c>
      <c r="AH458" s="150">
        <v>0.323616193790081</v>
      </c>
      <c r="AI458" s="150">
        <v>185.42561156594601</v>
      </c>
      <c r="AJ458" s="150">
        <v>6.6856561843112701</v>
      </c>
      <c r="AK458" s="150">
        <v>1.26834105937217</v>
      </c>
      <c r="AL458" s="150">
        <v>3.0407469617874301</v>
      </c>
      <c r="AM458" s="150">
        <v>1.8</v>
      </c>
      <c r="AN458" s="150">
        <v>1.65554583603711</v>
      </c>
      <c r="AO458" s="150">
        <v>376</v>
      </c>
      <c r="AP458" s="150">
        <v>1.77777777777778E-3</v>
      </c>
      <c r="AQ458" s="150">
        <v>2.78</v>
      </c>
      <c r="AR458" s="150">
        <v>3.6245178632211701</v>
      </c>
      <c r="AS458" s="150">
        <v>-18740.87</v>
      </c>
      <c r="AT458" s="150">
        <v>0.54614821359476695</v>
      </c>
      <c r="AU458" s="150">
        <v>21606691.460000001</v>
      </c>
    </row>
    <row r="459" spans="1:47" ht="14.5" x14ac:dyDescent="0.35">
      <c r="A459" s="151" t="s">
        <v>1527</v>
      </c>
      <c r="B459" s="151" t="s">
        <v>528</v>
      </c>
      <c r="C459" s="151" t="s">
        <v>179</v>
      </c>
      <c r="D459" t="s">
        <v>1520</v>
      </c>
      <c r="E459" s="150">
        <v>89.728999999999999</v>
      </c>
      <c r="F459" t="s">
        <v>1520</v>
      </c>
      <c r="G459" s="175">
        <v>-12266</v>
      </c>
      <c r="H459" s="150">
        <v>0.27681697911342401</v>
      </c>
      <c r="I459" s="150">
        <v>-12266</v>
      </c>
      <c r="J459" s="150">
        <v>0</v>
      </c>
      <c r="K459" s="150">
        <v>0.68617990829011399</v>
      </c>
      <c r="L459" s="176">
        <v>158727.09</v>
      </c>
      <c r="M459" s="175">
        <v>40774</v>
      </c>
      <c r="N459" s="150">
        <v>40</v>
      </c>
      <c r="O459" s="150">
        <v>16.88</v>
      </c>
      <c r="P459" s="150">
        <v>0</v>
      </c>
      <c r="Q459" s="150">
        <v>-11.87</v>
      </c>
      <c r="R459" s="150">
        <v>11178.4</v>
      </c>
      <c r="S459" s="150">
        <v>1006.963496</v>
      </c>
      <c r="T459" s="150">
        <v>1175.7251734015299</v>
      </c>
      <c r="U459" s="150">
        <v>0.35520895486364301</v>
      </c>
      <c r="V459" s="150">
        <v>0.16095154654940899</v>
      </c>
      <c r="W459" s="150">
        <v>3.3686355200308101E-3</v>
      </c>
      <c r="X459" s="150">
        <v>9573.9</v>
      </c>
      <c r="Y459" s="150">
        <v>72.09</v>
      </c>
      <c r="Z459" s="150">
        <v>52361.196698571301</v>
      </c>
      <c r="AA459" s="150">
        <v>12.4347826086957</v>
      </c>
      <c r="AB459" s="150">
        <v>13.968143931197099</v>
      </c>
      <c r="AC459" s="150">
        <v>6.13</v>
      </c>
      <c r="AD459" s="150">
        <v>164.26810701468199</v>
      </c>
      <c r="AE459" s="150">
        <v>0.25509999999999999</v>
      </c>
      <c r="AF459" s="150">
        <v>0.108498338181773</v>
      </c>
      <c r="AG459" s="150">
        <v>0.19482825255723199</v>
      </c>
      <c r="AH459" s="150">
        <v>0.30804058479233698</v>
      </c>
      <c r="AI459" s="150">
        <v>166.21655170705401</v>
      </c>
      <c r="AJ459" s="150">
        <v>7.6301953708461303</v>
      </c>
      <c r="AK459" s="150">
        <v>2.3106573302902498</v>
      </c>
      <c r="AL459" s="150">
        <v>3.8892308841277599</v>
      </c>
      <c r="AM459" s="150">
        <v>0.5</v>
      </c>
      <c r="AN459" s="150">
        <v>1.5580774010838301</v>
      </c>
      <c r="AO459" s="150">
        <v>143</v>
      </c>
      <c r="AP459" s="150">
        <v>0</v>
      </c>
      <c r="AQ459" s="150">
        <v>3.74</v>
      </c>
      <c r="AR459" s="150">
        <v>4.0179450437450202</v>
      </c>
      <c r="AS459" s="150">
        <v>-30014.12</v>
      </c>
      <c r="AT459" s="150">
        <v>0.49010383060267998</v>
      </c>
      <c r="AU459" s="150">
        <v>11256263.17</v>
      </c>
    </row>
    <row r="460" spans="1:47" ht="14.5" x14ac:dyDescent="0.35">
      <c r="A460" s="151" t="s">
        <v>1225</v>
      </c>
      <c r="B460" s="151" t="s">
        <v>554</v>
      </c>
      <c r="C460" s="151" t="s">
        <v>269</v>
      </c>
      <c r="D460" t="s">
        <v>1520</v>
      </c>
      <c r="E460" s="150">
        <v>92.864999999999995</v>
      </c>
      <c r="F460" t="s">
        <v>1520</v>
      </c>
      <c r="G460" s="175">
        <v>3823023</v>
      </c>
      <c r="H460" s="150">
        <v>0.254623089893529</v>
      </c>
      <c r="I460" s="150">
        <v>3914652</v>
      </c>
      <c r="J460" s="150">
        <v>1.6635475193895401E-3</v>
      </c>
      <c r="K460" s="150">
        <v>0.68842962072556202</v>
      </c>
      <c r="L460" s="176">
        <v>230602.16</v>
      </c>
      <c r="M460" s="175">
        <v>51897</v>
      </c>
      <c r="N460" s="150">
        <v>76</v>
      </c>
      <c r="O460" s="150">
        <v>110.7</v>
      </c>
      <c r="P460" s="150">
        <v>0</v>
      </c>
      <c r="Q460" s="150">
        <v>-210.48</v>
      </c>
      <c r="R460" s="150">
        <v>11265</v>
      </c>
      <c r="S460" s="150">
        <v>3873.565263</v>
      </c>
      <c r="T460" s="150">
        <v>4481.6028877691397</v>
      </c>
      <c r="U460" s="150">
        <v>0.26786377488417501</v>
      </c>
      <c r="V460" s="150">
        <v>0.11440144325537099</v>
      </c>
      <c r="W460" s="150">
        <v>2.6551252877550901E-2</v>
      </c>
      <c r="X460" s="150">
        <v>9736.6</v>
      </c>
      <c r="Y460" s="150">
        <v>219.63</v>
      </c>
      <c r="Z460" s="150">
        <v>65916.981013522702</v>
      </c>
      <c r="AA460" s="150">
        <v>14.4771784232365</v>
      </c>
      <c r="AB460" s="150">
        <v>17.636776683513201</v>
      </c>
      <c r="AC460" s="150">
        <v>25.5</v>
      </c>
      <c r="AD460" s="150">
        <v>151.904520117647</v>
      </c>
      <c r="AE460" s="150">
        <v>0.69899999999999995</v>
      </c>
      <c r="AF460" s="150">
        <v>0.11094062512953599</v>
      </c>
      <c r="AG460" s="150">
        <v>0.17525763385913001</v>
      </c>
      <c r="AH460" s="150">
        <v>0.292751952149224</v>
      </c>
      <c r="AI460" s="150">
        <v>120.28892463764301</v>
      </c>
      <c r="AJ460" s="150">
        <v>8.5661282935612792</v>
      </c>
      <c r="AK460" s="150">
        <v>1.43917411207712</v>
      </c>
      <c r="AL460" s="150">
        <v>4.7190339244592199</v>
      </c>
      <c r="AM460" s="150">
        <v>2.5</v>
      </c>
      <c r="AN460" s="150">
        <v>0.91314192142065398</v>
      </c>
      <c r="AO460" s="150">
        <v>64</v>
      </c>
      <c r="AP460" s="150">
        <v>0.15183246073298401</v>
      </c>
      <c r="AQ460" s="150">
        <v>38.130000000000003</v>
      </c>
      <c r="AR460" s="150">
        <v>3.8686217344751102</v>
      </c>
      <c r="AS460" s="150">
        <v>-4559.75</v>
      </c>
      <c r="AT460" s="150">
        <v>0.40648168455380301</v>
      </c>
      <c r="AU460" s="150">
        <v>43635719.770000003</v>
      </c>
    </row>
    <row r="461" spans="1:47" ht="14.5" x14ac:dyDescent="0.35">
      <c r="A461" s="151" t="s">
        <v>1226</v>
      </c>
      <c r="B461" s="151" t="s">
        <v>570</v>
      </c>
      <c r="C461" s="151" t="s">
        <v>115</v>
      </c>
      <c r="D461" t="s">
        <v>1518</v>
      </c>
      <c r="E461" s="150">
        <v>85.656000000000006</v>
      </c>
      <c r="F461" t="s">
        <v>1518</v>
      </c>
      <c r="G461" s="175">
        <v>1642762</v>
      </c>
      <c r="H461" s="150">
        <v>0.99318238381964796</v>
      </c>
      <c r="I461" s="150">
        <v>1633795</v>
      </c>
      <c r="J461" s="150">
        <v>0</v>
      </c>
      <c r="K461" s="150">
        <v>0.54234244601759796</v>
      </c>
      <c r="L461" s="176">
        <v>118005.09</v>
      </c>
      <c r="M461" s="175">
        <v>40127</v>
      </c>
      <c r="N461" s="150">
        <v>20</v>
      </c>
      <c r="O461" s="150">
        <v>6.45</v>
      </c>
      <c r="P461" s="150">
        <v>0</v>
      </c>
      <c r="Q461" s="150">
        <v>-11.06</v>
      </c>
      <c r="R461" s="150">
        <v>11832.6</v>
      </c>
      <c r="S461" s="150">
        <v>605.26273700000002</v>
      </c>
      <c r="T461" s="150">
        <v>720.88704468984997</v>
      </c>
      <c r="U461" s="150">
        <v>0.44010728682938899</v>
      </c>
      <c r="V461" s="150">
        <v>0.150446692706278</v>
      </c>
      <c r="W461" s="150">
        <v>0</v>
      </c>
      <c r="X461" s="150">
        <v>9934.7000000000007</v>
      </c>
      <c r="Y461" s="150">
        <v>48.95</v>
      </c>
      <c r="Z461" s="150">
        <v>47831.282941777303</v>
      </c>
      <c r="AA461" s="150">
        <v>10.413793103448301</v>
      </c>
      <c r="AB461" s="150">
        <v>12.364918018386099</v>
      </c>
      <c r="AC461" s="150">
        <v>10.25</v>
      </c>
      <c r="AD461" s="150">
        <v>59.050023121951199</v>
      </c>
      <c r="AE461" s="150">
        <v>0.34389999999999998</v>
      </c>
      <c r="AF461" s="150">
        <v>0.113660319045262</v>
      </c>
      <c r="AG461" s="150">
        <v>0.15524984548587001</v>
      </c>
      <c r="AH461" s="150">
        <v>0.273559094805151</v>
      </c>
      <c r="AI461" s="150">
        <v>208.95884096033501</v>
      </c>
      <c r="AJ461" s="150">
        <v>7.8486191737497499</v>
      </c>
      <c r="AK461" s="150">
        <v>0.98163905910258897</v>
      </c>
      <c r="AL461" s="150">
        <v>2.52729606641629</v>
      </c>
      <c r="AM461" s="150">
        <v>2.5</v>
      </c>
      <c r="AN461" s="150">
        <v>1.1605054237085499</v>
      </c>
      <c r="AO461" s="150">
        <v>62</v>
      </c>
      <c r="AP461" s="150">
        <v>0</v>
      </c>
      <c r="AQ461" s="150">
        <v>3.02</v>
      </c>
      <c r="AR461" s="150">
        <v>4.21678369572445</v>
      </c>
      <c r="AS461" s="150">
        <v>-31641.72</v>
      </c>
      <c r="AT461" s="150">
        <v>0.53820520518109405</v>
      </c>
      <c r="AU461" s="150">
        <v>7161832.3499999996</v>
      </c>
    </row>
    <row r="462" spans="1:47" ht="14.5" x14ac:dyDescent="0.35">
      <c r="A462" s="151" t="s">
        <v>1227</v>
      </c>
      <c r="B462" s="151" t="s">
        <v>558</v>
      </c>
      <c r="C462" s="151" t="s">
        <v>206</v>
      </c>
      <c r="D462" t="s">
        <v>1520</v>
      </c>
      <c r="E462" s="150">
        <v>82.951999999999998</v>
      </c>
      <c r="F462" t="s">
        <v>1520</v>
      </c>
      <c r="G462" s="175">
        <v>4893748</v>
      </c>
      <c r="H462" s="150">
        <v>0.55479351349609896</v>
      </c>
      <c r="I462" s="150">
        <v>4537090</v>
      </c>
      <c r="J462" s="150">
        <v>1.2426544103020101E-2</v>
      </c>
      <c r="K462" s="150">
        <v>0.54872324384766702</v>
      </c>
      <c r="L462" s="176">
        <v>247799.75</v>
      </c>
      <c r="M462" s="175">
        <v>32076</v>
      </c>
      <c r="N462" s="150">
        <v>7</v>
      </c>
      <c r="O462" s="150">
        <v>21.88</v>
      </c>
      <c r="P462" s="150">
        <v>0</v>
      </c>
      <c r="Q462" s="150">
        <v>-110.85</v>
      </c>
      <c r="R462" s="150">
        <v>15291.7</v>
      </c>
      <c r="S462" s="150">
        <v>1377.8624500000001</v>
      </c>
      <c r="T462" s="150">
        <v>2024.9467387766099</v>
      </c>
      <c r="U462" s="150">
        <v>0.945235307776912</v>
      </c>
      <c r="V462" s="150">
        <v>0.18177340996555899</v>
      </c>
      <c r="W462" s="150">
        <v>0</v>
      </c>
      <c r="X462" s="150">
        <v>10405.200000000001</v>
      </c>
      <c r="Y462" s="150">
        <v>117.01</v>
      </c>
      <c r="Z462" s="150">
        <v>56379.280403384299</v>
      </c>
      <c r="AA462" s="150">
        <v>13.492307692307699</v>
      </c>
      <c r="AB462" s="150">
        <v>11.7755956755833</v>
      </c>
      <c r="AC462" s="150">
        <v>19.2</v>
      </c>
      <c r="AD462" s="150">
        <v>71.763669270833304</v>
      </c>
      <c r="AE462" s="150">
        <v>0.54359999999999997</v>
      </c>
      <c r="AF462" s="150">
        <v>0.10192924691890801</v>
      </c>
      <c r="AG462" s="150">
        <v>0.194528695246109</v>
      </c>
      <c r="AH462" s="150">
        <v>0.30072552434213401</v>
      </c>
      <c r="AI462" s="150">
        <v>245.17686798127099</v>
      </c>
      <c r="AJ462" s="150">
        <v>8.7222882896216891</v>
      </c>
      <c r="AK462" s="150">
        <v>1.44869344621396</v>
      </c>
      <c r="AL462" s="150">
        <v>4.2880919720561197</v>
      </c>
      <c r="AM462" s="150">
        <v>0.5</v>
      </c>
      <c r="AN462" s="150">
        <v>1.66672073453244</v>
      </c>
      <c r="AO462" s="150">
        <v>137</v>
      </c>
      <c r="AP462" s="150">
        <v>1.2476007677543199E-2</v>
      </c>
      <c r="AQ462" s="150">
        <v>7.2</v>
      </c>
      <c r="AR462" s="150">
        <v>2.7637400608937801</v>
      </c>
      <c r="AS462" s="150">
        <v>-99227.45</v>
      </c>
      <c r="AT462" s="150">
        <v>0.66914839318282004</v>
      </c>
      <c r="AU462" s="150">
        <v>21069897.449999999</v>
      </c>
    </row>
    <row r="463" spans="1:47" ht="14.5" x14ac:dyDescent="0.35">
      <c r="A463" s="151" t="s">
        <v>1228</v>
      </c>
      <c r="B463" s="151" t="s">
        <v>279</v>
      </c>
      <c r="C463" s="151" t="s">
        <v>109</v>
      </c>
      <c r="D463" t="s">
        <v>1516</v>
      </c>
      <c r="E463" s="150">
        <v>108.029</v>
      </c>
      <c r="F463" t="s">
        <v>1516</v>
      </c>
      <c r="G463" s="175">
        <v>-99349</v>
      </c>
      <c r="H463" s="150">
        <v>0.179164119552785</v>
      </c>
      <c r="I463" s="150">
        <v>-256488</v>
      </c>
      <c r="J463" s="150">
        <v>0</v>
      </c>
      <c r="K463" s="150">
        <v>0.78044647073083195</v>
      </c>
      <c r="L463" s="176">
        <v>298770.21000000002</v>
      </c>
      <c r="M463" s="175">
        <v>58656</v>
      </c>
      <c r="N463" s="150">
        <v>9</v>
      </c>
      <c r="O463" s="150">
        <v>20.56</v>
      </c>
      <c r="P463" s="150">
        <v>0</v>
      </c>
      <c r="Q463" s="150">
        <v>-1.99</v>
      </c>
      <c r="R463" s="150">
        <v>14298.7</v>
      </c>
      <c r="S463" s="150">
        <v>2707.375927</v>
      </c>
      <c r="T463" s="150">
        <v>3120.4831172887798</v>
      </c>
      <c r="U463" s="150">
        <v>0.114510091453583</v>
      </c>
      <c r="V463" s="150">
        <v>0.105012244204682</v>
      </c>
      <c r="W463" s="150">
        <v>3.0329366594829699E-2</v>
      </c>
      <c r="X463" s="150">
        <v>12405.8</v>
      </c>
      <c r="Y463" s="150">
        <v>181.43</v>
      </c>
      <c r="Z463" s="150">
        <v>81295.326461996403</v>
      </c>
      <c r="AA463" s="150">
        <v>15.350961538461499</v>
      </c>
      <c r="AB463" s="150">
        <v>14.9224269801025</v>
      </c>
      <c r="AC463" s="150">
        <v>20.3</v>
      </c>
      <c r="AD463" s="150">
        <v>133.36827226601</v>
      </c>
      <c r="AE463" s="150">
        <v>0.52139999999999997</v>
      </c>
      <c r="AF463" s="150">
        <v>0.121446305358463</v>
      </c>
      <c r="AG463" s="150">
        <v>0.104784937737257</v>
      </c>
      <c r="AH463" s="150">
        <v>0.23074087152654199</v>
      </c>
      <c r="AI463" s="150">
        <v>191.625771222276</v>
      </c>
      <c r="AJ463" s="150">
        <v>8.1484370175191696</v>
      </c>
      <c r="AK463" s="150">
        <v>1.55516409889688</v>
      </c>
      <c r="AL463" s="150">
        <v>4.3749917406028898</v>
      </c>
      <c r="AM463" s="150">
        <v>1</v>
      </c>
      <c r="AN463" s="150">
        <v>0.66394584392172695</v>
      </c>
      <c r="AO463" s="150">
        <v>5</v>
      </c>
      <c r="AP463" s="150">
        <v>0.12673611111111099</v>
      </c>
      <c r="AQ463" s="150">
        <v>172</v>
      </c>
      <c r="AR463" s="150">
        <v>6.7617159253526502</v>
      </c>
      <c r="AS463" s="150">
        <v>44254.05</v>
      </c>
      <c r="AT463" s="150">
        <v>0.140525573771032</v>
      </c>
      <c r="AU463" s="150">
        <v>38712066.549999997</v>
      </c>
    </row>
    <row r="464" spans="1:47" ht="14.5" x14ac:dyDescent="0.35">
      <c r="A464" s="151" t="s">
        <v>1229</v>
      </c>
      <c r="B464" s="151" t="s">
        <v>512</v>
      </c>
      <c r="C464" s="151" t="s">
        <v>134</v>
      </c>
      <c r="D464" t="s">
        <v>1520</v>
      </c>
      <c r="E464" s="150">
        <v>82.05</v>
      </c>
      <c r="F464" t="s">
        <v>1520</v>
      </c>
      <c r="G464" s="175">
        <v>223398</v>
      </c>
      <c r="H464" s="150">
        <v>0.36599198811851003</v>
      </c>
      <c r="I464" s="150">
        <v>317100</v>
      </c>
      <c r="J464" s="150">
        <v>0</v>
      </c>
      <c r="K464" s="150">
        <v>0.66492071761585503</v>
      </c>
      <c r="L464" s="176">
        <v>165943.24</v>
      </c>
      <c r="M464" s="175">
        <v>33351</v>
      </c>
      <c r="N464" s="150">
        <v>33</v>
      </c>
      <c r="O464" s="150">
        <v>40.450000000000003</v>
      </c>
      <c r="P464" s="150">
        <v>0</v>
      </c>
      <c r="Q464" s="150">
        <v>-36.909999999999997</v>
      </c>
      <c r="R464" s="150">
        <v>12285.1</v>
      </c>
      <c r="S464" s="150">
        <v>1535.6862249999999</v>
      </c>
      <c r="T464" s="150">
        <v>1954.8775361268499</v>
      </c>
      <c r="U464" s="150">
        <v>0.726222327090288</v>
      </c>
      <c r="V464" s="150">
        <v>0.15427113699610101</v>
      </c>
      <c r="W464" s="150">
        <v>1.30234937804433E-3</v>
      </c>
      <c r="X464" s="150">
        <v>9650.7999999999993</v>
      </c>
      <c r="Y464" s="150">
        <v>101.5</v>
      </c>
      <c r="Z464" s="150">
        <v>56995.009852216703</v>
      </c>
      <c r="AA464" s="150">
        <v>15.3047619047619</v>
      </c>
      <c r="AB464" s="150">
        <v>15.129913546798001</v>
      </c>
      <c r="AC464" s="150">
        <v>14</v>
      </c>
      <c r="AD464" s="150">
        <v>109.69187321428601</v>
      </c>
      <c r="AE464" s="150">
        <v>0.59909999999999997</v>
      </c>
      <c r="AF464" s="150">
        <v>0.103240255568447</v>
      </c>
      <c r="AG464" s="150">
        <v>0.17806105272883899</v>
      </c>
      <c r="AH464" s="150">
        <v>0.28913998917976802</v>
      </c>
      <c r="AI464" s="150">
        <v>190.273244132277</v>
      </c>
      <c r="AJ464" s="150">
        <v>5.6673722792607801</v>
      </c>
      <c r="AK464" s="150">
        <v>1.37833432580424</v>
      </c>
      <c r="AL464" s="150">
        <v>2.4428276522929502</v>
      </c>
      <c r="AM464" s="150">
        <v>0</v>
      </c>
      <c r="AN464" s="150">
        <v>1.36103175016001</v>
      </c>
      <c r="AO464" s="150">
        <v>128</v>
      </c>
      <c r="AP464" s="150">
        <v>3.6144578313253E-3</v>
      </c>
      <c r="AQ464" s="150">
        <v>6.29</v>
      </c>
      <c r="AR464" s="150">
        <v>2.9606849975702798</v>
      </c>
      <c r="AS464" s="150">
        <v>-77837.069999999905</v>
      </c>
      <c r="AT464" s="150">
        <v>0.57980956074249801</v>
      </c>
      <c r="AU464" s="150">
        <v>18866103.210000001</v>
      </c>
    </row>
    <row r="465" spans="1:47" ht="14.5" x14ac:dyDescent="0.35">
      <c r="A465" s="151" t="s">
        <v>1230</v>
      </c>
      <c r="B465" s="151" t="s">
        <v>657</v>
      </c>
      <c r="C465" s="151" t="s">
        <v>210</v>
      </c>
      <c r="D465" t="s">
        <v>1520</v>
      </c>
      <c r="E465" s="150">
        <v>91.67</v>
      </c>
      <c r="F465" t="s">
        <v>1520</v>
      </c>
      <c r="G465" s="175">
        <v>189359</v>
      </c>
      <c r="H465" s="150">
        <v>0.27611746813704202</v>
      </c>
      <c r="I465" s="150">
        <v>194359</v>
      </c>
      <c r="J465" s="150">
        <v>0</v>
      </c>
      <c r="K465" s="150">
        <v>0.71713341247281104</v>
      </c>
      <c r="L465" s="176">
        <v>153859.44</v>
      </c>
      <c r="M465" s="175">
        <v>45374</v>
      </c>
      <c r="N465" s="150">
        <v>16</v>
      </c>
      <c r="O465" s="150">
        <v>106.89</v>
      </c>
      <c r="P465" s="150">
        <v>0</v>
      </c>
      <c r="Q465" s="150">
        <v>32.130000000000003</v>
      </c>
      <c r="R465" s="150">
        <v>11255.7</v>
      </c>
      <c r="S465" s="150">
        <v>1134.5559350000001</v>
      </c>
      <c r="T465" s="150">
        <v>1313.7905086594601</v>
      </c>
      <c r="U465" s="150">
        <v>0.24302392107269699</v>
      </c>
      <c r="V465" s="150">
        <v>0.144231258197067</v>
      </c>
      <c r="W465" s="150">
        <v>6.6002669141209001E-3</v>
      </c>
      <c r="X465" s="150">
        <v>9720.1</v>
      </c>
      <c r="Y465" s="150">
        <v>81.12</v>
      </c>
      <c r="Z465" s="150">
        <v>56181.551035502998</v>
      </c>
      <c r="AA465" s="150">
        <v>11.8333333333333</v>
      </c>
      <c r="AB465" s="150">
        <v>13.9861431829389</v>
      </c>
      <c r="AC465" s="150">
        <v>8.7200000000000006</v>
      </c>
      <c r="AD465" s="150">
        <v>130.10962557339499</v>
      </c>
      <c r="AE465" s="150">
        <v>0.42159999999999997</v>
      </c>
      <c r="AF465" s="150">
        <v>0.11385091420766</v>
      </c>
      <c r="AG465" s="150">
        <v>0.18523324918393799</v>
      </c>
      <c r="AH465" s="150">
        <v>0.30386817021052698</v>
      </c>
      <c r="AI465" s="150">
        <v>172.84207322929399</v>
      </c>
      <c r="AJ465" s="150">
        <v>6.1556048220541699</v>
      </c>
      <c r="AK465" s="150">
        <v>0.86347518345325602</v>
      </c>
      <c r="AL465" s="150">
        <v>4.1429666647968597</v>
      </c>
      <c r="AM465" s="150">
        <v>2.5</v>
      </c>
      <c r="AN465" s="150">
        <v>0.92446471105372596</v>
      </c>
      <c r="AO465" s="150">
        <v>28</v>
      </c>
      <c r="AP465" s="150">
        <v>4.2912873862158599E-2</v>
      </c>
      <c r="AQ465" s="150">
        <v>23.79</v>
      </c>
      <c r="AR465" s="150">
        <v>4.2761787340799398</v>
      </c>
      <c r="AS465" s="150">
        <v>-41293.730000000003</v>
      </c>
      <c r="AT465" s="150">
        <v>0.39303189284067003</v>
      </c>
      <c r="AU465" s="150">
        <v>12770217.1</v>
      </c>
    </row>
    <row r="466" spans="1:47" ht="14.5" x14ac:dyDescent="0.35">
      <c r="A466" s="151" t="s">
        <v>1231</v>
      </c>
      <c r="B466" s="151" t="s">
        <v>427</v>
      </c>
      <c r="C466" s="151" t="s">
        <v>198</v>
      </c>
      <c r="D466" t="s">
        <v>1518</v>
      </c>
      <c r="E466" s="150">
        <v>98.563000000000002</v>
      </c>
      <c r="F466" t="s">
        <v>1516</v>
      </c>
      <c r="G466" s="175">
        <v>-3324240</v>
      </c>
      <c r="H466" s="150">
        <v>0.25744822497726799</v>
      </c>
      <c r="I466" s="150">
        <v>-3470328</v>
      </c>
      <c r="J466" s="150">
        <v>0</v>
      </c>
      <c r="K466" s="150">
        <v>0.85313253261954203</v>
      </c>
      <c r="L466" s="176">
        <v>147521.49</v>
      </c>
      <c r="M466" s="175">
        <v>51338</v>
      </c>
      <c r="N466" s="150">
        <v>31</v>
      </c>
      <c r="O466" s="150">
        <v>35.28</v>
      </c>
      <c r="P466" s="150">
        <v>0</v>
      </c>
      <c r="Q466" s="150">
        <v>-8.7100000000000009</v>
      </c>
      <c r="R466" s="150">
        <v>10366.299999999999</v>
      </c>
      <c r="S466" s="150">
        <v>2597.6752339999998</v>
      </c>
      <c r="T466" s="150">
        <v>2941.8283452257801</v>
      </c>
      <c r="U466" s="150">
        <v>0.25727124594051498</v>
      </c>
      <c r="V466" s="150">
        <v>0.11580289370384</v>
      </c>
      <c r="W466" s="150">
        <v>1.92479796340854E-3</v>
      </c>
      <c r="X466" s="150">
        <v>9153.6</v>
      </c>
      <c r="Y466" s="150">
        <v>156.97999999999999</v>
      </c>
      <c r="Z466" s="150">
        <v>62435.344311377201</v>
      </c>
      <c r="AA466" s="150">
        <v>13.271604938271601</v>
      </c>
      <c r="AB466" s="150">
        <v>16.547810128678801</v>
      </c>
      <c r="AC466" s="150">
        <v>19</v>
      </c>
      <c r="AD466" s="150">
        <v>136.719749157895</v>
      </c>
      <c r="AE466" s="150">
        <v>0.49930000000000002</v>
      </c>
      <c r="AF466" s="150">
        <v>0.106716510015105</v>
      </c>
      <c r="AG466" s="150">
        <v>0.16612091633609899</v>
      </c>
      <c r="AH466" s="150">
        <v>0.274303349341807</v>
      </c>
      <c r="AI466" s="150">
        <v>155.99024646973999</v>
      </c>
      <c r="AJ466" s="150">
        <v>6.2029216805030396</v>
      </c>
      <c r="AK466" s="150">
        <v>1.9150166085900699</v>
      </c>
      <c r="AL466" s="150">
        <v>2.51571967266517</v>
      </c>
      <c r="AM466" s="150">
        <v>0.7</v>
      </c>
      <c r="AN466" s="150">
        <v>1.83734055809333</v>
      </c>
      <c r="AO466" s="150">
        <v>70</v>
      </c>
      <c r="AP466" s="150">
        <v>5.8033780857514101E-2</v>
      </c>
      <c r="AQ466" s="150">
        <v>31.73</v>
      </c>
      <c r="AR466" s="150">
        <v>4.8385716144139499</v>
      </c>
      <c r="AS466" s="150">
        <v>-98646.01</v>
      </c>
      <c r="AT466" s="150">
        <v>0.37720907288238298</v>
      </c>
      <c r="AU466" s="150">
        <v>26928351.77</v>
      </c>
    </row>
    <row r="467" spans="1:47" ht="14.5" x14ac:dyDescent="0.35">
      <c r="A467" s="151" t="s">
        <v>1232</v>
      </c>
      <c r="B467" s="151" t="s">
        <v>387</v>
      </c>
      <c r="C467" s="151" t="s">
        <v>124</v>
      </c>
      <c r="D467" t="s">
        <v>1518</v>
      </c>
      <c r="E467" s="150">
        <v>84.653000000000006</v>
      </c>
      <c r="F467" t="s">
        <v>1516</v>
      </c>
      <c r="G467" s="175">
        <v>5375483</v>
      </c>
      <c r="H467" s="150">
        <v>0.93806135105824096</v>
      </c>
      <c r="I467" s="150">
        <v>5475482</v>
      </c>
      <c r="J467" s="150">
        <v>0</v>
      </c>
      <c r="K467" s="150">
        <v>0.66142332425200601</v>
      </c>
      <c r="L467" s="176">
        <v>229579.23</v>
      </c>
      <c r="M467" s="175">
        <v>41148</v>
      </c>
      <c r="N467" s="150">
        <v>26</v>
      </c>
      <c r="O467" s="150">
        <v>39.590000000000003</v>
      </c>
      <c r="P467" s="150">
        <v>0</v>
      </c>
      <c r="Q467" s="150">
        <v>89.38</v>
      </c>
      <c r="R467" s="150">
        <v>15214.5</v>
      </c>
      <c r="S467" s="150">
        <v>1507.2143659999999</v>
      </c>
      <c r="T467" s="150">
        <v>1742.3130762630601</v>
      </c>
      <c r="U467" s="150">
        <v>0.46544700065577799</v>
      </c>
      <c r="V467" s="150">
        <v>0.1019180552317</v>
      </c>
      <c r="W467" s="150">
        <v>3.4713761479632801E-3</v>
      </c>
      <c r="X467" s="150">
        <v>13161.6</v>
      </c>
      <c r="Y467" s="150">
        <v>100.37</v>
      </c>
      <c r="Z467" s="150">
        <v>75069.1273288831</v>
      </c>
      <c r="AA467" s="150">
        <v>16.896226415094301</v>
      </c>
      <c r="AB467" s="150">
        <v>15.0165823054698</v>
      </c>
      <c r="AC467" s="150">
        <v>14.3</v>
      </c>
      <c r="AD467" s="150">
        <v>105.399606013986</v>
      </c>
      <c r="AE467" s="150">
        <v>0.66569999999999996</v>
      </c>
      <c r="AF467" s="150">
        <v>0.114612838622795</v>
      </c>
      <c r="AG467" s="150">
        <v>0.158705141104759</v>
      </c>
      <c r="AH467" s="150">
        <v>0.28293918314675998</v>
      </c>
      <c r="AI467" s="150">
        <v>195.193866669925</v>
      </c>
      <c r="AJ467" s="150">
        <v>6.2127501113192096</v>
      </c>
      <c r="AK467" s="150">
        <v>1.1419832494332101</v>
      </c>
      <c r="AL467" s="150">
        <v>3.5767123953514499</v>
      </c>
      <c r="AM467" s="150">
        <v>7</v>
      </c>
      <c r="AN467" s="150">
        <v>0.96569732476782599</v>
      </c>
      <c r="AO467" s="150">
        <v>26</v>
      </c>
      <c r="AP467" s="150">
        <v>4.1312272174969598E-2</v>
      </c>
      <c r="AQ467" s="150">
        <v>29.08</v>
      </c>
      <c r="AR467" s="150">
        <v>3.7532290174246499</v>
      </c>
      <c r="AS467" s="150">
        <v>-36819.03</v>
      </c>
      <c r="AT467" s="150">
        <v>0.43585925675374898</v>
      </c>
      <c r="AU467" s="150">
        <v>22931583.510000002</v>
      </c>
    </row>
    <row r="468" spans="1:47" ht="14.5" x14ac:dyDescent="0.35">
      <c r="A468" s="151" t="s">
        <v>1233</v>
      </c>
      <c r="B468" s="151" t="s">
        <v>707</v>
      </c>
      <c r="C468" s="151" t="s">
        <v>289</v>
      </c>
      <c r="D468" t="s">
        <v>1516</v>
      </c>
      <c r="E468" s="150">
        <v>105.639</v>
      </c>
      <c r="F468" t="s">
        <v>1516</v>
      </c>
      <c r="G468" s="175">
        <v>196397</v>
      </c>
      <c r="H468" s="150">
        <v>0.75810956550034503</v>
      </c>
      <c r="I468" s="150">
        <v>194397</v>
      </c>
      <c r="J468" s="150">
        <v>0</v>
      </c>
      <c r="K468" s="150">
        <v>0.75166981634070196</v>
      </c>
      <c r="L468" s="176">
        <v>149373.4</v>
      </c>
      <c r="M468" s="175">
        <v>46117</v>
      </c>
      <c r="N468" s="150">
        <v>16</v>
      </c>
      <c r="O468" t="s">
        <v>1581</v>
      </c>
      <c r="P468" s="150">
        <v>0</v>
      </c>
      <c r="Q468" s="150">
        <v>72.34</v>
      </c>
      <c r="R468" s="150">
        <v>11071.6</v>
      </c>
      <c r="S468" s="150">
        <v>387.41898600000002</v>
      </c>
      <c r="T468" s="150">
        <v>427.061035908755</v>
      </c>
      <c r="U468" s="150">
        <v>9.9410048014528601E-2</v>
      </c>
      <c r="V468" s="150">
        <v>8.4669908252766907E-2</v>
      </c>
      <c r="W468" s="150">
        <v>0</v>
      </c>
      <c r="X468" s="150">
        <v>10043.799999999999</v>
      </c>
      <c r="Y468" s="150">
        <v>28.73</v>
      </c>
      <c r="Z468" s="150">
        <v>54001.688130873597</v>
      </c>
      <c r="AA468" s="150">
        <v>14.1142857142857</v>
      </c>
      <c r="AB468" s="150">
        <v>13.4848237382527</v>
      </c>
      <c r="AC468" s="150">
        <v>3.53</v>
      </c>
      <c r="AD468" s="150">
        <v>109.750420963173</v>
      </c>
      <c r="AE468" s="150">
        <v>0.27739999999999998</v>
      </c>
      <c r="AF468" s="150">
        <v>0.114417209178832</v>
      </c>
      <c r="AG468" s="150">
        <v>0.16713924931493401</v>
      </c>
      <c r="AH468" s="150">
        <v>0.28334782638394801</v>
      </c>
      <c r="AI468" s="150">
        <v>192.05305544834599</v>
      </c>
      <c r="AJ468" s="150">
        <v>4.3767741415227501</v>
      </c>
      <c r="AK468" s="150">
        <v>0.96573980243263202</v>
      </c>
      <c r="AL468" s="150">
        <v>2.1465857133257198</v>
      </c>
      <c r="AM468" s="150">
        <v>0.5</v>
      </c>
      <c r="AN468" s="150">
        <v>1.08644475127971</v>
      </c>
      <c r="AO468" s="150">
        <v>22</v>
      </c>
      <c r="AP468" s="150">
        <v>0</v>
      </c>
      <c r="AQ468" s="150">
        <v>7.41</v>
      </c>
      <c r="AR468" s="150">
        <v>3.1153750491443701</v>
      </c>
      <c r="AS468" s="150">
        <v>2332.8200000000102</v>
      </c>
      <c r="AT468" s="150">
        <v>0.69300510051237696</v>
      </c>
      <c r="AU468" s="150">
        <v>4289328.74</v>
      </c>
    </row>
    <row r="469" spans="1:47" ht="14.5" x14ac:dyDescent="0.35">
      <c r="A469" s="151" t="s">
        <v>1234</v>
      </c>
      <c r="B469" s="151" t="s">
        <v>283</v>
      </c>
      <c r="C469" s="151" t="s">
        <v>168</v>
      </c>
      <c r="D469" t="s">
        <v>1518</v>
      </c>
      <c r="E469" s="150">
        <v>87.49</v>
      </c>
      <c r="F469" t="s">
        <v>1516</v>
      </c>
      <c r="G469" s="175">
        <v>-77229</v>
      </c>
      <c r="H469" s="150">
        <v>0.118807996612978</v>
      </c>
      <c r="I469" s="150">
        <v>-77229</v>
      </c>
      <c r="J469" s="150">
        <v>7.3228659454278797E-3</v>
      </c>
      <c r="K469" s="150">
        <v>0.696149943170421</v>
      </c>
      <c r="L469" s="176">
        <v>136585.45000000001</v>
      </c>
      <c r="M469" s="175">
        <v>32924</v>
      </c>
      <c r="N469" s="150">
        <v>31</v>
      </c>
      <c r="O469" s="150">
        <v>39.14</v>
      </c>
      <c r="P469" s="150">
        <v>0</v>
      </c>
      <c r="Q469" s="150">
        <v>-160.05000000000001</v>
      </c>
      <c r="R469" s="150">
        <v>9853.7999999999993</v>
      </c>
      <c r="S469" s="150">
        <v>2056.485134</v>
      </c>
      <c r="T469" s="150">
        <v>2528.7665416997002</v>
      </c>
      <c r="U469" s="150">
        <v>0.50804753738618602</v>
      </c>
      <c r="V469" s="150">
        <v>0.124502228957032</v>
      </c>
      <c r="W469" s="150">
        <v>4.8840609805254301E-2</v>
      </c>
      <c r="X469" s="150">
        <v>8013.5</v>
      </c>
      <c r="Y469" s="150">
        <v>127.54</v>
      </c>
      <c r="Z469" s="150">
        <v>56250.645366159602</v>
      </c>
      <c r="AA469" s="150">
        <v>14.5652173913043</v>
      </c>
      <c r="AB469" s="150">
        <v>16.124236584600901</v>
      </c>
      <c r="AC469" s="150">
        <v>21.2</v>
      </c>
      <c r="AD469" s="150">
        <v>97.004015754717003</v>
      </c>
      <c r="AE469" s="150">
        <v>0.31059999999999999</v>
      </c>
      <c r="AF469" s="150">
        <v>0.11351443075382101</v>
      </c>
      <c r="AG469" s="150">
        <v>0.16871851075074201</v>
      </c>
      <c r="AH469" s="150">
        <v>0.28967089855137701</v>
      </c>
      <c r="AI469" s="150">
        <v>245.941967504638</v>
      </c>
      <c r="AJ469" s="150">
        <v>3.2832153957483201</v>
      </c>
      <c r="AK469" s="150">
        <v>0.66881902265034299</v>
      </c>
      <c r="AL469" s="150">
        <v>1.7290696078896599</v>
      </c>
      <c r="AM469" s="150">
        <v>3</v>
      </c>
      <c r="AN469" s="150">
        <v>1.07535578892811</v>
      </c>
      <c r="AO469" s="150">
        <v>18</v>
      </c>
      <c r="AP469" s="150">
        <v>3.8130381303813E-2</v>
      </c>
      <c r="AQ469" s="150">
        <v>38.33</v>
      </c>
      <c r="AR469" s="150">
        <v>3.0949630319370698</v>
      </c>
      <c r="AS469" s="150">
        <v>59253.72</v>
      </c>
      <c r="AT469" s="150">
        <v>0.41756521964075899</v>
      </c>
      <c r="AU469" s="150">
        <v>20264227.23</v>
      </c>
    </row>
    <row r="470" spans="1:47" ht="14.5" x14ac:dyDescent="0.35">
      <c r="A470" s="151" t="s">
        <v>1235</v>
      </c>
      <c r="B470" s="151" t="s">
        <v>284</v>
      </c>
      <c r="C470" s="151" t="s">
        <v>204</v>
      </c>
      <c r="D470" t="s">
        <v>1518</v>
      </c>
      <c r="E470" s="150">
        <v>71.037000000000006</v>
      </c>
      <c r="F470" t="s">
        <v>1516</v>
      </c>
      <c r="G470" s="175">
        <v>777146</v>
      </c>
      <c r="H470" s="150">
        <v>0.22455440131961299</v>
      </c>
      <c r="I470" s="150">
        <v>731852</v>
      </c>
      <c r="J470" s="150">
        <v>0</v>
      </c>
      <c r="K470" s="150">
        <v>0.70490913667706001</v>
      </c>
      <c r="L470" s="176">
        <v>122176.41</v>
      </c>
      <c r="M470" s="175">
        <v>26618</v>
      </c>
      <c r="N470" s="150">
        <v>25</v>
      </c>
      <c r="O470" s="150">
        <v>330.55</v>
      </c>
      <c r="P470" s="150">
        <v>24</v>
      </c>
      <c r="Q470" s="150">
        <v>-397.97</v>
      </c>
      <c r="R470" s="150">
        <v>13833.3</v>
      </c>
      <c r="S470" s="150">
        <v>3193.0526249999998</v>
      </c>
      <c r="T470" s="150">
        <v>4500.6748918608901</v>
      </c>
      <c r="U470" s="150">
        <v>0.96779089257885298</v>
      </c>
      <c r="V470" s="150">
        <v>0.162612728313552</v>
      </c>
      <c r="W470" s="150">
        <v>4.4120068331163203E-3</v>
      </c>
      <c r="X470" s="150">
        <v>9814.2000000000007</v>
      </c>
      <c r="Y470" s="150">
        <v>217.83</v>
      </c>
      <c r="Z470" s="150">
        <v>68346.632282054896</v>
      </c>
      <c r="AA470" s="150">
        <v>13.904942965779499</v>
      </c>
      <c r="AB470" s="150">
        <v>14.6584613000964</v>
      </c>
      <c r="AC470" s="150">
        <v>32</v>
      </c>
      <c r="AD470" s="150">
        <v>99.782894531249994</v>
      </c>
      <c r="AE470" s="150">
        <v>0.48809999999999998</v>
      </c>
      <c r="AF470" s="150">
        <v>0.119065837793986</v>
      </c>
      <c r="AG470" s="150">
        <v>0.14776796331706299</v>
      </c>
      <c r="AH470" s="150">
        <v>0.27025836830313199</v>
      </c>
      <c r="AI470" s="150">
        <v>199.24632466713601</v>
      </c>
      <c r="AJ470" s="150">
        <v>5.4718128619122197</v>
      </c>
      <c r="AK470" s="150">
        <v>1.16597404291705</v>
      </c>
      <c r="AL470" s="150">
        <v>3.8415970349133302</v>
      </c>
      <c r="AM470" s="150">
        <v>2.5</v>
      </c>
      <c r="AN470" s="150">
        <v>0.85877729779190104</v>
      </c>
      <c r="AO470" s="150">
        <v>10</v>
      </c>
      <c r="AP470" s="150">
        <v>4.6799354491662198E-2</v>
      </c>
      <c r="AQ470" s="150">
        <v>147.1</v>
      </c>
      <c r="AR470" s="150">
        <v>2.9528394973223402</v>
      </c>
      <c r="AS470" s="150">
        <v>-273870.77</v>
      </c>
      <c r="AT470" s="150">
        <v>0.72088278428128505</v>
      </c>
      <c r="AU470" s="150">
        <v>44170370.509999998</v>
      </c>
    </row>
    <row r="471" spans="1:47" ht="14.5" x14ac:dyDescent="0.35">
      <c r="A471" s="151" t="s">
        <v>1236</v>
      </c>
      <c r="B471" s="151" t="s">
        <v>719</v>
      </c>
      <c r="C471" s="151" t="s">
        <v>100</v>
      </c>
      <c r="D471" t="s">
        <v>1519</v>
      </c>
      <c r="E471" s="150">
        <v>86.128</v>
      </c>
      <c r="F471" t="s">
        <v>1519</v>
      </c>
      <c r="G471" s="175">
        <v>629318</v>
      </c>
      <c r="H471" s="150">
        <v>0.47149103946642301</v>
      </c>
      <c r="I471" s="150">
        <v>441867</v>
      </c>
      <c r="J471" s="150">
        <v>0</v>
      </c>
      <c r="K471" s="150">
        <v>0.66224602465105098</v>
      </c>
      <c r="L471" s="176">
        <v>126446.11</v>
      </c>
      <c r="M471" s="175">
        <v>36653</v>
      </c>
      <c r="N471" s="150">
        <v>15</v>
      </c>
      <c r="O471" s="150">
        <v>28.6</v>
      </c>
      <c r="P471" s="150">
        <v>0</v>
      </c>
      <c r="Q471" s="150">
        <v>54.84</v>
      </c>
      <c r="R471" s="150">
        <v>11705.3</v>
      </c>
      <c r="S471" s="150">
        <v>1304.5198660000001</v>
      </c>
      <c r="T471" s="150">
        <v>1604.9951721462801</v>
      </c>
      <c r="U471" s="150">
        <v>0.44211182905818602</v>
      </c>
      <c r="V471" s="150">
        <v>0.14818032292043301</v>
      </c>
      <c r="W471" s="150">
        <v>2.62504166417961E-3</v>
      </c>
      <c r="X471" s="150">
        <v>9513.9</v>
      </c>
      <c r="Y471" s="150">
        <v>94.11</v>
      </c>
      <c r="Z471" s="150">
        <v>53569.615131229402</v>
      </c>
      <c r="AA471" s="150">
        <v>12.1010101010101</v>
      </c>
      <c r="AB471" s="150">
        <v>13.861649835299101</v>
      </c>
      <c r="AC471" s="150">
        <v>10</v>
      </c>
      <c r="AD471" s="150">
        <v>130.4519866</v>
      </c>
      <c r="AE471" s="150">
        <v>0.27739999999999998</v>
      </c>
      <c r="AF471" s="150">
        <v>0.11277811403603299</v>
      </c>
      <c r="AG471" s="150">
        <v>0.16137930108491499</v>
      </c>
      <c r="AH471" s="150">
        <v>0.278311956861374</v>
      </c>
      <c r="AI471" s="150">
        <v>187.14318299235501</v>
      </c>
      <c r="AJ471" s="150">
        <v>6.8239722363311603</v>
      </c>
      <c r="AK471" s="150">
        <v>1.53293238903544</v>
      </c>
      <c r="AL471" s="150">
        <v>3.05466165844707</v>
      </c>
      <c r="AM471" s="150">
        <v>2.5</v>
      </c>
      <c r="AN471" s="150">
        <v>0.90458727315875098</v>
      </c>
      <c r="AO471" s="150">
        <v>73</v>
      </c>
      <c r="AP471" s="150">
        <v>1.97628458498024E-2</v>
      </c>
      <c r="AQ471" s="150">
        <v>9.49</v>
      </c>
      <c r="AR471" s="150">
        <v>2.3658449674149198</v>
      </c>
      <c r="AS471" s="150">
        <v>-3308.8000000000502</v>
      </c>
      <c r="AT471" s="150">
        <v>0.47410376330580001</v>
      </c>
      <c r="AU471" s="150">
        <v>15269796.18</v>
      </c>
    </row>
    <row r="472" spans="1:47" ht="14.5" x14ac:dyDescent="0.35">
      <c r="A472" s="151" t="s">
        <v>1237</v>
      </c>
      <c r="B472" s="151" t="s">
        <v>650</v>
      </c>
      <c r="C472" s="151" t="s">
        <v>649</v>
      </c>
      <c r="D472" t="s">
        <v>1518</v>
      </c>
      <c r="E472" s="150">
        <v>79.843000000000004</v>
      </c>
      <c r="F472" t="s">
        <v>1516</v>
      </c>
      <c r="G472" s="175">
        <v>-2220133</v>
      </c>
      <c r="H472" s="150">
        <v>0.32635965051658899</v>
      </c>
      <c r="I472" s="150">
        <v>-2051284</v>
      </c>
      <c r="J472" s="150">
        <v>5.0775821972618698E-3</v>
      </c>
      <c r="K472" s="150">
        <v>0.71941768172408704</v>
      </c>
      <c r="L472" s="176">
        <v>130532.31</v>
      </c>
      <c r="M472" s="175">
        <v>31762</v>
      </c>
      <c r="N472" s="150">
        <v>29</v>
      </c>
      <c r="O472" s="150">
        <v>23.68</v>
      </c>
      <c r="P472" s="150">
        <v>0</v>
      </c>
      <c r="Q472" s="150">
        <v>-61.06</v>
      </c>
      <c r="R472" s="150">
        <v>12850</v>
      </c>
      <c r="S472" s="150">
        <v>1192.3970099999999</v>
      </c>
      <c r="T472" s="150">
        <v>1663.7387794608001</v>
      </c>
      <c r="U472" s="150">
        <v>0.985983504772458</v>
      </c>
      <c r="V472" s="150">
        <v>0.186013690188639</v>
      </c>
      <c r="W472" s="150">
        <v>0</v>
      </c>
      <c r="X472" s="150">
        <v>9209.6</v>
      </c>
      <c r="Y472" s="150">
        <v>75.650000000000006</v>
      </c>
      <c r="Z472" s="150">
        <v>63368.525446133499</v>
      </c>
      <c r="AA472" s="150">
        <v>10.5897435897436</v>
      </c>
      <c r="AB472" s="150">
        <v>15.762022604097799</v>
      </c>
      <c r="AC472" s="150">
        <v>9</v>
      </c>
      <c r="AD472" s="150">
        <v>132.48855666666699</v>
      </c>
      <c r="AE472" s="150">
        <v>0.75439999999999996</v>
      </c>
      <c r="AF472" s="150">
        <v>0.114773652426537</v>
      </c>
      <c r="AG472" s="150">
        <v>0.182981134270426</v>
      </c>
      <c r="AH472" s="150">
        <v>0.30424764265536902</v>
      </c>
      <c r="AI472" s="150">
        <v>206.30460990505199</v>
      </c>
      <c r="AJ472" s="150">
        <v>8.0768782546128595</v>
      </c>
      <c r="AK472" s="150">
        <v>1.62508457420212</v>
      </c>
      <c r="AL472" s="150">
        <v>4.0575116363207702</v>
      </c>
      <c r="AM472" s="150">
        <v>0.5</v>
      </c>
      <c r="AN472" s="150">
        <v>1.0284839463342399</v>
      </c>
      <c r="AO472" s="150">
        <v>144</v>
      </c>
      <c r="AP472" s="150">
        <v>2.9230769230769199E-2</v>
      </c>
      <c r="AQ472" s="150">
        <v>4.2699999999999996</v>
      </c>
      <c r="AR472" s="150">
        <v>3.0152106724756602</v>
      </c>
      <c r="AS472" s="150">
        <v>-208130.76</v>
      </c>
      <c r="AT472" s="150">
        <v>0.64295792817453601</v>
      </c>
      <c r="AU472" s="150">
        <v>15322296.470000001</v>
      </c>
    </row>
    <row r="473" spans="1:47" ht="14.5" x14ac:dyDescent="0.35">
      <c r="A473" s="151" t="s">
        <v>1238</v>
      </c>
      <c r="B473" s="151" t="s">
        <v>591</v>
      </c>
      <c r="C473" s="151" t="s">
        <v>136</v>
      </c>
      <c r="D473" t="s">
        <v>1518</v>
      </c>
      <c r="E473" s="150">
        <v>77.072999999999993</v>
      </c>
      <c r="F473" t="s">
        <v>1518</v>
      </c>
      <c r="G473" s="175">
        <v>657671</v>
      </c>
      <c r="H473" s="150">
        <v>0.62055949168596702</v>
      </c>
      <c r="I473" s="150">
        <v>652236</v>
      </c>
      <c r="J473" s="150">
        <v>0</v>
      </c>
      <c r="K473" s="150">
        <v>0.57660699261853599</v>
      </c>
      <c r="L473" s="176">
        <v>84529.38</v>
      </c>
      <c r="M473" s="175">
        <v>30448</v>
      </c>
      <c r="N473" s="150">
        <v>2</v>
      </c>
      <c r="O473" s="150">
        <v>9.35</v>
      </c>
      <c r="P473" s="150">
        <v>0</v>
      </c>
      <c r="Q473" s="150">
        <v>-73.91</v>
      </c>
      <c r="R473" s="150">
        <v>16524.900000000001</v>
      </c>
      <c r="S473" s="150">
        <v>406.78564899999998</v>
      </c>
      <c r="T473" s="150">
        <v>584.62668354586594</v>
      </c>
      <c r="U473" s="150">
        <v>0.98778613991861897</v>
      </c>
      <c r="V473" s="150">
        <v>0.18684016554379501</v>
      </c>
      <c r="W473" s="150">
        <v>4.9165942921452497E-3</v>
      </c>
      <c r="X473" s="150">
        <v>11498.1</v>
      </c>
      <c r="Y473" s="150">
        <v>31.58</v>
      </c>
      <c r="Z473" s="150">
        <v>53936.106713109599</v>
      </c>
      <c r="AA473" s="150">
        <v>13.575757575757599</v>
      </c>
      <c r="AB473" s="150">
        <v>12.8811161811273</v>
      </c>
      <c r="AC473" s="150">
        <v>5.5</v>
      </c>
      <c r="AD473" s="150">
        <v>73.961027090909099</v>
      </c>
      <c r="AE473" s="150">
        <v>0.67669999999999997</v>
      </c>
      <c r="AF473" s="150">
        <v>0.110771720753029</v>
      </c>
      <c r="AG473" s="150">
        <v>0.22176024973425401</v>
      </c>
      <c r="AH473" s="150">
        <v>0.33725819145579999</v>
      </c>
      <c r="AI473" s="150">
        <v>417.910514832346</v>
      </c>
      <c r="AJ473" s="150">
        <v>8.8338332352941205</v>
      </c>
      <c r="AK473" s="150">
        <v>0.95742694117647098</v>
      </c>
      <c r="AL473" s="150">
        <v>2.61060111764706</v>
      </c>
      <c r="AM473" s="150">
        <v>3.5</v>
      </c>
      <c r="AN473" s="150">
        <v>0.58385814079322096</v>
      </c>
      <c r="AO473" s="150">
        <v>2</v>
      </c>
      <c r="AP473" s="150">
        <v>8.9285714285714298E-3</v>
      </c>
      <c r="AQ473" s="150">
        <v>48</v>
      </c>
      <c r="AR473" s="150">
        <v>3.0812076522771701</v>
      </c>
      <c r="AS473" s="150">
        <v>-54296.26</v>
      </c>
      <c r="AT473" s="150">
        <v>0.79945188910918397</v>
      </c>
      <c r="AU473" s="150">
        <v>6722104.1600000001</v>
      </c>
    </row>
    <row r="474" spans="1:47" ht="14.5" x14ac:dyDescent="0.35">
      <c r="A474" s="151" t="s">
        <v>1239</v>
      </c>
      <c r="B474" s="151" t="s">
        <v>697</v>
      </c>
      <c r="C474" s="151" t="s">
        <v>181</v>
      </c>
      <c r="D474" t="s">
        <v>1518</v>
      </c>
      <c r="E474" s="150">
        <v>90.122</v>
      </c>
      <c r="F474" t="s">
        <v>1516</v>
      </c>
      <c r="G474" s="175">
        <v>216827</v>
      </c>
      <c r="H474" s="150">
        <v>0.38310370741835098</v>
      </c>
      <c r="I474" s="150">
        <v>233680</v>
      </c>
      <c r="J474" s="150">
        <v>0</v>
      </c>
      <c r="K474" s="150">
        <v>0.70292932711217704</v>
      </c>
      <c r="L474" s="176">
        <v>177386.59</v>
      </c>
      <c r="M474" s="175">
        <v>39863</v>
      </c>
      <c r="N474" s="150">
        <v>7</v>
      </c>
      <c r="O474" s="150">
        <v>13.87</v>
      </c>
      <c r="P474" s="150">
        <v>0</v>
      </c>
      <c r="Q474" s="150">
        <v>69.42</v>
      </c>
      <c r="R474" s="150">
        <v>10849.1</v>
      </c>
      <c r="S474" s="150">
        <v>861.84511399999997</v>
      </c>
      <c r="T474" s="150">
        <v>994.08291920765203</v>
      </c>
      <c r="U474" s="150">
        <v>0.25784136312919897</v>
      </c>
      <c r="V474" s="150">
        <v>0.152150859672913</v>
      </c>
      <c r="W474" s="150">
        <v>2.3206025856752702E-3</v>
      </c>
      <c r="X474" s="150">
        <v>9405.9</v>
      </c>
      <c r="Y474" s="150">
        <v>61.33</v>
      </c>
      <c r="Z474" s="150">
        <v>59532.607043861099</v>
      </c>
      <c r="AA474" s="150">
        <v>14.5522388059701</v>
      </c>
      <c r="AB474" s="150">
        <v>14.052586238382499</v>
      </c>
      <c r="AC474" s="150">
        <v>5.22</v>
      </c>
      <c r="AD474" s="150">
        <v>165.10442796934899</v>
      </c>
      <c r="AE474" s="150">
        <v>0.43269999999999997</v>
      </c>
      <c r="AF474" s="150">
        <v>0.130955112975321</v>
      </c>
      <c r="AG474" s="150">
        <v>0.11159363561079901</v>
      </c>
      <c r="AH474" s="150">
        <v>0.24577395793127599</v>
      </c>
      <c r="AI474" s="150">
        <v>138.760431610453</v>
      </c>
      <c r="AJ474" s="150">
        <v>7.7962184965298098</v>
      </c>
      <c r="AK474" s="150">
        <v>2.12764863282883</v>
      </c>
      <c r="AL474" s="150">
        <v>3.9183275357471401</v>
      </c>
      <c r="AM474" s="150">
        <v>0.5</v>
      </c>
      <c r="AN474" s="150">
        <v>1.3361496210563699</v>
      </c>
      <c r="AO474" s="150">
        <v>156</v>
      </c>
      <c r="AP474" s="150">
        <v>4.4715447154471497E-2</v>
      </c>
      <c r="AQ474" s="150">
        <v>2.98</v>
      </c>
      <c r="AR474" s="150">
        <v>4.0183894434282701</v>
      </c>
      <c r="AS474" s="150">
        <v>-30050.33</v>
      </c>
      <c r="AT474" s="150">
        <v>0.549280185911043</v>
      </c>
      <c r="AU474" s="150">
        <v>9350250.9299999997</v>
      </c>
    </row>
    <row r="475" spans="1:47" ht="14.5" x14ac:dyDescent="0.35">
      <c r="A475" s="151" t="s">
        <v>1240</v>
      </c>
      <c r="B475" s="151" t="s">
        <v>416</v>
      </c>
      <c r="C475" s="151" t="s">
        <v>113</v>
      </c>
      <c r="D475" t="s">
        <v>1520</v>
      </c>
      <c r="E475" s="150">
        <v>84.488</v>
      </c>
      <c r="F475" t="s">
        <v>1520</v>
      </c>
      <c r="G475" s="175">
        <v>554520</v>
      </c>
      <c r="H475" s="150">
        <v>1.0210433969642601</v>
      </c>
      <c r="I475" s="150">
        <v>583017</v>
      </c>
      <c r="J475" s="150">
        <v>0</v>
      </c>
      <c r="K475" s="150">
        <v>0.70151838874170303</v>
      </c>
      <c r="L475" s="176">
        <v>143949.10999999999</v>
      </c>
      <c r="M475" s="175">
        <v>37779</v>
      </c>
      <c r="N475" s="150">
        <v>1</v>
      </c>
      <c r="O475" s="150">
        <v>6.14</v>
      </c>
      <c r="P475" s="150">
        <v>0</v>
      </c>
      <c r="Q475" s="150">
        <v>142.15</v>
      </c>
      <c r="R475" s="150">
        <v>8898.4</v>
      </c>
      <c r="S475" s="150">
        <v>798.099108</v>
      </c>
      <c r="T475" s="150">
        <v>934.66446897578305</v>
      </c>
      <c r="U475" s="150">
        <v>0.27129381906288302</v>
      </c>
      <c r="V475" s="150">
        <v>0.17061831874644801</v>
      </c>
      <c r="W475" s="150">
        <v>0</v>
      </c>
      <c r="X475" s="150">
        <v>7598.2</v>
      </c>
      <c r="Y475" s="150">
        <v>46.25</v>
      </c>
      <c r="Z475" s="150">
        <v>48618.984864864899</v>
      </c>
      <c r="AA475" s="150">
        <v>10.4705882352941</v>
      </c>
      <c r="AB475" s="150">
        <v>17.2561969297297</v>
      </c>
      <c r="AC475" s="150">
        <v>8.1999999999999993</v>
      </c>
      <c r="AD475" s="150">
        <v>97.329159512195105</v>
      </c>
      <c r="AE475" s="150">
        <v>0.49930000000000002</v>
      </c>
      <c r="AF475" s="150">
        <v>9.8175940790886998E-2</v>
      </c>
      <c r="AG475" s="150">
        <v>0.234890210112255</v>
      </c>
      <c r="AH475" s="150">
        <v>0.337249123413073</v>
      </c>
      <c r="AI475" s="150">
        <v>185.002086232127</v>
      </c>
      <c r="AJ475" s="150">
        <v>4.9609593633592999</v>
      </c>
      <c r="AK475" s="150">
        <v>0.99107145275990505</v>
      </c>
      <c r="AL475" s="150">
        <v>2.4063144598713202</v>
      </c>
      <c r="AM475" s="150">
        <v>4.5</v>
      </c>
      <c r="AN475" s="150">
        <v>0.75730483048115205</v>
      </c>
      <c r="AO475" s="150">
        <v>22</v>
      </c>
      <c r="AP475" s="150">
        <v>6.7567567567567597E-3</v>
      </c>
      <c r="AQ475" s="150">
        <v>5.77</v>
      </c>
      <c r="AR475" s="150">
        <v>3.3725451177560202</v>
      </c>
      <c r="AS475" s="150">
        <v>-14791.8</v>
      </c>
      <c r="AT475" s="150">
        <v>0.17982311373121701</v>
      </c>
      <c r="AU475" s="150">
        <v>7101792.7599999998</v>
      </c>
    </row>
    <row r="476" spans="1:47" ht="14.5" x14ac:dyDescent="0.35">
      <c r="A476" s="151" t="s">
        <v>1241</v>
      </c>
      <c r="B476" s="151" t="s">
        <v>285</v>
      </c>
      <c r="C476" s="151" t="s">
        <v>109</v>
      </c>
      <c r="D476" t="s">
        <v>1520</v>
      </c>
      <c r="E476" s="150">
        <v>89.212999999999994</v>
      </c>
      <c r="F476" t="s">
        <v>1520</v>
      </c>
      <c r="G476" s="175">
        <v>279123</v>
      </c>
      <c r="H476" s="150">
        <v>0.52418608446853998</v>
      </c>
      <c r="I476" s="150">
        <v>327480</v>
      </c>
      <c r="J476" s="150">
        <v>3.9601612545060901E-3</v>
      </c>
      <c r="K476" s="150">
        <v>0.77848593123944199</v>
      </c>
      <c r="L476" s="176">
        <v>161934.23000000001</v>
      </c>
      <c r="M476" s="175">
        <v>54484</v>
      </c>
      <c r="N476" s="150">
        <v>4</v>
      </c>
      <c r="O476" s="150">
        <v>69.239999999999995</v>
      </c>
      <c r="P476" s="150">
        <v>0</v>
      </c>
      <c r="Q476" s="150">
        <v>-39.79</v>
      </c>
      <c r="R476" s="150">
        <v>19980.400000000001</v>
      </c>
      <c r="S476" s="150">
        <v>4844.6653809999998</v>
      </c>
      <c r="T476" s="150">
        <v>5996.35014946711</v>
      </c>
      <c r="U476" s="150">
        <v>0.34480005606810299</v>
      </c>
      <c r="V476" s="150">
        <v>0.15275358952598</v>
      </c>
      <c r="W476" s="150">
        <v>1.3191143241931999E-2</v>
      </c>
      <c r="X476" s="150">
        <v>16142.8</v>
      </c>
      <c r="Y476" s="150">
        <v>369.17</v>
      </c>
      <c r="Z476" s="150">
        <v>82974.4072378579</v>
      </c>
      <c r="AA476" s="150">
        <v>13.0178117048346</v>
      </c>
      <c r="AB476" s="150">
        <v>13.1231285884552</v>
      </c>
      <c r="AC476" s="150">
        <v>49</v>
      </c>
      <c r="AD476" s="150">
        <v>98.870722061224498</v>
      </c>
      <c r="AE476" s="150">
        <v>0.78769999999999996</v>
      </c>
      <c r="AF476" s="150">
        <v>0.12647453731547001</v>
      </c>
      <c r="AG476" s="150">
        <v>0.11517438536760601</v>
      </c>
      <c r="AH476" s="150">
        <v>0.25067613088579099</v>
      </c>
      <c r="AI476" s="150">
        <v>180.80505692617999</v>
      </c>
      <c r="AJ476" s="150">
        <v>12.182461161723401</v>
      </c>
      <c r="AK476" s="150">
        <v>1.5127392629632199</v>
      </c>
      <c r="AL476" s="150">
        <v>5.7091436285590298</v>
      </c>
      <c r="AM476" s="150">
        <v>1.25</v>
      </c>
      <c r="AN476" s="150">
        <v>0.46392402035040298</v>
      </c>
      <c r="AO476" s="150">
        <v>7</v>
      </c>
      <c r="AP476" s="150">
        <v>7.7610536218250203E-2</v>
      </c>
      <c r="AQ476" s="150">
        <v>235.43</v>
      </c>
      <c r="AR476" s="150">
        <v>4.17830820218669</v>
      </c>
      <c r="AS476" s="150">
        <v>-20842.840000000098</v>
      </c>
      <c r="AT476" s="150">
        <v>0.32755272212542003</v>
      </c>
      <c r="AU476" s="150">
        <v>96798174.980000004</v>
      </c>
    </row>
    <row r="477" spans="1:47" ht="14.5" x14ac:dyDescent="0.35">
      <c r="A477" s="151" t="s">
        <v>1242</v>
      </c>
      <c r="B477" s="151" t="s">
        <v>400</v>
      </c>
      <c r="C477" s="151" t="s">
        <v>164</v>
      </c>
      <c r="D477" t="s">
        <v>1518</v>
      </c>
      <c r="E477" s="150">
        <v>98.736000000000004</v>
      </c>
      <c r="F477" t="s">
        <v>1516</v>
      </c>
      <c r="G477" s="175">
        <v>-1850421</v>
      </c>
      <c r="H477" s="150">
        <v>0.39804070767923999</v>
      </c>
      <c r="I477" s="150">
        <v>-1850421</v>
      </c>
      <c r="J477" s="150">
        <v>0</v>
      </c>
      <c r="K477" s="150">
        <v>0.830572411105999</v>
      </c>
      <c r="L477" s="176">
        <v>172799.27</v>
      </c>
      <c r="M477" s="175">
        <v>48515</v>
      </c>
      <c r="N477" s="150">
        <v>47</v>
      </c>
      <c r="O477" s="150">
        <v>48.54</v>
      </c>
      <c r="P477" s="150">
        <v>0</v>
      </c>
      <c r="Q477" s="150">
        <v>67.92</v>
      </c>
      <c r="R477" s="150">
        <v>10609.9</v>
      </c>
      <c r="S477" s="150">
        <v>2325.4490049999999</v>
      </c>
      <c r="T477" s="150">
        <v>2525.9788148572802</v>
      </c>
      <c r="U477" s="150">
        <v>0.259752236966383</v>
      </c>
      <c r="V477" s="150">
        <v>7.0543426515603205E-2</v>
      </c>
      <c r="W477" s="150">
        <v>2.1345937878349702E-3</v>
      </c>
      <c r="X477" s="150">
        <v>9767.6</v>
      </c>
      <c r="Y477" s="150">
        <v>130.99</v>
      </c>
      <c r="Z477" s="150">
        <v>62693.669364073598</v>
      </c>
      <c r="AA477" s="150">
        <v>12.4598540145985</v>
      </c>
      <c r="AB477" s="150">
        <v>17.752874303381901</v>
      </c>
      <c r="AC477" s="150">
        <v>16</v>
      </c>
      <c r="AD477" s="150">
        <v>145.3405628125</v>
      </c>
      <c r="AE477" s="150">
        <v>0.38829999999999998</v>
      </c>
      <c r="AF477" s="150">
        <v>0.12380089837424101</v>
      </c>
      <c r="AG477" s="150">
        <v>0.11097236751059</v>
      </c>
      <c r="AH477" s="150">
        <v>0.242449314442477</v>
      </c>
      <c r="AI477" s="150">
        <v>186.656425949018</v>
      </c>
      <c r="AJ477" s="150">
        <v>6.4395543473252497</v>
      </c>
      <c r="AK477" s="150">
        <v>1.3603485693222099</v>
      </c>
      <c r="AL477" s="150">
        <v>2.4138426254434902</v>
      </c>
      <c r="AM477" s="150">
        <v>2.4500000000000002</v>
      </c>
      <c r="AN477" s="150">
        <v>1.0228545435190799</v>
      </c>
      <c r="AO477" s="150">
        <v>42</v>
      </c>
      <c r="AP477" s="150">
        <v>3.7364130434782601E-2</v>
      </c>
      <c r="AQ477" s="150">
        <v>32.020000000000003</v>
      </c>
      <c r="AR477" s="150">
        <v>3.5643218025407402</v>
      </c>
      <c r="AS477" s="150">
        <v>61968.46</v>
      </c>
      <c r="AT477" s="150">
        <v>0.51671263756174601</v>
      </c>
      <c r="AU477" s="150">
        <v>24672796.84</v>
      </c>
    </row>
    <row r="478" spans="1:47" ht="14.5" x14ac:dyDescent="0.35">
      <c r="A478" s="151" t="s">
        <v>1243</v>
      </c>
      <c r="B478" s="151" t="s">
        <v>286</v>
      </c>
      <c r="C478" s="151" t="s">
        <v>173</v>
      </c>
      <c r="D478" t="s">
        <v>1520</v>
      </c>
      <c r="E478" s="150">
        <v>89.096000000000004</v>
      </c>
      <c r="F478" t="s">
        <v>1520</v>
      </c>
      <c r="G478" s="175">
        <v>40216</v>
      </c>
      <c r="H478" s="150">
        <v>0.35769038070710601</v>
      </c>
      <c r="I478" s="150">
        <v>33753</v>
      </c>
      <c r="J478" s="150">
        <v>0</v>
      </c>
      <c r="K478" s="150">
        <v>0.80811935480494601</v>
      </c>
      <c r="L478" s="176">
        <v>183442.95</v>
      </c>
      <c r="M478" s="175">
        <v>40893</v>
      </c>
      <c r="N478" s="150">
        <v>17</v>
      </c>
      <c r="O478" s="150">
        <v>40.24</v>
      </c>
      <c r="P478" s="150">
        <v>0</v>
      </c>
      <c r="Q478" s="150">
        <v>83.18</v>
      </c>
      <c r="R478" s="150">
        <v>12300.2</v>
      </c>
      <c r="S478" s="150">
        <v>1638.690245</v>
      </c>
      <c r="T478" s="150">
        <v>2022.25684237068</v>
      </c>
      <c r="U478" s="150">
        <v>0.433136463810462</v>
      </c>
      <c r="V478" s="150">
        <v>0.13477019386296499</v>
      </c>
      <c r="W478" s="150">
        <v>6.4075562981092899E-3</v>
      </c>
      <c r="X478" s="150">
        <v>9967.2000000000007</v>
      </c>
      <c r="Y478" s="150">
        <v>114.17</v>
      </c>
      <c r="Z478" s="150">
        <v>60620.442585618002</v>
      </c>
      <c r="AA478" s="150">
        <v>7.3828125</v>
      </c>
      <c r="AB478" s="150">
        <v>14.3530721292809</v>
      </c>
      <c r="AC478" s="150">
        <v>14</v>
      </c>
      <c r="AD478" s="150">
        <v>117.049303214286</v>
      </c>
      <c r="AE478" s="150">
        <v>0.37719999999999998</v>
      </c>
      <c r="AF478" s="150">
        <v>0.114626307291379</v>
      </c>
      <c r="AG478" s="150">
        <v>0.16901688765940401</v>
      </c>
      <c r="AH478" s="150">
        <v>0.28674988534654</v>
      </c>
      <c r="AI478" s="150">
        <v>130.01847094049199</v>
      </c>
      <c r="AJ478" s="150">
        <v>8.2257148690509698</v>
      </c>
      <c r="AK478" s="150">
        <v>1.81573049845114</v>
      </c>
      <c r="AL478" s="150">
        <v>5.2566258330986599</v>
      </c>
      <c r="AM478" s="150">
        <v>1</v>
      </c>
      <c r="AN478" s="150">
        <v>1.1841844900101699</v>
      </c>
      <c r="AO478" s="150">
        <v>13</v>
      </c>
      <c r="AP478" s="150">
        <v>3.0697674418604701E-2</v>
      </c>
      <c r="AQ478" s="150">
        <v>81.150000000000006</v>
      </c>
      <c r="AR478" s="150">
        <v>3.5136434636542599</v>
      </c>
      <c r="AS478" s="150">
        <v>12026.02</v>
      </c>
      <c r="AT478" s="150">
        <v>0.42484471425463899</v>
      </c>
      <c r="AU478" s="150">
        <v>20156185.829999998</v>
      </c>
    </row>
    <row r="479" spans="1:47" ht="14.5" x14ac:dyDescent="0.35">
      <c r="A479" s="151" t="s">
        <v>1244</v>
      </c>
      <c r="B479" s="151" t="s">
        <v>287</v>
      </c>
      <c r="C479" s="151" t="s">
        <v>228</v>
      </c>
      <c r="D479" t="s">
        <v>1518</v>
      </c>
      <c r="E479" s="150">
        <v>94.897999999999996</v>
      </c>
      <c r="F479" t="s">
        <v>1516</v>
      </c>
      <c r="G479" s="175">
        <v>1972230</v>
      </c>
      <c r="H479" s="150">
        <v>0.54796525516021499</v>
      </c>
      <c r="I479" s="150">
        <v>2066342</v>
      </c>
      <c r="J479" s="150">
        <v>0</v>
      </c>
      <c r="K479" s="150">
        <v>0.71160410928095996</v>
      </c>
      <c r="L479" s="176">
        <v>108957.4</v>
      </c>
      <c r="M479" s="175">
        <v>34862</v>
      </c>
      <c r="N479" s="150">
        <v>30</v>
      </c>
      <c r="O479" s="150">
        <v>47.55</v>
      </c>
      <c r="P479" s="150">
        <v>0</v>
      </c>
      <c r="Q479" s="150">
        <v>41.9</v>
      </c>
      <c r="R479" s="150">
        <v>10734.6</v>
      </c>
      <c r="S479" s="150">
        <v>1880.5873570000001</v>
      </c>
      <c r="T479" s="150">
        <v>2319.1858217910999</v>
      </c>
      <c r="U479" s="150">
        <v>0.49088955350240598</v>
      </c>
      <c r="V479" s="150">
        <v>0.16818512089997001</v>
      </c>
      <c r="W479" s="150">
        <v>6.3807564989388599E-4</v>
      </c>
      <c r="X479" s="150">
        <v>8704.5</v>
      </c>
      <c r="Y479" s="150">
        <v>111.25</v>
      </c>
      <c r="Z479" s="150">
        <v>55859.487640449399</v>
      </c>
      <c r="AA479" s="150">
        <v>14.758620689655199</v>
      </c>
      <c r="AB479" s="150">
        <v>16.904156017977499</v>
      </c>
      <c r="AC479" s="150">
        <v>15.5</v>
      </c>
      <c r="AD479" s="150">
        <v>121.32821658064501</v>
      </c>
      <c r="AE479" s="150">
        <v>0.59909999999999997</v>
      </c>
      <c r="AF479" s="150">
        <v>0.146345915368465</v>
      </c>
      <c r="AG479" s="150">
        <v>0.19077968020682701</v>
      </c>
      <c r="AH479" s="150">
        <v>0.34113713841759702</v>
      </c>
      <c r="AI479" s="150">
        <v>185.54203222796599</v>
      </c>
      <c r="AJ479" s="150">
        <v>5.2234764478631703</v>
      </c>
      <c r="AK479" s="150">
        <v>1.05183095079787</v>
      </c>
      <c r="AL479" s="150">
        <v>3.1479125206346299</v>
      </c>
      <c r="AM479" s="150">
        <v>3</v>
      </c>
      <c r="AN479" s="150">
        <v>1.3329448912062101</v>
      </c>
      <c r="AO479" s="150">
        <v>59</v>
      </c>
      <c r="AP479" s="150">
        <v>7.1702944942381594E-2</v>
      </c>
      <c r="AQ479" s="150">
        <v>12.22</v>
      </c>
      <c r="AR479" s="150">
        <v>3.4806197906141501</v>
      </c>
      <c r="AS479" s="150">
        <v>8765.7299999999796</v>
      </c>
      <c r="AT479" s="150">
        <v>0.617995457705528</v>
      </c>
      <c r="AU479" s="150">
        <v>20187390.809999999</v>
      </c>
    </row>
    <row r="480" spans="1:47" ht="14.5" x14ac:dyDescent="0.35">
      <c r="A480" s="151" t="s">
        <v>1245</v>
      </c>
      <c r="B480" s="151" t="s">
        <v>288</v>
      </c>
      <c r="C480" s="151" t="s">
        <v>289</v>
      </c>
      <c r="D480" t="s">
        <v>1520</v>
      </c>
      <c r="E480" s="150">
        <v>82.867999999999995</v>
      </c>
      <c r="F480" t="s">
        <v>1520</v>
      </c>
      <c r="G480" s="175">
        <v>-1216648</v>
      </c>
      <c r="H480" s="150">
        <v>0.52005104233505695</v>
      </c>
      <c r="I480" s="150">
        <v>-1430222</v>
      </c>
      <c r="J480" s="150">
        <v>0</v>
      </c>
      <c r="K480" s="150">
        <v>0.74906366887482201</v>
      </c>
      <c r="L480" s="176">
        <v>123540.96</v>
      </c>
      <c r="M480" s="175">
        <v>35693</v>
      </c>
      <c r="N480" s="150">
        <v>77</v>
      </c>
      <c r="O480" s="150">
        <v>42.42</v>
      </c>
      <c r="P480" s="150">
        <v>0</v>
      </c>
      <c r="Q480" s="150">
        <v>-534.9</v>
      </c>
      <c r="R480" s="150">
        <v>11252.8</v>
      </c>
      <c r="S480" s="150">
        <v>3121.1998680000002</v>
      </c>
      <c r="T480" s="150">
        <v>4038.84105496244</v>
      </c>
      <c r="U480" s="150">
        <v>0.56218345995393304</v>
      </c>
      <c r="V480" s="150">
        <v>0.18751556092273899</v>
      </c>
      <c r="W480" s="150">
        <v>1.75418763025528E-2</v>
      </c>
      <c r="X480" s="150">
        <v>8696.1</v>
      </c>
      <c r="Y480" s="150">
        <v>191.7</v>
      </c>
      <c r="Z480" s="150">
        <v>64311.234115806001</v>
      </c>
      <c r="AA480" s="150">
        <v>12.6302083333333</v>
      </c>
      <c r="AB480" s="150">
        <v>16.281689452269202</v>
      </c>
      <c r="AC480" s="150">
        <v>25</v>
      </c>
      <c r="AD480" s="150">
        <v>124.84799472</v>
      </c>
      <c r="AE480" s="150">
        <v>0.38829999999999998</v>
      </c>
      <c r="AF480" s="150">
        <v>0.115965957340043</v>
      </c>
      <c r="AG480" s="150">
        <v>0.15765298363022801</v>
      </c>
      <c r="AH480" s="150">
        <v>0.284614177289507</v>
      </c>
      <c r="AI480" s="150">
        <v>156.27739991945899</v>
      </c>
      <c r="AJ480" s="150">
        <v>6.5018316306970698</v>
      </c>
      <c r="AK480" s="150">
        <v>1.19338175749785</v>
      </c>
      <c r="AL480" s="150">
        <v>3.80926541649497</v>
      </c>
      <c r="AM480" s="150">
        <v>0</v>
      </c>
      <c r="AN480" s="150">
        <v>1.2714086780353999</v>
      </c>
      <c r="AO480" s="150">
        <v>65</v>
      </c>
      <c r="AP480" s="150">
        <v>6.4766839378238295E-2</v>
      </c>
      <c r="AQ480" s="150">
        <v>10.65</v>
      </c>
      <c r="AR480" s="150">
        <v>3.33812994364677</v>
      </c>
      <c r="AS480" s="150">
        <v>-24680.27</v>
      </c>
      <c r="AT480" s="150">
        <v>0.567139443296797</v>
      </c>
      <c r="AU480" s="150">
        <v>35122200.060000002</v>
      </c>
    </row>
    <row r="481" spans="1:47" ht="14.5" x14ac:dyDescent="0.35">
      <c r="A481" s="151" t="s">
        <v>1246</v>
      </c>
      <c r="B481" s="151" t="s">
        <v>463</v>
      </c>
      <c r="C481" s="151" t="s">
        <v>109</v>
      </c>
      <c r="D481" t="s">
        <v>1516</v>
      </c>
      <c r="E481" s="150">
        <v>111.783</v>
      </c>
      <c r="F481" t="s">
        <v>1516</v>
      </c>
      <c r="G481" s="175">
        <v>-3174291</v>
      </c>
      <c r="H481" s="150">
        <v>0.52480479707410799</v>
      </c>
      <c r="I481" s="150">
        <v>-1057437</v>
      </c>
      <c r="J481" s="150">
        <v>0</v>
      </c>
      <c r="K481" s="150">
        <v>0.86394708703905099</v>
      </c>
      <c r="L481" s="176">
        <v>267205.28000000003</v>
      </c>
      <c r="M481" s="175">
        <v>67973</v>
      </c>
      <c r="N481" s="150">
        <v>25</v>
      </c>
      <c r="O481" s="150">
        <v>18.559999999999999</v>
      </c>
      <c r="P481" s="150">
        <v>0</v>
      </c>
      <c r="Q481" s="150">
        <v>-9.7200000000000006</v>
      </c>
      <c r="R481" s="150">
        <v>15897.4</v>
      </c>
      <c r="S481" s="150">
        <v>4518.6160069999996</v>
      </c>
      <c r="T481" s="150">
        <v>5275.0699674213402</v>
      </c>
      <c r="U481" s="150">
        <v>0.11158564507780699</v>
      </c>
      <c r="V481" s="150">
        <v>0.102440044536407</v>
      </c>
      <c r="W481" s="150">
        <v>1.4580009652942399E-2</v>
      </c>
      <c r="X481" s="150">
        <v>13617.7</v>
      </c>
      <c r="Y481" s="150">
        <v>279.79000000000002</v>
      </c>
      <c r="Z481" s="150">
        <v>84919.368383430396</v>
      </c>
      <c r="AA481" s="150">
        <v>14.9797297297297</v>
      </c>
      <c r="AB481" s="150">
        <v>16.150026830837401</v>
      </c>
      <c r="AC481" s="150">
        <v>17</v>
      </c>
      <c r="AD481" s="150">
        <v>265.80094158823499</v>
      </c>
      <c r="AE481" s="150">
        <v>0.57689999999999997</v>
      </c>
      <c r="AF481" s="150">
        <v>0.123840089355379</v>
      </c>
      <c r="AG481" s="150">
        <v>0.13668335085776301</v>
      </c>
      <c r="AH481" s="150">
        <v>0.27067399698507499</v>
      </c>
      <c r="AI481" s="150">
        <v>200.779397628509</v>
      </c>
      <c r="AJ481" s="150">
        <v>7.7257080722406801</v>
      </c>
      <c r="AK481" s="150">
        <v>1.1918134351801299</v>
      </c>
      <c r="AL481" s="150">
        <v>3.5840524114213901</v>
      </c>
      <c r="AM481" s="150">
        <v>2.8</v>
      </c>
      <c r="AN481" s="150">
        <v>0.58591304762098395</v>
      </c>
      <c r="AO481" s="150">
        <v>23</v>
      </c>
      <c r="AP481" s="150">
        <v>5.6054771074026503E-2</v>
      </c>
      <c r="AQ481" s="150">
        <v>85.61</v>
      </c>
      <c r="AR481" s="150">
        <v>8.5383701552209601</v>
      </c>
      <c r="AS481" s="150">
        <v>-141619.23000000001</v>
      </c>
      <c r="AT481" s="150">
        <v>0.248477016078127</v>
      </c>
      <c r="AU481" s="150">
        <v>71834115.129999995</v>
      </c>
    </row>
    <row r="482" spans="1:47" ht="14.5" x14ac:dyDescent="0.35">
      <c r="A482" s="151" t="s">
        <v>1247</v>
      </c>
      <c r="B482" s="151" t="s">
        <v>542</v>
      </c>
      <c r="C482" s="151" t="s">
        <v>117</v>
      </c>
      <c r="D482" t="s">
        <v>1518</v>
      </c>
      <c r="E482" s="150">
        <v>86.697000000000003</v>
      </c>
      <c r="F482" t="s">
        <v>1516</v>
      </c>
      <c r="G482" s="175">
        <v>434497</v>
      </c>
      <c r="H482" s="150">
        <v>0.35852843500866899</v>
      </c>
      <c r="I482" s="150">
        <v>383249</v>
      </c>
      <c r="J482" s="150">
        <v>0</v>
      </c>
      <c r="K482" s="150">
        <v>0.74332811365713203</v>
      </c>
      <c r="L482" s="176">
        <v>130379.97</v>
      </c>
      <c r="M482" s="175">
        <v>35419</v>
      </c>
      <c r="N482" s="150">
        <v>41</v>
      </c>
      <c r="O482" s="150">
        <v>16.64</v>
      </c>
      <c r="P482" s="150">
        <v>0</v>
      </c>
      <c r="Q482" s="150">
        <v>13.21</v>
      </c>
      <c r="R482" s="150">
        <v>12324</v>
      </c>
      <c r="S482" s="150">
        <v>742.39901299999997</v>
      </c>
      <c r="T482" s="150">
        <v>892.26593851961798</v>
      </c>
      <c r="U482" s="150">
        <v>0.42053804831769098</v>
      </c>
      <c r="V482" s="150">
        <v>0.13584692629433801</v>
      </c>
      <c r="W482" s="150">
        <v>8.0819072963934594E-3</v>
      </c>
      <c r="X482" s="150">
        <v>10254</v>
      </c>
      <c r="Y482" s="150">
        <v>57.24</v>
      </c>
      <c r="Z482" s="150">
        <v>58469.707547169797</v>
      </c>
      <c r="AA482" s="150">
        <v>14.014705882352899</v>
      </c>
      <c r="AB482" s="150">
        <v>12.969933839972001</v>
      </c>
      <c r="AC482" s="150">
        <v>11</v>
      </c>
      <c r="AD482" s="150">
        <v>67.490819363636405</v>
      </c>
      <c r="AE482" s="150">
        <v>0.27739999999999998</v>
      </c>
      <c r="AF482" s="150">
        <v>0.115670507333926</v>
      </c>
      <c r="AG482" s="150">
        <v>0.15847192297005799</v>
      </c>
      <c r="AH482" s="150">
        <v>0.27670418781515699</v>
      </c>
      <c r="AI482" s="150">
        <v>179.07486091983799</v>
      </c>
      <c r="AJ482" s="150">
        <v>5.40953883184776</v>
      </c>
      <c r="AK482" s="150">
        <v>0.99826116063033599</v>
      </c>
      <c r="AL482" s="150">
        <v>3.0357032607469301</v>
      </c>
      <c r="AM482" s="150">
        <v>1</v>
      </c>
      <c r="AN482" s="150">
        <v>1.54024466421734</v>
      </c>
      <c r="AO482" s="150">
        <v>86</v>
      </c>
      <c r="AP482" s="150">
        <v>3.6674816625916901E-2</v>
      </c>
      <c r="AQ482" s="150">
        <v>4.29</v>
      </c>
      <c r="AR482" s="150">
        <v>2.9142520549322599</v>
      </c>
      <c r="AS482" s="150">
        <v>-14586.87</v>
      </c>
      <c r="AT482" s="150">
        <v>0.50854653337806199</v>
      </c>
      <c r="AU482" s="150">
        <v>9149324.1099999994</v>
      </c>
    </row>
    <row r="483" spans="1:47" ht="14.5" x14ac:dyDescent="0.35">
      <c r="A483" s="151" t="s">
        <v>1248</v>
      </c>
      <c r="B483" s="151" t="s">
        <v>290</v>
      </c>
      <c r="C483" s="151" t="s">
        <v>109</v>
      </c>
      <c r="D483" t="s">
        <v>1520</v>
      </c>
      <c r="E483" s="150">
        <v>76.893000000000001</v>
      </c>
      <c r="F483" t="s">
        <v>1520</v>
      </c>
      <c r="G483" s="175">
        <v>-1600123</v>
      </c>
      <c r="H483" s="150">
        <v>0.23826535129100501</v>
      </c>
      <c r="I483" s="150">
        <v>-1833860</v>
      </c>
      <c r="J483" s="150">
        <v>0</v>
      </c>
      <c r="K483" s="150">
        <v>0.786039107181846</v>
      </c>
      <c r="L483" s="176">
        <v>204520.2</v>
      </c>
      <c r="M483" s="175">
        <v>44515</v>
      </c>
      <c r="N483" s="150">
        <v>97</v>
      </c>
      <c r="O483" s="150">
        <v>171.21</v>
      </c>
      <c r="P483" s="150">
        <v>0</v>
      </c>
      <c r="Q483" s="150">
        <v>-113.46</v>
      </c>
      <c r="R483" s="150">
        <v>17725.8</v>
      </c>
      <c r="S483" s="150">
        <v>3295.4920900000002</v>
      </c>
      <c r="T483" s="150">
        <v>4332.1304863677196</v>
      </c>
      <c r="U483" s="150">
        <v>0.55849240226821495</v>
      </c>
      <c r="V483" s="150">
        <v>0.17806672872335699</v>
      </c>
      <c r="W483" s="150">
        <v>1.9560867463650902E-2</v>
      </c>
      <c r="X483" s="150">
        <v>13484.2</v>
      </c>
      <c r="Y483" s="150">
        <v>235.53</v>
      </c>
      <c r="Z483" s="150">
        <v>79025.860145204395</v>
      </c>
      <c r="AA483" s="150">
        <v>15.5019455252918</v>
      </c>
      <c r="AB483" s="150">
        <v>13.991814588375201</v>
      </c>
      <c r="AC483" s="150">
        <v>46</v>
      </c>
      <c r="AD483" s="150">
        <v>71.641132391304396</v>
      </c>
      <c r="AE483" s="150">
        <v>0.61009999999999998</v>
      </c>
      <c r="AF483" s="150">
        <v>0.11579744073797001</v>
      </c>
      <c r="AG483" s="150">
        <v>0.16172796936873199</v>
      </c>
      <c r="AH483" s="150">
        <v>0.28590153668695301</v>
      </c>
      <c r="AI483" s="150">
        <v>226.72183079037501</v>
      </c>
      <c r="AJ483" s="150">
        <v>8.3655683923122197</v>
      </c>
      <c r="AK483" s="150">
        <v>1.13480744418866</v>
      </c>
      <c r="AL483" s="150">
        <v>4.2131105251887204</v>
      </c>
      <c r="AM483" s="150">
        <v>2.6</v>
      </c>
      <c r="AN483" s="150">
        <v>0.56949815093318201</v>
      </c>
      <c r="AO483" s="150">
        <v>9</v>
      </c>
      <c r="AP483" s="150">
        <v>0.24873096446700499</v>
      </c>
      <c r="AQ483" s="150">
        <v>124</v>
      </c>
      <c r="AR483" s="150">
        <v>4.4997165429602504</v>
      </c>
      <c r="AS483" s="150">
        <v>-336894</v>
      </c>
      <c r="AT483" s="150">
        <v>0.49813838609793498</v>
      </c>
      <c r="AU483" s="150">
        <v>58415355.140000001</v>
      </c>
    </row>
    <row r="484" spans="1:47" ht="14.5" x14ac:dyDescent="0.35">
      <c r="A484" s="151" t="s">
        <v>1249</v>
      </c>
      <c r="B484" s="151" t="s">
        <v>559</v>
      </c>
      <c r="C484" s="151" t="s">
        <v>206</v>
      </c>
      <c r="D484" t="s">
        <v>1517</v>
      </c>
      <c r="E484" s="150">
        <v>84.186000000000007</v>
      </c>
      <c r="F484" t="s">
        <v>1517</v>
      </c>
      <c r="G484" s="175">
        <v>-793822</v>
      </c>
      <c r="H484" s="150">
        <v>0.32167316624334302</v>
      </c>
      <c r="I484" s="150">
        <v>-1067411</v>
      </c>
      <c r="J484" s="150">
        <v>0</v>
      </c>
      <c r="K484" s="150">
        <v>0.71605604707746096</v>
      </c>
      <c r="L484" s="176">
        <v>113070.67</v>
      </c>
      <c r="M484" s="175">
        <v>31974</v>
      </c>
      <c r="N484" t="s">
        <v>1581</v>
      </c>
      <c r="O484" s="150">
        <v>63.29</v>
      </c>
      <c r="P484" s="150">
        <v>0</v>
      </c>
      <c r="Q484" s="150">
        <v>-256.38</v>
      </c>
      <c r="R484" s="150">
        <v>11240.8</v>
      </c>
      <c r="S484" s="150">
        <v>1516.9189409999999</v>
      </c>
      <c r="T484" s="150">
        <v>2042.39957530277</v>
      </c>
      <c r="U484" s="150">
        <v>0.96455350442153598</v>
      </c>
      <c r="V484" s="150">
        <v>0.12730912620909601</v>
      </c>
      <c r="W484" s="150">
        <v>0</v>
      </c>
      <c r="X484" s="150">
        <v>8348.7000000000007</v>
      </c>
      <c r="Y484" s="150">
        <v>99.54</v>
      </c>
      <c r="Z484" s="150">
        <v>56384.524814145101</v>
      </c>
      <c r="AA484" s="150">
        <v>12.921052631578901</v>
      </c>
      <c r="AB484" s="150">
        <v>15.2392901446655</v>
      </c>
      <c r="AC484" s="150">
        <v>12</v>
      </c>
      <c r="AD484" s="150">
        <v>126.40991175000001</v>
      </c>
      <c r="AE484" s="150">
        <v>0.31059999999999999</v>
      </c>
      <c r="AF484" s="150">
        <v>0.112368171518743</v>
      </c>
      <c r="AG484" s="150">
        <v>0.16569407814439699</v>
      </c>
      <c r="AH484" s="150">
        <v>0.28047825421543998</v>
      </c>
      <c r="AI484" s="150">
        <v>167.92789193605299</v>
      </c>
      <c r="AJ484" s="150">
        <v>7.1693080598116499</v>
      </c>
      <c r="AK484" s="150">
        <v>2.3088288521706999</v>
      </c>
      <c r="AL484" s="150">
        <v>4.6888340340670398</v>
      </c>
      <c r="AM484" s="150">
        <v>0.5</v>
      </c>
      <c r="AN484" s="150">
        <v>1.1354223457605099</v>
      </c>
      <c r="AO484" s="150">
        <v>28</v>
      </c>
      <c r="AP484" s="150">
        <v>0</v>
      </c>
      <c r="AQ484" s="150">
        <v>39.11</v>
      </c>
      <c r="AR484" s="150">
        <v>2.7664505754339599</v>
      </c>
      <c r="AS484" s="150">
        <v>-109444.93</v>
      </c>
      <c r="AT484" s="150">
        <v>0.64522234744776696</v>
      </c>
      <c r="AU484" s="150">
        <v>17051450.09</v>
      </c>
    </row>
    <row r="485" spans="1:47" ht="14.5" x14ac:dyDescent="0.35">
      <c r="A485" s="151" t="s">
        <v>1250</v>
      </c>
      <c r="B485" s="151" t="s">
        <v>592</v>
      </c>
      <c r="C485" s="151" t="s">
        <v>136</v>
      </c>
      <c r="D485" t="s">
        <v>1518</v>
      </c>
      <c r="E485" s="150">
        <v>102.158</v>
      </c>
      <c r="F485" t="s">
        <v>1516</v>
      </c>
      <c r="G485" s="175">
        <v>606491</v>
      </c>
      <c r="H485" s="150">
        <v>0.19983318139929701</v>
      </c>
      <c r="I485" s="150">
        <v>448068</v>
      </c>
      <c r="J485" s="150">
        <v>0</v>
      </c>
      <c r="K485" s="150">
        <v>0.73462359001523003</v>
      </c>
      <c r="L485" s="176">
        <v>191684.43</v>
      </c>
      <c r="M485" s="175">
        <v>45609</v>
      </c>
      <c r="N485" s="150">
        <v>40</v>
      </c>
      <c r="O485" s="150">
        <v>33.979999999999997</v>
      </c>
      <c r="P485" s="150">
        <v>0</v>
      </c>
      <c r="Q485" s="150">
        <v>303.20999999999998</v>
      </c>
      <c r="R485" s="150">
        <v>10143.200000000001</v>
      </c>
      <c r="S485" s="150">
        <v>1242.165219</v>
      </c>
      <c r="T485" s="150">
        <v>1410.45047741195</v>
      </c>
      <c r="U485" s="150">
        <v>0.185672955152997</v>
      </c>
      <c r="V485" s="150">
        <v>0.125754821992001</v>
      </c>
      <c r="W485" s="150">
        <v>0</v>
      </c>
      <c r="X485" s="150">
        <v>8933</v>
      </c>
      <c r="Y485" s="150">
        <v>73.89</v>
      </c>
      <c r="Z485" s="150">
        <v>60108.886046826403</v>
      </c>
      <c r="AA485" s="150">
        <v>16.402597402597401</v>
      </c>
      <c r="AB485" s="150">
        <v>16.811005805927699</v>
      </c>
      <c r="AC485" s="150">
        <v>5</v>
      </c>
      <c r="AD485" s="150">
        <v>248.43304380000001</v>
      </c>
      <c r="AE485" s="150">
        <v>0.27739999999999998</v>
      </c>
      <c r="AF485" s="150">
        <v>0.120332746791662</v>
      </c>
      <c r="AG485" s="150">
        <v>0.16000678163259799</v>
      </c>
      <c r="AH485" s="150">
        <v>0.281413169706834</v>
      </c>
      <c r="AI485" s="150">
        <v>141.81849347047299</v>
      </c>
      <c r="AJ485" s="150">
        <v>7.0867662151882902</v>
      </c>
      <c r="AK485" s="150">
        <v>1.46768145229959</v>
      </c>
      <c r="AL485" s="150">
        <v>2.9402964884594902</v>
      </c>
      <c r="AM485" s="150">
        <v>0.5</v>
      </c>
      <c r="AN485" s="150">
        <v>0.68203627671085398</v>
      </c>
      <c r="AO485" s="150">
        <v>53</v>
      </c>
      <c r="AP485" s="150">
        <v>3.5714285714285698E-2</v>
      </c>
      <c r="AQ485" s="150">
        <v>11.74</v>
      </c>
      <c r="AR485" s="150">
        <v>4.52271938375217</v>
      </c>
      <c r="AS485" s="150">
        <v>16205.86</v>
      </c>
      <c r="AT485" s="150">
        <v>0.32624037305656101</v>
      </c>
      <c r="AU485" s="150">
        <v>12599572.359999999</v>
      </c>
    </row>
    <row r="486" spans="1:47" ht="14.5" x14ac:dyDescent="0.35">
      <c r="A486" s="151" t="s">
        <v>1251</v>
      </c>
      <c r="B486" s="151" t="s">
        <v>658</v>
      </c>
      <c r="C486" s="151" t="s">
        <v>210</v>
      </c>
      <c r="D486" t="s">
        <v>1517</v>
      </c>
      <c r="E486" s="150">
        <v>88.468999999999994</v>
      </c>
      <c r="F486" t="s">
        <v>1517</v>
      </c>
      <c r="G486" s="175">
        <v>-837028</v>
      </c>
      <c r="H486" s="150">
        <v>0.68614680887708002</v>
      </c>
      <c r="I486" s="150">
        <v>-395716</v>
      </c>
      <c r="J486" s="150">
        <v>0</v>
      </c>
      <c r="K486" s="150">
        <v>0.72241913255956303</v>
      </c>
      <c r="L486" s="176">
        <v>135090.07999999999</v>
      </c>
      <c r="M486" s="175">
        <v>39215</v>
      </c>
      <c r="N486" s="150">
        <v>21</v>
      </c>
      <c r="O486" s="150">
        <v>85.09</v>
      </c>
      <c r="P486" s="150">
        <v>0</v>
      </c>
      <c r="Q486" s="150">
        <v>5.6600000000000099</v>
      </c>
      <c r="R486" s="150">
        <v>13310.1</v>
      </c>
      <c r="S486" s="150">
        <v>1489.223841</v>
      </c>
      <c r="T486" s="150">
        <v>1798.2781062152301</v>
      </c>
      <c r="U486" s="150">
        <v>0.44470481654073901</v>
      </c>
      <c r="V486" s="150">
        <v>0.123197021125315</v>
      </c>
      <c r="W486" s="150">
        <v>6.7149072722909797E-4</v>
      </c>
      <c r="X486" s="150">
        <v>11022.6</v>
      </c>
      <c r="Y486" s="150">
        <v>108.24</v>
      </c>
      <c r="Z486" s="150">
        <v>55135.842294900198</v>
      </c>
      <c r="AA486" s="150">
        <v>13.168141592920399</v>
      </c>
      <c r="AB486" s="150">
        <v>13.758535116408</v>
      </c>
      <c r="AC486" s="150">
        <v>10</v>
      </c>
      <c r="AD486" s="150">
        <v>148.92238409999999</v>
      </c>
      <c r="AE486" s="150">
        <v>0.55469999999999997</v>
      </c>
      <c r="AF486" s="150">
        <v>0.11022369625904201</v>
      </c>
      <c r="AG486" s="150">
        <v>0.22176244565554501</v>
      </c>
      <c r="AH486" s="150">
        <v>0.338293614087332</v>
      </c>
      <c r="AI486" s="150">
        <v>219.61372830318501</v>
      </c>
      <c r="AJ486" s="150">
        <v>7.0341243342078101</v>
      </c>
      <c r="AK486" s="150">
        <v>1.6096813676029</v>
      </c>
      <c r="AL486" s="150">
        <v>2.94586120334868</v>
      </c>
      <c r="AM486" s="150">
        <v>0.5</v>
      </c>
      <c r="AN486" s="150">
        <v>1.1324234075233901</v>
      </c>
      <c r="AO486" s="150">
        <v>99</v>
      </c>
      <c r="AP486" s="150">
        <v>3.1195840554592701E-2</v>
      </c>
      <c r="AQ486" s="150">
        <v>11.24</v>
      </c>
      <c r="AR486" s="150">
        <v>3.5293145936677099</v>
      </c>
      <c r="AS486" s="150">
        <v>-2.2399999999906899</v>
      </c>
      <c r="AT486" s="150">
        <v>0.47441565979543798</v>
      </c>
      <c r="AU486" s="150">
        <v>19821763.670000002</v>
      </c>
    </row>
    <row r="487" spans="1:47" ht="14.5" x14ac:dyDescent="0.35">
      <c r="A487" s="151" t="s">
        <v>1252</v>
      </c>
      <c r="B487" s="151" t="s">
        <v>772</v>
      </c>
      <c r="C487" s="151" t="s">
        <v>267</v>
      </c>
      <c r="D487" t="s">
        <v>1518</v>
      </c>
      <c r="E487" s="150">
        <v>95.257000000000005</v>
      </c>
      <c r="F487" t="s">
        <v>1516</v>
      </c>
      <c r="G487" s="175">
        <v>2779501</v>
      </c>
      <c r="H487" s="150">
        <v>0.60912385242524003</v>
      </c>
      <c r="I487" s="150">
        <v>2291708</v>
      </c>
      <c r="J487" s="150">
        <v>0</v>
      </c>
      <c r="K487" s="150">
        <v>0.478082654551028</v>
      </c>
      <c r="L487" s="176">
        <v>250015.04</v>
      </c>
      <c r="M487" s="175">
        <v>37013</v>
      </c>
      <c r="N487" s="150">
        <v>114</v>
      </c>
      <c r="O487" s="150">
        <v>49.16</v>
      </c>
      <c r="P487" s="150">
        <v>0</v>
      </c>
      <c r="Q487" s="150">
        <v>93.79</v>
      </c>
      <c r="R487" s="150">
        <v>12638.1</v>
      </c>
      <c r="S487" s="150">
        <v>1350.2197980000001</v>
      </c>
      <c r="T487" s="150">
        <v>1662.8189427222401</v>
      </c>
      <c r="U487" s="150">
        <v>0.36525517899419802</v>
      </c>
      <c r="V487" s="150">
        <v>0.13820142859436901</v>
      </c>
      <c r="W487" s="150">
        <v>5.4252213682916203E-2</v>
      </c>
      <c r="X487" s="150">
        <v>10262.200000000001</v>
      </c>
      <c r="Y487" s="150">
        <v>99.8</v>
      </c>
      <c r="Z487" s="150">
        <v>56729.328657314603</v>
      </c>
      <c r="AA487" s="150">
        <v>13.5445544554455</v>
      </c>
      <c r="AB487" s="150">
        <v>13.529256492986001</v>
      </c>
      <c r="AC487" s="150">
        <v>8.5</v>
      </c>
      <c r="AD487" s="150">
        <v>158.849388</v>
      </c>
      <c r="AE487" s="150">
        <v>0.41039999999999999</v>
      </c>
      <c r="AF487" s="150">
        <v>0.119150164870647</v>
      </c>
      <c r="AG487" s="150">
        <v>0.18026113542707201</v>
      </c>
      <c r="AH487" s="150">
        <v>0.30230878361076302</v>
      </c>
      <c r="AI487" s="150">
        <v>0</v>
      </c>
      <c r="AJ487" t="s">
        <v>1581</v>
      </c>
      <c r="AK487" t="s">
        <v>1581</v>
      </c>
      <c r="AL487" t="s">
        <v>1581</v>
      </c>
      <c r="AM487" s="150">
        <v>1.9</v>
      </c>
      <c r="AN487" s="150">
        <v>1.01562635749444</v>
      </c>
      <c r="AO487" s="150">
        <v>118</v>
      </c>
      <c r="AP487" s="150">
        <v>3.6014405762304899E-2</v>
      </c>
      <c r="AQ487" s="150">
        <v>6.29</v>
      </c>
      <c r="AR487" s="150">
        <v>3.47090721391851</v>
      </c>
      <c r="AS487" s="150">
        <v>-58745.37</v>
      </c>
      <c r="AT487" s="150">
        <v>0.52237997015192505</v>
      </c>
      <c r="AU487" s="150">
        <v>17064239.370000001</v>
      </c>
    </row>
    <row r="488" spans="1:47" ht="14.5" x14ac:dyDescent="0.35">
      <c r="A488" s="151" t="s">
        <v>1253</v>
      </c>
      <c r="B488" s="151" t="s">
        <v>437</v>
      </c>
      <c r="C488" s="151" t="s">
        <v>293</v>
      </c>
      <c r="D488" t="s">
        <v>1518</v>
      </c>
      <c r="E488" s="150">
        <v>90.378</v>
      </c>
      <c r="F488" t="s">
        <v>1516</v>
      </c>
      <c r="G488" s="175">
        <v>-567762</v>
      </c>
      <c r="H488" s="150">
        <v>0.62767267264401105</v>
      </c>
      <c r="I488" s="150">
        <v>-562837</v>
      </c>
      <c r="J488" s="150">
        <v>0</v>
      </c>
      <c r="K488" s="150">
        <v>0.79232324234967999</v>
      </c>
      <c r="L488" s="176">
        <v>177051.89</v>
      </c>
      <c r="M488" s="175">
        <v>42495</v>
      </c>
      <c r="N488" s="150">
        <v>14</v>
      </c>
      <c r="O488" s="150">
        <v>40.090000000000003</v>
      </c>
      <c r="P488" s="150">
        <v>0</v>
      </c>
      <c r="Q488" s="150">
        <v>62.18</v>
      </c>
      <c r="R488" s="150">
        <v>13037</v>
      </c>
      <c r="S488" s="150">
        <v>731.43927399999995</v>
      </c>
      <c r="T488" s="150">
        <v>873.23826149581305</v>
      </c>
      <c r="U488" s="150">
        <v>0.28430460380228401</v>
      </c>
      <c r="V488" s="150">
        <v>0.17974850226595801</v>
      </c>
      <c r="W488" s="150">
        <v>0</v>
      </c>
      <c r="X488" s="150">
        <v>10920</v>
      </c>
      <c r="Y488" s="150">
        <v>61.51</v>
      </c>
      <c r="Z488" s="150">
        <v>64535.048284831697</v>
      </c>
      <c r="AA488" s="150">
        <v>11.191780821917799</v>
      </c>
      <c r="AB488" s="150">
        <v>11.8913879694359</v>
      </c>
      <c r="AC488" s="150">
        <v>6.03</v>
      </c>
      <c r="AD488" s="150">
        <v>121.300045439469</v>
      </c>
      <c r="AE488" s="150">
        <v>0.43269999999999997</v>
      </c>
      <c r="AF488" s="150">
        <v>0.112270925962977</v>
      </c>
      <c r="AG488" s="150">
        <v>0.139165377808078</v>
      </c>
      <c r="AH488" s="150">
        <v>0.25154526261916599</v>
      </c>
      <c r="AI488" s="150">
        <v>187.20487792674899</v>
      </c>
      <c r="AJ488" s="150">
        <v>5.5800157015679703</v>
      </c>
      <c r="AK488" s="150">
        <v>0.53717357170504398</v>
      </c>
      <c r="AL488" s="150">
        <v>2.5861073987248901</v>
      </c>
      <c r="AM488" s="150">
        <v>3</v>
      </c>
      <c r="AN488" s="150">
        <v>1.38466746291887</v>
      </c>
      <c r="AO488" s="150">
        <v>79</v>
      </c>
      <c r="AP488" s="150">
        <v>0</v>
      </c>
      <c r="AQ488" s="150">
        <v>4.1500000000000004</v>
      </c>
      <c r="AR488" s="150">
        <v>9.7728439325380503</v>
      </c>
      <c r="AS488" s="150">
        <v>-388560.29</v>
      </c>
      <c r="AT488" s="150">
        <v>0.354741988085018</v>
      </c>
      <c r="AU488" s="150">
        <v>9535777.3399999999</v>
      </c>
    </row>
    <row r="489" spans="1:47" ht="14.5" x14ac:dyDescent="0.35">
      <c r="A489" s="151" t="s">
        <v>1254</v>
      </c>
      <c r="B489" s="151" t="s">
        <v>684</v>
      </c>
      <c r="C489" s="151" t="s">
        <v>143</v>
      </c>
      <c r="D489" t="s">
        <v>1517</v>
      </c>
      <c r="E489" s="150">
        <v>86.042000000000002</v>
      </c>
      <c r="F489" t="s">
        <v>1517</v>
      </c>
      <c r="G489" s="175">
        <v>399135</v>
      </c>
      <c r="H489" s="150">
        <v>0.93995669350949296</v>
      </c>
      <c r="I489" s="150">
        <v>199175</v>
      </c>
      <c r="J489" s="150">
        <v>5.7321695469043799E-3</v>
      </c>
      <c r="K489" s="150">
        <v>0.69071319992718305</v>
      </c>
      <c r="L489" s="176">
        <v>100505.67</v>
      </c>
      <c r="M489" s="175">
        <v>37154</v>
      </c>
      <c r="N489" s="150">
        <v>5</v>
      </c>
      <c r="O489" s="150">
        <v>22.26</v>
      </c>
      <c r="P489" s="150">
        <v>0</v>
      </c>
      <c r="Q489" s="150">
        <v>132.36000000000001</v>
      </c>
      <c r="R489" s="150">
        <v>11759.5</v>
      </c>
      <c r="S489" s="150">
        <v>1017.258276</v>
      </c>
      <c r="T489" s="150">
        <v>1258.98017197993</v>
      </c>
      <c r="U489" s="150">
        <v>0.55606629638272898</v>
      </c>
      <c r="V489" s="150">
        <v>0.158263800647614</v>
      </c>
      <c r="W489" s="150">
        <v>0</v>
      </c>
      <c r="X489" s="150">
        <v>9501.7000000000007</v>
      </c>
      <c r="Y489" s="150">
        <v>68.28</v>
      </c>
      <c r="Z489" s="150">
        <v>55274.387814879898</v>
      </c>
      <c r="AA489" s="150">
        <v>7.1585365853658498</v>
      </c>
      <c r="AB489" s="150">
        <v>14.8983344463972</v>
      </c>
      <c r="AC489" s="150">
        <v>6.14</v>
      </c>
      <c r="AD489" s="150">
        <v>165.67724364820799</v>
      </c>
      <c r="AE489" s="150">
        <v>0.27739999999999998</v>
      </c>
      <c r="AF489" s="150">
        <v>0.122765143764337</v>
      </c>
      <c r="AG489" s="150">
        <v>0.17451300450983301</v>
      </c>
      <c r="AH489" s="150">
        <v>0.29987580955208298</v>
      </c>
      <c r="AI489" s="150">
        <v>194.640834752963</v>
      </c>
      <c r="AJ489" s="150">
        <v>6.3440793939393902</v>
      </c>
      <c r="AK489" s="150">
        <v>1.5010008585858601</v>
      </c>
      <c r="AL489" s="150">
        <v>3.8418407070707099</v>
      </c>
      <c r="AM489" s="150">
        <v>0.5</v>
      </c>
      <c r="AN489" s="150">
        <v>1.3123927179253001</v>
      </c>
      <c r="AO489" s="150">
        <v>136</v>
      </c>
      <c r="AP489" s="150">
        <v>0</v>
      </c>
      <c r="AQ489" s="150">
        <v>5.32</v>
      </c>
      <c r="AR489" s="150">
        <v>3.36217433137511</v>
      </c>
      <c r="AS489" s="150">
        <v>-58790.68</v>
      </c>
      <c r="AT489" s="150">
        <v>0.50944671684233001</v>
      </c>
      <c r="AU489" s="150">
        <v>11962405.6</v>
      </c>
    </row>
    <row r="490" spans="1:47" ht="14.5" x14ac:dyDescent="0.35">
      <c r="A490" s="151" t="s">
        <v>1255</v>
      </c>
      <c r="B490" s="151" t="s">
        <v>451</v>
      </c>
      <c r="C490" s="151" t="s">
        <v>168</v>
      </c>
      <c r="D490" t="s">
        <v>1520</v>
      </c>
      <c r="E490" s="150">
        <v>79.935000000000002</v>
      </c>
      <c r="F490" t="s">
        <v>1520</v>
      </c>
      <c r="G490" s="175">
        <v>240178</v>
      </c>
      <c r="H490" s="150">
        <v>0.11845438512869801</v>
      </c>
      <c r="I490" s="150">
        <v>240178</v>
      </c>
      <c r="J490" s="150">
        <v>0</v>
      </c>
      <c r="K490" s="150">
        <v>0.64537434062301102</v>
      </c>
      <c r="L490" s="176">
        <v>153359.76999999999</v>
      </c>
      <c r="M490" s="175">
        <v>34924</v>
      </c>
      <c r="N490" s="150">
        <v>6</v>
      </c>
      <c r="O490" s="150">
        <v>34.86</v>
      </c>
      <c r="P490" s="150">
        <v>0</v>
      </c>
      <c r="Q490" s="150">
        <v>50.08</v>
      </c>
      <c r="R490" s="150">
        <v>14678.5</v>
      </c>
      <c r="S490" s="150">
        <v>831.62143100000003</v>
      </c>
      <c r="T490" s="150">
        <v>1171.8032190546</v>
      </c>
      <c r="U490" s="150">
        <v>0.99733671245420297</v>
      </c>
      <c r="V490" s="150">
        <v>0.17974320216863199</v>
      </c>
      <c r="W490" s="150">
        <v>0</v>
      </c>
      <c r="X490" s="150">
        <v>10417.200000000001</v>
      </c>
      <c r="Y490" s="150">
        <v>73.84</v>
      </c>
      <c r="Z490" s="150">
        <v>37501.5320964247</v>
      </c>
      <c r="AA490" s="150">
        <v>11.244897959183699</v>
      </c>
      <c r="AB490" s="150">
        <v>11.262478751354299</v>
      </c>
      <c r="AC490" s="150">
        <v>13</v>
      </c>
      <c r="AD490" s="150">
        <v>63.9708793076923</v>
      </c>
      <c r="AE490" s="150">
        <v>0.54359999999999997</v>
      </c>
      <c r="AF490" s="150">
        <v>0.108773735024375</v>
      </c>
      <c r="AG490" s="150">
        <v>0.190966234076382</v>
      </c>
      <c r="AH490" s="150">
        <v>0.30745594094591999</v>
      </c>
      <c r="AI490" s="150">
        <v>157.37689665190899</v>
      </c>
      <c r="AJ490" s="150">
        <v>12.8610597655832</v>
      </c>
      <c r="AK490" s="150">
        <v>2.53811618453827</v>
      </c>
      <c r="AL490" s="150">
        <v>8.3734830911230294</v>
      </c>
      <c r="AM490" s="150">
        <v>2.5</v>
      </c>
      <c r="AN490" s="150">
        <v>2.0042585170340699</v>
      </c>
      <c r="AO490" s="150">
        <v>100</v>
      </c>
      <c r="AP490" s="150">
        <v>7.7319587628866E-3</v>
      </c>
      <c r="AQ490" s="150">
        <v>7.62</v>
      </c>
      <c r="AR490" s="150">
        <v>2.9609149098667702</v>
      </c>
      <c r="AS490" s="150">
        <v>-51601.22</v>
      </c>
      <c r="AT490" s="150">
        <v>0.69810744344695796</v>
      </c>
      <c r="AU490" s="150">
        <v>12206931.9</v>
      </c>
    </row>
    <row r="491" spans="1:47" ht="14.5" x14ac:dyDescent="0.35">
      <c r="A491" s="151" t="s">
        <v>1256</v>
      </c>
      <c r="B491" s="151" t="s">
        <v>607</v>
      </c>
      <c r="C491" s="151" t="s">
        <v>605</v>
      </c>
      <c r="D491" t="s">
        <v>1520</v>
      </c>
      <c r="E491" s="150">
        <v>86.314999999999998</v>
      </c>
      <c r="F491" t="s">
        <v>1520</v>
      </c>
      <c r="G491" s="175">
        <v>450335</v>
      </c>
      <c r="H491" s="150">
        <v>0.38778019990075602</v>
      </c>
      <c r="I491" s="150">
        <v>450335</v>
      </c>
      <c r="J491" s="150">
        <v>1.85544961300856E-3</v>
      </c>
      <c r="K491" s="150">
        <v>0.63971539093641705</v>
      </c>
      <c r="L491" s="176">
        <v>132784.17000000001</v>
      </c>
      <c r="M491" s="175">
        <v>34703</v>
      </c>
      <c r="N491" s="150">
        <v>16</v>
      </c>
      <c r="O491" s="150">
        <v>15.19</v>
      </c>
      <c r="P491" s="150">
        <v>0</v>
      </c>
      <c r="Q491" s="150">
        <v>-11.85</v>
      </c>
      <c r="R491" s="150">
        <v>10706.8</v>
      </c>
      <c r="S491" s="150">
        <v>724.23572999999999</v>
      </c>
      <c r="T491" s="150">
        <v>899.41344774991001</v>
      </c>
      <c r="U491" s="150">
        <v>0.65228633914540501</v>
      </c>
      <c r="V491" s="150">
        <v>0.15621247518401199</v>
      </c>
      <c r="W491" s="150">
        <v>0</v>
      </c>
      <c r="X491" s="150">
        <v>8621.5</v>
      </c>
      <c r="Y491" s="150">
        <v>56.83</v>
      </c>
      <c r="Z491" s="150">
        <v>40751.615168044998</v>
      </c>
      <c r="AA491" s="150">
        <v>11.1666666666667</v>
      </c>
      <c r="AB491" s="150">
        <v>12.7438981171916</v>
      </c>
      <c r="AC491" s="150">
        <v>14</v>
      </c>
      <c r="AD491" s="150">
        <v>51.731123571428597</v>
      </c>
      <c r="AE491" s="150">
        <v>0.61009999999999998</v>
      </c>
      <c r="AF491" s="150">
        <v>9.71904735904731E-2</v>
      </c>
      <c r="AG491" s="150">
        <v>0.24507590838816301</v>
      </c>
      <c r="AH491" s="150">
        <v>0.34454755977403001</v>
      </c>
      <c r="AI491" s="150">
        <v>185.816571076934</v>
      </c>
      <c r="AJ491" s="150">
        <v>6.6126358536132299</v>
      </c>
      <c r="AK491" s="150">
        <v>1.8884919933122799</v>
      </c>
      <c r="AL491" s="150">
        <v>2.5709286271595801</v>
      </c>
      <c r="AM491" s="150">
        <v>0.5</v>
      </c>
      <c r="AN491" s="150">
        <v>1.30329038636477</v>
      </c>
      <c r="AO491" s="150">
        <v>80</v>
      </c>
      <c r="AP491" s="150">
        <v>0</v>
      </c>
      <c r="AQ491" s="150">
        <v>5.26</v>
      </c>
      <c r="AR491" s="150">
        <v>2.8219371288055899</v>
      </c>
      <c r="AS491" s="150">
        <v>-133416.97</v>
      </c>
      <c r="AT491" s="150">
        <v>0.63355676258121696</v>
      </c>
      <c r="AU491" s="150">
        <v>7754255.5199999996</v>
      </c>
    </row>
    <row r="492" spans="1:47" ht="14.5" x14ac:dyDescent="0.35">
      <c r="A492" s="151" t="s">
        <v>1257</v>
      </c>
      <c r="B492" s="151" t="s">
        <v>644</v>
      </c>
      <c r="C492" s="151" t="s">
        <v>252</v>
      </c>
      <c r="D492" t="s">
        <v>1518</v>
      </c>
      <c r="E492" s="150">
        <v>75.965000000000003</v>
      </c>
      <c r="F492" t="s">
        <v>1516</v>
      </c>
      <c r="G492" s="175">
        <v>819076</v>
      </c>
      <c r="H492" s="150">
        <v>0.35995853949652301</v>
      </c>
      <c r="I492" s="150">
        <v>819076</v>
      </c>
      <c r="J492" s="150">
        <v>9.1743900494791596E-3</v>
      </c>
      <c r="K492" s="150">
        <v>0.61755391544876803</v>
      </c>
      <c r="L492" s="176">
        <v>85735.06</v>
      </c>
      <c r="M492" s="175">
        <v>33944</v>
      </c>
      <c r="N492" s="150">
        <v>19</v>
      </c>
      <c r="O492" s="150">
        <v>9.18</v>
      </c>
      <c r="P492" s="150">
        <v>0</v>
      </c>
      <c r="Q492" s="150">
        <v>-56.93</v>
      </c>
      <c r="R492" s="150">
        <v>14751.5</v>
      </c>
      <c r="S492" s="150">
        <v>660.97308199999998</v>
      </c>
      <c r="T492" s="150">
        <v>932.56948663950095</v>
      </c>
      <c r="U492" s="150">
        <v>1</v>
      </c>
      <c r="V492" s="150">
        <v>0.19260815223334601</v>
      </c>
      <c r="W492" s="150">
        <v>0</v>
      </c>
      <c r="X492" s="150">
        <v>10455.4</v>
      </c>
      <c r="Y492" s="150">
        <v>55.1</v>
      </c>
      <c r="Z492" s="150">
        <v>50578.882032667898</v>
      </c>
      <c r="AA492" s="150">
        <v>13.540983606557401</v>
      </c>
      <c r="AB492" s="150">
        <v>11.995881705989101</v>
      </c>
      <c r="AC492" s="150">
        <v>7</v>
      </c>
      <c r="AD492" s="150">
        <v>94.424726000000007</v>
      </c>
      <c r="AE492" s="150">
        <v>0.27739999999999998</v>
      </c>
      <c r="AF492" s="150">
        <v>9.3954371125648098E-2</v>
      </c>
      <c r="AG492" s="150">
        <v>0.25327250031079901</v>
      </c>
      <c r="AH492" s="150">
        <v>0.35173931215089999</v>
      </c>
      <c r="AI492" s="150">
        <v>255.14806062858699</v>
      </c>
      <c r="AJ492" s="150">
        <v>4.7516835264399999</v>
      </c>
      <c r="AK492" s="150">
        <v>1.10274207511592</v>
      </c>
      <c r="AL492" s="150">
        <v>2.2958147243338098</v>
      </c>
      <c r="AM492" s="150">
        <v>0.5</v>
      </c>
      <c r="AN492" s="150">
        <v>1.4844863102980499</v>
      </c>
      <c r="AO492" s="150">
        <v>87</v>
      </c>
      <c r="AP492" s="150">
        <v>0</v>
      </c>
      <c r="AQ492" s="150">
        <v>4.78</v>
      </c>
      <c r="AR492" s="150">
        <v>2.8271371241027801</v>
      </c>
      <c r="AS492" s="150">
        <v>-27970.28</v>
      </c>
      <c r="AT492" s="150">
        <v>0.73764140233340303</v>
      </c>
      <c r="AU492" s="150">
        <v>9750354.8599999994</v>
      </c>
    </row>
    <row r="493" spans="1:47" ht="14.5" x14ac:dyDescent="0.35">
      <c r="A493" s="151" t="s">
        <v>1258</v>
      </c>
      <c r="B493" s="151" t="s">
        <v>744</v>
      </c>
      <c r="C493" s="151" t="s">
        <v>192</v>
      </c>
      <c r="D493" t="s">
        <v>1516</v>
      </c>
      <c r="E493" s="150">
        <v>92.203000000000003</v>
      </c>
      <c r="F493" t="s">
        <v>1516</v>
      </c>
      <c r="G493" s="175">
        <v>345563</v>
      </c>
      <c r="H493" s="150">
        <v>0.54810064094407496</v>
      </c>
      <c r="I493" s="150">
        <v>364612</v>
      </c>
      <c r="J493" s="150">
        <v>0</v>
      </c>
      <c r="K493" s="150">
        <v>0.62045895808164797</v>
      </c>
      <c r="L493" s="176">
        <v>133186.22</v>
      </c>
      <c r="M493" s="175">
        <v>39280</v>
      </c>
      <c r="N493" s="150">
        <v>10</v>
      </c>
      <c r="O493" s="150">
        <v>14.23</v>
      </c>
      <c r="P493" s="150">
        <v>0</v>
      </c>
      <c r="Q493" s="150">
        <v>30.43</v>
      </c>
      <c r="R493" s="150">
        <v>10550.4</v>
      </c>
      <c r="S493" s="150">
        <v>484.24388099999999</v>
      </c>
      <c r="T493" s="150">
        <v>589.15349574963398</v>
      </c>
      <c r="U493" s="150">
        <v>0.46627793733546402</v>
      </c>
      <c r="V493" s="150">
        <v>0.12921259814535499</v>
      </c>
      <c r="W493" s="150">
        <v>4.1308088310154603E-2</v>
      </c>
      <c r="X493" s="150">
        <v>8671.7000000000007</v>
      </c>
      <c r="Y493" s="150">
        <v>37.06</v>
      </c>
      <c r="Z493" s="150">
        <v>48461.148407987101</v>
      </c>
      <c r="AA493" s="150">
        <v>11.483333333333301</v>
      </c>
      <c r="AB493" s="150">
        <v>13.0664835671883</v>
      </c>
      <c r="AC493" s="150">
        <v>6.1</v>
      </c>
      <c r="AD493" s="150">
        <v>79.384242786885295</v>
      </c>
      <c r="AE493" s="150">
        <v>0.27739999999999998</v>
      </c>
      <c r="AF493" s="150">
        <v>0.110777156134098</v>
      </c>
      <c r="AG493" s="150">
        <v>0.18405512915910699</v>
      </c>
      <c r="AH493" s="150">
        <v>0.29998169197240698</v>
      </c>
      <c r="AI493" s="150">
        <v>220.83294016884</v>
      </c>
      <c r="AJ493" s="150">
        <v>5.8653053667112403</v>
      </c>
      <c r="AK493" s="150">
        <v>1.36918606282204</v>
      </c>
      <c r="AL493" s="150">
        <v>1.61577021984907</v>
      </c>
      <c r="AM493" s="150">
        <v>1.5</v>
      </c>
      <c r="AN493" s="150">
        <v>1.27959977233704</v>
      </c>
      <c r="AO493" s="150">
        <v>26</v>
      </c>
      <c r="AP493" s="150">
        <v>1.5576323987538899E-2</v>
      </c>
      <c r="AQ493" s="150">
        <v>11.92</v>
      </c>
      <c r="AR493" s="150">
        <v>3.4829299286699</v>
      </c>
      <c r="AS493" s="150">
        <v>-23483.82</v>
      </c>
      <c r="AT493" s="150">
        <v>0.44400262758416897</v>
      </c>
      <c r="AU493" s="150">
        <v>5108983.17</v>
      </c>
    </row>
    <row r="494" spans="1:47" ht="14.5" x14ac:dyDescent="0.35">
      <c r="A494" s="151" t="s">
        <v>1259</v>
      </c>
      <c r="B494" s="151" t="s">
        <v>567</v>
      </c>
      <c r="C494" s="151" t="s">
        <v>200</v>
      </c>
      <c r="D494" t="s">
        <v>1516</v>
      </c>
      <c r="E494" s="150">
        <v>91.483000000000004</v>
      </c>
      <c r="F494" t="s">
        <v>1516</v>
      </c>
      <c r="G494" s="175">
        <v>4666703</v>
      </c>
      <c r="H494" s="150">
        <v>0.41385217967798199</v>
      </c>
      <c r="I494" s="150">
        <v>4461150</v>
      </c>
      <c r="J494" s="150">
        <v>3.35012774707125E-3</v>
      </c>
      <c r="K494" s="150">
        <v>0.72825061331905405</v>
      </c>
      <c r="L494" s="176">
        <v>165078.71</v>
      </c>
      <c r="M494" s="175">
        <v>53151</v>
      </c>
      <c r="N494" s="150">
        <v>181</v>
      </c>
      <c r="O494" s="150">
        <v>88.88</v>
      </c>
      <c r="P494" s="150">
        <v>0</v>
      </c>
      <c r="Q494" s="150">
        <v>-118.12</v>
      </c>
      <c r="R494" s="150">
        <v>9501</v>
      </c>
      <c r="S494" s="150">
        <v>4201.5989730000001</v>
      </c>
      <c r="T494" s="150">
        <v>5038.2837386702204</v>
      </c>
      <c r="U494" s="150">
        <v>0.28094425921785798</v>
      </c>
      <c r="V494" s="150">
        <v>0.13577168303444401</v>
      </c>
      <c r="W494" s="150">
        <v>1.7040264304158299E-2</v>
      </c>
      <c r="X494" s="150">
        <v>7923.2</v>
      </c>
      <c r="Y494" s="150">
        <v>232.45</v>
      </c>
      <c r="Z494" s="150">
        <v>62837.906388470597</v>
      </c>
      <c r="AA494" s="150">
        <v>12.05859375</v>
      </c>
      <c r="AB494" s="150">
        <v>18.075280589374099</v>
      </c>
      <c r="AC494" s="150">
        <v>23.85</v>
      </c>
      <c r="AD494" s="150">
        <v>176.16767182389901</v>
      </c>
      <c r="AE494" s="150">
        <v>0.31059999999999999</v>
      </c>
      <c r="AF494" s="150">
        <v>0.118540376006779</v>
      </c>
      <c r="AG494" s="150">
        <v>0.155087175489803</v>
      </c>
      <c r="AH494" s="150">
        <v>0.28160472905888501</v>
      </c>
      <c r="AI494" s="150">
        <v>96.313332757471599</v>
      </c>
      <c r="AJ494" s="150">
        <v>7.0775778041367001</v>
      </c>
      <c r="AK494" s="150">
        <v>1.8269832208960399</v>
      </c>
      <c r="AL494" s="150">
        <v>3.2308331479971302</v>
      </c>
      <c r="AM494" s="150">
        <v>2.8</v>
      </c>
      <c r="AN494" s="150">
        <v>1.0763502432722101</v>
      </c>
      <c r="AO494" s="150">
        <v>65</v>
      </c>
      <c r="AP494" s="150">
        <v>2.9148853478429802E-2</v>
      </c>
      <c r="AQ494" s="150">
        <v>36.090000000000003</v>
      </c>
      <c r="AR494" s="150">
        <v>3.1381492469837</v>
      </c>
      <c r="AS494" s="150">
        <v>-66597.710000000006</v>
      </c>
      <c r="AT494" s="150">
        <v>0.382294933505545</v>
      </c>
      <c r="AU494" s="150">
        <v>39919347.240000002</v>
      </c>
    </row>
    <row r="495" spans="1:47" ht="14.5" x14ac:dyDescent="0.35">
      <c r="A495" s="151" t="s">
        <v>1260</v>
      </c>
      <c r="B495" s="151" t="s">
        <v>517</v>
      </c>
      <c r="C495" s="151" t="s">
        <v>145</v>
      </c>
      <c r="D495" t="s">
        <v>1520</v>
      </c>
      <c r="E495" s="150">
        <v>92.906999999999996</v>
      </c>
      <c r="F495" t="s">
        <v>1520</v>
      </c>
      <c r="G495" s="175">
        <v>683671</v>
      </c>
      <c r="H495" s="150">
        <v>0.207897463975902</v>
      </c>
      <c r="I495" s="150">
        <v>352217</v>
      </c>
      <c r="J495" s="150">
        <v>0</v>
      </c>
      <c r="K495" s="150">
        <v>0.71603698535764904</v>
      </c>
      <c r="L495" s="176">
        <v>154045.96</v>
      </c>
      <c r="M495" s="175">
        <v>43648</v>
      </c>
      <c r="N495" s="150">
        <v>83</v>
      </c>
      <c r="O495" s="150">
        <v>69.61</v>
      </c>
      <c r="P495" s="150">
        <v>0</v>
      </c>
      <c r="Q495" s="150">
        <v>3.71</v>
      </c>
      <c r="R495" s="150">
        <v>10543.3</v>
      </c>
      <c r="S495" s="150">
        <v>3619.468347</v>
      </c>
      <c r="T495" s="150">
        <v>4333.4327775127103</v>
      </c>
      <c r="U495" s="150">
        <v>0.423499049873028</v>
      </c>
      <c r="V495" s="150">
        <v>0.13756587163214101</v>
      </c>
      <c r="W495" s="150">
        <v>2.4816412629896098E-3</v>
      </c>
      <c r="X495" s="150">
        <v>8806.2000000000007</v>
      </c>
      <c r="Y495" s="150">
        <v>203.27</v>
      </c>
      <c r="Z495" s="150">
        <v>69076.797855069599</v>
      </c>
      <c r="AA495" s="150">
        <v>14.573913043478299</v>
      </c>
      <c r="AB495" s="150">
        <v>17.806210198258501</v>
      </c>
      <c r="AC495" s="150">
        <v>16.600000000000001</v>
      </c>
      <c r="AD495" s="150">
        <v>218.04026186747001</v>
      </c>
      <c r="AE495" s="150">
        <v>0.31059999999999999</v>
      </c>
      <c r="AF495" s="150">
        <v>0.10646610851246401</v>
      </c>
      <c r="AG495" s="150">
        <v>0.16848694603126599</v>
      </c>
      <c r="AH495" s="150">
        <v>0.279192052929154</v>
      </c>
      <c r="AI495" s="150">
        <v>160.821961734371</v>
      </c>
      <c r="AJ495" s="150">
        <v>4.7881120960676196</v>
      </c>
      <c r="AK495" s="150">
        <v>1.0520741809685801</v>
      </c>
      <c r="AL495" s="150">
        <v>1.05213176656531</v>
      </c>
      <c r="AM495" s="150">
        <v>0.5</v>
      </c>
      <c r="AN495" s="150">
        <v>2.0302249233449001</v>
      </c>
      <c r="AO495" s="150">
        <v>68</v>
      </c>
      <c r="AP495" s="150">
        <v>9.5869454360020395E-2</v>
      </c>
      <c r="AQ495" s="150">
        <v>26.29</v>
      </c>
      <c r="AR495" s="150">
        <v>3.3646995177614998</v>
      </c>
      <c r="AS495" s="150">
        <v>118905.21</v>
      </c>
      <c r="AT495" s="150">
        <v>0.45510367142695002</v>
      </c>
      <c r="AU495" s="150">
        <v>38161058.579999998</v>
      </c>
    </row>
    <row r="496" spans="1:47" ht="14.5" x14ac:dyDescent="0.35">
      <c r="A496" s="151" t="s">
        <v>1261</v>
      </c>
      <c r="B496" s="151" t="s">
        <v>291</v>
      </c>
      <c r="C496" s="151" t="s">
        <v>122</v>
      </c>
      <c r="D496" t="s">
        <v>1516</v>
      </c>
      <c r="E496" s="150">
        <v>80.37</v>
      </c>
      <c r="F496" t="s">
        <v>1516</v>
      </c>
      <c r="G496" s="175">
        <v>22988755</v>
      </c>
      <c r="H496" s="150">
        <v>0.71122883250101299</v>
      </c>
      <c r="I496" s="150">
        <v>24386850</v>
      </c>
      <c r="J496" s="150">
        <v>1.3319961212495499E-3</v>
      </c>
      <c r="K496" s="150">
        <v>0.72138534215224204</v>
      </c>
      <c r="L496" s="176">
        <v>113580.63</v>
      </c>
      <c r="M496" t="s">
        <v>1581</v>
      </c>
      <c r="N496" s="150">
        <v>462</v>
      </c>
      <c r="O496" s="150">
        <v>1667.27</v>
      </c>
      <c r="P496" s="150">
        <v>7</v>
      </c>
      <c r="Q496" s="150">
        <v>-154.52000000000001</v>
      </c>
      <c r="R496" s="150">
        <v>11283.8</v>
      </c>
      <c r="S496" s="150">
        <v>22654.394423999998</v>
      </c>
      <c r="T496" s="150">
        <v>30066.749673662998</v>
      </c>
      <c r="U496" s="150">
        <v>0</v>
      </c>
      <c r="V496" s="150">
        <v>0</v>
      </c>
      <c r="W496" s="150">
        <v>0</v>
      </c>
      <c r="X496" s="150">
        <v>8502</v>
      </c>
      <c r="Y496" s="150">
        <v>1395.79</v>
      </c>
      <c r="Z496" s="150">
        <v>68854.6735612091</v>
      </c>
      <c r="AA496" s="150">
        <v>11.9310344827586</v>
      </c>
      <c r="AB496" s="150">
        <v>16.230517788492499</v>
      </c>
      <c r="AC496" s="150">
        <v>110</v>
      </c>
      <c r="AD496" s="150">
        <v>205.94904021818201</v>
      </c>
      <c r="AE496" s="150">
        <v>0.65459999999999996</v>
      </c>
      <c r="AF496" s="150">
        <v>0.111778140472863</v>
      </c>
      <c r="AG496" s="150">
        <v>0.15022437561935501</v>
      </c>
      <c r="AH496" s="150">
        <v>0.26290987425156798</v>
      </c>
      <c r="AI496" s="150">
        <v>133.30424744440299</v>
      </c>
      <c r="AJ496" s="150">
        <v>6.0750906793442399</v>
      </c>
      <c r="AK496" s="150">
        <v>1.33984857912128</v>
      </c>
      <c r="AL496" s="150">
        <v>3.9578986478812199</v>
      </c>
      <c r="AM496" s="150">
        <v>2</v>
      </c>
      <c r="AN496" s="150">
        <v>1.27421366119264</v>
      </c>
      <c r="AO496" s="150">
        <v>119</v>
      </c>
      <c r="AP496" s="150">
        <v>8.16591056383668E-2</v>
      </c>
      <c r="AQ496" s="150">
        <v>116.27</v>
      </c>
      <c r="AR496" s="150">
        <v>2.8750568889732202</v>
      </c>
      <c r="AS496" s="150">
        <v>1043437.17</v>
      </c>
      <c r="AT496" s="150">
        <v>0.56788884032796905</v>
      </c>
      <c r="AU496" s="150">
        <v>255627474.58000001</v>
      </c>
    </row>
    <row r="497" spans="1:47" ht="14.5" x14ac:dyDescent="0.35">
      <c r="A497" s="151" t="s">
        <v>1262</v>
      </c>
      <c r="B497" s="151" t="s">
        <v>401</v>
      </c>
      <c r="C497" s="151" t="s">
        <v>164</v>
      </c>
      <c r="D497" t="s">
        <v>1516</v>
      </c>
      <c r="E497" s="150">
        <v>96.099000000000004</v>
      </c>
      <c r="F497" t="s">
        <v>1516</v>
      </c>
      <c r="G497" s="175">
        <v>-976165</v>
      </c>
      <c r="H497" s="150">
        <v>0.60861094824782802</v>
      </c>
      <c r="I497" s="150">
        <v>-1027998</v>
      </c>
      <c r="J497" s="150">
        <v>3.85982183207564E-3</v>
      </c>
      <c r="K497" s="150">
        <v>0.67514270911045404</v>
      </c>
      <c r="L497" s="176">
        <v>139332.34</v>
      </c>
      <c r="M497" s="175">
        <v>41195</v>
      </c>
      <c r="N497" s="150">
        <v>22</v>
      </c>
      <c r="O497" s="150">
        <v>6.98</v>
      </c>
      <c r="P497" s="150">
        <v>0</v>
      </c>
      <c r="Q497" s="150">
        <v>71.84</v>
      </c>
      <c r="R497" s="150">
        <v>11790.3</v>
      </c>
      <c r="S497" s="150">
        <v>930.02400499999999</v>
      </c>
      <c r="T497" s="150">
        <v>1113.2202638666699</v>
      </c>
      <c r="U497" s="150">
        <v>0.34904992909295901</v>
      </c>
      <c r="V497" s="150">
        <v>0.14045357248601301</v>
      </c>
      <c r="W497" s="150">
        <v>2.3537564495445501E-4</v>
      </c>
      <c r="X497" s="150">
        <v>9850</v>
      </c>
      <c r="Y497" s="150">
        <v>60.33</v>
      </c>
      <c r="Z497" s="150">
        <v>59327.736946792596</v>
      </c>
      <c r="AA497" s="150">
        <v>14.791044776119399</v>
      </c>
      <c r="AB497" s="150">
        <v>15.415614205204699</v>
      </c>
      <c r="AC497" s="150">
        <v>17</v>
      </c>
      <c r="AD497" s="150">
        <v>54.7072944117647</v>
      </c>
      <c r="AE497" s="150">
        <v>0.63239999999999996</v>
      </c>
      <c r="AF497" s="150">
        <v>0.115669358300807</v>
      </c>
      <c r="AG497" s="150">
        <v>0.13134165959514599</v>
      </c>
      <c r="AH497" s="150">
        <v>0.25399171329480802</v>
      </c>
      <c r="AI497" s="150">
        <v>195.947630405518</v>
      </c>
      <c r="AJ497" s="150">
        <v>5.7883776531530504</v>
      </c>
      <c r="AK497" s="150">
        <v>1.5224022695844901</v>
      </c>
      <c r="AL497" s="150">
        <v>2.8358024210364601</v>
      </c>
      <c r="AM497" s="150">
        <v>1.9</v>
      </c>
      <c r="AN497" s="150">
        <v>1.94510388087679</v>
      </c>
      <c r="AO497" s="150">
        <v>89</v>
      </c>
      <c r="AP497" s="150">
        <v>3.3932135728542902E-2</v>
      </c>
      <c r="AQ497" s="150">
        <v>4.75</v>
      </c>
      <c r="AR497" s="150">
        <v>3.42583842346962</v>
      </c>
      <c r="AS497" s="150">
        <v>15905.82</v>
      </c>
      <c r="AT497" s="150">
        <v>0.56211213363011803</v>
      </c>
      <c r="AU497" s="150">
        <v>10965230.02</v>
      </c>
    </row>
    <row r="498" spans="1:47" ht="14.5" x14ac:dyDescent="0.35">
      <c r="A498" s="151" t="s">
        <v>1263</v>
      </c>
      <c r="B498" s="151" t="s">
        <v>758</v>
      </c>
      <c r="C498" s="151" t="s">
        <v>183</v>
      </c>
      <c r="D498" t="s">
        <v>1518</v>
      </c>
      <c r="E498" s="150">
        <v>101.373</v>
      </c>
      <c r="F498" t="s">
        <v>1516</v>
      </c>
      <c r="G498" s="175">
        <v>1029866</v>
      </c>
      <c r="H498" s="150">
        <v>0.20248370991451201</v>
      </c>
      <c r="I498" s="150">
        <v>1029866</v>
      </c>
      <c r="J498" s="150">
        <v>1.04500019234555E-2</v>
      </c>
      <c r="K498" s="150">
        <v>0.75038521081872001</v>
      </c>
      <c r="L498" s="176">
        <v>184559.98</v>
      </c>
      <c r="M498" s="175">
        <v>76611</v>
      </c>
      <c r="N498" s="150">
        <v>248</v>
      </c>
      <c r="O498" s="150">
        <v>64.790000000000006</v>
      </c>
      <c r="P498" s="150">
        <v>0</v>
      </c>
      <c r="Q498" s="150">
        <v>-58.04</v>
      </c>
      <c r="R498" s="150">
        <v>8722.2999999999993</v>
      </c>
      <c r="S498" s="150">
        <v>5832.4093940000002</v>
      </c>
      <c r="T498" s="150">
        <v>6610.5626707105203</v>
      </c>
      <c r="U498" s="150">
        <v>7.1508153633564997E-2</v>
      </c>
      <c r="V498" s="150">
        <v>9.4462670361716405E-2</v>
      </c>
      <c r="W498" s="150">
        <v>2.25494750309018E-3</v>
      </c>
      <c r="X498" s="150">
        <v>7695.5</v>
      </c>
      <c r="Y498" s="150">
        <v>299.37</v>
      </c>
      <c r="Z498" s="150">
        <v>61735.430604269</v>
      </c>
      <c r="AA498" s="150">
        <v>14.9249249249249</v>
      </c>
      <c r="AB498" s="150">
        <v>19.482277429268098</v>
      </c>
      <c r="AC498" s="150">
        <v>28.16</v>
      </c>
      <c r="AD498" s="150">
        <v>207.11681086647701</v>
      </c>
      <c r="AE498" s="150">
        <v>0.45479999999999998</v>
      </c>
      <c r="AF498" s="150">
        <v>0.11270647566299501</v>
      </c>
      <c r="AG498" s="150">
        <v>0.13633618637623901</v>
      </c>
      <c r="AH498" s="150">
        <v>0.254593376013035</v>
      </c>
      <c r="AI498" s="150">
        <v>184.248725939145</v>
      </c>
      <c r="AJ498" s="150">
        <v>4.1390326573076504</v>
      </c>
      <c r="AK498" s="150">
        <v>0.83874220883033301</v>
      </c>
      <c r="AL498" s="150">
        <v>1.86990377009791</v>
      </c>
      <c r="AM498" s="150">
        <v>0</v>
      </c>
      <c r="AN498" s="150">
        <v>1.0024849585323301</v>
      </c>
      <c r="AO498" s="150">
        <v>38</v>
      </c>
      <c r="AP498" s="150">
        <v>9.4045368620037803E-2</v>
      </c>
      <c r="AQ498" s="150">
        <v>99.71</v>
      </c>
      <c r="AR498" s="150">
        <v>5.2475933630739098</v>
      </c>
      <c r="AS498" s="150">
        <v>134666.23000000001</v>
      </c>
      <c r="AT498" s="150">
        <v>0.247256305684498</v>
      </c>
      <c r="AU498" s="150">
        <v>50871797.079999998</v>
      </c>
    </row>
    <row r="499" spans="1:47" ht="14.5" x14ac:dyDescent="0.35">
      <c r="A499" s="151" t="s">
        <v>1561</v>
      </c>
      <c r="B499" s="151" t="s">
        <v>292</v>
      </c>
      <c r="C499" s="151" t="s">
        <v>293</v>
      </c>
      <c r="D499" t="s">
        <v>1520</v>
      </c>
      <c r="E499" s="150">
        <v>67.734999999999999</v>
      </c>
      <c r="F499" t="s">
        <v>1520</v>
      </c>
      <c r="G499" s="175">
        <v>5649492</v>
      </c>
      <c r="H499" s="150">
        <v>0.37527111814463898</v>
      </c>
      <c r="I499" s="150">
        <v>5445692</v>
      </c>
      <c r="J499" s="150">
        <v>8.8309800510338605E-4</v>
      </c>
      <c r="K499" s="150">
        <v>0.68303488642855004</v>
      </c>
      <c r="L499" s="176">
        <v>67509.179999999993</v>
      </c>
      <c r="M499" s="175">
        <v>27202</v>
      </c>
      <c r="N499" s="150">
        <v>155</v>
      </c>
      <c r="O499" s="150">
        <v>732</v>
      </c>
      <c r="P499" s="150">
        <v>412.61</v>
      </c>
      <c r="Q499" s="150">
        <v>-505.34</v>
      </c>
      <c r="R499" s="150">
        <v>13008.8</v>
      </c>
      <c r="S499" s="150">
        <v>7531.4406959999997</v>
      </c>
      <c r="T499" s="150">
        <v>10796.9858300942</v>
      </c>
      <c r="U499" s="150">
        <v>1</v>
      </c>
      <c r="V499" s="150">
        <v>0.19274089282425899</v>
      </c>
      <c r="W499" s="150">
        <v>3.7961175894519701E-2</v>
      </c>
      <c r="X499" s="150">
        <v>9074.2999999999993</v>
      </c>
      <c r="Y499" s="150">
        <v>523.15</v>
      </c>
      <c r="Z499" s="150">
        <v>59691.2154449011</v>
      </c>
      <c r="AA499" s="150">
        <v>12.035916824196599</v>
      </c>
      <c r="AB499" s="150">
        <v>14.3963312548982</v>
      </c>
      <c r="AC499" s="150">
        <v>66</v>
      </c>
      <c r="AD499" s="150">
        <v>114.112737818182</v>
      </c>
      <c r="AE499" s="150">
        <v>0.37719999999999998</v>
      </c>
      <c r="AF499" s="150">
        <v>0.111744615423667</v>
      </c>
      <c r="AG499" s="150">
        <v>0.17812336137019599</v>
      </c>
      <c r="AH499" s="150">
        <v>0.29260486011252301</v>
      </c>
      <c r="AI499" s="150">
        <v>165.43952880911101</v>
      </c>
      <c r="AJ499" s="150">
        <v>6.3754205544471203</v>
      </c>
      <c r="AK499" s="150">
        <v>1.5634313457967</v>
      </c>
      <c r="AL499" s="150">
        <v>3.53256167345373</v>
      </c>
      <c r="AM499" s="150">
        <v>2.0499999999999998</v>
      </c>
      <c r="AN499" s="150">
        <v>0.61598326460893404</v>
      </c>
      <c r="AO499" s="150">
        <v>17</v>
      </c>
      <c r="AP499" s="150">
        <v>0.10795847750865099</v>
      </c>
      <c r="AQ499" s="150">
        <v>64.06</v>
      </c>
      <c r="AR499" s="150">
        <v>3.1971025469551102</v>
      </c>
      <c r="AS499" s="150">
        <v>593907.04</v>
      </c>
      <c r="AT499" s="150">
        <v>0.72579591469027605</v>
      </c>
      <c r="AU499" s="150">
        <v>97974637.969999999</v>
      </c>
    </row>
    <row r="500" spans="1:47" ht="14.5" x14ac:dyDescent="0.35">
      <c r="A500" s="151" t="s">
        <v>1264</v>
      </c>
      <c r="B500" s="151" t="s">
        <v>580</v>
      </c>
      <c r="C500" s="151" t="s">
        <v>237</v>
      </c>
      <c r="D500" t="s">
        <v>1516</v>
      </c>
      <c r="E500" s="150">
        <v>85.918000000000006</v>
      </c>
      <c r="F500" t="s">
        <v>1516</v>
      </c>
      <c r="G500" s="175">
        <v>3172406</v>
      </c>
      <c r="H500" s="150">
        <v>0.29753181959390401</v>
      </c>
      <c r="I500" s="150">
        <v>2722902</v>
      </c>
      <c r="J500" s="150">
        <v>6.2881972111193197E-3</v>
      </c>
      <c r="K500" s="150">
        <v>0.70077710558222694</v>
      </c>
      <c r="L500" s="176">
        <v>164609.72</v>
      </c>
      <c r="M500" s="175">
        <v>42315</v>
      </c>
      <c r="N500" s="150">
        <v>78</v>
      </c>
      <c r="O500" s="150">
        <v>247.23</v>
      </c>
      <c r="P500" s="150">
        <v>0</v>
      </c>
      <c r="Q500" s="150">
        <v>-95.05</v>
      </c>
      <c r="R500" s="150">
        <v>11008.2</v>
      </c>
      <c r="S500" s="150">
        <v>3509.1034119999999</v>
      </c>
      <c r="T500" s="150">
        <v>4356.8985539632004</v>
      </c>
      <c r="U500" s="150">
        <v>0.42782836004948099</v>
      </c>
      <c r="V500" s="150">
        <v>0.13106082979124201</v>
      </c>
      <c r="W500" s="150">
        <v>1.05993339702694E-2</v>
      </c>
      <c r="X500" s="150">
        <v>8866.2000000000007</v>
      </c>
      <c r="Y500" s="150">
        <v>228.72</v>
      </c>
      <c r="Z500" s="150">
        <v>65658.406566981503</v>
      </c>
      <c r="AA500" s="150">
        <v>14.196581196581199</v>
      </c>
      <c r="AB500" s="150">
        <v>15.342354896817101</v>
      </c>
      <c r="AC500" s="150">
        <v>20.6</v>
      </c>
      <c r="AD500" s="150">
        <v>170.34482582524299</v>
      </c>
      <c r="AE500" s="150">
        <v>0.53249999999999997</v>
      </c>
      <c r="AF500" s="150">
        <v>0.11457610244849301</v>
      </c>
      <c r="AG500" s="150">
        <v>0.128903198714164</v>
      </c>
      <c r="AH500" s="150">
        <v>0.25365263656632298</v>
      </c>
      <c r="AI500" s="150">
        <v>163.03024813792501</v>
      </c>
      <c r="AJ500" s="150">
        <v>6.1518540264643704</v>
      </c>
      <c r="AK500" s="150">
        <v>0.93481987099931796</v>
      </c>
      <c r="AL500" s="150">
        <v>3.7524307189428199</v>
      </c>
      <c r="AM500" s="150">
        <v>1.35</v>
      </c>
      <c r="AN500" s="150">
        <v>1.34141832701139</v>
      </c>
      <c r="AO500" s="150">
        <v>22</v>
      </c>
      <c r="AP500" s="150">
        <v>0.142414860681115</v>
      </c>
      <c r="AQ500" s="150">
        <v>102.68</v>
      </c>
      <c r="AR500" s="150">
        <v>3.8705035361505602</v>
      </c>
      <c r="AS500" s="150">
        <v>-75735.4399999999</v>
      </c>
      <c r="AT500" s="150">
        <v>0.44981258844955602</v>
      </c>
      <c r="AU500" s="150">
        <v>38628981.659999996</v>
      </c>
    </row>
    <row r="501" spans="1:47" ht="14.5" x14ac:dyDescent="0.35">
      <c r="A501" s="151" t="s">
        <v>1265</v>
      </c>
      <c r="B501" s="151" t="s">
        <v>593</v>
      </c>
      <c r="C501" s="151" t="s">
        <v>136</v>
      </c>
      <c r="D501" t="s">
        <v>1520</v>
      </c>
      <c r="E501" s="150">
        <v>98.597999999999999</v>
      </c>
      <c r="F501" t="s">
        <v>1520</v>
      </c>
      <c r="G501" s="175">
        <v>61413</v>
      </c>
      <c r="H501" s="150">
        <v>0.25063287080627</v>
      </c>
      <c r="I501" s="150">
        <v>118412</v>
      </c>
      <c r="J501" s="150">
        <v>0</v>
      </c>
      <c r="K501" s="150">
        <v>0.761902723359418</v>
      </c>
      <c r="L501" s="176">
        <v>183751.52</v>
      </c>
      <c r="M501" s="175">
        <v>40512</v>
      </c>
      <c r="N501" s="150">
        <v>8</v>
      </c>
      <c r="O501" s="150">
        <v>28.97</v>
      </c>
      <c r="P501" s="150">
        <v>0</v>
      </c>
      <c r="Q501" s="150">
        <v>-33.380000000000003</v>
      </c>
      <c r="R501" s="150">
        <v>11695.8</v>
      </c>
      <c r="S501" s="150">
        <v>942.59684300000004</v>
      </c>
      <c r="T501" s="150">
        <v>1078.0419774002301</v>
      </c>
      <c r="U501" s="150">
        <v>0.26514283795452898</v>
      </c>
      <c r="V501" s="150">
        <v>0.11798303466204201</v>
      </c>
      <c r="W501" s="150">
        <v>1.06089894892635E-3</v>
      </c>
      <c r="X501" s="150">
        <v>10226.299999999999</v>
      </c>
      <c r="Y501" s="150">
        <v>64.42</v>
      </c>
      <c r="Z501" s="150">
        <v>60740.204284383697</v>
      </c>
      <c r="AA501" s="150">
        <v>15</v>
      </c>
      <c r="AB501" s="150">
        <v>14.6320528252096</v>
      </c>
      <c r="AC501" s="150">
        <v>8</v>
      </c>
      <c r="AD501" s="150">
        <v>117.824605375</v>
      </c>
      <c r="AE501" s="150">
        <v>0.43269999999999997</v>
      </c>
      <c r="AF501" s="150">
        <v>0.12516354395209101</v>
      </c>
      <c r="AG501" s="150">
        <v>0.166075677427376</v>
      </c>
      <c r="AH501" s="150">
        <v>0.29624531968173001</v>
      </c>
      <c r="AI501" s="150">
        <v>175.089701631857</v>
      </c>
      <c r="AJ501" s="150">
        <v>7.3754007234653596</v>
      </c>
      <c r="AK501" s="150">
        <v>1.3936764643508499</v>
      </c>
      <c r="AL501" s="150">
        <v>4.4780718496840102</v>
      </c>
      <c r="AM501" s="150">
        <v>3.5</v>
      </c>
      <c r="AN501" s="150">
        <v>0.75225004413852303</v>
      </c>
      <c r="AO501" s="150">
        <v>35</v>
      </c>
      <c r="AP501" s="150">
        <v>6.9069069069069094E-2</v>
      </c>
      <c r="AQ501" s="150">
        <v>8.77</v>
      </c>
      <c r="AR501" s="150">
        <v>3.6687154859054898</v>
      </c>
      <c r="AS501" s="150">
        <v>-55071.54</v>
      </c>
      <c r="AT501" s="150">
        <v>0.426328136509105</v>
      </c>
      <c r="AU501" s="150">
        <v>11024412.689999999</v>
      </c>
    </row>
    <row r="502" spans="1:47" ht="14.5" x14ac:dyDescent="0.35">
      <c r="A502" s="151" t="s">
        <v>1266</v>
      </c>
      <c r="B502" s="151" t="s">
        <v>730</v>
      </c>
      <c r="C502" s="151" t="s">
        <v>98</v>
      </c>
      <c r="D502" t="s">
        <v>1518</v>
      </c>
      <c r="E502" s="150">
        <v>81.409000000000006</v>
      </c>
      <c r="F502" t="s">
        <v>1516</v>
      </c>
      <c r="G502" s="175">
        <v>-2500564</v>
      </c>
      <c r="H502" s="150">
        <v>0.121992298325416</v>
      </c>
      <c r="I502" s="150">
        <v>-2429039</v>
      </c>
      <c r="J502" s="150">
        <v>3.2018006879810201E-3</v>
      </c>
      <c r="K502" s="150">
        <v>0.80371798766974401</v>
      </c>
      <c r="L502" s="176">
        <v>164324.85</v>
      </c>
      <c r="M502" s="175">
        <v>36347</v>
      </c>
      <c r="N502" s="150">
        <v>54</v>
      </c>
      <c r="O502" s="150">
        <v>112.39</v>
      </c>
      <c r="P502" s="150">
        <v>0</v>
      </c>
      <c r="Q502" s="150">
        <v>46.17</v>
      </c>
      <c r="R502" s="150">
        <v>12401.9</v>
      </c>
      <c r="S502" s="150">
        <v>2153.6983599999999</v>
      </c>
      <c r="T502" s="150">
        <v>2750.78996756378</v>
      </c>
      <c r="U502" s="150">
        <v>0.53489607987629195</v>
      </c>
      <c r="V502" s="150">
        <v>0.185034184638558</v>
      </c>
      <c r="W502" s="150">
        <v>1.8120109447453001E-2</v>
      </c>
      <c r="X502" s="150">
        <v>9709.9</v>
      </c>
      <c r="Y502" s="150">
        <v>146.19999999999999</v>
      </c>
      <c r="Z502" s="150">
        <v>69071.675786593696</v>
      </c>
      <c r="AA502" s="150">
        <v>16.722580645161301</v>
      </c>
      <c r="AB502" s="150">
        <v>14.731178932968501</v>
      </c>
      <c r="AC502" s="150">
        <v>16.329999999999998</v>
      </c>
      <c r="AD502" s="150">
        <v>131.88599877525999</v>
      </c>
      <c r="AE502" s="150">
        <v>0.57689999999999997</v>
      </c>
      <c r="AF502" s="150">
        <v>0.10964244576186501</v>
      </c>
      <c r="AG502" s="150">
        <v>9.7975232378697506E-3</v>
      </c>
      <c r="AH502" s="150">
        <v>0.284064329623895</v>
      </c>
      <c r="AI502" s="150">
        <v>185.57380523798099</v>
      </c>
      <c r="AJ502" s="150">
        <v>5.4687802937423404</v>
      </c>
      <c r="AK502" s="150">
        <v>1.05563612480296</v>
      </c>
      <c r="AL502" s="150">
        <v>3.7843813896464602</v>
      </c>
      <c r="AM502" s="150">
        <v>2.2999999999999998</v>
      </c>
      <c r="AN502" s="150">
        <v>0.85274887023845602</v>
      </c>
      <c r="AO502" s="150">
        <v>20</v>
      </c>
      <c r="AP502" s="150">
        <v>6.4843750000000006E-2</v>
      </c>
      <c r="AQ502" s="150">
        <v>54.65</v>
      </c>
      <c r="AR502" s="150">
        <v>3.3071188660633499</v>
      </c>
      <c r="AS502" s="150">
        <v>-26784.27</v>
      </c>
      <c r="AT502" s="150">
        <v>0.487280658724909</v>
      </c>
      <c r="AU502" s="150">
        <v>26709891.350000001</v>
      </c>
    </row>
    <row r="503" spans="1:47" ht="14.5" x14ac:dyDescent="0.35">
      <c r="A503" s="151" t="s">
        <v>1267</v>
      </c>
      <c r="B503" s="151" t="s">
        <v>280</v>
      </c>
      <c r="C503" s="151" t="s">
        <v>145</v>
      </c>
      <c r="D503" t="s">
        <v>1520</v>
      </c>
      <c r="E503" s="150">
        <v>76.216999999999999</v>
      </c>
      <c r="F503" t="s">
        <v>1520</v>
      </c>
      <c r="G503" s="175">
        <v>1201967</v>
      </c>
      <c r="H503" s="150">
        <v>1.0940060499044599</v>
      </c>
      <c r="I503" s="150">
        <v>1201967</v>
      </c>
      <c r="J503" s="150">
        <v>0</v>
      </c>
      <c r="K503" s="150">
        <v>0.59833001608448</v>
      </c>
      <c r="L503" s="176">
        <v>120913.04</v>
      </c>
      <c r="M503" s="175">
        <v>31779</v>
      </c>
      <c r="N503" s="150">
        <v>10</v>
      </c>
      <c r="O503" s="150">
        <v>35.24</v>
      </c>
      <c r="P503" s="150">
        <v>0</v>
      </c>
      <c r="Q503" s="150">
        <v>198.67</v>
      </c>
      <c r="R503" s="150">
        <v>13211.4</v>
      </c>
      <c r="S503" s="150">
        <v>904.26235399999996</v>
      </c>
      <c r="T503" s="150">
        <v>1239.20215071405</v>
      </c>
      <c r="U503" s="150">
        <v>0.88011774180306102</v>
      </c>
      <c r="V503" s="150">
        <v>0.21180044281706301</v>
      </c>
      <c r="W503" s="150">
        <v>2.6731206815229201E-2</v>
      </c>
      <c r="X503" s="150">
        <v>9640.6</v>
      </c>
      <c r="Y503" s="150">
        <v>68.180000000000007</v>
      </c>
      <c r="Z503" s="150">
        <v>64231.2273393957</v>
      </c>
      <c r="AA503" s="150">
        <v>13</v>
      </c>
      <c r="AB503" s="150">
        <v>13.2628682018187</v>
      </c>
      <c r="AC503" s="150">
        <v>9.4600000000000009</v>
      </c>
      <c r="AD503" s="150">
        <v>95.587986680761105</v>
      </c>
      <c r="AE503" s="150">
        <v>0.31059999999999999</v>
      </c>
      <c r="AF503" s="150">
        <v>0.109387992341909</v>
      </c>
      <c r="AG503" s="150">
        <v>0.14455600211135</v>
      </c>
      <c r="AH503" s="150">
        <v>0.26169436870868901</v>
      </c>
      <c r="AI503" s="150">
        <v>227.77902794347699</v>
      </c>
      <c r="AJ503" s="150">
        <v>5.5219245334317302</v>
      </c>
      <c r="AK503" s="150">
        <v>1.65939122793389</v>
      </c>
      <c r="AL503" s="150">
        <v>1.80223637193405</v>
      </c>
      <c r="AM503" s="150">
        <v>0.5</v>
      </c>
      <c r="AN503" s="150">
        <v>0.790690013249149</v>
      </c>
      <c r="AO503" s="150">
        <v>2</v>
      </c>
      <c r="AP503" s="150">
        <v>0.140350877192982</v>
      </c>
      <c r="AQ503" s="150">
        <v>97.5</v>
      </c>
      <c r="AR503" s="150">
        <v>3.4533983626670901</v>
      </c>
      <c r="AS503" s="150">
        <v>43749.120000000003</v>
      </c>
      <c r="AT503" s="150">
        <v>0.65027833971093596</v>
      </c>
      <c r="AU503" s="150">
        <v>11946593.050000001</v>
      </c>
    </row>
    <row r="504" spans="1:47" ht="14.5" x14ac:dyDescent="0.35">
      <c r="A504" s="151" t="s">
        <v>1268</v>
      </c>
      <c r="B504" s="151" t="s">
        <v>415</v>
      </c>
      <c r="C504" s="151" t="s">
        <v>113</v>
      </c>
      <c r="D504" t="s">
        <v>1518</v>
      </c>
      <c r="E504" s="150">
        <v>89.537999999999997</v>
      </c>
      <c r="F504" t="s">
        <v>1516</v>
      </c>
      <c r="G504" s="175">
        <v>801665</v>
      </c>
      <c r="H504" s="150">
        <v>0.19778541588885501</v>
      </c>
      <c r="I504" s="150">
        <v>1305033</v>
      </c>
      <c r="J504" s="150">
        <v>4.8181853620702302E-4</v>
      </c>
      <c r="K504" s="150">
        <v>0.52574737467558597</v>
      </c>
      <c r="L504" s="176">
        <v>290703.3</v>
      </c>
      <c r="M504" s="175">
        <v>47207</v>
      </c>
      <c r="N504" s="150">
        <v>38</v>
      </c>
      <c r="O504" s="150">
        <v>18.350000000000001</v>
      </c>
      <c r="P504" s="150">
        <v>0</v>
      </c>
      <c r="Q504" s="150">
        <v>117.75</v>
      </c>
      <c r="R504" s="150">
        <v>10275.9</v>
      </c>
      <c r="S504" s="150">
        <v>1667.648995</v>
      </c>
      <c r="T504" s="150">
        <v>1994.8799269875601</v>
      </c>
      <c r="U504" s="150">
        <v>0.26126171712771001</v>
      </c>
      <c r="V504" s="150">
        <v>0.12104475618384</v>
      </c>
      <c r="W504" s="150">
        <v>4.5207954567202E-3</v>
      </c>
      <c r="X504" s="150">
        <v>8590.2999999999993</v>
      </c>
      <c r="Y504" s="150">
        <v>101.53</v>
      </c>
      <c r="Z504" s="150">
        <v>57955.5212252536</v>
      </c>
      <c r="AA504" s="150">
        <v>14.9237288135593</v>
      </c>
      <c r="AB504" s="150">
        <v>16.4251846252339</v>
      </c>
      <c r="AC504" s="150">
        <v>10</v>
      </c>
      <c r="AD504" s="150">
        <v>166.76489950000001</v>
      </c>
      <c r="AE504" s="150">
        <v>0.45479999999999998</v>
      </c>
      <c r="AF504" s="150">
        <v>0.108134829460377</v>
      </c>
      <c r="AG504" s="150">
        <v>0.17913102410892701</v>
      </c>
      <c r="AH504" s="150">
        <v>0.29063313601789198</v>
      </c>
      <c r="AI504" s="150">
        <v>140.398249692826</v>
      </c>
      <c r="AJ504" s="150">
        <v>5.8954579195763097</v>
      </c>
      <c r="AK504" s="150">
        <v>1.6117275930552899</v>
      </c>
      <c r="AL504" s="150">
        <v>2.5824097635979202</v>
      </c>
      <c r="AM504" s="150">
        <v>0</v>
      </c>
      <c r="AN504" s="150">
        <v>1.8300014663473301</v>
      </c>
      <c r="AO504" s="150">
        <v>78</v>
      </c>
      <c r="AP504" s="150">
        <v>1.7897091722595099E-2</v>
      </c>
      <c r="AQ504" s="150">
        <v>5.33</v>
      </c>
      <c r="AR504" s="150">
        <v>2.82057537258083</v>
      </c>
      <c r="AS504" s="150">
        <v>36722.590000000098</v>
      </c>
      <c r="AT504" s="150">
        <v>0.333496771336798</v>
      </c>
      <c r="AU504" s="150">
        <v>17136617.559999999</v>
      </c>
    </row>
    <row r="505" spans="1:47" ht="14.5" x14ac:dyDescent="0.35">
      <c r="A505" s="151" t="s">
        <v>1269</v>
      </c>
      <c r="B505" s="151" t="s">
        <v>610</v>
      </c>
      <c r="C505" s="151" t="s">
        <v>139</v>
      </c>
      <c r="D505" t="s">
        <v>1519</v>
      </c>
      <c r="E505" s="150">
        <v>105.211</v>
      </c>
      <c r="F505" t="s">
        <v>1519</v>
      </c>
      <c r="G505" s="175">
        <v>547736</v>
      </c>
      <c r="H505" s="150">
        <v>0.72018925713170401</v>
      </c>
      <c r="I505" s="150">
        <v>459258</v>
      </c>
      <c r="J505" s="150">
        <v>0</v>
      </c>
      <c r="K505" s="150">
        <v>0.77861723766723201</v>
      </c>
      <c r="L505" s="176">
        <v>153806.71</v>
      </c>
      <c r="M505" s="175">
        <v>49035</v>
      </c>
      <c r="N505" s="150">
        <v>8</v>
      </c>
      <c r="O505" t="s">
        <v>1581</v>
      </c>
      <c r="P505" s="150">
        <v>0</v>
      </c>
      <c r="Q505" s="150">
        <v>-1.19</v>
      </c>
      <c r="R505" s="150">
        <v>9637.4</v>
      </c>
      <c r="S505" s="150">
        <v>975.01945599999999</v>
      </c>
      <c r="T505" s="150">
        <v>1064.84655466295</v>
      </c>
      <c r="U505" s="150">
        <v>9.4736385445009993E-2</v>
      </c>
      <c r="V505" s="150">
        <v>0.101716349750461</v>
      </c>
      <c r="W505" s="150">
        <v>6.5635992806280996E-3</v>
      </c>
      <c r="X505" s="150">
        <v>8824.4</v>
      </c>
      <c r="Y505" s="150">
        <v>60.12</v>
      </c>
      <c r="Z505" s="150">
        <v>60410.537092481703</v>
      </c>
      <c r="AA505" s="150">
        <v>14.5866666666667</v>
      </c>
      <c r="AB505" s="150">
        <v>16.217888489687301</v>
      </c>
      <c r="AC505" s="150">
        <v>5</v>
      </c>
      <c r="AD505" s="150">
        <v>195.0038912</v>
      </c>
      <c r="AE505" s="150">
        <v>0.27739999999999998</v>
      </c>
      <c r="AF505" s="150">
        <v>0.111345048084868</v>
      </c>
      <c r="AG505" s="150">
        <v>0.181362462814951</v>
      </c>
      <c r="AH505" s="150">
        <v>0.29450645733252201</v>
      </c>
      <c r="AI505" s="150">
        <v>205.12411190284999</v>
      </c>
      <c r="AJ505" s="150">
        <v>3.3999715500000001</v>
      </c>
      <c r="AK505" s="150">
        <v>0.73058244999999999</v>
      </c>
      <c r="AL505" s="150">
        <v>1.98651245</v>
      </c>
      <c r="AM505" s="150">
        <v>1.71</v>
      </c>
      <c r="AN505" s="150">
        <v>1.5727282290017399</v>
      </c>
      <c r="AO505" s="150">
        <v>50</v>
      </c>
      <c r="AP505" s="150">
        <v>0</v>
      </c>
      <c r="AQ505" s="150">
        <v>6.8</v>
      </c>
      <c r="AR505" s="150">
        <v>2.9411110116623602</v>
      </c>
      <c r="AS505" s="150">
        <v>9229.6699999999801</v>
      </c>
      <c r="AT505" s="150">
        <v>0.63660837918249202</v>
      </c>
      <c r="AU505" s="150">
        <v>9396643.5199999996</v>
      </c>
    </row>
    <row r="506" spans="1:47" ht="14.5" x14ac:dyDescent="0.35">
      <c r="A506" s="151" t="s">
        <v>1270</v>
      </c>
      <c r="B506" s="151" t="s">
        <v>281</v>
      </c>
      <c r="C506" s="151" t="s">
        <v>282</v>
      </c>
      <c r="D506" t="s">
        <v>1520</v>
      </c>
      <c r="E506" s="150">
        <v>95.417000000000002</v>
      </c>
      <c r="F506" t="s">
        <v>1520</v>
      </c>
      <c r="G506" s="175">
        <v>254260</v>
      </c>
      <c r="H506" s="150">
        <v>0.12772545711439701</v>
      </c>
      <c r="I506" s="150">
        <v>254260</v>
      </c>
      <c r="J506" s="150">
        <v>0</v>
      </c>
      <c r="K506" s="150">
        <v>0.78731712700587797</v>
      </c>
      <c r="L506" s="176">
        <v>135966.46</v>
      </c>
      <c r="M506" s="175">
        <v>41473</v>
      </c>
      <c r="N506" s="150">
        <v>36</v>
      </c>
      <c r="O506" s="150">
        <v>25.99</v>
      </c>
      <c r="P506" s="150">
        <v>0</v>
      </c>
      <c r="Q506" s="150">
        <v>-40.04</v>
      </c>
      <c r="R506" s="150">
        <v>10679.2</v>
      </c>
      <c r="S506" s="150">
        <v>2005.0027950000001</v>
      </c>
      <c r="T506" s="150">
        <v>2456.0698176010101</v>
      </c>
      <c r="U506" s="150">
        <v>0.50488700690315003</v>
      </c>
      <c r="V506" s="150">
        <v>0.14450659955314399</v>
      </c>
      <c r="W506" s="150">
        <v>2.48172372248489E-3</v>
      </c>
      <c r="X506" s="150">
        <v>8717.9</v>
      </c>
      <c r="Y506" s="150">
        <v>132.51</v>
      </c>
      <c r="Z506" s="150">
        <v>60013.745604105301</v>
      </c>
      <c r="AA506" s="150">
        <v>14.543749999999999</v>
      </c>
      <c r="AB506" s="150">
        <v>15.1309546071995</v>
      </c>
      <c r="AC506" s="150">
        <v>16.5</v>
      </c>
      <c r="AD506" s="150">
        <v>121.515320909091</v>
      </c>
      <c r="AE506" s="150">
        <v>0.38829999999999998</v>
      </c>
      <c r="AF506" s="150">
        <v>0.11460236268523</v>
      </c>
      <c r="AG506" s="150">
        <v>0.17371622217864699</v>
      </c>
      <c r="AH506" s="150">
        <v>0.29125712087052402</v>
      </c>
      <c r="AI506" s="150">
        <v>191.69698962938401</v>
      </c>
      <c r="AJ506" s="150">
        <v>5.3993516376872304</v>
      </c>
      <c r="AK506" s="150">
        <v>1.37721573657549</v>
      </c>
      <c r="AL506" s="150">
        <v>2.22969871446301</v>
      </c>
      <c r="AM506" s="150">
        <v>2.5</v>
      </c>
      <c r="AN506" s="150">
        <v>1.4885877932904901</v>
      </c>
      <c r="AO506" s="150">
        <v>81</v>
      </c>
      <c r="AP506" s="150">
        <v>5.8599695585997001E-2</v>
      </c>
      <c r="AQ506" s="150">
        <v>15.73</v>
      </c>
      <c r="AR506" s="150">
        <v>3.5421024666583798</v>
      </c>
      <c r="AS506" s="150">
        <v>10820.37</v>
      </c>
      <c r="AT506" s="150">
        <v>0.66648286143660995</v>
      </c>
      <c r="AU506" s="150">
        <v>21411731.469999999</v>
      </c>
    </row>
    <row r="507" spans="1:47" ht="14.5" x14ac:dyDescent="0.35">
      <c r="A507" s="151" t="s">
        <v>1271</v>
      </c>
      <c r="B507" s="151" t="s">
        <v>294</v>
      </c>
      <c r="C507" s="151" t="s">
        <v>295</v>
      </c>
      <c r="D507" t="s">
        <v>1516</v>
      </c>
      <c r="E507" s="150">
        <v>99.912999999999997</v>
      </c>
      <c r="F507" t="s">
        <v>1516</v>
      </c>
      <c r="G507" s="175">
        <v>1153269</v>
      </c>
      <c r="H507" s="150">
        <v>0.21120346664067099</v>
      </c>
      <c r="I507" s="150">
        <v>487865</v>
      </c>
      <c r="J507" s="150">
        <v>0</v>
      </c>
      <c r="K507" s="150">
        <v>0.62388858659041802</v>
      </c>
      <c r="L507" s="176">
        <v>88671.51</v>
      </c>
      <c r="M507" s="175">
        <v>28231</v>
      </c>
      <c r="N507" s="150">
        <v>80</v>
      </c>
      <c r="O507" s="150">
        <v>51.82</v>
      </c>
      <c r="P507" s="150">
        <v>0</v>
      </c>
      <c r="Q507" s="150">
        <v>514.03</v>
      </c>
      <c r="R507" s="150">
        <v>9687.7000000000007</v>
      </c>
      <c r="S507" s="150">
        <v>2543.5638429999999</v>
      </c>
      <c r="T507" s="150">
        <v>3496.26284550524</v>
      </c>
      <c r="U507" s="150">
        <v>0.99818325299256105</v>
      </c>
      <c r="V507" s="150">
        <v>0.147909173593328</v>
      </c>
      <c r="W507" s="150">
        <v>1.17720536413522E-3</v>
      </c>
      <c r="X507" s="150">
        <v>7047.9</v>
      </c>
      <c r="Y507" s="150">
        <v>153.53</v>
      </c>
      <c r="Z507" s="150">
        <v>50719.8576825376</v>
      </c>
      <c r="AA507" s="150">
        <v>11.893750000000001</v>
      </c>
      <c r="AB507" s="150">
        <v>16.567210597277398</v>
      </c>
      <c r="AC507" s="150">
        <v>15</v>
      </c>
      <c r="AD507" s="150">
        <v>169.57092286666699</v>
      </c>
      <c r="AE507" s="150">
        <v>0.31059999999999999</v>
      </c>
      <c r="AF507" s="150">
        <v>0.114858677491708</v>
      </c>
      <c r="AG507" s="150">
        <v>0.167371170815487</v>
      </c>
      <c r="AH507" s="150">
        <v>0.28474816360726901</v>
      </c>
      <c r="AI507" s="150">
        <v>180.69607384334901</v>
      </c>
      <c r="AJ507" s="150">
        <v>7.8507350765428203</v>
      </c>
      <c r="AK507" s="150">
        <v>1.5381302707501101</v>
      </c>
      <c r="AL507" s="150">
        <v>2.46298449561804</v>
      </c>
      <c r="AM507" s="150">
        <v>5.2</v>
      </c>
      <c r="AN507" s="150">
        <v>1.06469441746743</v>
      </c>
      <c r="AO507" s="150">
        <v>7</v>
      </c>
      <c r="AP507" s="150">
        <v>9.2961487383798093E-3</v>
      </c>
      <c r="AQ507" s="150">
        <v>104.86</v>
      </c>
      <c r="AR507" s="150">
        <v>2.3704982949286699</v>
      </c>
      <c r="AS507" s="150">
        <v>387321.85</v>
      </c>
      <c r="AT507" s="150">
        <v>0.78135120222601295</v>
      </c>
      <c r="AU507" s="150">
        <v>24641232.109999999</v>
      </c>
    </row>
    <row r="508" spans="1:47" ht="14.5" x14ac:dyDescent="0.35">
      <c r="A508" s="151" t="s">
        <v>1562</v>
      </c>
      <c r="B508" s="151" t="s">
        <v>296</v>
      </c>
      <c r="C508" s="151" t="s">
        <v>98</v>
      </c>
      <c r="D508" t="s">
        <v>1520</v>
      </c>
      <c r="E508" s="150">
        <v>90.066000000000003</v>
      </c>
      <c r="F508" t="s">
        <v>1520</v>
      </c>
      <c r="G508" s="175">
        <v>-2344853</v>
      </c>
      <c r="H508" s="150">
        <v>0.31633782987541598</v>
      </c>
      <c r="I508" s="150">
        <v>-2225405</v>
      </c>
      <c r="J508" s="150">
        <v>1.3201185013450399E-2</v>
      </c>
      <c r="K508" s="150">
        <v>0.82420742938928404</v>
      </c>
      <c r="L508" s="176">
        <v>192132.71</v>
      </c>
      <c r="M508" s="175">
        <v>49568</v>
      </c>
      <c r="N508" s="150">
        <v>72</v>
      </c>
      <c r="O508" s="150">
        <v>54.78</v>
      </c>
      <c r="P508" s="150">
        <v>0</v>
      </c>
      <c r="Q508" s="150">
        <v>254.31</v>
      </c>
      <c r="R508" s="150">
        <v>11367.3</v>
      </c>
      <c r="S508" s="150">
        <v>5181.4710770000002</v>
      </c>
      <c r="T508" s="150">
        <v>6203.02529608434</v>
      </c>
      <c r="U508" s="150">
        <v>0.220472637022113</v>
      </c>
      <c r="V508" s="150">
        <v>0.13327482306430699</v>
      </c>
      <c r="W508" s="150">
        <v>1.7597440310868701E-2</v>
      </c>
      <c r="X508" s="150">
        <v>9495.2000000000007</v>
      </c>
      <c r="Y508" s="150">
        <v>287.82</v>
      </c>
      <c r="Z508" s="150">
        <v>71121.277187130894</v>
      </c>
      <c r="AA508" s="150">
        <v>15.006644518272401</v>
      </c>
      <c r="AB508" s="150">
        <v>18.002470561462001</v>
      </c>
      <c r="AC508" s="150">
        <v>28</v>
      </c>
      <c r="AD508" s="150">
        <v>185.05253846428599</v>
      </c>
      <c r="AE508" s="150">
        <v>0.67669999999999997</v>
      </c>
      <c r="AF508" s="150">
        <v>0.112341456001038</v>
      </c>
      <c r="AG508" s="150">
        <v>0.14318552142532001</v>
      </c>
      <c r="AH508" s="150">
        <v>0.263363325471271</v>
      </c>
      <c r="AI508" s="150">
        <v>145.482236376092</v>
      </c>
      <c r="AJ508" s="150">
        <v>6.3736911060052099</v>
      </c>
      <c r="AK508" s="150">
        <v>0.96810897146768704</v>
      </c>
      <c r="AL508" s="150">
        <v>3.2419904167086799</v>
      </c>
      <c r="AM508" s="150">
        <v>2.65</v>
      </c>
      <c r="AN508" s="150">
        <v>0.72116526275211201</v>
      </c>
      <c r="AO508" s="150">
        <v>21</v>
      </c>
      <c r="AP508" s="150">
        <v>7.0688378978534402E-2</v>
      </c>
      <c r="AQ508" s="150">
        <v>120.14</v>
      </c>
      <c r="AR508" s="150">
        <v>4.0939482717767097</v>
      </c>
      <c r="AS508" s="150">
        <v>-151292.73000000001</v>
      </c>
      <c r="AT508" s="150">
        <v>0.29297449823222999</v>
      </c>
      <c r="AU508" s="150">
        <v>58899152.090000004</v>
      </c>
    </row>
    <row r="509" spans="1:47" ht="14.5" x14ac:dyDescent="0.35">
      <c r="A509" s="151" t="s">
        <v>1272</v>
      </c>
      <c r="B509" s="151" t="s">
        <v>749</v>
      </c>
      <c r="C509" s="151" t="s">
        <v>149</v>
      </c>
      <c r="D509" t="s">
        <v>1518</v>
      </c>
      <c r="E509" s="150">
        <v>91.581000000000003</v>
      </c>
      <c r="F509" t="s">
        <v>1516</v>
      </c>
      <c r="G509" s="175">
        <v>366838</v>
      </c>
      <c r="H509" s="150">
        <v>0.56865975122037504</v>
      </c>
      <c r="I509" s="150">
        <v>329931</v>
      </c>
      <c r="J509" s="150">
        <v>0</v>
      </c>
      <c r="K509" s="150">
        <v>0.65366508136017698</v>
      </c>
      <c r="L509" s="176">
        <v>179439.58</v>
      </c>
      <c r="M509" s="175">
        <v>41944</v>
      </c>
      <c r="N509" s="150">
        <v>19</v>
      </c>
      <c r="O509" s="150">
        <v>10.74</v>
      </c>
      <c r="P509" s="150">
        <v>0</v>
      </c>
      <c r="Q509" s="150">
        <v>-23.66</v>
      </c>
      <c r="R509" s="150">
        <v>11204.2</v>
      </c>
      <c r="S509" s="150">
        <v>531.43318599999998</v>
      </c>
      <c r="T509" s="150">
        <v>613.67509888963696</v>
      </c>
      <c r="U509" s="150">
        <v>0.26066928759695501</v>
      </c>
      <c r="V509" s="150">
        <v>0.137104520228438</v>
      </c>
      <c r="W509" s="150">
        <v>1.4452405687739599E-2</v>
      </c>
      <c r="X509" s="150">
        <v>9702.7000000000007</v>
      </c>
      <c r="Y509" s="150">
        <v>39.479999999999997</v>
      </c>
      <c r="Z509" s="150">
        <v>50226.975683890603</v>
      </c>
      <c r="AA509" s="150">
        <v>12.214285714285699</v>
      </c>
      <c r="AB509" s="150">
        <v>13.460820314083101</v>
      </c>
      <c r="AC509" s="150">
        <v>4</v>
      </c>
      <c r="AD509" s="150">
        <v>132.85829649999999</v>
      </c>
      <c r="AE509" s="150">
        <v>0.25509999999999999</v>
      </c>
      <c r="AF509" s="150">
        <v>0.108112751381127</v>
      </c>
      <c r="AG509" s="150">
        <v>0.186303355434844</v>
      </c>
      <c r="AH509" s="150">
        <v>0.29357991747488199</v>
      </c>
      <c r="AI509" s="150">
        <v>217.150533764371</v>
      </c>
      <c r="AJ509" s="150">
        <v>5.4840919922704296</v>
      </c>
      <c r="AK509" s="150">
        <v>1.5876377154444099</v>
      </c>
      <c r="AL509" s="150">
        <v>1.97725227684336</v>
      </c>
      <c r="AM509" s="150">
        <v>2.1</v>
      </c>
      <c r="AN509" s="150">
        <v>1.63263098396523</v>
      </c>
      <c r="AO509" s="150">
        <v>22</v>
      </c>
      <c r="AP509" s="150">
        <v>0</v>
      </c>
      <c r="AQ509" s="150">
        <v>9.4499999999999993</v>
      </c>
      <c r="AR509" s="150">
        <v>3.3602743840564999</v>
      </c>
      <c r="AS509" s="150">
        <v>10567.08</v>
      </c>
      <c r="AT509" s="150">
        <v>0.43794571927408599</v>
      </c>
      <c r="AU509" s="150">
        <v>5954301.9500000002</v>
      </c>
    </row>
    <row r="510" spans="1:47" ht="14.5" x14ac:dyDescent="0.35">
      <c r="A510" s="151" t="s">
        <v>1273</v>
      </c>
      <c r="B510" s="151" t="s">
        <v>659</v>
      </c>
      <c r="C510" s="151" t="s">
        <v>210</v>
      </c>
      <c r="D510" t="s">
        <v>1518</v>
      </c>
      <c r="E510" s="150">
        <v>87.876999999999995</v>
      </c>
      <c r="F510" t="s">
        <v>1516</v>
      </c>
      <c r="G510" s="175">
        <v>-1058124</v>
      </c>
      <c r="H510" s="150">
        <v>0.13047732025230399</v>
      </c>
      <c r="I510" s="150">
        <v>-1058124</v>
      </c>
      <c r="J510" s="150">
        <v>0</v>
      </c>
      <c r="K510" s="150">
        <v>0.84507779415482698</v>
      </c>
      <c r="L510" s="176">
        <v>205544.09</v>
      </c>
      <c r="M510" s="175">
        <v>42119</v>
      </c>
      <c r="N510" s="150">
        <v>48</v>
      </c>
      <c r="O510" s="150">
        <v>53.1</v>
      </c>
      <c r="P510" s="150">
        <v>0</v>
      </c>
      <c r="Q510" s="150">
        <v>4.74</v>
      </c>
      <c r="R510" s="150">
        <v>11667.1</v>
      </c>
      <c r="S510" s="150">
        <v>2149.4809169999999</v>
      </c>
      <c r="T510" s="150">
        <v>2586.99959904558</v>
      </c>
      <c r="U510" s="150">
        <v>0.374391004188664</v>
      </c>
      <c r="V510" s="150">
        <v>0.14356611708407199</v>
      </c>
      <c r="W510" s="150">
        <v>1.9596517311160699E-2</v>
      </c>
      <c r="X510" s="150">
        <v>9694</v>
      </c>
      <c r="Y510" s="150">
        <v>136.5</v>
      </c>
      <c r="Z510" s="150">
        <v>62626.410256410301</v>
      </c>
      <c r="AA510" s="150">
        <v>10.2826086956522</v>
      </c>
      <c r="AB510" s="150">
        <v>15.7471129450549</v>
      </c>
      <c r="AC510" s="150">
        <v>13</v>
      </c>
      <c r="AD510" s="150">
        <v>165.34468592307701</v>
      </c>
      <c r="AE510" s="150">
        <v>0.54359999999999997</v>
      </c>
      <c r="AF510" s="150">
        <v>0.11062290075223501</v>
      </c>
      <c r="AG510" s="150">
        <v>0.17309033398188201</v>
      </c>
      <c r="AH510" s="150">
        <v>0.28973451512267001</v>
      </c>
      <c r="AI510" s="150">
        <v>143.64956560347099</v>
      </c>
      <c r="AJ510" s="150">
        <v>7.7956045884989598</v>
      </c>
      <c r="AK510" s="150">
        <v>1.4807125322244199</v>
      </c>
      <c r="AL510" s="150">
        <v>4.8038389167411504</v>
      </c>
      <c r="AM510" s="150">
        <v>2</v>
      </c>
      <c r="AN510" s="150">
        <v>1.2287043062110601</v>
      </c>
      <c r="AO510" s="150">
        <v>24</v>
      </c>
      <c r="AP510" s="150">
        <v>5.0922978994271201E-2</v>
      </c>
      <c r="AQ510" s="150">
        <v>60.83</v>
      </c>
      <c r="AR510" s="150">
        <v>4.5049990391478598</v>
      </c>
      <c r="AS510" s="150">
        <v>-74777.59</v>
      </c>
      <c r="AT510" s="150">
        <v>0.26015841831060799</v>
      </c>
      <c r="AU510" s="150">
        <v>25078308.469999999</v>
      </c>
    </row>
    <row r="511" spans="1:47" ht="14.5" x14ac:dyDescent="0.35">
      <c r="A511" s="151" t="s">
        <v>1274</v>
      </c>
      <c r="B511" s="151" t="s">
        <v>297</v>
      </c>
      <c r="C511" s="151" t="s">
        <v>109</v>
      </c>
      <c r="D511" t="s">
        <v>1516</v>
      </c>
      <c r="E511" s="150">
        <v>98.29</v>
      </c>
      <c r="F511" t="s">
        <v>1516</v>
      </c>
      <c r="G511" s="175">
        <v>1438299</v>
      </c>
      <c r="H511" s="150">
        <v>0.42622080987565703</v>
      </c>
      <c r="I511" s="150">
        <v>1592834</v>
      </c>
      <c r="J511" s="150">
        <v>5.76424303757878E-3</v>
      </c>
      <c r="K511" s="150">
        <v>0.80111936287470398</v>
      </c>
      <c r="L511" s="176">
        <v>272718.03999999998</v>
      </c>
      <c r="M511" s="175">
        <v>56403</v>
      </c>
      <c r="N511" s="150">
        <v>89</v>
      </c>
      <c r="O511" s="150">
        <v>142.12</v>
      </c>
      <c r="P511" s="150">
        <v>0</v>
      </c>
      <c r="Q511" s="150">
        <v>-23.38</v>
      </c>
      <c r="R511" s="150">
        <v>13345.2</v>
      </c>
      <c r="S511" s="150">
        <v>5349.9439089999996</v>
      </c>
      <c r="T511" s="150">
        <v>6236.81637444235</v>
      </c>
      <c r="U511" s="150">
        <v>0.19183043718898199</v>
      </c>
      <c r="V511" s="150">
        <v>0.10923564843677699</v>
      </c>
      <c r="W511" s="150">
        <v>2.8435734203507899E-2</v>
      </c>
      <c r="X511" s="150">
        <v>11447.5</v>
      </c>
      <c r="Y511" s="150">
        <v>320.48</v>
      </c>
      <c r="Z511" s="150">
        <v>76234.571985771297</v>
      </c>
      <c r="AA511" s="150">
        <v>14.398809523809501</v>
      </c>
      <c r="AB511" s="150">
        <v>16.693534414003999</v>
      </c>
      <c r="AC511" s="150">
        <v>23.33</v>
      </c>
      <c r="AD511" s="150">
        <v>229.31606982426101</v>
      </c>
      <c r="AE511" s="150">
        <v>0.61009999999999998</v>
      </c>
      <c r="AF511" s="150">
        <v>0.110239883649667</v>
      </c>
      <c r="AG511" s="150">
        <v>0.16984681716282299</v>
      </c>
      <c r="AH511" s="150">
        <v>0.28782171226942799</v>
      </c>
      <c r="AI511" s="150">
        <v>148.65445573403301</v>
      </c>
      <c r="AJ511" s="150">
        <v>9.2783346892277407</v>
      </c>
      <c r="AK511" s="150">
        <v>1.7402903081002901</v>
      </c>
      <c r="AL511" s="150">
        <v>5.7219844007177203</v>
      </c>
      <c r="AM511" s="150">
        <v>1</v>
      </c>
      <c r="AN511" s="150">
        <v>0.87627201650936803</v>
      </c>
      <c r="AO511" s="150">
        <v>25</v>
      </c>
      <c r="AP511" s="150">
        <v>0.144916344916345</v>
      </c>
      <c r="AQ511" s="150">
        <v>146.24</v>
      </c>
      <c r="AR511" s="150">
        <v>5.2069733816839303</v>
      </c>
      <c r="AS511" s="150">
        <v>-207454.49</v>
      </c>
      <c r="AT511" s="150">
        <v>0.33197544314665101</v>
      </c>
      <c r="AU511" s="150">
        <v>71396231.469999999</v>
      </c>
    </row>
    <row r="512" spans="1:47" ht="14.5" x14ac:dyDescent="0.35">
      <c r="A512" s="151" t="s">
        <v>1275</v>
      </c>
      <c r="B512" s="151" t="s">
        <v>298</v>
      </c>
      <c r="C512" s="151" t="s">
        <v>136</v>
      </c>
      <c r="D512" t="s">
        <v>1518</v>
      </c>
      <c r="E512" s="150">
        <v>82.497</v>
      </c>
      <c r="F512" t="s">
        <v>1516</v>
      </c>
      <c r="G512" s="175">
        <v>441095</v>
      </c>
      <c r="H512" s="150">
        <v>0.405370393316555</v>
      </c>
      <c r="I512" s="150">
        <v>373432</v>
      </c>
      <c r="J512" s="150">
        <v>9.2434955447175896E-4</v>
      </c>
      <c r="K512" s="150">
        <v>0.75350463544812596</v>
      </c>
      <c r="L512" s="176">
        <v>76128.61</v>
      </c>
      <c r="M512" s="175">
        <v>29981</v>
      </c>
      <c r="N512" s="150">
        <v>17</v>
      </c>
      <c r="O512" s="150">
        <v>64.489999999999995</v>
      </c>
      <c r="P512" s="150">
        <v>0</v>
      </c>
      <c r="Q512" s="150">
        <v>209.06</v>
      </c>
      <c r="R512" s="150">
        <v>11425.7</v>
      </c>
      <c r="S512" s="150">
        <v>1763.3694049999999</v>
      </c>
      <c r="T512" s="150">
        <v>2285.4061849290802</v>
      </c>
      <c r="U512" s="150">
        <v>0.77130372918089696</v>
      </c>
      <c r="V512" s="150">
        <v>0.13907829823099399</v>
      </c>
      <c r="W512" s="150">
        <v>8.7545059794206896E-3</v>
      </c>
      <c r="X512" s="150">
        <v>8815.7999999999993</v>
      </c>
      <c r="Y512" s="150">
        <v>122.44</v>
      </c>
      <c r="Z512" s="150">
        <v>61175.6925841228</v>
      </c>
      <c r="AA512" s="150">
        <v>12.9925373134328</v>
      </c>
      <c r="AB512" s="150">
        <v>14.4019062806272</v>
      </c>
      <c r="AC512" s="150">
        <v>13.33</v>
      </c>
      <c r="AD512" s="150">
        <v>132.28577681920501</v>
      </c>
      <c r="AE512" s="150">
        <v>0.55469999999999997</v>
      </c>
      <c r="AF512" s="150">
        <v>0.124406857751169</v>
      </c>
      <c r="AG512" s="150">
        <v>0.14456193335242701</v>
      </c>
      <c r="AH512" s="150">
        <v>0.26896879110359601</v>
      </c>
      <c r="AI512" s="150">
        <v>161.738090267025</v>
      </c>
      <c r="AJ512" s="150">
        <v>5.8782118413486497</v>
      </c>
      <c r="AK512" s="150">
        <v>1.55893732205719</v>
      </c>
      <c r="AL512" s="150">
        <v>3.5045619276026998</v>
      </c>
      <c r="AM512" s="150">
        <v>0.5</v>
      </c>
      <c r="AN512" s="150">
        <v>0.42371337600074299</v>
      </c>
      <c r="AO512" s="150">
        <v>6</v>
      </c>
      <c r="AP512" s="150">
        <v>5.0328227571115998E-2</v>
      </c>
      <c r="AQ512" s="150">
        <v>55.17</v>
      </c>
      <c r="AR512" s="150">
        <v>2.9498560759974501</v>
      </c>
      <c r="AS512" s="150">
        <v>6419.9100000000299</v>
      </c>
      <c r="AT512" s="150">
        <v>0.65686747014871805</v>
      </c>
      <c r="AU512" s="150">
        <v>20147720.66</v>
      </c>
    </row>
    <row r="513" spans="1:47" ht="14.5" x14ac:dyDescent="0.35">
      <c r="A513" s="151" t="s">
        <v>1276</v>
      </c>
      <c r="B513" s="151" t="s">
        <v>778</v>
      </c>
      <c r="C513" s="151" t="s">
        <v>130</v>
      </c>
      <c r="D513" t="s">
        <v>1518</v>
      </c>
      <c r="E513" s="150">
        <v>93.015000000000001</v>
      </c>
      <c r="F513" t="s">
        <v>1516</v>
      </c>
      <c r="G513" s="175">
        <v>804411</v>
      </c>
      <c r="H513" s="150">
        <v>0.873511268057655</v>
      </c>
      <c r="I513" s="150">
        <v>789309</v>
      </c>
      <c r="J513" s="150">
        <v>1.6918523386571599E-2</v>
      </c>
      <c r="K513" s="150">
        <v>0.53634419845202697</v>
      </c>
      <c r="L513" s="176">
        <v>174552.08</v>
      </c>
      <c r="M513" s="175">
        <v>38720</v>
      </c>
      <c r="N513" s="150">
        <v>27</v>
      </c>
      <c r="O513" s="150">
        <v>2.63</v>
      </c>
      <c r="P513" s="150">
        <v>3</v>
      </c>
      <c r="Q513" s="150">
        <v>-64.180000000000007</v>
      </c>
      <c r="R513" s="150">
        <v>12325.1</v>
      </c>
      <c r="S513" s="150">
        <v>406.84197999999998</v>
      </c>
      <c r="T513" s="150">
        <v>480.84980163358</v>
      </c>
      <c r="U513" s="150">
        <v>0.43122747559138302</v>
      </c>
      <c r="V513" s="150">
        <v>0.16823586395877799</v>
      </c>
      <c r="W513" s="150">
        <v>2.2979732819115701E-3</v>
      </c>
      <c r="X513" s="150">
        <v>10428.200000000001</v>
      </c>
      <c r="Y513" s="150">
        <v>35.270000000000003</v>
      </c>
      <c r="Z513" s="150">
        <v>47616.593422171798</v>
      </c>
      <c r="AA513" s="150">
        <v>6.1944444444444402</v>
      </c>
      <c r="AB513" s="150">
        <v>11.535071732350399</v>
      </c>
      <c r="AC513" s="150">
        <v>5</v>
      </c>
      <c r="AD513" s="150">
        <v>81.368396000000004</v>
      </c>
      <c r="AE513" s="150">
        <v>0.44369999999999998</v>
      </c>
      <c r="AF513" s="150">
        <v>0.13011941728059301</v>
      </c>
      <c r="AG513" s="150">
        <v>0.15424976555075401</v>
      </c>
      <c r="AH513" s="150">
        <v>0.28989360001849701</v>
      </c>
      <c r="AI513" s="150">
        <v>289.94549677494001</v>
      </c>
      <c r="AJ513" s="150">
        <v>4.2548505450907896</v>
      </c>
      <c r="AK513" s="150">
        <v>1.3062657465963601</v>
      </c>
      <c r="AL513" s="150">
        <v>2.09759007137892</v>
      </c>
      <c r="AM513" s="150">
        <v>5</v>
      </c>
      <c r="AN513" s="150">
        <v>1.7907154380492301</v>
      </c>
      <c r="AO513" s="150">
        <v>51</v>
      </c>
      <c r="AP513" s="150">
        <v>0</v>
      </c>
      <c r="AQ513" s="150">
        <v>2.76</v>
      </c>
      <c r="AR513" s="150">
        <v>3.9575995290009498</v>
      </c>
      <c r="AS513" s="150">
        <v>1152.3299999999899</v>
      </c>
      <c r="AT513" s="150">
        <v>0.573277451194524</v>
      </c>
      <c r="AU513" s="150">
        <v>5014377.37</v>
      </c>
    </row>
    <row r="514" spans="1:47" ht="14.5" x14ac:dyDescent="0.35">
      <c r="A514" s="151" t="s">
        <v>1277</v>
      </c>
      <c r="B514" s="151" t="s">
        <v>500</v>
      </c>
      <c r="C514" s="151" t="s">
        <v>392</v>
      </c>
      <c r="D514" t="s">
        <v>1520</v>
      </c>
      <c r="E514" s="150">
        <v>90.646000000000001</v>
      </c>
      <c r="F514" t="s">
        <v>1520</v>
      </c>
      <c r="G514" s="175">
        <v>428901</v>
      </c>
      <c r="H514" s="150">
        <v>0.201654983766926</v>
      </c>
      <c r="I514" s="150">
        <v>502255</v>
      </c>
      <c r="J514" s="150">
        <v>0</v>
      </c>
      <c r="K514" s="150">
        <v>0.69915807887126802</v>
      </c>
      <c r="L514" s="176">
        <v>149886.51</v>
      </c>
      <c r="M514" s="175">
        <v>43123</v>
      </c>
      <c r="N514" s="150">
        <v>0</v>
      </c>
      <c r="O514" s="150">
        <v>25.39</v>
      </c>
      <c r="P514" s="150">
        <v>0</v>
      </c>
      <c r="Q514" s="150">
        <v>18.739999999999998</v>
      </c>
      <c r="R514" s="150">
        <v>11777.7</v>
      </c>
      <c r="S514" s="150">
        <v>1171.8994009999999</v>
      </c>
      <c r="T514" s="150">
        <v>1446.24339530823</v>
      </c>
      <c r="U514" s="150">
        <v>0.38332447359958999</v>
      </c>
      <c r="V514" s="150">
        <v>0.17606065147225</v>
      </c>
      <c r="W514" s="150">
        <v>3.4132622617493798E-3</v>
      </c>
      <c r="X514" s="150">
        <v>9543.5</v>
      </c>
      <c r="Y514" s="150">
        <v>78.099999999999994</v>
      </c>
      <c r="Z514" s="150">
        <v>55006.738540332903</v>
      </c>
      <c r="AA514" s="150">
        <v>11.7741935483871</v>
      </c>
      <c r="AB514" s="150">
        <v>15.0051139692702</v>
      </c>
      <c r="AC514" s="150">
        <v>9.58</v>
      </c>
      <c r="AD514" s="150">
        <v>122.327703653445</v>
      </c>
      <c r="AE514" s="150">
        <v>0.44369999999999998</v>
      </c>
      <c r="AF514" s="150">
        <v>0.127999142043669</v>
      </c>
      <c r="AG514" s="150">
        <v>0.135944507241651</v>
      </c>
      <c r="AH514" s="150">
        <v>0.27334419584738501</v>
      </c>
      <c r="AI514" s="150">
        <v>194.989433226957</v>
      </c>
      <c r="AJ514" s="150">
        <v>6.2606404589773703</v>
      </c>
      <c r="AK514" s="150">
        <v>1.5863831463231</v>
      </c>
      <c r="AL514" s="150">
        <v>2.8539792479913202</v>
      </c>
      <c r="AM514" s="150">
        <v>1</v>
      </c>
      <c r="AN514" s="150">
        <v>1.241439953804</v>
      </c>
      <c r="AO514" s="150">
        <v>43</v>
      </c>
      <c r="AP514" s="150">
        <v>5.5181695827725398E-2</v>
      </c>
      <c r="AQ514" s="150">
        <v>16</v>
      </c>
      <c r="AR514" s="150">
        <v>3.3056805786562502</v>
      </c>
      <c r="AS514" s="150">
        <v>52044.66</v>
      </c>
      <c r="AT514" s="150">
        <v>0.53409495304926402</v>
      </c>
      <c r="AU514" s="150">
        <v>13802273.92</v>
      </c>
    </row>
    <row r="515" spans="1:47" ht="14.5" x14ac:dyDescent="0.35">
      <c r="A515" s="151" t="s">
        <v>1528</v>
      </c>
      <c r="B515" s="151" t="s">
        <v>615</v>
      </c>
      <c r="C515" s="151" t="s">
        <v>616</v>
      </c>
      <c r="D515" t="s">
        <v>1520</v>
      </c>
      <c r="E515" s="150">
        <v>74.677999999999997</v>
      </c>
      <c r="F515" t="s">
        <v>1520</v>
      </c>
      <c r="G515" s="175">
        <v>6057691</v>
      </c>
      <c r="H515" s="150">
        <v>0.37538002317952102</v>
      </c>
      <c r="I515" s="150">
        <v>6057691</v>
      </c>
      <c r="J515" s="150">
        <v>1.1058931856903501E-2</v>
      </c>
      <c r="K515" s="150">
        <v>0.555827338258017</v>
      </c>
      <c r="L515" s="176">
        <v>362540.97</v>
      </c>
      <c r="M515" s="175">
        <v>37707</v>
      </c>
      <c r="N515" s="150">
        <v>32</v>
      </c>
      <c r="O515" s="150">
        <v>30.69</v>
      </c>
      <c r="P515" s="150">
        <v>0</v>
      </c>
      <c r="Q515" s="150">
        <v>-158.24</v>
      </c>
      <c r="R515" s="150">
        <v>16960.599999999999</v>
      </c>
      <c r="S515" s="150">
        <v>2054.2874969999998</v>
      </c>
      <c r="T515" s="150">
        <v>2583.4450889371101</v>
      </c>
      <c r="U515" s="150">
        <v>0.53583877310625505</v>
      </c>
      <c r="V515" s="150">
        <v>0.20502810566441401</v>
      </c>
      <c r="W515" s="150">
        <v>1.41243472699771E-3</v>
      </c>
      <c r="X515" s="150">
        <v>13486.7</v>
      </c>
      <c r="Y515" s="150">
        <v>180.7</v>
      </c>
      <c r="Z515" s="150">
        <v>48639.848865523003</v>
      </c>
      <c r="AA515" s="150">
        <v>11.7564766839378</v>
      </c>
      <c r="AB515" s="150">
        <v>11.368497493082501</v>
      </c>
      <c r="AC515" s="150">
        <v>23.8</v>
      </c>
      <c r="AD515" s="150">
        <v>86.314600714285703</v>
      </c>
      <c r="AE515" s="150">
        <v>0.48809999999999998</v>
      </c>
      <c r="AF515" s="150">
        <v>0.100206121095927</v>
      </c>
      <c r="AG515" s="150">
        <v>0.27252504348454498</v>
      </c>
      <c r="AH515" s="150">
        <v>0.37565801859876202</v>
      </c>
      <c r="AI515" s="150">
        <v>257.49463050935401</v>
      </c>
      <c r="AJ515" s="150">
        <v>7.1055104845661701</v>
      </c>
      <c r="AK515" s="150">
        <v>1.6875277710560901</v>
      </c>
      <c r="AL515" s="150">
        <v>2.8967512968648399</v>
      </c>
      <c r="AM515" s="150">
        <v>0.5</v>
      </c>
      <c r="AN515" s="150">
        <v>1.3926895165803199</v>
      </c>
      <c r="AO515" s="150">
        <v>546</v>
      </c>
      <c r="AP515" s="150">
        <v>2.0968908170643501E-2</v>
      </c>
      <c r="AQ515" s="150">
        <v>2.48</v>
      </c>
      <c r="AR515" s="150">
        <v>3.6718245919551999</v>
      </c>
      <c r="AS515" s="150">
        <v>-412813.1</v>
      </c>
      <c r="AT515" s="150">
        <v>0.481848600549388</v>
      </c>
      <c r="AU515" s="150">
        <v>34842026.869999997</v>
      </c>
    </row>
    <row r="516" spans="1:47" ht="14.5" x14ac:dyDescent="0.35">
      <c r="A516" s="151" t="s">
        <v>1278</v>
      </c>
      <c r="B516" s="151" t="s">
        <v>299</v>
      </c>
      <c r="C516" s="151" t="s">
        <v>145</v>
      </c>
      <c r="D516" t="s">
        <v>1516</v>
      </c>
      <c r="E516" s="150">
        <v>103.694</v>
      </c>
      <c r="F516" t="s">
        <v>1516</v>
      </c>
      <c r="G516" s="175">
        <v>2535636</v>
      </c>
      <c r="H516" s="150">
        <v>0.57565233402528304</v>
      </c>
      <c r="I516" s="150">
        <v>2782122</v>
      </c>
      <c r="J516" s="150">
        <v>1.48959686150461E-2</v>
      </c>
      <c r="K516" s="150">
        <v>0.75575627024879899</v>
      </c>
      <c r="L516" s="176">
        <v>339059.91</v>
      </c>
      <c r="M516" s="175">
        <v>69759</v>
      </c>
      <c r="N516" s="150">
        <v>90</v>
      </c>
      <c r="O516" s="150">
        <v>23.5</v>
      </c>
      <c r="P516" s="150">
        <v>0</v>
      </c>
      <c r="Q516" s="150">
        <v>-19.690000000000001</v>
      </c>
      <c r="R516" s="150">
        <v>14334.7</v>
      </c>
      <c r="S516" s="150">
        <v>5398.5068060000003</v>
      </c>
      <c r="T516" s="150">
        <v>6440.8124735687597</v>
      </c>
      <c r="U516" s="150">
        <v>0.13753471611349899</v>
      </c>
      <c r="V516" s="150">
        <v>0.103480463964428</v>
      </c>
      <c r="W516" s="150">
        <v>4.8405301389926603E-2</v>
      </c>
      <c r="X516" s="150">
        <v>12014.9</v>
      </c>
      <c r="Y516" s="150">
        <v>380.03</v>
      </c>
      <c r="Z516" s="150">
        <v>73035.041312528003</v>
      </c>
      <c r="AA516" s="150">
        <v>12.415865384615399</v>
      </c>
      <c r="AB516" s="150">
        <v>14.205475372996901</v>
      </c>
      <c r="AC516" s="150">
        <v>33.1</v>
      </c>
      <c r="AD516" s="150">
        <v>163.096882356495</v>
      </c>
      <c r="AE516" s="150">
        <v>0.59909999999999997</v>
      </c>
      <c r="AF516" s="150">
        <v>0.124418680541471</v>
      </c>
      <c r="AG516" s="150">
        <v>0.115830797617585</v>
      </c>
      <c r="AH516" s="150">
        <v>0.25234448185566799</v>
      </c>
      <c r="AI516" s="150">
        <v>189.50203023973</v>
      </c>
      <c r="AJ516" s="150">
        <v>6.4001068201456901</v>
      </c>
      <c r="AK516" s="150">
        <v>1.18607273701209</v>
      </c>
      <c r="AL516" s="150">
        <v>3.3271816020675899</v>
      </c>
      <c r="AM516" s="150">
        <v>0</v>
      </c>
      <c r="AN516" s="150">
        <v>0.87218978257637503</v>
      </c>
      <c r="AO516" s="150">
        <v>17</v>
      </c>
      <c r="AP516" s="150">
        <v>7.43280307185957E-2</v>
      </c>
      <c r="AQ516" s="150">
        <v>197.53</v>
      </c>
      <c r="AR516" s="150">
        <v>4.0657037815588</v>
      </c>
      <c r="AS516" s="150">
        <v>228643.20000000001</v>
      </c>
      <c r="AT516" s="150">
        <v>0.38674891811679701</v>
      </c>
      <c r="AU516" s="150">
        <v>77385730.230000004</v>
      </c>
    </row>
    <row r="517" spans="1:47" ht="14.5" x14ac:dyDescent="0.35">
      <c r="A517" s="151" t="s">
        <v>1563</v>
      </c>
      <c r="B517" s="151" t="s">
        <v>300</v>
      </c>
      <c r="C517" s="151" t="s">
        <v>237</v>
      </c>
      <c r="D517" t="s">
        <v>1516</v>
      </c>
      <c r="E517" s="150">
        <v>95.795000000000002</v>
      </c>
      <c r="F517" t="s">
        <v>1516</v>
      </c>
      <c r="G517" s="175">
        <v>5838051</v>
      </c>
      <c r="H517" s="150">
        <v>0.22074241235287301</v>
      </c>
      <c r="I517" s="150">
        <v>5640301</v>
      </c>
      <c r="J517" s="150">
        <v>4.88020951953245E-3</v>
      </c>
      <c r="K517" s="150">
        <v>0.77636245234399803</v>
      </c>
      <c r="L517" s="176">
        <v>179616.79</v>
      </c>
      <c r="M517" s="175">
        <v>54118</v>
      </c>
      <c r="N517" s="150">
        <v>111</v>
      </c>
      <c r="O517" s="150">
        <v>191.5</v>
      </c>
      <c r="P517" s="150">
        <v>0</v>
      </c>
      <c r="Q517" s="150">
        <v>-57.02</v>
      </c>
      <c r="R517" s="150">
        <v>11402.8</v>
      </c>
      <c r="S517" s="150">
        <v>7786.9579030000004</v>
      </c>
      <c r="T517" s="150">
        <v>9323.0537877769402</v>
      </c>
      <c r="U517" s="150">
        <v>0.21005039097101699</v>
      </c>
      <c r="V517" s="150">
        <v>0.12900011435955</v>
      </c>
      <c r="W517" s="150">
        <v>2.6890407346279399E-2</v>
      </c>
      <c r="X517" s="150">
        <v>9524</v>
      </c>
      <c r="Y517" s="150">
        <v>459.13</v>
      </c>
      <c r="Z517" s="150">
        <v>67327.208938644806</v>
      </c>
      <c r="AA517" s="150">
        <v>11.945263157894701</v>
      </c>
      <c r="AB517" s="150">
        <v>16.960246341994601</v>
      </c>
      <c r="AC517" s="150">
        <v>57.48</v>
      </c>
      <c r="AD517" s="150">
        <v>135.47247569589399</v>
      </c>
      <c r="AE517" s="150">
        <v>0.47699999999999998</v>
      </c>
      <c r="AF517" s="150">
        <v>0.12774099073200901</v>
      </c>
      <c r="AG517" s="150">
        <v>0.16249761656404399</v>
      </c>
      <c r="AH517" s="150">
        <v>0.301724785571512</v>
      </c>
      <c r="AI517" s="150">
        <v>146.421364312338</v>
      </c>
      <c r="AJ517" s="150">
        <v>9.0213839956427808</v>
      </c>
      <c r="AK517" s="150">
        <v>1.4449208938612199</v>
      </c>
      <c r="AL517" s="150">
        <v>4.1523540730956698</v>
      </c>
      <c r="AM517" s="150">
        <v>1.3</v>
      </c>
      <c r="AN517" s="150">
        <v>0.73505319054986695</v>
      </c>
      <c r="AO517" s="150">
        <v>29</v>
      </c>
      <c r="AP517" s="150">
        <v>9.7779877184695302E-2</v>
      </c>
      <c r="AQ517" s="150">
        <v>122</v>
      </c>
      <c r="AR517" s="150">
        <v>3.8792166836028099</v>
      </c>
      <c r="AS517" s="150">
        <v>-34273.759999999798</v>
      </c>
      <c r="AT517" s="150">
        <v>0.315805825240079</v>
      </c>
      <c r="AU517" s="150">
        <v>88793068.719999999</v>
      </c>
    </row>
    <row r="518" spans="1:47" ht="14.5" x14ac:dyDescent="0.35">
      <c r="A518" s="151" t="s">
        <v>1279</v>
      </c>
      <c r="B518" s="151" t="s">
        <v>560</v>
      </c>
      <c r="C518" s="151" t="s">
        <v>206</v>
      </c>
      <c r="D518" t="s">
        <v>1518</v>
      </c>
      <c r="E518" s="150">
        <v>84.019000000000005</v>
      </c>
      <c r="F518" t="s">
        <v>1518</v>
      </c>
      <c r="G518" s="175">
        <v>220537</v>
      </c>
      <c r="H518" s="150">
        <v>0.54338330991474804</v>
      </c>
      <c r="I518" s="150">
        <v>298703</v>
      </c>
      <c r="J518" s="150">
        <v>6.5997830767541201E-3</v>
      </c>
      <c r="K518" s="150">
        <v>0.71187271003783104</v>
      </c>
      <c r="L518" s="176">
        <v>93617.48</v>
      </c>
      <c r="M518" s="175">
        <v>36530</v>
      </c>
      <c r="N518" s="150">
        <v>4</v>
      </c>
      <c r="O518" s="150">
        <v>9.09</v>
      </c>
      <c r="P518" s="150">
        <v>0</v>
      </c>
      <c r="Q518" s="150">
        <v>65.48</v>
      </c>
      <c r="R518" s="150">
        <v>13545.4</v>
      </c>
      <c r="S518" s="150">
        <v>760.19175900000005</v>
      </c>
      <c r="T518" s="150">
        <v>1072.0584310664899</v>
      </c>
      <c r="U518" s="150">
        <v>0.98904542320880395</v>
      </c>
      <c r="V518" s="150">
        <v>0.199947856840684</v>
      </c>
      <c r="W518" s="150">
        <v>0</v>
      </c>
      <c r="X518" s="150">
        <v>9605</v>
      </c>
      <c r="Y518" s="150">
        <v>63.06</v>
      </c>
      <c r="Z518" s="150">
        <v>52032.477006025998</v>
      </c>
      <c r="AA518" s="150">
        <v>13.1973684210526</v>
      </c>
      <c r="AB518" s="150">
        <v>12.055054852521399</v>
      </c>
      <c r="AC518" s="150">
        <v>11.2</v>
      </c>
      <c r="AD518" s="150">
        <v>67.874264196428598</v>
      </c>
      <c r="AE518" s="150">
        <v>0.35499999999999998</v>
      </c>
      <c r="AF518" s="150">
        <v>0.113533311979457</v>
      </c>
      <c r="AG518" s="150">
        <v>0.170394707997582</v>
      </c>
      <c r="AH518" s="150">
        <v>0.286549978473014</v>
      </c>
      <c r="AI518" s="150">
        <v>186.479264372031</v>
      </c>
      <c r="AJ518" s="150">
        <v>7.8004145033860004</v>
      </c>
      <c r="AK518" s="150">
        <v>1.5852406179458201</v>
      </c>
      <c r="AL518" s="150">
        <v>5.4277337048532699</v>
      </c>
      <c r="AM518" s="150">
        <v>2.2999999999999998</v>
      </c>
      <c r="AN518" s="150">
        <v>1.32897373694758</v>
      </c>
      <c r="AO518" s="150">
        <v>150</v>
      </c>
      <c r="AP518" s="150">
        <v>5.3956834532374104E-3</v>
      </c>
      <c r="AQ518" s="150">
        <v>3.47</v>
      </c>
      <c r="AR518" s="150">
        <v>2.9349177859536799</v>
      </c>
      <c r="AS518" s="150">
        <v>-106097.31</v>
      </c>
      <c r="AT518" s="150">
        <v>0.65330007521606603</v>
      </c>
      <c r="AU518" s="150">
        <v>10297079.119999999</v>
      </c>
    </row>
    <row r="519" spans="1:47" ht="14.5" x14ac:dyDescent="0.35">
      <c r="A519" s="151" t="s">
        <v>1280</v>
      </c>
      <c r="B519" s="151" t="s">
        <v>428</v>
      </c>
      <c r="C519" s="151" t="s">
        <v>198</v>
      </c>
      <c r="D519" t="s">
        <v>1518</v>
      </c>
      <c r="E519" s="150">
        <v>93.015000000000001</v>
      </c>
      <c r="F519" t="s">
        <v>1516</v>
      </c>
      <c r="G519" s="175">
        <v>-1312338</v>
      </c>
      <c r="H519" s="150">
        <v>0.68257163950076105</v>
      </c>
      <c r="I519" s="150">
        <v>-1178051</v>
      </c>
      <c r="J519" s="150">
        <v>0</v>
      </c>
      <c r="K519" s="150">
        <v>0.74992584048147704</v>
      </c>
      <c r="L519" s="176">
        <v>242860.23</v>
      </c>
      <c r="M519" s="175">
        <v>42868</v>
      </c>
      <c r="N519" s="150">
        <v>152</v>
      </c>
      <c r="O519" s="150">
        <v>36.64</v>
      </c>
      <c r="P519" s="150">
        <v>0</v>
      </c>
      <c r="Q519" s="150">
        <v>42.82</v>
      </c>
      <c r="R519" s="150">
        <v>12831.2</v>
      </c>
      <c r="S519" s="150">
        <v>2882.5249180000001</v>
      </c>
      <c r="T519" s="150">
        <v>3341.8101578416299</v>
      </c>
      <c r="U519" s="150">
        <v>0.333252553343582</v>
      </c>
      <c r="V519" s="150">
        <v>0.100748680501086</v>
      </c>
      <c r="W519" s="150">
        <v>1.7390502918802501E-2</v>
      </c>
      <c r="X519" s="150">
        <v>11067.8</v>
      </c>
      <c r="Y519" s="150">
        <v>190.2</v>
      </c>
      <c r="Z519" s="150">
        <v>67517.356466876998</v>
      </c>
      <c r="AA519" s="150">
        <v>13.197969543147201</v>
      </c>
      <c r="AB519" s="150">
        <v>15.155230904311299</v>
      </c>
      <c r="AC519" s="150">
        <v>15</v>
      </c>
      <c r="AD519" s="150">
        <v>192.168327866667</v>
      </c>
      <c r="AE519" s="150">
        <v>0.64339999999999997</v>
      </c>
      <c r="AF519" s="150">
        <v>0.110938869676216</v>
      </c>
      <c r="AG519" s="150">
        <v>0.139312220894662</v>
      </c>
      <c r="AH519" s="150">
        <v>0.255961355454004</v>
      </c>
      <c r="AI519" s="150">
        <v>167.918756565628</v>
      </c>
      <c r="AJ519" s="150">
        <v>6.1049073404541003</v>
      </c>
      <c r="AK519" s="150">
        <v>1.5162320104125799</v>
      </c>
      <c r="AL519" s="150">
        <v>2.66527686300436</v>
      </c>
      <c r="AM519" s="150">
        <v>2</v>
      </c>
      <c r="AN519" s="150">
        <v>1.28402455815151</v>
      </c>
      <c r="AO519" s="150">
        <v>138</v>
      </c>
      <c r="AP519" s="150">
        <v>5.24767042667975E-2</v>
      </c>
      <c r="AQ519" s="150">
        <v>14.47</v>
      </c>
      <c r="AR519" s="150">
        <v>3.8740467613795402</v>
      </c>
      <c r="AS519" s="150">
        <v>-45900.83</v>
      </c>
      <c r="AT519" s="150">
        <v>0.42633726081731599</v>
      </c>
      <c r="AU519" s="150">
        <v>36986374.880000003</v>
      </c>
    </row>
    <row r="520" spans="1:47" ht="14.5" x14ac:dyDescent="0.35">
      <c r="A520" s="151" t="s">
        <v>1281</v>
      </c>
      <c r="B520" s="151" t="s">
        <v>301</v>
      </c>
      <c r="C520" s="151" t="s">
        <v>98</v>
      </c>
      <c r="D520" t="s">
        <v>1517</v>
      </c>
      <c r="E520" s="150">
        <v>91.182000000000002</v>
      </c>
      <c r="F520" t="s">
        <v>1517</v>
      </c>
      <c r="G520" s="175">
        <v>-1141997</v>
      </c>
      <c r="H520" s="150">
        <v>8.2464122192040398E-2</v>
      </c>
      <c r="I520" s="150">
        <v>-963418</v>
      </c>
      <c r="J520" s="150">
        <v>0</v>
      </c>
      <c r="K520" s="150">
        <v>0.77664957199860896</v>
      </c>
      <c r="L520" s="176">
        <v>168111.51</v>
      </c>
      <c r="M520" s="175">
        <v>44915</v>
      </c>
      <c r="N520" s="150">
        <v>42</v>
      </c>
      <c r="O520" s="150">
        <v>58.18</v>
      </c>
      <c r="P520" s="150">
        <v>0</v>
      </c>
      <c r="Q520" s="150">
        <v>-98.27</v>
      </c>
      <c r="R520" s="150">
        <v>14572.6</v>
      </c>
      <c r="S520" s="150">
        <v>2357.8399690000001</v>
      </c>
      <c r="T520" s="150">
        <v>2812.65968724301</v>
      </c>
      <c r="U520" s="150">
        <v>0.216755446815483</v>
      </c>
      <c r="V520" s="150">
        <v>0.130922927365135</v>
      </c>
      <c r="W520" s="150">
        <v>2.9313939414350499E-2</v>
      </c>
      <c r="X520" s="150">
        <v>12216.1</v>
      </c>
      <c r="Y520" s="150">
        <v>157.97</v>
      </c>
      <c r="Z520" s="150">
        <v>63503.028423118303</v>
      </c>
      <c r="AA520" s="150">
        <v>11.721212121212099</v>
      </c>
      <c r="AB520" s="150">
        <v>14.9258718047731</v>
      </c>
      <c r="AC520" s="150">
        <v>14</v>
      </c>
      <c r="AD520" s="150">
        <v>168.41714064285699</v>
      </c>
      <c r="AE520" s="150">
        <v>0.64339999999999997</v>
      </c>
      <c r="AF520" s="150">
        <v>0.10990407478054399</v>
      </c>
      <c r="AG520" s="150">
        <v>0.19369402869071001</v>
      </c>
      <c r="AH520" s="150">
        <v>0.308046778564183</v>
      </c>
      <c r="AI520" s="150">
        <v>156.743462176843</v>
      </c>
      <c r="AJ520" s="150">
        <v>6.1010421672403004</v>
      </c>
      <c r="AK520" s="150">
        <v>1.3500086044548301</v>
      </c>
      <c r="AL520" s="150">
        <v>2.84384067147217</v>
      </c>
      <c r="AM520" s="150">
        <v>1.25</v>
      </c>
      <c r="AN520" s="150">
        <v>0.82303069306278298</v>
      </c>
      <c r="AO520" s="150">
        <v>14</v>
      </c>
      <c r="AP520" s="150">
        <v>8.6419753086419707E-2</v>
      </c>
      <c r="AQ520" s="150">
        <v>88.86</v>
      </c>
      <c r="AR520" s="150">
        <v>4.2172212518723198</v>
      </c>
      <c r="AS520" s="150">
        <v>38902.080000000002</v>
      </c>
      <c r="AT520" s="150">
        <v>0.33532103269445102</v>
      </c>
      <c r="AU520" s="150">
        <v>34359850.539999999</v>
      </c>
    </row>
    <row r="521" spans="1:47" ht="14.5" x14ac:dyDescent="0.35">
      <c r="A521" s="151" t="s">
        <v>1282</v>
      </c>
      <c r="B521" s="151" t="s">
        <v>646</v>
      </c>
      <c r="C521" s="151" t="s">
        <v>147</v>
      </c>
      <c r="D521" t="s">
        <v>1518</v>
      </c>
      <c r="E521" s="150">
        <v>95.933000000000007</v>
      </c>
      <c r="F521" t="s">
        <v>1518</v>
      </c>
      <c r="G521" s="175">
        <v>1345448</v>
      </c>
      <c r="H521" s="150">
        <v>0.52140927172851503</v>
      </c>
      <c r="I521" s="150">
        <v>1635811</v>
      </c>
      <c r="J521" s="150">
        <v>0</v>
      </c>
      <c r="K521" s="150">
        <v>0.74938261152045005</v>
      </c>
      <c r="L521" s="176">
        <v>132381.1</v>
      </c>
      <c r="M521" s="175">
        <v>47627</v>
      </c>
      <c r="N521" s="150">
        <v>98</v>
      </c>
      <c r="O521" s="150">
        <v>74.56</v>
      </c>
      <c r="P521" s="150">
        <v>0</v>
      </c>
      <c r="Q521" s="150">
        <v>38.47</v>
      </c>
      <c r="R521" s="150">
        <v>10468.200000000001</v>
      </c>
      <c r="S521" s="150">
        <v>4068.7237749999999</v>
      </c>
      <c r="T521" s="150">
        <v>4767.8071912218302</v>
      </c>
      <c r="U521" s="150">
        <v>0.28297154038184902</v>
      </c>
      <c r="V521" s="150">
        <v>0.13318801593996099</v>
      </c>
      <c r="W521" s="150">
        <v>4.1527051071438203E-3</v>
      </c>
      <c r="X521" s="150">
        <v>8933.2999999999993</v>
      </c>
      <c r="Y521" s="150">
        <v>231.85</v>
      </c>
      <c r="Z521" s="150">
        <v>66280.7849040328</v>
      </c>
      <c r="AA521" s="150">
        <v>12.5228215767635</v>
      </c>
      <c r="AB521" s="150">
        <v>17.548948781539799</v>
      </c>
      <c r="AC521" s="150">
        <v>27.5</v>
      </c>
      <c r="AD521" s="150">
        <v>147.95359181818199</v>
      </c>
      <c r="AE521" s="150">
        <v>0.58799999999999997</v>
      </c>
      <c r="AF521" s="150">
        <v>0.105998890141719</v>
      </c>
      <c r="AG521" s="150">
        <v>0.155289625972029</v>
      </c>
      <c r="AH521" s="150">
        <v>0.26934109258338801</v>
      </c>
      <c r="AI521" s="150">
        <v>180.85818568501901</v>
      </c>
      <c r="AJ521" s="150">
        <v>6.2049826326131798</v>
      </c>
      <c r="AK521" s="150">
        <v>1.25486981254637</v>
      </c>
      <c r="AL521" s="150">
        <v>2.5403450103416101</v>
      </c>
      <c r="AM521" s="150">
        <v>2.2999999999999998</v>
      </c>
      <c r="AN521" s="150">
        <v>1.3459087684964799</v>
      </c>
      <c r="AO521" s="150">
        <v>152</v>
      </c>
      <c r="AP521" s="150">
        <v>1.96160267111853E-2</v>
      </c>
      <c r="AQ521" s="150">
        <v>15.13</v>
      </c>
      <c r="AR521" s="150">
        <v>3.8249923039689002</v>
      </c>
      <c r="AS521" s="150">
        <v>-41799.570000000102</v>
      </c>
      <c r="AT521" s="150">
        <v>0.45072282319452001</v>
      </c>
      <c r="AU521" s="150">
        <v>42592342</v>
      </c>
    </row>
    <row r="522" spans="1:47" ht="14.5" x14ac:dyDescent="0.35">
      <c r="A522" s="151" t="s">
        <v>1283</v>
      </c>
      <c r="B522" s="151" t="s">
        <v>434</v>
      </c>
      <c r="C522" s="151" t="s">
        <v>293</v>
      </c>
      <c r="D522" t="s">
        <v>1517</v>
      </c>
      <c r="E522" s="150">
        <v>78.766000000000005</v>
      </c>
      <c r="F522" t="s">
        <v>1517</v>
      </c>
      <c r="G522" s="175">
        <v>643509</v>
      </c>
      <c r="H522" s="150">
        <v>0.34426344126096398</v>
      </c>
      <c r="I522" s="150">
        <v>466488</v>
      </c>
      <c r="J522" s="150">
        <v>0</v>
      </c>
      <c r="K522" s="150">
        <v>0.79226933509883002</v>
      </c>
      <c r="L522" s="176">
        <v>97049.63</v>
      </c>
      <c r="M522" s="175">
        <v>35942</v>
      </c>
      <c r="N522" s="150">
        <v>140</v>
      </c>
      <c r="O522" s="150">
        <v>49.7</v>
      </c>
      <c r="P522" s="150">
        <v>0</v>
      </c>
      <c r="Q522" s="150">
        <v>121.11</v>
      </c>
      <c r="R522" s="150">
        <v>10860.3</v>
      </c>
      <c r="S522" s="150">
        <v>2873.5191920000002</v>
      </c>
      <c r="T522" s="150">
        <v>3538.4452936951402</v>
      </c>
      <c r="U522" s="150">
        <v>0.48754263235837803</v>
      </c>
      <c r="V522" s="150">
        <v>0.15452519761698499</v>
      </c>
      <c r="W522" s="150">
        <v>7.0982939514677199E-2</v>
      </c>
      <c r="X522" s="150">
        <v>8819.5</v>
      </c>
      <c r="Y522" s="150">
        <v>173.13</v>
      </c>
      <c r="Z522" s="150">
        <v>61894.6162421302</v>
      </c>
      <c r="AA522" s="150">
        <v>15.804597701149399</v>
      </c>
      <c r="AB522" s="150">
        <v>16.5974654421533</v>
      </c>
      <c r="AC522" s="150">
        <v>13</v>
      </c>
      <c r="AD522" s="150">
        <v>221.039937846154</v>
      </c>
      <c r="AE522" s="150">
        <v>0.66569999999999996</v>
      </c>
      <c r="AF522" s="150">
        <v>0.108187100943699</v>
      </c>
      <c r="AG522" s="150">
        <v>0.18374696089869799</v>
      </c>
      <c r="AH522" s="150">
        <v>0.29740436745107202</v>
      </c>
      <c r="AI522" s="150">
        <v>192.90353151050101</v>
      </c>
      <c r="AJ522" s="150">
        <v>5.8508505498708301</v>
      </c>
      <c r="AK522" s="150">
        <v>1.1465254585864999</v>
      </c>
      <c r="AL522" s="150">
        <v>3.0663109043282502</v>
      </c>
      <c r="AM522" s="150">
        <v>4.5</v>
      </c>
      <c r="AN522" s="150">
        <v>1.17165845419856</v>
      </c>
      <c r="AO522" s="150">
        <v>43</v>
      </c>
      <c r="AP522" s="150">
        <v>3.72612948299953E-3</v>
      </c>
      <c r="AQ522" s="150">
        <v>46.07</v>
      </c>
      <c r="AR522" s="150">
        <v>3.1097919765290101</v>
      </c>
      <c r="AS522" s="150">
        <v>-52101.509999999798</v>
      </c>
      <c r="AT522" s="150">
        <v>0.55470503207119504</v>
      </c>
      <c r="AU522" s="150">
        <v>31207290.120000001</v>
      </c>
    </row>
    <row r="523" spans="1:47" ht="14.5" x14ac:dyDescent="0.35">
      <c r="A523" s="151" t="s">
        <v>1284</v>
      </c>
      <c r="B523" s="151" t="s">
        <v>518</v>
      </c>
      <c r="C523" s="151" t="s">
        <v>145</v>
      </c>
      <c r="D523" t="s">
        <v>1520</v>
      </c>
      <c r="E523" s="150">
        <v>88.344999999999999</v>
      </c>
      <c r="F523" t="s">
        <v>1520</v>
      </c>
      <c r="G523" s="175">
        <v>-120195</v>
      </c>
      <c r="H523" s="150">
        <v>0.64704668010935495</v>
      </c>
      <c r="I523" s="150">
        <v>-103771</v>
      </c>
      <c r="J523" s="150">
        <v>8.7700996581225894E-3</v>
      </c>
      <c r="K523" s="150">
        <v>0.74556631176032795</v>
      </c>
      <c r="L523" s="176">
        <v>180622.55</v>
      </c>
      <c r="M523" s="175">
        <v>54592</v>
      </c>
      <c r="N523" s="150">
        <v>35</v>
      </c>
      <c r="O523" s="150">
        <v>18</v>
      </c>
      <c r="P523" s="150">
        <v>0</v>
      </c>
      <c r="Q523" s="150">
        <v>188.01</v>
      </c>
      <c r="R523" s="150">
        <v>10677.3</v>
      </c>
      <c r="S523" s="150">
        <v>2117.1178450000002</v>
      </c>
      <c r="T523" s="150">
        <v>2569.8742410391201</v>
      </c>
      <c r="U523" s="150">
        <v>0.34934981335439103</v>
      </c>
      <c r="V523" s="150">
        <v>0.16528432879937299</v>
      </c>
      <c r="W523" s="150">
        <v>1.40512962328746E-3</v>
      </c>
      <c r="X523" s="150">
        <v>8796.2000000000007</v>
      </c>
      <c r="Y523" s="150">
        <v>123</v>
      </c>
      <c r="Z523" s="150">
        <v>58302.617886178901</v>
      </c>
      <c r="AA523" s="150">
        <v>12.6451612903226</v>
      </c>
      <c r="AB523" s="150">
        <v>17.212340203252001</v>
      </c>
      <c r="AC523" s="150">
        <v>10.5</v>
      </c>
      <c r="AD523" s="150">
        <v>201.63027095238101</v>
      </c>
      <c r="AE523" s="150">
        <v>0.76549999999999996</v>
      </c>
      <c r="AF523" s="150">
        <v>0.12977179013750001</v>
      </c>
      <c r="AG523" s="150">
        <v>0.12736489151473299</v>
      </c>
      <c r="AH523" s="150">
        <v>0.26816073338487301</v>
      </c>
      <c r="AI523" s="150">
        <v>177.43509218779499</v>
      </c>
      <c r="AJ523" s="150">
        <v>4.8171329505312102</v>
      </c>
      <c r="AK523" s="150">
        <v>0.88333099073342003</v>
      </c>
      <c r="AL523" s="150">
        <v>1.3091836837916</v>
      </c>
      <c r="AM523" s="150">
        <v>0.5</v>
      </c>
      <c r="AN523" s="150">
        <v>0.78761751344255304</v>
      </c>
      <c r="AO523" s="150">
        <v>24</v>
      </c>
      <c r="AP523" s="150">
        <v>0.38337182448036899</v>
      </c>
      <c r="AQ523" s="150">
        <v>52.79</v>
      </c>
      <c r="AR523" s="150">
        <v>4.1931545630191502</v>
      </c>
      <c r="AS523" s="150">
        <v>15247.8999999999</v>
      </c>
      <c r="AT523" s="150">
        <v>0.36209604572106402</v>
      </c>
      <c r="AU523" s="150">
        <v>22605001.050000001</v>
      </c>
    </row>
    <row r="524" spans="1:47" ht="14.5" x14ac:dyDescent="0.35">
      <c r="A524" s="151" t="s">
        <v>1285</v>
      </c>
      <c r="B524" s="151" t="s">
        <v>302</v>
      </c>
      <c r="C524" s="151" t="s">
        <v>181</v>
      </c>
      <c r="D524" t="s">
        <v>1517</v>
      </c>
      <c r="E524" s="150">
        <v>87.2</v>
      </c>
      <c r="F524" t="s">
        <v>1517</v>
      </c>
      <c r="G524" s="175">
        <v>1324230</v>
      </c>
      <c r="H524" s="150">
        <v>0.59401892810943702</v>
      </c>
      <c r="I524" s="150">
        <v>1215301</v>
      </c>
      <c r="J524" s="150">
        <v>1.9730014698620601E-3</v>
      </c>
      <c r="K524" s="150">
        <v>0.65429302423114299</v>
      </c>
      <c r="L524" s="176">
        <v>132668.82999999999</v>
      </c>
      <c r="M524" s="175">
        <v>33757</v>
      </c>
      <c r="N524" s="150">
        <v>44</v>
      </c>
      <c r="O524" s="150">
        <v>161.19</v>
      </c>
      <c r="P524" s="150">
        <v>0</v>
      </c>
      <c r="Q524" s="150">
        <v>-76.97</v>
      </c>
      <c r="R524" s="150">
        <v>9728.9</v>
      </c>
      <c r="S524" s="150">
        <v>2547.7794060000001</v>
      </c>
      <c r="T524" s="150">
        <v>3080.5523976803302</v>
      </c>
      <c r="U524" s="150">
        <v>0.41339460218558699</v>
      </c>
      <c r="V524" s="150">
        <v>0.143932027685132</v>
      </c>
      <c r="W524" s="150">
        <v>1.1009977133004599E-2</v>
      </c>
      <c r="X524" s="150">
        <v>8046.3</v>
      </c>
      <c r="Y524" s="150">
        <v>156.65</v>
      </c>
      <c r="Z524" s="150">
        <v>53947.647622087497</v>
      </c>
      <c r="AA524" s="150">
        <v>11.2732919254658</v>
      </c>
      <c r="AB524" s="150">
        <v>16.264151969358402</v>
      </c>
      <c r="AC524" s="150">
        <v>21</v>
      </c>
      <c r="AD524" s="150">
        <v>121.32282885714299</v>
      </c>
      <c r="AE524" s="150">
        <v>0.74329999999999996</v>
      </c>
      <c r="AF524" s="150">
        <v>0.115616344408369</v>
      </c>
      <c r="AG524" s="150">
        <v>0.125981718316824</v>
      </c>
      <c r="AH524" s="150">
        <v>0.24846314833008801</v>
      </c>
      <c r="AI524" s="150">
        <v>157.14547305670499</v>
      </c>
      <c r="AJ524" s="150">
        <v>5.4698327305605803</v>
      </c>
      <c r="AK524" s="150">
        <v>1.3458301030042099</v>
      </c>
      <c r="AL524" s="150">
        <v>2.9568715594497101</v>
      </c>
      <c r="AM524" s="150">
        <v>3.22</v>
      </c>
      <c r="AN524" s="150">
        <v>0.54683860843554</v>
      </c>
      <c r="AO524" s="150">
        <v>41</v>
      </c>
      <c r="AP524" s="150">
        <v>3.6193029490616598E-2</v>
      </c>
      <c r="AQ524" s="150">
        <v>14.73</v>
      </c>
      <c r="AR524" s="150">
        <v>2.99751321171588</v>
      </c>
      <c r="AS524" s="150">
        <v>36988.26</v>
      </c>
      <c r="AT524" s="150">
        <v>0.42040531353600202</v>
      </c>
      <c r="AU524" s="150">
        <v>24787057.41</v>
      </c>
    </row>
    <row r="525" spans="1:47" ht="14.5" x14ac:dyDescent="0.35">
      <c r="A525" s="151" t="s">
        <v>1286</v>
      </c>
      <c r="B525" s="151" t="s">
        <v>388</v>
      </c>
      <c r="C525" s="151" t="s">
        <v>272</v>
      </c>
      <c r="D525" t="s">
        <v>1518</v>
      </c>
      <c r="E525" s="150">
        <v>97.33</v>
      </c>
      <c r="F525" t="s">
        <v>1516</v>
      </c>
      <c r="G525" s="175">
        <v>1334444</v>
      </c>
      <c r="H525" s="150">
        <v>0.56245826281269096</v>
      </c>
      <c r="I525" s="150">
        <v>1358727</v>
      </c>
      <c r="J525" s="150">
        <v>3.15419602626203E-3</v>
      </c>
      <c r="K525" s="150">
        <v>0.74937229002471495</v>
      </c>
      <c r="L525" s="176">
        <v>163407.99</v>
      </c>
      <c r="M525" s="175">
        <v>49413</v>
      </c>
      <c r="N525" s="150">
        <v>52</v>
      </c>
      <c r="O525" s="150">
        <v>32.979999999999997</v>
      </c>
      <c r="P525" s="150">
        <v>0</v>
      </c>
      <c r="Q525" s="150">
        <v>37.909999999999997</v>
      </c>
      <c r="R525" s="150">
        <v>10283.200000000001</v>
      </c>
      <c r="S525" s="150">
        <v>2498.7672029999999</v>
      </c>
      <c r="T525" s="150">
        <v>2876.4703570593501</v>
      </c>
      <c r="U525" s="150">
        <v>0.13626970315249501</v>
      </c>
      <c r="V525" s="150">
        <v>0.13316065642310301</v>
      </c>
      <c r="W525" s="150">
        <v>1.31901851282622E-2</v>
      </c>
      <c r="X525" s="150">
        <v>8932.9</v>
      </c>
      <c r="Y525" s="150">
        <v>156.04</v>
      </c>
      <c r="Z525" s="150">
        <v>62256.165854908999</v>
      </c>
      <c r="AA525" s="150">
        <v>13.6932515337423</v>
      </c>
      <c r="AB525" s="150">
        <v>16.013632421174101</v>
      </c>
      <c r="AC525" s="150">
        <v>15</v>
      </c>
      <c r="AD525" s="150">
        <v>166.5844802</v>
      </c>
      <c r="AE525" s="150">
        <v>0.31059999999999999</v>
      </c>
      <c r="AF525" s="150">
        <v>0.110207240933702</v>
      </c>
      <c r="AG525" s="150">
        <v>0.144367712709671</v>
      </c>
      <c r="AH525" s="150">
        <v>0.25740981260649898</v>
      </c>
      <c r="AI525" s="150">
        <v>136.997155873108</v>
      </c>
      <c r="AJ525" s="150">
        <v>6.1842273109685602</v>
      </c>
      <c r="AK525" s="150">
        <v>1.6103358806277099</v>
      </c>
      <c r="AL525" s="150">
        <v>3.5624201341419202</v>
      </c>
      <c r="AM525" s="150">
        <v>2</v>
      </c>
      <c r="AN525" s="150">
        <v>1.12063740182112</v>
      </c>
      <c r="AO525" s="150">
        <v>28</v>
      </c>
      <c r="AP525" s="150">
        <v>2.93398533007335E-2</v>
      </c>
      <c r="AQ525" s="150">
        <v>43.36</v>
      </c>
      <c r="AR525" s="150">
        <v>4.9471172737665796</v>
      </c>
      <c r="AS525" s="150">
        <v>-74675.41</v>
      </c>
      <c r="AT525" s="150">
        <v>0.32477570856323101</v>
      </c>
      <c r="AU525" s="150">
        <v>25695289.219999999</v>
      </c>
    </row>
    <row r="526" spans="1:47" ht="14.5" x14ac:dyDescent="0.35">
      <c r="A526" s="151" t="s">
        <v>1287</v>
      </c>
      <c r="B526" s="151" t="s">
        <v>303</v>
      </c>
      <c r="C526" s="151" t="s">
        <v>237</v>
      </c>
      <c r="D526" t="s">
        <v>1520</v>
      </c>
      <c r="E526" s="150">
        <v>62.997</v>
      </c>
      <c r="F526" t="s">
        <v>1520</v>
      </c>
      <c r="G526" s="175">
        <v>5438918</v>
      </c>
      <c r="H526" s="150">
        <v>0.22587009767442601</v>
      </c>
      <c r="I526" s="150">
        <v>12902245</v>
      </c>
      <c r="J526" s="150">
        <v>0</v>
      </c>
      <c r="K526" s="150">
        <v>0.64567631909846301</v>
      </c>
      <c r="L526" s="176">
        <v>70780.81</v>
      </c>
      <c r="M526" s="175">
        <v>28306</v>
      </c>
      <c r="N526" s="150">
        <v>287</v>
      </c>
      <c r="O526" s="150">
        <v>7517.14</v>
      </c>
      <c r="P526" s="150">
        <v>2034.02</v>
      </c>
      <c r="Q526" s="150">
        <v>-345.32</v>
      </c>
      <c r="R526" s="150">
        <v>14728.9</v>
      </c>
      <c r="S526" s="150">
        <v>23160.264103000001</v>
      </c>
      <c r="T526" s="150">
        <v>32865.0330960602</v>
      </c>
      <c r="U526" s="150">
        <v>0.85678207635074699</v>
      </c>
      <c r="V526" s="150">
        <v>0.223132962172508</v>
      </c>
      <c r="W526" s="150">
        <v>1.33074642253357E-2</v>
      </c>
      <c r="X526" s="150">
        <v>10379.6</v>
      </c>
      <c r="Y526" s="150">
        <v>1595.51</v>
      </c>
      <c r="Z526" s="150">
        <v>61806.843767823499</v>
      </c>
      <c r="AA526" s="150">
        <v>13.035589264877499</v>
      </c>
      <c r="AB526" s="150">
        <v>14.5159003096189</v>
      </c>
      <c r="AC526" s="150">
        <v>270.67</v>
      </c>
      <c r="AD526" s="150">
        <v>85.566424439354194</v>
      </c>
      <c r="AE526" s="150">
        <v>0.71</v>
      </c>
      <c r="AF526" s="150">
        <v>0.10678122250087101</v>
      </c>
      <c r="AG526" s="150">
        <v>0.17066542915500901</v>
      </c>
      <c r="AH526" s="150">
        <v>0.29728565115841099</v>
      </c>
      <c r="AI526" s="150">
        <v>0</v>
      </c>
      <c r="AJ526" t="s">
        <v>1581</v>
      </c>
      <c r="AK526" t="s">
        <v>1581</v>
      </c>
      <c r="AL526" t="s">
        <v>1581</v>
      </c>
      <c r="AM526" s="150">
        <v>2</v>
      </c>
      <c r="AN526" s="150">
        <v>0.43676089148893299</v>
      </c>
      <c r="AO526" s="150">
        <v>70</v>
      </c>
      <c r="AP526" s="150">
        <v>0.15717461946297201</v>
      </c>
      <c r="AQ526" s="150">
        <v>41.36</v>
      </c>
      <c r="AR526" s="150">
        <v>3.4185667430264401</v>
      </c>
      <c r="AS526" s="150">
        <v>-103831.92</v>
      </c>
      <c r="AT526" s="150">
        <v>0.54795407576838695</v>
      </c>
      <c r="AU526" s="150">
        <v>341125825.81999999</v>
      </c>
    </row>
    <row r="527" spans="1:47" ht="14.5" x14ac:dyDescent="0.35">
      <c r="A527" s="151" t="s">
        <v>1288</v>
      </c>
      <c r="B527" s="151" t="s">
        <v>304</v>
      </c>
      <c r="C527" s="151" t="s">
        <v>295</v>
      </c>
      <c r="D527" t="s">
        <v>1518</v>
      </c>
      <c r="E527" s="150">
        <v>79.772999999999996</v>
      </c>
      <c r="F527" t="s">
        <v>1516</v>
      </c>
      <c r="G527" s="175">
        <v>2412963</v>
      </c>
      <c r="H527" s="150">
        <v>0.49223635564259899</v>
      </c>
      <c r="I527" s="150">
        <v>2597923</v>
      </c>
      <c r="J527" s="150">
        <v>0</v>
      </c>
      <c r="K527" s="150">
        <v>0.53867083674733696</v>
      </c>
      <c r="L527" s="176">
        <v>99573.88</v>
      </c>
      <c r="M527" s="175">
        <v>34040</v>
      </c>
      <c r="N527" s="150">
        <v>5</v>
      </c>
      <c r="O527" s="150">
        <v>12.87</v>
      </c>
      <c r="P527" s="150">
        <v>0</v>
      </c>
      <c r="Q527" s="150">
        <v>38.36</v>
      </c>
      <c r="R527" s="150">
        <v>8620.7000000000007</v>
      </c>
      <c r="S527" s="150">
        <v>890.117707</v>
      </c>
      <c r="T527" s="150">
        <v>1078.49391643997</v>
      </c>
      <c r="U527" s="150">
        <v>0.55824273586774098</v>
      </c>
      <c r="V527" s="150">
        <v>0.135798417500754</v>
      </c>
      <c r="W527" s="150">
        <v>0</v>
      </c>
      <c r="X527" s="150">
        <v>7115</v>
      </c>
      <c r="Y527" s="150">
        <v>56.1</v>
      </c>
      <c r="Z527" s="150">
        <v>46143.903743315503</v>
      </c>
      <c r="AA527" s="150">
        <v>13</v>
      </c>
      <c r="AB527" s="150">
        <v>15.866625793226399</v>
      </c>
      <c r="AC527" s="150">
        <v>6</v>
      </c>
      <c r="AD527" s="150">
        <v>148.352951166667</v>
      </c>
      <c r="AE527" s="150">
        <v>0.31059999999999999</v>
      </c>
      <c r="AF527" s="150">
        <v>0.12167014781546399</v>
      </c>
      <c r="AG527" s="150">
        <v>0.150949938619619</v>
      </c>
      <c r="AH527" s="150">
        <v>0.27536271616988101</v>
      </c>
      <c r="AI527" s="150">
        <v>0</v>
      </c>
      <c r="AJ527" t="s">
        <v>1581</v>
      </c>
      <c r="AK527" t="s">
        <v>1581</v>
      </c>
      <c r="AL527" t="s">
        <v>1581</v>
      </c>
      <c r="AM527" s="150">
        <v>0.5</v>
      </c>
      <c r="AN527" s="150">
        <v>0.99323307931747096</v>
      </c>
      <c r="AO527" s="150">
        <v>5</v>
      </c>
      <c r="AP527" s="150">
        <v>4.5871559633027498E-2</v>
      </c>
      <c r="AQ527" s="150">
        <v>43</v>
      </c>
      <c r="AR527" s="150">
        <v>3.97050964550527</v>
      </c>
      <c r="AS527" s="150">
        <v>-68027.23</v>
      </c>
      <c r="AT527" s="150">
        <v>0.38253991902169399</v>
      </c>
      <c r="AU527" s="150">
        <v>7673439.2300000004</v>
      </c>
    </row>
    <row r="528" spans="1:47" ht="14.5" x14ac:dyDescent="0.35">
      <c r="A528" s="151" t="s">
        <v>1289</v>
      </c>
      <c r="B528" s="151" t="s">
        <v>431</v>
      </c>
      <c r="C528" s="151" t="s">
        <v>308</v>
      </c>
      <c r="D528" t="s">
        <v>1516</v>
      </c>
      <c r="E528" s="150">
        <v>87.332999999999998</v>
      </c>
      <c r="F528" t="s">
        <v>1516</v>
      </c>
      <c r="G528" s="175">
        <v>-302815</v>
      </c>
      <c r="H528" s="150">
        <v>0.21366423439392301</v>
      </c>
      <c r="I528" s="150">
        <v>-248540</v>
      </c>
      <c r="J528" s="150">
        <v>0</v>
      </c>
      <c r="K528" s="150">
        <v>0.60138168618935595</v>
      </c>
      <c r="L528" s="176">
        <v>144714.89000000001</v>
      </c>
      <c r="M528" s="175">
        <v>42812</v>
      </c>
      <c r="N528" s="150">
        <v>43</v>
      </c>
      <c r="O528" s="150">
        <v>15.63</v>
      </c>
      <c r="P528" s="150">
        <v>0</v>
      </c>
      <c r="Q528" s="150">
        <v>-51.42</v>
      </c>
      <c r="R528" s="150">
        <v>12266.8</v>
      </c>
      <c r="S528" s="150">
        <v>794.41681700000004</v>
      </c>
      <c r="T528" s="150">
        <v>985.16571651883203</v>
      </c>
      <c r="U528" s="150">
        <v>0.37539264856725701</v>
      </c>
      <c r="V528" s="150">
        <v>0.15652655046953801</v>
      </c>
      <c r="W528" s="150">
        <v>0</v>
      </c>
      <c r="X528" s="150">
        <v>9891.7000000000007</v>
      </c>
      <c r="Y528" s="150">
        <v>56.72</v>
      </c>
      <c r="Z528" s="150">
        <v>54246.340796896999</v>
      </c>
      <c r="AA528" s="150">
        <v>13.5890410958904</v>
      </c>
      <c r="AB528" s="150">
        <v>14.005938240479599</v>
      </c>
      <c r="AC528" s="150">
        <v>13.24</v>
      </c>
      <c r="AD528" s="150">
        <v>60.001270166163103</v>
      </c>
      <c r="AE528" s="150">
        <v>0.89859999999999995</v>
      </c>
      <c r="AF528" s="150">
        <v>0.13129024986125901</v>
      </c>
      <c r="AG528" s="150">
        <v>0.10894399039172301</v>
      </c>
      <c r="AH528" s="150">
        <v>0.24899270059034601</v>
      </c>
      <c r="AI528" s="150">
        <v>220.41200066891301</v>
      </c>
      <c r="AJ528" s="150">
        <v>10.8926804836121</v>
      </c>
      <c r="AK528" s="150">
        <v>1.59262822745989</v>
      </c>
      <c r="AL528" s="150">
        <v>1.69228487883997</v>
      </c>
      <c r="AM528" s="150">
        <v>0.5</v>
      </c>
      <c r="AN528" s="150">
        <v>1.5226772820650001</v>
      </c>
      <c r="AO528" s="150">
        <v>83</v>
      </c>
      <c r="AP528" s="150">
        <v>0</v>
      </c>
      <c r="AQ528" s="150">
        <v>6.46</v>
      </c>
      <c r="AR528" s="150">
        <v>2.7008596213512299</v>
      </c>
      <c r="AS528" s="150">
        <v>-22059.119999999999</v>
      </c>
      <c r="AT528" s="150">
        <v>0.55169750740281398</v>
      </c>
      <c r="AU528" s="150">
        <v>9744932.3000000007</v>
      </c>
    </row>
    <row r="529" spans="1:47" ht="14.5" x14ac:dyDescent="0.35">
      <c r="A529" s="151" t="s">
        <v>1290</v>
      </c>
      <c r="B529" s="151" t="s">
        <v>789</v>
      </c>
      <c r="C529" s="151" t="s">
        <v>171</v>
      </c>
      <c r="D529" t="s">
        <v>1516</v>
      </c>
      <c r="E529" s="150">
        <v>85.46</v>
      </c>
      <c r="F529" t="s">
        <v>1516</v>
      </c>
      <c r="G529" s="175">
        <v>744103</v>
      </c>
      <c r="H529" s="150">
        <v>0.67408171217715396</v>
      </c>
      <c r="I529" s="150">
        <v>564376</v>
      </c>
      <c r="J529" s="150">
        <v>0</v>
      </c>
      <c r="K529" s="150">
        <v>0.67142604558663299</v>
      </c>
      <c r="L529" s="176">
        <v>151852.38</v>
      </c>
      <c r="M529" s="175">
        <v>39122</v>
      </c>
      <c r="N529" s="150">
        <v>37</v>
      </c>
      <c r="O529" s="150">
        <v>5.83</v>
      </c>
      <c r="P529" s="150">
        <v>0</v>
      </c>
      <c r="Q529" s="150">
        <v>-2.77</v>
      </c>
      <c r="R529" s="150">
        <v>12856.2</v>
      </c>
      <c r="S529" s="150">
        <v>774.61295099999995</v>
      </c>
      <c r="T529" s="150">
        <v>873.31506458889703</v>
      </c>
      <c r="U529" s="150">
        <v>0.37754366180226701</v>
      </c>
      <c r="V529" s="150">
        <v>9.9825152548992199E-2</v>
      </c>
      <c r="W529" s="150">
        <v>0</v>
      </c>
      <c r="X529" s="150">
        <v>11403.2</v>
      </c>
      <c r="Y529" s="150">
        <v>46.66</v>
      </c>
      <c r="Z529" s="150">
        <v>62647.515216459498</v>
      </c>
      <c r="AA529" s="150">
        <v>15.7627118644068</v>
      </c>
      <c r="AB529" s="150">
        <v>16.601220552936098</v>
      </c>
      <c r="AC529" s="150">
        <v>9</v>
      </c>
      <c r="AD529" s="150">
        <v>86.068105666666696</v>
      </c>
      <c r="AE529" s="150">
        <v>0.31059999999999999</v>
      </c>
      <c r="AF529" s="150">
        <v>0.11648116680652799</v>
      </c>
      <c r="AG529" s="150">
        <v>0.17242123409102</v>
      </c>
      <c r="AH529" s="150">
        <v>0.291080775929277</v>
      </c>
      <c r="AI529" s="150">
        <v>230.831410408474</v>
      </c>
      <c r="AJ529" s="150">
        <v>5.6668984088811802</v>
      </c>
      <c r="AK529" s="150">
        <v>0.89853365398059304</v>
      </c>
      <c r="AL529" s="150">
        <v>2.7032213304997099</v>
      </c>
      <c r="AM529" s="150">
        <v>2</v>
      </c>
      <c r="AN529" s="150">
        <v>1.52407911850886</v>
      </c>
      <c r="AO529" s="150">
        <v>58</v>
      </c>
      <c r="AP529" s="150">
        <v>1.0657193605683801E-2</v>
      </c>
      <c r="AQ529" s="150">
        <v>8.3800000000000008</v>
      </c>
      <c r="AR529" s="150">
        <v>4.9656538580290199</v>
      </c>
      <c r="AS529" s="150">
        <v>-48524.639999999999</v>
      </c>
      <c r="AT529" s="150">
        <v>0.36809064115141299</v>
      </c>
      <c r="AU529" s="150">
        <v>9958546.3699999992</v>
      </c>
    </row>
    <row r="530" spans="1:47" ht="14.5" x14ac:dyDescent="0.35">
      <c r="A530" s="151" t="s">
        <v>1291</v>
      </c>
      <c r="B530" s="151" t="s">
        <v>410</v>
      </c>
      <c r="C530" s="151" t="s">
        <v>106</v>
      </c>
      <c r="D530" t="s">
        <v>1520</v>
      </c>
      <c r="E530" s="150">
        <v>71.813999999999993</v>
      </c>
      <c r="F530" t="s">
        <v>1520</v>
      </c>
      <c r="G530" s="175">
        <v>160337</v>
      </c>
      <c r="H530" s="150">
        <v>0.62183346752445401</v>
      </c>
      <c r="I530" s="150">
        <v>348595</v>
      </c>
      <c r="J530" s="150">
        <v>1.62800183198236E-3</v>
      </c>
      <c r="K530" s="150">
        <v>0.68232388449088899</v>
      </c>
      <c r="L530" s="176">
        <v>57080.800000000003</v>
      </c>
      <c r="M530" s="175">
        <v>31278</v>
      </c>
      <c r="N530" s="150">
        <v>9</v>
      </c>
      <c r="O530" s="150">
        <v>10.36</v>
      </c>
      <c r="P530" s="150">
        <v>0</v>
      </c>
      <c r="Q530" s="150">
        <v>13.3</v>
      </c>
      <c r="R530" s="150">
        <v>15812.7</v>
      </c>
      <c r="S530" s="150">
        <v>780.10659199999998</v>
      </c>
      <c r="T530" s="150">
        <v>1117.4898371977099</v>
      </c>
      <c r="U530" s="150">
        <v>0.992252440319906</v>
      </c>
      <c r="V530" s="150">
        <v>0.21702078455027601</v>
      </c>
      <c r="W530" s="150">
        <v>0</v>
      </c>
      <c r="X530" s="150">
        <v>11038.7</v>
      </c>
      <c r="Y530" s="150">
        <v>64.5</v>
      </c>
      <c r="Z530" s="150">
        <v>54279.193798449603</v>
      </c>
      <c r="AA530" s="150">
        <v>13.1666666666667</v>
      </c>
      <c r="AB530" s="150">
        <v>12.0946758449612</v>
      </c>
      <c r="AC530" s="150">
        <v>9.4499999999999993</v>
      </c>
      <c r="AD530" s="150">
        <v>82.550962116402104</v>
      </c>
      <c r="AE530" s="150">
        <v>0.31059999999999999</v>
      </c>
      <c r="AF530" s="150">
        <v>0.11447121207835299</v>
      </c>
      <c r="AG530" s="150">
        <v>0.18721735051422</v>
      </c>
      <c r="AH530" s="150">
        <v>0.301521140197957</v>
      </c>
      <c r="AI530" s="150">
        <v>243.684647648766</v>
      </c>
      <c r="AJ530" s="150">
        <v>6.4136004208311403</v>
      </c>
      <c r="AK530" s="150">
        <v>1.2955121514992101</v>
      </c>
      <c r="AL530" s="150">
        <v>3.4743520252498699</v>
      </c>
      <c r="AM530" s="150">
        <v>5.5</v>
      </c>
      <c r="AN530" s="150">
        <v>1.0952347869627801</v>
      </c>
      <c r="AO530" s="150">
        <v>39</v>
      </c>
      <c r="AP530" s="150">
        <v>0</v>
      </c>
      <c r="AQ530" s="150">
        <v>12.62</v>
      </c>
      <c r="AR530" s="150">
        <v>2.9905834224350301</v>
      </c>
      <c r="AS530" s="150">
        <v>-109197.18</v>
      </c>
      <c r="AT530" s="150">
        <v>0.74275462317562102</v>
      </c>
      <c r="AU530" s="150">
        <v>12335593.4</v>
      </c>
    </row>
    <row r="531" spans="1:47" ht="14.5" x14ac:dyDescent="0.35">
      <c r="A531" s="151" t="s">
        <v>1292</v>
      </c>
      <c r="B531" s="151" t="s">
        <v>634</v>
      </c>
      <c r="C531" s="151" t="s">
        <v>335</v>
      </c>
      <c r="D531" t="s">
        <v>1520</v>
      </c>
      <c r="E531" s="150">
        <v>88.620999999999995</v>
      </c>
      <c r="F531" t="s">
        <v>1520</v>
      </c>
      <c r="G531" s="175">
        <v>2139246</v>
      </c>
      <c r="H531" s="150">
        <v>0.357413423431239</v>
      </c>
      <c r="I531" s="150">
        <v>2132179</v>
      </c>
      <c r="J531" s="150">
        <v>0</v>
      </c>
      <c r="K531" s="150">
        <v>0.65359314333431096</v>
      </c>
      <c r="L531" s="176">
        <v>139877.76999999999</v>
      </c>
      <c r="M531" s="175">
        <v>39006</v>
      </c>
      <c r="N531" s="150">
        <v>14</v>
      </c>
      <c r="O531" s="150">
        <v>96.82</v>
      </c>
      <c r="P531" s="150">
        <v>0</v>
      </c>
      <c r="Q531" s="150">
        <v>198.61</v>
      </c>
      <c r="R531" s="150">
        <v>10002.6</v>
      </c>
      <c r="S531" s="150">
        <v>2965.5620389999999</v>
      </c>
      <c r="T531" s="150">
        <v>3557.4266349891</v>
      </c>
      <c r="U531" s="150">
        <v>0.36300406056013701</v>
      </c>
      <c r="V531" s="150">
        <v>0.148650098093598</v>
      </c>
      <c r="W531" s="150">
        <v>2.3604294592199601E-3</v>
      </c>
      <c r="X531" s="150">
        <v>8338.4</v>
      </c>
      <c r="Y531" s="150">
        <v>169.17</v>
      </c>
      <c r="Z531" s="150">
        <v>51165.489034698803</v>
      </c>
      <c r="AA531" s="150">
        <v>13.5792349726776</v>
      </c>
      <c r="AB531" s="150">
        <v>17.530070573978801</v>
      </c>
      <c r="AC531" s="150">
        <v>22.05</v>
      </c>
      <c r="AD531" s="150">
        <v>134.49260947845801</v>
      </c>
      <c r="AE531" s="150">
        <v>0.27739999999999998</v>
      </c>
      <c r="AF531" s="150">
        <v>0.12597112584735201</v>
      </c>
      <c r="AG531" s="150">
        <v>0.17598530826485501</v>
      </c>
      <c r="AH531" s="150">
        <v>0.30386389206328901</v>
      </c>
      <c r="AI531" s="150">
        <v>162.08428408467401</v>
      </c>
      <c r="AJ531" s="150">
        <v>5.8328780184367304</v>
      </c>
      <c r="AK531" s="150">
        <v>2.0866381995169299</v>
      </c>
      <c r="AL531" s="150">
        <v>2.6831277318581699</v>
      </c>
      <c r="AM531" s="150">
        <v>0.5</v>
      </c>
      <c r="AN531" s="150">
        <v>1.37770677075913</v>
      </c>
      <c r="AO531" s="150">
        <v>230</v>
      </c>
      <c r="AP531" s="150">
        <v>6.5502183406113499E-3</v>
      </c>
      <c r="AQ531" s="150">
        <v>5.87</v>
      </c>
      <c r="AR531" s="150">
        <v>3.22305544771001</v>
      </c>
      <c r="AS531" s="150">
        <v>69480.269999999902</v>
      </c>
      <c r="AT531" s="150">
        <v>0.44620546884468698</v>
      </c>
      <c r="AU531" s="150">
        <v>29663254.390000001</v>
      </c>
    </row>
    <row r="532" spans="1:47" ht="14.5" x14ac:dyDescent="0.35">
      <c r="A532" s="151" t="s">
        <v>1293</v>
      </c>
      <c r="B532" s="151" t="s">
        <v>468</v>
      </c>
      <c r="C532" s="151" t="s">
        <v>196</v>
      </c>
      <c r="D532" t="s">
        <v>1518</v>
      </c>
      <c r="E532" s="150">
        <v>89.203999999999994</v>
      </c>
      <c r="F532" t="s">
        <v>1516</v>
      </c>
      <c r="G532" s="175">
        <v>1320210</v>
      </c>
      <c r="H532" s="150">
        <v>0.88161106665170197</v>
      </c>
      <c r="I532" s="150">
        <v>1014072</v>
      </c>
      <c r="J532" s="150">
        <v>1.8084745597298599E-2</v>
      </c>
      <c r="K532" s="150">
        <v>0.61707812629616798</v>
      </c>
      <c r="L532" s="176">
        <v>183780.78</v>
      </c>
      <c r="M532" s="175">
        <v>38599</v>
      </c>
      <c r="N532" s="150">
        <v>27</v>
      </c>
      <c r="O532" s="150">
        <v>6.69</v>
      </c>
      <c r="P532" s="150">
        <v>0</v>
      </c>
      <c r="Q532" s="150">
        <v>96.53</v>
      </c>
      <c r="R532" s="150">
        <v>9754.1</v>
      </c>
      <c r="S532" s="150">
        <v>814.82382500000006</v>
      </c>
      <c r="T532" s="150">
        <v>930.16938062585405</v>
      </c>
      <c r="U532" s="150">
        <v>0.34430189372530901</v>
      </c>
      <c r="V532" s="150">
        <v>0.107628355123269</v>
      </c>
      <c r="W532" s="150">
        <v>1.2272591562967599E-3</v>
      </c>
      <c r="X532" s="150">
        <v>8544.5</v>
      </c>
      <c r="Y532" s="150">
        <v>53.23</v>
      </c>
      <c r="Z532" s="150">
        <v>54412.793537478901</v>
      </c>
      <c r="AA532" s="150">
        <v>10.5178571428571</v>
      </c>
      <c r="AB532" s="150">
        <v>15.3076052038324</v>
      </c>
      <c r="AC532" s="150">
        <v>8.1999999999999993</v>
      </c>
      <c r="AD532" s="150">
        <v>99.368759146341503</v>
      </c>
      <c r="AE532" s="150">
        <v>0.27739999999999998</v>
      </c>
      <c r="AF532" s="150">
        <v>0.114650127837157</v>
      </c>
      <c r="AG532" s="150">
        <v>0.15357741512211501</v>
      </c>
      <c r="AH532" s="150">
        <v>0.27180185074594698</v>
      </c>
      <c r="AI532" s="150">
        <v>175.74719295916501</v>
      </c>
      <c r="AJ532" s="150">
        <v>5.0462764746548601</v>
      </c>
      <c r="AK532" s="150">
        <v>1.0349824375187699</v>
      </c>
      <c r="AL532" s="150">
        <v>2.2962589470890999</v>
      </c>
      <c r="AM532" s="150">
        <v>0.5</v>
      </c>
      <c r="AN532" s="150">
        <v>1.5805356488907101</v>
      </c>
      <c r="AO532" s="150">
        <v>86</v>
      </c>
      <c r="AP532" s="150">
        <v>0</v>
      </c>
      <c r="AQ532" s="150">
        <v>4.47</v>
      </c>
      <c r="AR532" s="150">
        <v>3.32750573812904</v>
      </c>
      <c r="AS532" s="150">
        <v>13324.95</v>
      </c>
      <c r="AT532" s="150">
        <v>0.44176556952186702</v>
      </c>
      <c r="AU532" s="150">
        <v>7947874.6399999997</v>
      </c>
    </row>
    <row r="533" spans="1:47" ht="14.5" x14ac:dyDescent="0.35">
      <c r="A533" s="151" t="s">
        <v>1294</v>
      </c>
      <c r="B533" s="151" t="s">
        <v>773</v>
      </c>
      <c r="C533" s="151" t="s">
        <v>267</v>
      </c>
      <c r="D533" t="s">
        <v>1518</v>
      </c>
      <c r="E533" s="150">
        <v>95.168999999999997</v>
      </c>
      <c r="F533" t="s">
        <v>1516</v>
      </c>
      <c r="G533" s="175">
        <v>-357678</v>
      </c>
      <c r="H533" s="150">
        <v>1.23751840596656E-2</v>
      </c>
      <c r="I533" s="150">
        <v>-357678</v>
      </c>
      <c r="J533" s="150">
        <v>4.9955302163318303E-2</v>
      </c>
      <c r="K533" s="150">
        <v>0.77312730600984203</v>
      </c>
      <c r="L533" s="176">
        <v>170588.84</v>
      </c>
      <c r="M533" s="175">
        <v>39098</v>
      </c>
      <c r="N533" s="150">
        <v>62</v>
      </c>
      <c r="O533" s="150">
        <v>18.600000000000001</v>
      </c>
      <c r="P533" s="150">
        <v>0</v>
      </c>
      <c r="Q533" s="150">
        <v>-7.1999999999999904</v>
      </c>
      <c r="R533" s="150">
        <v>12760</v>
      </c>
      <c r="S533" s="150">
        <v>1571.120457</v>
      </c>
      <c r="T533" s="150">
        <v>1811.6425921023799</v>
      </c>
      <c r="U533" s="150">
        <v>0.345561655429454</v>
      </c>
      <c r="V533" s="150">
        <v>0.127120039784448</v>
      </c>
      <c r="W533" s="150">
        <v>7.2000800127065001E-3</v>
      </c>
      <c r="X533" s="150">
        <v>11066</v>
      </c>
      <c r="Y533" s="150">
        <v>116.57</v>
      </c>
      <c r="Z533" s="150">
        <v>58187.078236252899</v>
      </c>
      <c r="AA533" s="150">
        <v>13.984496124031001</v>
      </c>
      <c r="AB533" s="150">
        <v>13.477914188899399</v>
      </c>
      <c r="AC533" s="150">
        <v>16.2</v>
      </c>
      <c r="AD533" s="150">
        <v>96.982744259259306</v>
      </c>
      <c r="AE533" s="150">
        <v>0.31059999999999999</v>
      </c>
      <c r="AF533" s="150">
        <v>0.101015291060253</v>
      </c>
      <c r="AG533" s="150">
        <v>0.230945662023085</v>
      </c>
      <c r="AH533" s="150">
        <v>0.34920245233611102</v>
      </c>
      <c r="AI533" s="150">
        <v>213.361107040821</v>
      </c>
      <c r="AJ533" s="150">
        <v>4.7876829268292704</v>
      </c>
      <c r="AK533" s="150">
        <v>1.10227602501074</v>
      </c>
      <c r="AL533" s="150">
        <v>2.6922554710992301</v>
      </c>
      <c r="AM533" s="150">
        <v>3</v>
      </c>
      <c r="AN533" s="150">
        <v>1.36982003325049</v>
      </c>
      <c r="AO533" s="150">
        <v>97</v>
      </c>
      <c r="AP533" s="150">
        <v>5.9678653404743702E-2</v>
      </c>
      <c r="AQ533" s="150">
        <v>11.23</v>
      </c>
      <c r="AR533" s="150">
        <v>3.2371371837243301</v>
      </c>
      <c r="AS533" s="150">
        <v>1465.6600000000301</v>
      </c>
      <c r="AT533" s="150">
        <v>0.51900681363365497</v>
      </c>
      <c r="AU533" s="150">
        <v>20047560.890000001</v>
      </c>
    </row>
    <row r="534" spans="1:47" ht="14.5" x14ac:dyDescent="0.35">
      <c r="A534" s="151" t="s">
        <v>1295</v>
      </c>
      <c r="B534" s="151" t="s">
        <v>619</v>
      </c>
      <c r="C534" s="151" t="s">
        <v>141</v>
      </c>
      <c r="D534" t="s">
        <v>1520</v>
      </c>
      <c r="E534" s="150">
        <v>59.366</v>
      </c>
      <c r="F534" t="s">
        <v>1520</v>
      </c>
      <c r="G534" s="175">
        <v>-3737835</v>
      </c>
      <c r="H534" s="150">
        <v>0.74840706167425997</v>
      </c>
      <c r="I534" s="150">
        <v>-3833427</v>
      </c>
      <c r="J534" s="150">
        <v>2.9273608842591398E-3</v>
      </c>
      <c r="K534" s="150">
        <v>0.70045293453103596</v>
      </c>
      <c r="L534" s="176">
        <v>64154.559999999998</v>
      </c>
      <c r="M534" s="175">
        <v>27888</v>
      </c>
      <c r="N534" s="150">
        <v>20</v>
      </c>
      <c r="O534" s="150">
        <v>584.13</v>
      </c>
      <c r="P534" s="150">
        <v>55.77</v>
      </c>
      <c r="Q534" s="150">
        <v>-107.45</v>
      </c>
      <c r="R534" s="150">
        <v>15338</v>
      </c>
      <c r="S534" s="150">
        <v>2570.8832539999999</v>
      </c>
      <c r="T534" s="150">
        <v>3624.5064577039702</v>
      </c>
      <c r="U534" s="150">
        <v>1</v>
      </c>
      <c r="V534" s="150">
        <v>0.17903302154380901</v>
      </c>
      <c r="W534" s="150">
        <v>6.9746403194705297E-3</v>
      </c>
      <c r="X534" s="150">
        <v>10879.3</v>
      </c>
      <c r="Y534" s="150">
        <v>177.43</v>
      </c>
      <c r="Z534" s="150">
        <v>60979.352477033201</v>
      </c>
      <c r="AA534" s="150">
        <v>10.358585858585901</v>
      </c>
      <c r="AB534" s="150">
        <v>14.489563512371101</v>
      </c>
      <c r="AC534" s="150">
        <v>24.45</v>
      </c>
      <c r="AD534" s="150">
        <v>105.148599345603</v>
      </c>
      <c r="AE534" s="150">
        <v>0.63239999999999996</v>
      </c>
      <c r="AF534" s="150">
        <v>0.10837850880496799</v>
      </c>
      <c r="AG534" s="150">
        <v>0.12717579199937601</v>
      </c>
      <c r="AH534" s="150">
        <v>0.243637621840292</v>
      </c>
      <c r="AI534" s="150">
        <v>224.40420003607099</v>
      </c>
      <c r="AJ534" s="150">
        <v>6.3622451409821501</v>
      </c>
      <c r="AK534" s="150">
        <v>1.1983436612199001</v>
      </c>
      <c r="AL534" s="150">
        <v>2.99691626351798</v>
      </c>
      <c r="AM534" s="150">
        <v>3.01</v>
      </c>
      <c r="AN534" s="150">
        <v>1.33851733050167</v>
      </c>
      <c r="AO534" s="150">
        <v>31</v>
      </c>
      <c r="AP534" s="150">
        <v>7.9551820728291298E-2</v>
      </c>
      <c r="AQ534" s="150">
        <v>52.68</v>
      </c>
      <c r="AR534" s="150">
        <v>3.2897992804426401</v>
      </c>
      <c r="AS534" s="150">
        <v>23455.79</v>
      </c>
      <c r="AT534" s="150">
        <v>0.753320866276878</v>
      </c>
      <c r="AU534" s="150">
        <v>39432155.130000003</v>
      </c>
    </row>
    <row r="535" spans="1:47" ht="14.5" x14ac:dyDescent="0.35">
      <c r="A535" s="151" t="s">
        <v>1296</v>
      </c>
      <c r="B535" s="151" t="s">
        <v>305</v>
      </c>
      <c r="C535" s="151" t="s">
        <v>272</v>
      </c>
      <c r="D535" t="s">
        <v>1518</v>
      </c>
      <c r="E535" s="150">
        <v>90.730999999999995</v>
      </c>
      <c r="F535" t="s">
        <v>1518</v>
      </c>
      <c r="G535" s="175">
        <v>-1672387</v>
      </c>
      <c r="H535" s="150">
        <v>0.25370584972895699</v>
      </c>
      <c r="I535" s="150">
        <v>-1915231</v>
      </c>
      <c r="J535" s="150">
        <v>1.5757273109756301E-3</v>
      </c>
      <c r="K535" s="150">
        <v>0.81745639685361504</v>
      </c>
      <c r="L535" s="176">
        <v>155523.75</v>
      </c>
      <c r="M535" s="175">
        <v>42605</v>
      </c>
      <c r="N535" s="150">
        <v>197</v>
      </c>
      <c r="O535" s="150">
        <v>67.42</v>
      </c>
      <c r="P535" s="150">
        <v>0</v>
      </c>
      <c r="Q535" s="150">
        <v>-61.16</v>
      </c>
      <c r="R535" s="150">
        <v>11470.1</v>
      </c>
      <c r="S535" s="150">
        <v>4065.9266779999998</v>
      </c>
      <c r="T535" s="150">
        <v>4755.48221544019</v>
      </c>
      <c r="U535" s="150">
        <v>0.34322844569505501</v>
      </c>
      <c r="V535" s="150">
        <v>0.12023993709608199</v>
      </c>
      <c r="W535" s="150">
        <v>1.9190055595980401E-2</v>
      </c>
      <c r="X535" s="150">
        <v>9806.9</v>
      </c>
      <c r="Y535" s="150">
        <v>268.7</v>
      </c>
      <c r="Z535" s="150">
        <v>64776.893226646796</v>
      </c>
      <c r="AA535" s="150">
        <v>12.8680555555556</v>
      </c>
      <c r="AB535" s="150">
        <v>15.131844726460701</v>
      </c>
      <c r="AC535" s="150">
        <v>44</v>
      </c>
      <c r="AD535" s="150">
        <v>92.407424500000005</v>
      </c>
      <c r="AE535" s="150">
        <v>0.31059999999999999</v>
      </c>
      <c r="AF535" s="150">
        <v>0.117891694082321</v>
      </c>
      <c r="AG535" s="150">
        <v>0.168251312177775</v>
      </c>
      <c r="AH535" s="150">
        <v>0.288824534196646</v>
      </c>
      <c r="AI535" s="150">
        <v>164.644139704282</v>
      </c>
      <c r="AJ535" s="150">
        <v>5.1829178063161097</v>
      </c>
      <c r="AK535" s="150">
        <v>0.94872163075806204</v>
      </c>
      <c r="AL535" s="150">
        <v>3.7797062878773202</v>
      </c>
      <c r="AM535" s="150">
        <v>1.1000000000000001</v>
      </c>
      <c r="AN535" s="150">
        <v>1.0650276158723599</v>
      </c>
      <c r="AO535" s="150">
        <v>39</v>
      </c>
      <c r="AP535" s="150">
        <v>0.12493827160493801</v>
      </c>
      <c r="AQ535" s="150">
        <v>49.59</v>
      </c>
      <c r="AR535" s="150">
        <v>3.6937536381340799</v>
      </c>
      <c r="AS535" s="150">
        <v>-97375.299999999799</v>
      </c>
      <c r="AT535" s="150">
        <v>0.54667187920642002</v>
      </c>
      <c r="AU535" s="150">
        <v>46636450.210000001</v>
      </c>
    </row>
    <row r="536" spans="1:47" ht="14.5" x14ac:dyDescent="0.35">
      <c r="A536" s="151" t="s">
        <v>1297</v>
      </c>
      <c r="B536" s="151" t="s">
        <v>750</v>
      </c>
      <c r="C536" s="151" t="s">
        <v>149</v>
      </c>
      <c r="D536" t="s">
        <v>1518</v>
      </c>
      <c r="E536" s="150">
        <v>97.427999999999997</v>
      </c>
      <c r="F536" t="s">
        <v>1516</v>
      </c>
      <c r="G536" s="175">
        <v>1492592</v>
      </c>
      <c r="H536" s="150">
        <v>0.42605849380308902</v>
      </c>
      <c r="I536" s="150">
        <v>1492592</v>
      </c>
      <c r="J536" s="150">
        <v>4.6075192320198599E-3</v>
      </c>
      <c r="K536" s="150">
        <v>0.61769885335488295</v>
      </c>
      <c r="L536" s="176">
        <v>167397.66</v>
      </c>
      <c r="M536" s="175">
        <v>43579</v>
      </c>
      <c r="N536" s="150">
        <v>30</v>
      </c>
      <c r="O536" s="150">
        <v>19.97</v>
      </c>
      <c r="P536" s="150">
        <v>0</v>
      </c>
      <c r="Q536" s="150">
        <v>-34.24</v>
      </c>
      <c r="R536" s="150">
        <v>10913.4</v>
      </c>
      <c r="S536" s="150">
        <v>1294.2082760000001</v>
      </c>
      <c r="T536" s="150">
        <v>1463.85811413137</v>
      </c>
      <c r="U536" s="150">
        <v>0.27257463851977398</v>
      </c>
      <c r="V536" s="150">
        <v>9.9832161790317606E-2</v>
      </c>
      <c r="W536" s="150">
        <v>3.09069264520759E-3</v>
      </c>
      <c r="X536" s="150">
        <v>9648.7000000000007</v>
      </c>
      <c r="Y536" s="150">
        <v>88.53</v>
      </c>
      <c r="Z536" s="150">
        <v>55642.107082344999</v>
      </c>
      <c r="AA536" s="150">
        <v>15.297872340425499</v>
      </c>
      <c r="AB536" s="150">
        <v>14.618866779622699</v>
      </c>
      <c r="AC536" s="150">
        <v>9</v>
      </c>
      <c r="AD536" s="150">
        <v>143.80091955555599</v>
      </c>
      <c r="AE536" s="150">
        <v>0.84309999999999996</v>
      </c>
      <c r="AF536" s="150">
        <v>0.11217416776549601</v>
      </c>
      <c r="AG536" s="150">
        <v>0.178796300945648</v>
      </c>
      <c r="AH536" s="150">
        <v>0.29693289272721302</v>
      </c>
      <c r="AI536" s="150">
        <v>173.67683715847301</v>
      </c>
      <c r="AJ536" s="150">
        <v>4.8108804399085301</v>
      </c>
      <c r="AK536" s="150">
        <v>1.1993930792707299</v>
      </c>
      <c r="AL536" s="150">
        <v>2.7881947645190301</v>
      </c>
      <c r="AM536" s="150">
        <v>0</v>
      </c>
      <c r="AN536" s="150">
        <v>1.14320930155302</v>
      </c>
      <c r="AO536" s="150">
        <v>95</v>
      </c>
      <c r="AP536" s="150">
        <v>1.4035087719298201E-2</v>
      </c>
      <c r="AQ536" s="150">
        <v>8.92</v>
      </c>
      <c r="AR536" s="150">
        <v>3.7658787779907801</v>
      </c>
      <c r="AS536" s="150">
        <v>-27070.09</v>
      </c>
      <c r="AT536" s="150">
        <v>0.39071935452700102</v>
      </c>
      <c r="AU536" s="150">
        <v>14124271.699999999</v>
      </c>
    </row>
    <row r="537" spans="1:47" ht="14.5" x14ac:dyDescent="0.35">
      <c r="A537" s="151" t="s">
        <v>1298</v>
      </c>
      <c r="B537" s="151" t="s">
        <v>720</v>
      </c>
      <c r="C537" s="151" t="s">
        <v>100</v>
      </c>
      <c r="D537" t="s">
        <v>1518</v>
      </c>
      <c r="E537" s="150">
        <v>96.641999999999996</v>
      </c>
      <c r="F537" t="s">
        <v>1516</v>
      </c>
      <c r="G537" s="175">
        <v>585910</v>
      </c>
      <c r="H537" s="150">
        <v>0.472472071235567</v>
      </c>
      <c r="I537" s="150">
        <v>980971</v>
      </c>
      <c r="J537" s="150">
        <v>2.6413226907939701E-2</v>
      </c>
      <c r="K537" s="150">
        <v>0.689299609606987</v>
      </c>
      <c r="L537" s="176">
        <v>150520.82</v>
      </c>
      <c r="M537" s="175">
        <v>42744</v>
      </c>
      <c r="N537" s="150">
        <v>72</v>
      </c>
      <c r="O537" s="150">
        <v>16.95</v>
      </c>
      <c r="P537" s="150">
        <v>0</v>
      </c>
      <c r="Q537" s="150">
        <v>50.39</v>
      </c>
      <c r="R537" s="150">
        <v>9396.2999999999993</v>
      </c>
      <c r="S537" s="150">
        <v>1309.17651</v>
      </c>
      <c r="T537" s="150">
        <v>1516.3275615468101</v>
      </c>
      <c r="U537" s="150">
        <v>0.261697795051333</v>
      </c>
      <c r="V537" s="150">
        <v>0.13199843235806299</v>
      </c>
      <c r="W537" s="150">
        <v>7.6383894177875196E-4</v>
      </c>
      <c r="X537" s="150">
        <v>8112.6</v>
      </c>
      <c r="Y537" s="150">
        <v>81.709999999999994</v>
      </c>
      <c r="Z537" s="150">
        <v>52810.317097050502</v>
      </c>
      <c r="AA537" s="150">
        <v>16.129032258064498</v>
      </c>
      <c r="AB537" s="150">
        <v>16.022231183453702</v>
      </c>
      <c r="AC537" s="150">
        <v>12.5</v>
      </c>
      <c r="AD537" s="150">
        <v>104.7341208</v>
      </c>
      <c r="AE537" s="150">
        <v>0.25509999999999999</v>
      </c>
      <c r="AF537" s="150">
        <v>0.107924324209554</v>
      </c>
      <c r="AG537" s="150">
        <v>0.182512812729417</v>
      </c>
      <c r="AH537" s="150">
        <v>0.29996570054205202</v>
      </c>
      <c r="AI537" s="150">
        <v>169.55314910133899</v>
      </c>
      <c r="AJ537" s="150">
        <v>5.3146648045951101</v>
      </c>
      <c r="AK537" s="150">
        <v>1.2730224574839499</v>
      </c>
      <c r="AL537" s="150">
        <v>2.5864659984232499</v>
      </c>
      <c r="AM537" s="150">
        <v>0</v>
      </c>
      <c r="AN537" s="150">
        <v>0.90073335815855504</v>
      </c>
      <c r="AO537" s="150">
        <v>45</v>
      </c>
      <c r="AP537" s="150">
        <v>7.4390243902438993E-2</v>
      </c>
      <c r="AQ537" s="150">
        <v>15.09</v>
      </c>
      <c r="AR537" s="150">
        <v>3.7798798778770801</v>
      </c>
      <c r="AS537" s="150">
        <v>-28611.68</v>
      </c>
      <c r="AT537" s="150">
        <v>0.50854274968791002</v>
      </c>
      <c r="AU537" s="150">
        <v>12301362.4</v>
      </c>
    </row>
    <row r="538" spans="1:47" ht="14.5" x14ac:dyDescent="0.35">
      <c r="A538" s="151" t="s">
        <v>1299</v>
      </c>
      <c r="B538" s="151" t="s">
        <v>663</v>
      </c>
      <c r="C538" s="151" t="s">
        <v>171</v>
      </c>
      <c r="D538" t="s">
        <v>1520</v>
      </c>
      <c r="E538" s="150">
        <v>84.930999999999997</v>
      </c>
      <c r="F538" t="s">
        <v>1520</v>
      </c>
      <c r="G538" s="175">
        <v>-212043</v>
      </c>
      <c r="H538" s="150">
        <v>0.574877049273815</v>
      </c>
      <c r="I538" s="150">
        <v>679822</v>
      </c>
      <c r="J538" s="150">
        <v>1.5453621267662299E-2</v>
      </c>
      <c r="K538" s="150">
        <v>0.71168691513814697</v>
      </c>
      <c r="L538" s="176">
        <v>151433.49</v>
      </c>
      <c r="M538" s="175">
        <v>39692</v>
      </c>
      <c r="N538" s="150">
        <v>120</v>
      </c>
      <c r="O538" s="150">
        <v>19.13</v>
      </c>
      <c r="P538" s="150">
        <v>0</v>
      </c>
      <c r="Q538" s="150">
        <v>51.83</v>
      </c>
      <c r="R538" s="150">
        <v>12400.7</v>
      </c>
      <c r="S538" s="150">
        <v>808.32668000000001</v>
      </c>
      <c r="T538" s="150">
        <v>1002.3464724604401</v>
      </c>
      <c r="U538" s="150">
        <v>0.40004930679759299</v>
      </c>
      <c r="V538" s="150">
        <v>0.17693247858650399</v>
      </c>
      <c r="W538" s="150">
        <v>6.1856179236840199E-3</v>
      </c>
      <c r="X538" s="150">
        <v>10000.299999999999</v>
      </c>
      <c r="Y538" s="150">
        <v>62.81</v>
      </c>
      <c r="Z538" s="150">
        <v>52032.194714217498</v>
      </c>
      <c r="AA538" s="150">
        <v>12.150684931506801</v>
      </c>
      <c r="AB538" s="150">
        <v>12.8693946823754</v>
      </c>
      <c r="AC538" s="150">
        <v>5</v>
      </c>
      <c r="AD538" s="150">
        <v>161.665336</v>
      </c>
      <c r="AE538" s="150">
        <v>0.27739999999999998</v>
      </c>
      <c r="AF538" s="150">
        <v>0.12067555535966</v>
      </c>
      <c r="AG538" s="150">
        <v>0.16782205723588001</v>
      </c>
      <c r="AH538" s="150">
        <v>0.29363634405820799</v>
      </c>
      <c r="AI538" s="150">
        <v>237.78257572792199</v>
      </c>
      <c r="AJ538" s="150">
        <v>6.3734314225362398</v>
      </c>
      <c r="AK538" s="150">
        <v>0.92931396522481102</v>
      </c>
      <c r="AL538" s="150">
        <v>2.1930556278159901</v>
      </c>
      <c r="AM538" s="150">
        <v>2</v>
      </c>
      <c r="AN538" s="150">
        <v>1.2747233597630001</v>
      </c>
      <c r="AO538" s="150">
        <v>60</v>
      </c>
      <c r="AP538" s="150">
        <v>2.3255813953488402E-3</v>
      </c>
      <c r="AQ538" s="150">
        <v>6.97</v>
      </c>
      <c r="AR538" s="150">
        <v>4.75701129812043</v>
      </c>
      <c r="AS538" s="150">
        <v>-42314.61</v>
      </c>
      <c r="AT538" s="150">
        <v>0.40096549963080702</v>
      </c>
      <c r="AU538" s="150">
        <v>10023788.35</v>
      </c>
    </row>
    <row r="539" spans="1:47" ht="14.5" x14ac:dyDescent="0.35">
      <c r="A539" s="151" t="s">
        <v>1300</v>
      </c>
      <c r="B539" s="151" t="s">
        <v>731</v>
      </c>
      <c r="C539" s="151" t="s">
        <v>98</v>
      </c>
      <c r="D539" t="s">
        <v>1518</v>
      </c>
      <c r="E539" s="150">
        <v>99.893000000000001</v>
      </c>
      <c r="F539" t="s">
        <v>1516</v>
      </c>
      <c r="G539" s="175">
        <v>1159966</v>
      </c>
      <c r="H539" s="150">
        <v>0.65233527492276999</v>
      </c>
      <c r="I539" s="150">
        <v>1556167</v>
      </c>
      <c r="J539" s="150">
        <v>6.4158875556568403E-3</v>
      </c>
      <c r="K539" s="150">
        <v>0.82108435869303598</v>
      </c>
      <c r="L539" s="176">
        <v>216416.22</v>
      </c>
      <c r="M539" s="175">
        <v>55348</v>
      </c>
      <c r="N539" s="150">
        <v>47</v>
      </c>
      <c r="O539" s="150">
        <v>18.29</v>
      </c>
      <c r="P539" s="150">
        <v>0</v>
      </c>
      <c r="Q539" s="150">
        <v>-7.94</v>
      </c>
      <c r="R539" s="150">
        <v>11595.9</v>
      </c>
      <c r="S539" s="150">
        <v>4185.3924370000004</v>
      </c>
      <c r="T539" s="150">
        <v>4824.6116990259798</v>
      </c>
      <c r="U539" s="150">
        <v>0.16863337228799999</v>
      </c>
      <c r="V539" s="150">
        <v>0.112659953659681</v>
      </c>
      <c r="W539" s="150">
        <v>1.1429106044423199E-2</v>
      </c>
      <c r="X539" s="150">
        <v>10059.5</v>
      </c>
      <c r="Y539" s="150">
        <v>235.95</v>
      </c>
      <c r="Z539" s="150">
        <v>77326.613265522305</v>
      </c>
      <c r="AA539" s="150">
        <v>14.5504201680672</v>
      </c>
      <c r="AB539" s="150">
        <v>17.738471866921</v>
      </c>
      <c r="AC539" s="150">
        <v>27</v>
      </c>
      <c r="AD539" s="150">
        <v>155.01453470370399</v>
      </c>
      <c r="AE539" s="150">
        <v>0.54359999999999997</v>
      </c>
      <c r="AF539" s="150">
        <v>0.117112434723659</v>
      </c>
      <c r="AG539" s="150">
        <v>0.13982253167982001</v>
      </c>
      <c r="AH539" s="150">
        <v>0.27143369662891298</v>
      </c>
      <c r="AI539" s="150">
        <v>167.02256969266799</v>
      </c>
      <c r="AJ539" s="150">
        <v>4.9964727811116401</v>
      </c>
      <c r="AK539" s="150">
        <v>1.37292858215734</v>
      </c>
      <c r="AL539" s="150">
        <v>2.8178495254307601</v>
      </c>
      <c r="AM539" s="150">
        <v>2.75</v>
      </c>
      <c r="AN539" s="150">
        <v>1.2142606223496599</v>
      </c>
      <c r="AO539" s="150">
        <v>23</v>
      </c>
      <c r="AP539" s="150">
        <v>9.1388980534477096E-2</v>
      </c>
      <c r="AQ539" s="150">
        <v>119.57</v>
      </c>
      <c r="AR539" s="150">
        <v>4.0808924143158798</v>
      </c>
      <c r="AS539" s="150">
        <v>41564.909999999902</v>
      </c>
      <c r="AT539" s="150">
        <v>0.29182448680379303</v>
      </c>
      <c r="AU539" s="150">
        <v>48533347.700000003</v>
      </c>
    </row>
    <row r="540" spans="1:47" ht="14.5" x14ac:dyDescent="0.35">
      <c r="A540" s="151" t="s">
        <v>1301</v>
      </c>
      <c r="B540" s="151" t="s">
        <v>417</v>
      </c>
      <c r="C540" s="151" t="s">
        <v>113</v>
      </c>
      <c r="D540" t="s">
        <v>1520</v>
      </c>
      <c r="E540" s="150">
        <v>83.475999999999999</v>
      </c>
      <c r="F540" t="s">
        <v>1520</v>
      </c>
      <c r="G540" s="175">
        <v>785686</v>
      </c>
      <c r="H540" s="150">
        <v>0.13643334594102499</v>
      </c>
      <c r="I540" s="150">
        <v>1099750</v>
      </c>
      <c r="J540" s="150">
        <v>7.8928362792778997E-3</v>
      </c>
      <c r="K540" s="150">
        <v>0.73869794394176302</v>
      </c>
      <c r="L540" s="176">
        <v>192578.75</v>
      </c>
      <c r="M540" s="175">
        <v>40053</v>
      </c>
      <c r="N540" s="150">
        <v>25</v>
      </c>
      <c r="O540" s="150">
        <v>9.48</v>
      </c>
      <c r="P540" s="150">
        <v>0</v>
      </c>
      <c r="Q540" s="150">
        <v>49.09</v>
      </c>
      <c r="R540" s="150">
        <v>11039.6</v>
      </c>
      <c r="S540" s="150">
        <v>1450.30206</v>
      </c>
      <c r="T540" s="150">
        <v>1703.8373024560501</v>
      </c>
      <c r="U540" s="150">
        <v>0.310246562016191</v>
      </c>
      <c r="V540" s="150">
        <v>0.16123271520416901</v>
      </c>
      <c r="W540" s="150">
        <v>7.0650109950198901E-4</v>
      </c>
      <c r="X540" s="150">
        <v>9396.7999999999993</v>
      </c>
      <c r="Y540" s="150">
        <v>108.14</v>
      </c>
      <c r="Z540" s="150">
        <v>55876.650638061801</v>
      </c>
      <c r="AA540" s="150">
        <v>15.252252252252299</v>
      </c>
      <c r="AB540" s="150">
        <v>13.411337710375401</v>
      </c>
      <c r="AC540" s="150">
        <v>25.5</v>
      </c>
      <c r="AD540" s="150">
        <v>56.8745905882353</v>
      </c>
      <c r="AE540" s="150">
        <v>0.66569999999999996</v>
      </c>
      <c r="AF540" s="150">
        <v>0.10286407801922701</v>
      </c>
      <c r="AG540" s="150">
        <v>0.19079167876314801</v>
      </c>
      <c r="AH540" s="150">
        <v>0.299030456427617</v>
      </c>
      <c r="AI540" s="150">
        <v>156.97695416636199</v>
      </c>
      <c r="AJ540" s="150">
        <v>6.0605805924520304</v>
      </c>
      <c r="AK540" s="150">
        <v>1.1220341819523501</v>
      </c>
      <c r="AL540" s="150">
        <v>3.4131956743270799</v>
      </c>
      <c r="AM540" s="150">
        <v>0.5</v>
      </c>
      <c r="AN540" s="150">
        <v>1.8563382797385899</v>
      </c>
      <c r="AO540" s="150">
        <v>148</v>
      </c>
      <c r="AP540" s="150">
        <v>7.6628352490421504E-3</v>
      </c>
      <c r="AQ540" s="150">
        <v>5.27</v>
      </c>
      <c r="AR540" s="150">
        <v>3.1353233611653901</v>
      </c>
      <c r="AS540" s="150">
        <v>-60775.97</v>
      </c>
      <c r="AT540" s="150">
        <v>0.27821407386296099</v>
      </c>
      <c r="AU540" s="150">
        <v>16010701.470000001</v>
      </c>
    </row>
    <row r="541" spans="1:47" ht="14.5" x14ac:dyDescent="0.35">
      <c r="A541" s="151" t="s">
        <v>1302</v>
      </c>
      <c r="B541" s="151" t="s">
        <v>685</v>
      </c>
      <c r="C541" s="151" t="s">
        <v>143</v>
      </c>
      <c r="D541" t="s">
        <v>1520</v>
      </c>
      <c r="E541" s="150">
        <v>84.637</v>
      </c>
      <c r="F541" t="s">
        <v>1520</v>
      </c>
      <c r="G541" s="175">
        <v>240786</v>
      </c>
      <c r="H541" s="150">
        <v>0.42710180559455702</v>
      </c>
      <c r="I541" s="150">
        <v>284915</v>
      </c>
      <c r="J541" s="150">
        <v>1.04404052682454E-2</v>
      </c>
      <c r="K541" s="150">
        <v>0.73452034813165801</v>
      </c>
      <c r="L541" s="176">
        <v>117678.58</v>
      </c>
      <c r="M541" s="175">
        <v>40450</v>
      </c>
      <c r="N541" s="150">
        <v>27</v>
      </c>
      <c r="O541" s="150">
        <v>26.02</v>
      </c>
      <c r="P541" s="150">
        <v>0</v>
      </c>
      <c r="Q541" s="150">
        <v>413.13</v>
      </c>
      <c r="R541" s="150">
        <v>9651</v>
      </c>
      <c r="S541" s="150">
        <v>2098.716199</v>
      </c>
      <c r="T541" s="150">
        <v>2419.9824696117098</v>
      </c>
      <c r="U541" s="150">
        <v>0.452843874961676</v>
      </c>
      <c r="V541" s="150">
        <v>0.107254555955329</v>
      </c>
      <c r="W541" s="150">
        <v>9.5296353120682205E-4</v>
      </c>
      <c r="X541" s="150">
        <v>8369.7999999999993</v>
      </c>
      <c r="Y541" s="150">
        <v>116.99</v>
      </c>
      <c r="Z541" s="150">
        <v>60557.819471749703</v>
      </c>
      <c r="AA541" s="150">
        <v>11.562043795620401</v>
      </c>
      <c r="AB541" s="150">
        <v>17.939278562270299</v>
      </c>
      <c r="AC541" s="150">
        <v>8.14</v>
      </c>
      <c r="AD541" s="150">
        <v>257.82754287469299</v>
      </c>
      <c r="AE541" s="150">
        <v>0.51029999999999998</v>
      </c>
      <c r="AF541" s="150">
        <v>9.9110285085494298E-2</v>
      </c>
      <c r="AG541" s="150">
        <v>0.15894684152298499</v>
      </c>
      <c r="AH541" s="150">
        <v>0.32373022268246499</v>
      </c>
      <c r="AI541" s="150">
        <v>161.75793571410799</v>
      </c>
      <c r="AJ541" s="150">
        <v>4.8853698848841196</v>
      </c>
      <c r="AK541" s="150">
        <v>1.27371814282853</v>
      </c>
      <c r="AL541" t="s">
        <v>1581</v>
      </c>
      <c r="AM541" s="150">
        <v>0.5</v>
      </c>
      <c r="AN541" s="150">
        <v>1.0502198357180701</v>
      </c>
      <c r="AO541" s="150">
        <v>63</v>
      </c>
      <c r="AP541" s="150">
        <v>1.7418032786885199E-2</v>
      </c>
      <c r="AQ541" s="150">
        <v>15.08</v>
      </c>
      <c r="AR541" s="150">
        <v>2.54646546273931</v>
      </c>
      <c r="AS541" s="150">
        <v>28362.6</v>
      </c>
      <c r="AT541" s="150">
        <v>0.46908835687379802</v>
      </c>
      <c r="AU541" s="150">
        <v>20254741.449999999</v>
      </c>
    </row>
    <row r="542" spans="1:47" ht="14.5" x14ac:dyDescent="0.35">
      <c r="A542" s="151" t="s">
        <v>1303</v>
      </c>
      <c r="B542" s="151" t="s">
        <v>452</v>
      </c>
      <c r="C542" s="151" t="s">
        <v>168</v>
      </c>
      <c r="D542" t="s">
        <v>1520</v>
      </c>
      <c r="E542" s="150">
        <v>92.331999999999994</v>
      </c>
      <c r="F542" t="s">
        <v>1520</v>
      </c>
      <c r="G542" s="175">
        <v>-234111</v>
      </c>
      <c r="H542" s="150">
        <v>0.34042187496088999</v>
      </c>
      <c r="I542" s="150">
        <v>-205602</v>
      </c>
      <c r="J542" s="150">
        <v>0</v>
      </c>
      <c r="K542" s="150">
        <v>0.811020202810118</v>
      </c>
      <c r="L542" s="176">
        <v>159195.66</v>
      </c>
      <c r="M542" s="175">
        <v>36918</v>
      </c>
      <c r="N542" s="150">
        <v>28</v>
      </c>
      <c r="O542" s="150">
        <v>4.17</v>
      </c>
      <c r="P542" s="150">
        <v>0</v>
      </c>
      <c r="Q542" s="150">
        <v>124.42</v>
      </c>
      <c r="R542" s="150">
        <v>11422.7</v>
      </c>
      <c r="S542" s="150">
        <v>1139.943563</v>
      </c>
      <c r="T542" s="150">
        <v>1306.9475078923001</v>
      </c>
      <c r="U542" s="150">
        <v>0.33853253575501802</v>
      </c>
      <c r="V542" s="150">
        <v>0.11270095307341101</v>
      </c>
      <c r="W542" s="150">
        <v>6.0013146457847904E-4</v>
      </c>
      <c r="X542" s="150">
        <v>9963.1</v>
      </c>
      <c r="Y542" s="150">
        <v>82.86</v>
      </c>
      <c r="Z542" s="150">
        <v>57540.419864832198</v>
      </c>
      <c r="AA542" s="150">
        <v>14.7659574468085</v>
      </c>
      <c r="AB542" s="150">
        <v>13.757465158098</v>
      </c>
      <c r="AC542" s="150">
        <v>10.75</v>
      </c>
      <c r="AD542" s="150">
        <v>106.041261674419</v>
      </c>
      <c r="AE542" s="150">
        <v>0.57689999999999997</v>
      </c>
      <c r="AF542" s="150">
        <v>9.9317824215473E-2</v>
      </c>
      <c r="AG542" s="150">
        <v>0.21201169452897201</v>
      </c>
      <c r="AH542" s="150">
        <v>0.31312277782950598</v>
      </c>
      <c r="AI542" s="150">
        <v>167.569699237821</v>
      </c>
      <c r="AJ542" s="150">
        <v>5.5115025128258797</v>
      </c>
      <c r="AK542" s="150">
        <v>1.04541294105329</v>
      </c>
      <c r="AL542" s="150">
        <v>3.4469836666317701</v>
      </c>
      <c r="AM542" s="150">
        <v>4</v>
      </c>
      <c r="AN542" s="150">
        <v>1.22348633499142</v>
      </c>
      <c r="AO542" s="150">
        <v>81</v>
      </c>
      <c r="AP542" s="150">
        <v>4.7026279391424598E-2</v>
      </c>
      <c r="AQ542" s="150">
        <v>8.48</v>
      </c>
      <c r="AR542" s="150">
        <v>4.4223672503324698</v>
      </c>
      <c r="AS542" s="150">
        <v>-85273.23</v>
      </c>
      <c r="AT542" s="150">
        <v>0.44783406137410298</v>
      </c>
      <c r="AU542" s="150">
        <v>13021189.699999999</v>
      </c>
    </row>
    <row r="543" spans="1:47" ht="14.5" x14ac:dyDescent="0.35">
      <c r="A543" s="151" t="s">
        <v>1304</v>
      </c>
      <c r="B543" s="151" t="s">
        <v>306</v>
      </c>
      <c r="C543" s="151" t="s">
        <v>122</v>
      </c>
      <c r="D543" t="s">
        <v>1518</v>
      </c>
      <c r="E543" s="150">
        <v>100.28400000000001</v>
      </c>
      <c r="F543" t="s">
        <v>1516</v>
      </c>
      <c r="G543" s="175">
        <v>-24386</v>
      </c>
      <c r="H543" s="150">
        <v>0.28070243245521698</v>
      </c>
      <c r="I543" s="150">
        <v>-1069963</v>
      </c>
      <c r="J543" s="150">
        <v>0</v>
      </c>
      <c r="K543" s="150">
        <v>0.817710975929964</v>
      </c>
      <c r="L543" s="176">
        <v>326376.06</v>
      </c>
      <c r="M543" s="175">
        <v>84791</v>
      </c>
      <c r="N543" s="150">
        <v>50</v>
      </c>
      <c r="O543" s="150">
        <v>59.42</v>
      </c>
      <c r="P543" s="150">
        <v>0</v>
      </c>
      <c r="Q543" s="150">
        <v>-2</v>
      </c>
      <c r="R543" s="150">
        <v>16310.7</v>
      </c>
      <c r="S543" s="150">
        <v>5892.7177869999996</v>
      </c>
      <c r="T543" s="150">
        <v>7095.17435472118</v>
      </c>
      <c r="U543" s="150">
        <v>2.4997222728867799E-2</v>
      </c>
      <c r="V543" s="150">
        <v>0.171265728052759</v>
      </c>
      <c r="W543" s="150">
        <v>1.8268681089308701E-2</v>
      </c>
      <c r="X543" s="150">
        <v>13546.5</v>
      </c>
      <c r="Y543" s="150">
        <v>428.3</v>
      </c>
      <c r="Z543" s="150">
        <v>84826.379336913305</v>
      </c>
      <c r="AA543" s="150">
        <v>13.1446540880503</v>
      </c>
      <c r="AB543" s="150">
        <v>13.758388482372199</v>
      </c>
      <c r="AC543" s="150">
        <v>39</v>
      </c>
      <c r="AD543" s="150">
        <v>151.09532787179501</v>
      </c>
      <c r="AE543" t="s">
        <v>1581</v>
      </c>
      <c r="AF543" s="150">
        <v>0.121840642765741</v>
      </c>
      <c r="AG543" s="150">
        <v>0.13609462065146499</v>
      </c>
      <c r="AH543" s="150">
        <v>0.25887544539490798</v>
      </c>
      <c r="AI543" s="150">
        <v>164.373729578032</v>
      </c>
      <c r="AJ543" s="150">
        <v>7.4163984604711102</v>
      </c>
      <c r="AK543" s="150">
        <v>1.4034043906306799</v>
      </c>
      <c r="AL543" s="150">
        <v>5.12655608873765</v>
      </c>
      <c r="AM543" s="150">
        <v>2</v>
      </c>
      <c r="AN543" s="150">
        <v>0.48687688713307398</v>
      </c>
      <c r="AO543" s="150">
        <v>10</v>
      </c>
      <c r="AP543" s="150">
        <v>9.8958333333333301E-2</v>
      </c>
      <c r="AQ543" s="150">
        <v>70.5</v>
      </c>
      <c r="AR543" s="150">
        <v>14.964093034339401</v>
      </c>
      <c r="AS543" s="150">
        <v>162055.46</v>
      </c>
      <c r="AT543" s="150">
        <v>0.114733891708845</v>
      </c>
      <c r="AU543" s="150">
        <v>96114532.120000005</v>
      </c>
    </row>
    <row r="544" spans="1:47" ht="14.5" x14ac:dyDescent="0.35">
      <c r="A544" s="151" t="s">
        <v>1305</v>
      </c>
      <c r="B544" s="151" t="s">
        <v>389</v>
      </c>
      <c r="C544" s="151" t="s">
        <v>347</v>
      </c>
      <c r="D544" t="s">
        <v>1518</v>
      </c>
      <c r="E544" s="150">
        <v>89.656999999999996</v>
      </c>
      <c r="F544" t="s">
        <v>1516</v>
      </c>
      <c r="G544" s="175">
        <v>325719</v>
      </c>
      <c r="H544" s="150">
        <v>0.290955878172174</v>
      </c>
      <c r="I544" s="150">
        <v>325719</v>
      </c>
      <c r="J544" s="150">
        <v>6.4656933201398901E-3</v>
      </c>
      <c r="K544" s="150">
        <v>0.71370367629965703</v>
      </c>
      <c r="L544" s="176">
        <v>180056.26</v>
      </c>
      <c r="M544" s="175">
        <v>38569</v>
      </c>
      <c r="N544" s="150">
        <v>31</v>
      </c>
      <c r="O544" s="150">
        <v>38.06</v>
      </c>
      <c r="P544" s="150">
        <v>0</v>
      </c>
      <c r="Q544" s="150">
        <v>-17.91</v>
      </c>
      <c r="R544" s="150">
        <v>11567</v>
      </c>
      <c r="S544" s="150">
        <v>1551.8475800000001</v>
      </c>
      <c r="T544" s="150">
        <v>1864.8777582181001</v>
      </c>
      <c r="U544" s="150">
        <v>0.35735447807316201</v>
      </c>
      <c r="V544" s="150">
        <v>0.16428805849605399</v>
      </c>
      <c r="W544" s="150">
        <v>2.8029499520822801E-2</v>
      </c>
      <c r="X544" s="150">
        <v>9625.4</v>
      </c>
      <c r="Y544" s="150">
        <v>94.75</v>
      </c>
      <c r="Z544" s="150">
        <v>59937.756411609502</v>
      </c>
      <c r="AA544" s="150">
        <v>16.162393162393201</v>
      </c>
      <c r="AB544" s="150">
        <v>16.378338575197901</v>
      </c>
      <c r="AC544" s="150">
        <v>11.5</v>
      </c>
      <c r="AD544" s="150">
        <v>134.94326782608701</v>
      </c>
      <c r="AE544" s="150">
        <v>0.59909999999999997</v>
      </c>
      <c r="AF544" s="150">
        <v>0.116988502876217</v>
      </c>
      <c r="AG544" s="150">
        <v>0.18349268459865001</v>
      </c>
      <c r="AH544" s="150">
        <v>0.30627659291970699</v>
      </c>
      <c r="AI544" s="150">
        <v>155.24140586023299</v>
      </c>
      <c r="AJ544" s="150">
        <v>6.9613488798768</v>
      </c>
      <c r="AK544" s="150">
        <v>1.3548507955219999</v>
      </c>
      <c r="AL544" s="150">
        <v>2.9795191170183202</v>
      </c>
      <c r="AM544" s="150">
        <v>2</v>
      </c>
      <c r="AN544" s="150">
        <v>1.3889972482966899</v>
      </c>
      <c r="AO544" s="150">
        <v>214</v>
      </c>
      <c r="AP544" s="150">
        <v>7.1813285457809697E-2</v>
      </c>
      <c r="AQ544" s="150">
        <v>2.4900000000000002</v>
      </c>
      <c r="AR544" s="150">
        <v>3.82366403424846</v>
      </c>
      <c r="AS544" s="150">
        <v>-41559.3100000001</v>
      </c>
      <c r="AT544" s="150">
        <v>0.52164344072445001</v>
      </c>
      <c r="AU544" s="150">
        <v>17950145.93</v>
      </c>
    </row>
    <row r="545" spans="1:47" ht="14.5" x14ac:dyDescent="0.35">
      <c r="A545" s="151" t="s">
        <v>1306</v>
      </c>
      <c r="B545" s="151" t="s">
        <v>529</v>
      </c>
      <c r="C545" s="151" t="s">
        <v>212</v>
      </c>
      <c r="D545" t="s">
        <v>1520</v>
      </c>
      <c r="E545" s="150">
        <v>78.069000000000003</v>
      </c>
      <c r="F545" t="s">
        <v>1520</v>
      </c>
      <c r="G545" s="175">
        <v>815043</v>
      </c>
      <c r="H545" s="150">
        <v>0.75160691881786301</v>
      </c>
      <c r="I545" s="150">
        <v>738897</v>
      </c>
      <c r="J545" s="150">
        <v>7.6638871808127999E-3</v>
      </c>
      <c r="K545" s="150">
        <v>0.53429368551468803</v>
      </c>
      <c r="L545" s="176">
        <v>167692.92000000001</v>
      </c>
      <c r="M545" s="175">
        <v>36444</v>
      </c>
      <c r="N545" s="150">
        <v>25</v>
      </c>
      <c r="O545" s="150">
        <v>15.34</v>
      </c>
      <c r="P545" s="150">
        <v>0</v>
      </c>
      <c r="Q545" s="150">
        <v>-124.75</v>
      </c>
      <c r="R545" s="150">
        <v>13372.8</v>
      </c>
      <c r="S545" s="150">
        <v>410.05331899999999</v>
      </c>
      <c r="T545" s="150">
        <v>519.08483694947904</v>
      </c>
      <c r="U545" s="150">
        <v>0.59961532709847398</v>
      </c>
      <c r="V545" s="150">
        <v>0.21252924427615699</v>
      </c>
      <c r="W545" s="150">
        <v>4.2287305568669198E-3</v>
      </c>
      <c r="X545" s="150">
        <v>10563.9</v>
      </c>
      <c r="Y545" s="150">
        <v>37.909999999999997</v>
      </c>
      <c r="Z545" s="150">
        <v>49163.558427855503</v>
      </c>
      <c r="AA545" s="150">
        <v>13.1951219512195</v>
      </c>
      <c r="AB545" s="150">
        <v>10.816494829860201</v>
      </c>
      <c r="AC545" s="150">
        <v>7.25</v>
      </c>
      <c r="AD545" s="150">
        <v>56.559078482758601</v>
      </c>
      <c r="AE545" s="150">
        <v>0.27739999999999998</v>
      </c>
      <c r="AF545" s="150">
        <v>0.115927572618772</v>
      </c>
      <c r="AG545" s="150">
        <v>0.134355592096146</v>
      </c>
      <c r="AH545" s="150">
        <v>0.27719923721328299</v>
      </c>
      <c r="AI545" s="150">
        <v>293.010675521444</v>
      </c>
      <c r="AJ545" s="150">
        <v>5.3131830212234696</v>
      </c>
      <c r="AK545" s="150">
        <v>1.7887974198918</v>
      </c>
      <c r="AL545" s="150">
        <v>1.6424336246358699</v>
      </c>
      <c r="AM545" s="150">
        <v>0.5</v>
      </c>
      <c r="AN545" s="150">
        <v>1.4517828760970199</v>
      </c>
      <c r="AO545" s="150">
        <v>98</v>
      </c>
      <c r="AP545" s="150">
        <v>1.35135135135135E-2</v>
      </c>
      <c r="AQ545" s="150">
        <v>2.21</v>
      </c>
      <c r="AR545" s="150">
        <v>3.0957162149022799</v>
      </c>
      <c r="AS545" s="150">
        <v>-3793.3200000000102</v>
      </c>
      <c r="AT545" s="150">
        <v>0.72153218363943195</v>
      </c>
      <c r="AU545" s="150">
        <v>5483550.2599999998</v>
      </c>
    </row>
    <row r="546" spans="1:47" ht="14.5" x14ac:dyDescent="0.35">
      <c r="A546" s="151" t="s">
        <v>1307</v>
      </c>
      <c r="B546" s="151" t="s">
        <v>307</v>
      </c>
      <c r="C546" s="151" t="s">
        <v>308</v>
      </c>
      <c r="D546" t="s">
        <v>1520</v>
      </c>
      <c r="E546" s="150">
        <v>77.242000000000004</v>
      </c>
      <c r="F546" t="s">
        <v>1520</v>
      </c>
      <c r="G546" s="175">
        <v>-485500</v>
      </c>
      <c r="H546" s="150">
        <v>0.35958840125345298</v>
      </c>
      <c r="I546" s="150">
        <v>-485500</v>
      </c>
      <c r="J546" s="150">
        <v>0</v>
      </c>
      <c r="K546" s="150">
        <v>0.68832338671816495</v>
      </c>
      <c r="L546" s="176">
        <v>127342.49</v>
      </c>
      <c r="M546" s="175">
        <v>34771</v>
      </c>
      <c r="N546" t="s">
        <v>1581</v>
      </c>
      <c r="O546" s="150">
        <v>66.790000000000006</v>
      </c>
      <c r="P546" s="150">
        <v>0</v>
      </c>
      <c r="Q546" s="150">
        <v>-123.74</v>
      </c>
      <c r="R546" s="150">
        <v>12503.6</v>
      </c>
      <c r="S546" s="150">
        <v>1939.60706</v>
      </c>
      <c r="T546" s="150">
        <v>2490.7603760955799</v>
      </c>
      <c r="U546" s="150">
        <v>0.53060936734268205</v>
      </c>
      <c r="V546" s="150">
        <v>0.186530723908584</v>
      </c>
      <c r="W546" s="150">
        <v>2.06227337613424E-3</v>
      </c>
      <c r="X546" s="150">
        <v>9736.9</v>
      </c>
      <c r="Y546" s="150">
        <v>136.66999999999999</v>
      </c>
      <c r="Z546" s="150">
        <v>58748.897636643</v>
      </c>
      <c r="AA546" s="150">
        <v>14.421052631578901</v>
      </c>
      <c r="AB546" s="150">
        <v>14.1919006365698</v>
      </c>
      <c r="AC546" s="150">
        <v>21</v>
      </c>
      <c r="AD546" s="150">
        <v>92.362240952381001</v>
      </c>
      <c r="AE546" s="150">
        <v>0.42159999999999997</v>
      </c>
      <c r="AF546" s="150">
        <v>0.12668960843031199</v>
      </c>
      <c r="AG546" s="150">
        <v>0.16722084215337699</v>
      </c>
      <c r="AH546" s="150">
        <v>0.297780719794979</v>
      </c>
      <c r="AI546" s="150">
        <v>144.64888573874299</v>
      </c>
      <c r="AJ546" s="150">
        <v>5.2374881844298198</v>
      </c>
      <c r="AK546" s="150">
        <v>1.21809678431149</v>
      </c>
      <c r="AL546" s="150">
        <v>3.25348482688318</v>
      </c>
      <c r="AM546" s="150">
        <v>3.5</v>
      </c>
      <c r="AN546" s="150">
        <v>1.80359070481905</v>
      </c>
      <c r="AO546" s="150">
        <v>53</v>
      </c>
      <c r="AP546" s="150">
        <v>2.6750590086546001E-2</v>
      </c>
      <c r="AQ546" s="150">
        <v>22.7</v>
      </c>
      <c r="AR546" s="150">
        <v>3.21701391193759</v>
      </c>
      <c r="AS546" s="150">
        <v>37375.929999999898</v>
      </c>
      <c r="AT546" s="150">
        <v>0.51634169654960904</v>
      </c>
      <c r="AU546" s="150">
        <v>24252160.719999999</v>
      </c>
    </row>
    <row r="547" spans="1:47" ht="14.5" x14ac:dyDescent="0.35">
      <c r="A547" s="151" t="s">
        <v>1308</v>
      </c>
      <c r="B547" s="151" t="s">
        <v>694</v>
      </c>
      <c r="C547" s="151" t="s">
        <v>250</v>
      </c>
      <c r="D547" t="s">
        <v>1519</v>
      </c>
      <c r="E547" s="150">
        <v>86.6</v>
      </c>
      <c r="F547" t="s">
        <v>1519</v>
      </c>
      <c r="G547" t="s">
        <v>1581</v>
      </c>
      <c r="H547" t="s">
        <v>1581</v>
      </c>
      <c r="I547" t="s">
        <v>1581</v>
      </c>
      <c r="J547" t="s">
        <v>1581</v>
      </c>
      <c r="K547" t="s">
        <v>1581</v>
      </c>
      <c r="L547" s="176">
        <v>96074.38</v>
      </c>
      <c r="M547" s="175">
        <v>40123</v>
      </c>
      <c r="N547" t="s">
        <v>1581</v>
      </c>
      <c r="O547" s="150">
        <v>11.92</v>
      </c>
      <c r="P547" s="150">
        <v>0</v>
      </c>
      <c r="Q547" s="150">
        <v>194.77</v>
      </c>
      <c r="R547" s="150">
        <v>10510</v>
      </c>
      <c r="S547" s="150">
        <v>1047.350639</v>
      </c>
      <c r="T547" s="150">
        <v>1284.01507278604</v>
      </c>
      <c r="U547" s="150">
        <v>0.46347907178772402</v>
      </c>
      <c r="V547" s="150">
        <v>0.12311331391664</v>
      </c>
      <c r="W547" s="150">
        <v>0</v>
      </c>
      <c r="X547" s="150">
        <v>8572.7999999999993</v>
      </c>
      <c r="Y547" s="150">
        <v>69.28</v>
      </c>
      <c r="Z547" s="150">
        <v>48595.511547344096</v>
      </c>
      <c r="AA547" s="150">
        <v>6.7671232876712297</v>
      </c>
      <c r="AB547" s="150">
        <v>15.1176477915704</v>
      </c>
      <c r="AC547" s="150">
        <v>8.1999999999999993</v>
      </c>
      <c r="AD547" s="150">
        <v>127.725687682927</v>
      </c>
      <c r="AE547" s="150">
        <v>0.27739999999999998</v>
      </c>
      <c r="AF547" s="150">
        <v>0.105711781065695</v>
      </c>
      <c r="AG547" s="150">
        <v>0.16204397223693301</v>
      </c>
      <c r="AH547" s="150">
        <v>0.26962521146731999</v>
      </c>
      <c r="AI547" s="150">
        <v>196.853844665483</v>
      </c>
      <c r="AJ547" s="150">
        <v>5.6834461016127102</v>
      </c>
      <c r="AK547" s="150">
        <v>1.48969715047896</v>
      </c>
      <c r="AL547" s="150">
        <v>3.06421375045471</v>
      </c>
      <c r="AM547" s="150">
        <v>0</v>
      </c>
      <c r="AN547" s="150">
        <v>1.1361461466217999</v>
      </c>
      <c r="AO547" s="150">
        <v>49</v>
      </c>
      <c r="AP547" s="150">
        <v>0</v>
      </c>
      <c r="AQ547" s="150">
        <v>13.94</v>
      </c>
      <c r="AR547" s="150">
        <v>3.4200498284593999</v>
      </c>
      <c r="AS547" s="150">
        <v>72305.98</v>
      </c>
      <c r="AT547" s="150">
        <v>0.50669118208590103</v>
      </c>
      <c r="AU547" s="150">
        <v>11007609.52</v>
      </c>
    </row>
    <row r="548" spans="1:47" ht="14.5" x14ac:dyDescent="0.35">
      <c r="A548" s="151" t="s">
        <v>1309</v>
      </c>
      <c r="B548" s="151" t="s">
        <v>624</v>
      </c>
      <c r="C548" s="151" t="s">
        <v>141</v>
      </c>
      <c r="D548" t="s">
        <v>1516</v>
      </c>
      <c r="E548" s="150">
        <v>92.814999999999998</v>
      </c>
      <c r="F548" t="s">
        <v>1516</v>
      </c>
      <c r="G548" s="175">
        <v>131738</v>
      </c>
      <c r="H548" s="150">
        <v>0.210970446465686</v>
      </c>
      <c r="I548" s="150">
        <v>18432</v>
      </c>
      <c r="J548" s="150">
        <v>0</v>
      </c>
      <c r="K548" s="150">
        <v>0.76100929810791196</v>
      </c>
      <c r="L548" s="176">
        <v>130270.39999999999</v>
      </c>
      <c r="M548" s="175">
        <v>46712</v>
      </c>
      <c r="N548" t="s">
        <v>1581</v>
      </c>
      <c r="O548" s="150">
        <v>22.36</v>
      </c>
      <c r="P548" s="150">
        <v>0</v>
      </c>
      <c r="Q548" s="150">
        <v>-38.29</v>
      </c>
      <c r="R548" s="150">
        <v>11724.7</v>
      </c>
      <c r="S548" s="150">
        <v>1781.401912</v>
      </c>
      <c r="T548" s="150">
        <v>2100.2688246231301</v>
      </c>
      <c r="U548" s="150">
        <v>0.325928004280709</v>
      </c>
      <c r="V548" s="150">
        <v>0.13932073011045501</v>
      </c>
      <c r="W548" s="150">
        <v>2.8067781707871E-3</v>
      </c>
      <c r="X548" s="150">
        <v>9944.6</v>
      </c>
      <c r="Y548" s="150">
        <v>116.08</v>
      </c>
      <c r="Z548" s="150">
        <v>65014.874052377701</v>
      </c>
      <c r="AA548" s="150">
        <v>13.8923076923077</v>
      </c>
      <c r="AB548" s="150">
        <v>15.3463293590627</v>
      </c>
      <c r="AC548" s="150">
        <v>10</v>
      </c>
      <c r="AD548" s="150">
        <v>178.1401912</v>
      </c>
      <c r="AE548" s="150">
        <v>0.45479999999999998</v>
      </c>
      <c r="AF548" s="150">
        <v>0.111981623981857</v>
      </c>
      <c r="AG548" s="150">
        <v>0.156620936412108</v>
      </c>
      <c r="AH548" s="150">
        <v>0.28018495627434098</v>
      </c>
      <c r="AI548" s="150">
        <v>103.512294871726</v>
      </c>
      <c r="AJ548" s="150">
        <v>12.9570587373981</v>
      </c>
      <c r="AK548" s="150">
        <v>1.4646318540974099</v>
      </c>
      <c r="AL548" s="150">
        <v>3.75987483527389</v>
      </c>
      <c r="AM548" s="150">
        <v>3.8</v>
      </c>
      <c r="AN548" s="150">
        <v>1.0138872007322</v>
      </c>
      <c r="AO548" s="150">
        <v>61</v>
      </c>
      <c r="AP548" s="150">
        <v>1.19956379498364E-2</v>
      </c>
      <c r="AQ548" s="150">
        <v>14.16</v>
      </c>
      <c r="AR548" s="150">
        <v>3.7725760349146902</v>
      </c>
      <c r="AS548" s="150">
        <v>42935.110000000102</v>
      </c>
      <c r="AT548" s="150">
        <v>0.37091261662710301</v>
      </c>
      <c r="AU548" s="150">
        <v>20886402.73</v>
      </c>
    </row>
    <row r="549" spans="1:47" ht="14.5" x14ac:dyDescent="0.35">
      <c r="A549" s="151" t="s">
        <v>1310</v>
      </c>
      <c r="B549" s="151" t="s">
        <v>524</v>
      </c>
      <c r="C549" s="151" t="s">
        <v>179</v>
      </c>
      <c r="D549" t="s">
        <v>1520</v>
      </c>
      <c r="E549" s="150">
        <v>99.558999999999997</v>
      </c>
      <c r="F549" t="s">
        <v>1520</v>
      </c>
      <c r="G549" s="175">
        <v>-1928176</v>
      </c>
      <c r="H549" s="150">
        <v>0.30251996461235697</v>
      </c>
      <c r="I549" s="150">
        <v>-1838281</v>
      </c>
      <c r="J549" s="150">
        <v>0</v>
      </c>
      <c r="K549" s="150">
        <v>0.83210861278898596</v>
      </c>
      <c r="L549" s="176">
        <v>279201.25</v>
      </c>
      <c r="M549" s="175">
        <v>55844</v>
      </c>
      <c r="N549" s="150">
        <v>13</v>
      </c>
      <c r="O549" s="150">
        <v>12.92</v>
      </c>
      <c r="P549" s="150">
        <v>0</v>
      </c>
      <c r="Q549" s="150">
        <v>75.510000000000005</v>
      </c>
      <c r="R549" s="150">
        <v>12229.7</v>
      </c>
      <c r="S549" s="150">
        <v>1059.1484809999999</v>
      </c>
      <c r="T549" s="150">
        <v>1219.91699666357</v>
      </c>
      <c r="U549" s="150">
        <v>0.13128887261275299</v>
      </c>
      <c r="V549" s="150">
        <v>9.5946876970500999E-2</v>
      </c>
      <c r="W549" s="150">
        <v>1.4471583800534199E-2</v>
      </c>
      <c r="X549" s="150">
        <v>10618</v>
      </c>
      <c r="Y549" s="150">
        <v>72.319999999999993</v>
      </c>
      <c r="Z549" s="150">
        <v>56565.770049778803</v>
      </c>
      <c r="AA549" s="150">
        <v>12.352941176470599</v>
      </c>
      <c r="AB549" s="150">
        <v>14.6453053235619</v>
      </c>
      <c r="AC549" s="150">
        <v>10.130000000000001</v>
      </c>
      <c r="AD549" s="150">
        <v>104.555624975321</v>
      </c>
      <c r="AE549" s="150">
        <v>0.49930000000000002</v>
      </c>
      <c r="AF549" s="150">
        <v>0.108063356625883</v>
      </c>
      <c r="AG549" s="150">
        <v>9.6307460644676508E-3</v>
      </c>
      <c r="AH549" s="150">
        <v>0.29920335682701199</v>
      </c>
      <c r="AI549" s="150">
        <v>225.89089659469599</v>
      </c>
      <c r="AJ549" s="150">
        <v>6.4479004982194503</v>
      </c>
      <c r="AK549" s="150">
        <v>1.30454754819186</v>
      </c>
      <c r="AL549" s="150">
        <v>2.9920000668750899</v>
      </c>
      <c r="AM549" s="150">
        <v>1.5</v>
      </c>
      <c r="AN549" s="150">
        <v>0.85630522115922603</v>
      </c>
      <c r="AO549" s="150">
        <v>48</v>
      </c>
      <c r="AP549" s="150">
        <v>5.2117263843648197E-2</v>
      </c>
      <c r="AQ549" s="150">
        <v>12.38</v>
      </c>
      <c r="AR549" s="150">
        <v>4.8603094088211298</v>
      </c>
      <c r="AS549" s="150">
        <v>-37783.49</v>
      </c>
      <c r="AT549" s="150">
        <v>0.36058316464800899</v>
      </c>
      <c r="AU549" s="150">
        <v>12953114.119999999</v>
      </c>
    </row>
    <row r="550" spans="1:47" ht="14.5" x14ac:dyDescent="0.35">
      <c r="A550" s="151" t="s">
        <v>1311</v>
      </c>
      <c r="B550" s="151" t="s">
        <v>310</v>
      </c>
      <c r="C550" s="151" t="s">
        <v>311</v>
      </c>
      <c r="D550" t="s">
        <v>1519</v>
      </c>
      <c r="E550" s="150">
        <v>82.945999999999998</v>
      </c>
      <c r="F550" t="s">
        <v>1519</v>
      </c>
      <c r="G550" s="175">
        <v>416066</v>
      </c>
      <c r="H550" s="150">
        <v>0.23764902355548201</v>
      </c>
      <c r="I550" s="150">
        <v>322607</v>
      </c>
      <c r="J550" s="150">
        <v>1.5075015597801899E-3</v>
      </c>
      <c r="K550" s="150">
        <v>0.73543047886771196</v>
      </c>
      <c r="L550" s="176">
        <v>116353.2</v>
      </c>
      <c r="M550" s="175">
        <v>34128</v>
      </c>
      <c r="N550" s="150">
        <v>69</v>
      </c>
      <c r="O550" s="150">
        <v>41.51</v>
      </c>
      <c r="P550" s="150">
        <v>0</v>
      </c>
      <c r="Q550" s="150">
        <v>-222.53</v>
      </c>
      <c r="R550" s="150">
        <v>10965.4</v>
      </c>
      <c r="S550" s="150">
        <v>2058.7786580000002</v>
      </c>
      <c r="T550" s="150">
        <v>2530.7230083745599</v>
      </c>
      <c r="U550" s="150">
        <v>0.460979256955169</v>
      </c>
      <c r="V550" s="150">
        <v>0.16883052272246701</v>
      </c>
      <c r="W550" s="150">
        <v>7.0275451631381701E-3</v>
      </c>
      <c r="X550" s="150">
        <v>8920.5</v>
      </c>
      <c r="Y550" s="150">
        <v>145.66999999999999</v>
      </c>
      <c r="Z550" s="150">
        <v>52944.986682226998</v>
      </c>
      <c r="AA550" s="150">
        <v>13.2645161290323</v>
      </c>
      <c r="AB550" s="150">
        <v>14.133168517882901</v>
      </c>
      <c r="AC550" s="150">
        <v>13</v>
      </c>
      <c r="AD550" s="150">
        <v>158.367589076923</v>
      </c>
      <c r="AE550" s="150">
        <v>0.56579999999999997</v>
      </c>
      <c r="AF550" s="150">
        <v>0.110650950308731</v>
      </c>
      <c r="AG550" s="150">
        <v>0.17191992319574601</v>
      </c>
      <c r="AH550" s="150">
        <v>0.297873345639667</v>
      </c>
      <c r="AI550" s="150">
        <v>186.69806902573799</v>
      </c>
      <c r="AJ550" s="150">
        <v>5.3509476025704403</v>
      </c>
      <c r="AK550" s="150">
        <v>1.4672638343263</v>
      </c>
      <c r="AL550" s="150">
        <v>3.12061937716263</v>
      </c>
      <c r="AM550" s="150">
        <v>2.5</v>
      </c>
      <c r="AN550" s="150">
        <v>0.49894353213853898</v>
      </c>
      <c r="AO550" s="150">
        <v>71</v>
      </c>
      <c r="AP550" s="150">
        <v>3.3898305084745801E-3</v>
      </c>
      <c r="AQ550" s="150">
        <v>1.86</v>
      </c>
      <c r="AR550" s="150">
        <v>3.3489318547128102</v>
      </c>
      <c r="AS550" s="150">
        <v>14314.37</v>
      </c>
      <c r="AT550" s="150">
        <v>0.52598606687562099</v>
      </c>
      <c r="AU550" s="150">
        <v>22575292.079999998</v>
      </c>
    </row>
    <row r="551" spans="1:47" ht="14.5" x14ac:dyDescent="0.35">
      <c r="A551" s="151" t="s">
        <v>1312</v>
      </c>
      <c r="B551" s="151" t="s">
        <v>309</v>
      </c>
      <c r="C551" s="151" t="s">
        <v>141</v>
      </c>
      <c r="D551" t="s">
        <v>1517</v>
      </c>
      <c r="E551" s="150">
        <v>89.28</v>
      </c>
      <c r="F551" t="s">
        <v>1517</v>
      </c>
      <c r="G551" s="175">
        <v>-1812182</v>
      </c>
      <c r="H551" s="150">
        <v>0.43262818801807901</v>
      </c>
      <c r="I551" s="150">
        <v>-1812179</v>
      </c>
      <c r="J551" s="150">
        <v>8.5555946271576692E-3</v>
      </c>
      <c r="K551" s="150">
        <v>0.71652562871622505</v>
      </c>
      <c r="L551" s="176">
        <v>204796.31</v>
      </c>
      <c r="M551" s="175">
        <v>43891</v>
      </c>
      <c r="N551" s="150">
        <v>108</v>
      </c>
      <c r="O551" s="150">
        <v>78.8</v>
      </c>
      <c r="P551" s="150">
        <v>0</v>
      </c>
      <c r="Q551" s="150">
        <v>-54.73</v>
      </c>
      <c r="R551" s="150">
        <v>12325.2</v>
      </c>
      <c r="S551" s="150">
        <v>2819.0349860000001</v>
      </c>
      <c r="T551" s="150">
        <v>3392.59919337264</v>
      </c>
      <c r="U551" s="150">
        <v>0.318776800026561</v>
      </c>
      <c r="V551" s="150">
        <v>0.156407037581903</v>
      </c>
      <c r="W551" s="150">
        <v>8.3144328170462797E-3</v>
      </c>
      <c r="X551" s="150">
        <v>10241.4</v>
      </c>
      <c r="Y551" s="150">
        <v>172.98</v>
      </c>
      <c r="Z551" s="150">
        <v>66605.830269395301</v>
      </c>
      <c r="AA551" s="150">
        <v>16.536231884058001</v>
      </c>
      <c r="AB551" s="150">
        <v>16.296883951902</v>
      </c>
      <c r="AC551" s="150">
        <v>36</v>
      </c>
      <c r="AD551" s="150">
        <v>78.306527388888895</v>
      </c>
      <c r="AE551" s="150">
        <v>0.57689999999999997</v>
      </c>
      <c r="AF551" s="150">
        <v>0.147054457387571</v>
      </c>
      <c r="AG551" s="150">
        <v>0.13223042912529401</v>
      </c>
      <c r="AH551" s="150">
        <v>0.28440141669865199</v>
      </c>
      <c r="AI551" s="150">
        <v>184.88738259313001</v>
      </c>
      <c r="AJ551" s="150">
        <v>5.3740750646579798</v>
      </c>
      <c r="AK551" s="150">
        <v>0.91212956922817201</v>
      </c>
      <c r="AL551" s="150">
        <v>2.5570281885787498</v>
      </c>
      <c r="AM551" s="150">
        <v>0</v>
      </c>
      <c r="AN551" s="150">
        <v>0.88381730709219597</v>
      </c>
      <c r="AO551" s="150">
        <v>37</v>
      </c>
      <c r="AP551" s="150">
        <v>6.5604498594189306E-2</v>
      </c>
      <c r="AQ551" s="150">
        <v>27.3</v>
      </c>
      <c r="AR551" s="150">
        <v>3.75224755476198</v>
      </c>
      <c r="AS551" s="150">
        <v>-62979.090000000098</v>
      </c>
      <c r="AT551" s="150">
        <v>0.46088663745145703</v>
      </c>
      <c r="AU551" s="150">
        <v>34745055.469999999</v>
      </c>
    </row>
    <row r="552" spans="1:47" ht="14.5" x14ac:dyDescent="0.35">
      <c r="A552" s="151" t="s">
        <v>1313</v>
      </c>
      <c r="B552" s="151" t="s">
        <v>525</v>
      </c>
      <c r="C552" s="151" t="s">
        <v>179</v>
      </c>
      <c r="D552" t="s">
        <v>1518</v>
      </c>
      <c r="E552" s="150">
        <v>84.667000000000002</v>
      </c>
      <c r="F552" t="s">
        <v>1518</v>
      </c>
      <c r="G552" s="175">
        <v>285093</v>
      </c>
      <c r="H552" s="150">
        <v>1.4473831608804</v>
      </c>
      <c r="I552" s="150">
        <v>537854</v>
      </c>
      <c r="J552" s="150">
        <v>0</v>
      </c>
      <c r="K552" s="150">
        <v>0.54056271007363599</v>
      </c>
      <c r="L552" s="176">
        <v>217441.42</v>
      </c>
      <c r="M552" s="175">
        <v>45922</v>
      </c>
      <c r="N552" s="150">
        <v>20</v>
      </c>
      <c r="O552" s="150">
        <v>3.1</v>
      </c>
      <c r="P552" s="150">
        <v>0</v>
      </c>
      <c r="Q552" s="150">
        <v>-63.41</v>
      </c>
      <c r="R552" s="150">
        <v>18624.2</v>
      </c>
      <c r="S552" s="150">
        <v>176.06224700000001</v>
      </c>
      <c r="T552" s="150">
        <v>199.79100163175301</v>
      </c>
      <c r="U552" s="150">
        <v>0.328719069455021</v>
      </c>
      <c r="V552" s="150">
        <v>0.137537430156733</v>
      </c>
      <c r="W552" s="150">
        <v>0</v>
      </c>
      <c r="X552" s="150">
        <v>16412.2</v>
      </c>
      <c r="Y552" s="150">
        <v>17.239999999999998</v>
      </c>
      <c r="Z552" s="150">
        <v>39746.257540603197</v>
      </c>
      <c r="AA552" s="150">
        <v>10.086956521739101</v>
      </c>
      <c r="AB552" s="150">
        <v>10.212427320185601</v>
      </c>
      <c r="AC552" s="150">
        <v>3.62</v>
      </c>
      <c r="AD552" s="150">
        <v>48.635979834254101</v>
      </c>
      <c r="AE552" s="150">
        <v>0.27739999999999998</v>
      </c>
      <c r="AF552" s="150">
        <v>0.130619396055663</v>
      </c>
      <c r="AG552" s="150">
        <v>0.14141527661630399</v>
      </c>
      <c r="AH552" s="150">
        <v>0.276552330988664</v>
      </c>
      <c r="AI552" s="150">
        <v>407.77055401320598</v>
      </c>
      <c r="AJ552" s="150">
        <v>10.457690025490001</v>
      </c>
      <c r="AK552" s="150">
        <v>1.2832634100817599</v>
      </c>
      <c r="AL552" s="150">
        <v>2.09691223378324</v>
      </c>
      <c r="AM552" s="150">
        <v>4</v>
      </c>
      <c r="AN552" s="150">
        <v>1.07223112297325</v>
      </c>
      <c r="AO552" s="150">
        <v>48</v>
      </c>
      <c r="AP552" s="150">
        <v>3.5714285714285698E-2</v>
      </c>
      <c r="AQ552" s="150">
        <v>2.23</v>
      </c>
      <c r="AR552" s="150">
        <v>4.1865358609031604</v>
      </c>
      <c r="AS552" s="150">
        <v>4970.3700000000099</v>
      </c>
      <c r="AT552" s="150">
        <v>0.52266867991422505</v>
      </c>
      <c r="AU552" s="150">
        <v>3279012.09</v>
      </c>
    </row>
    <row r="553" spans="1:47" ht="14.5" x14ac:dyDescent="0.35">
      <c r="A553" s="151" t="s">
        <v>1314</v>
      </c>
      <c r="B553" s="151" t="s">
        <v>478</v>
      </c>
      <c r="C553" s="151" t="s">
        <v>204</v>
      </c>
      <c r="D553" t="s">
        <v>1520</v>
      </c>
      <c r="E553" s="150">
        <v>89.665000000000006</v>
      </c>
      <c r="F553" t="s">
        <v>1520</v>
      </c>
      <c r="G553" s="175">
        <v>1339751</v>
      </c>
      <c r="H553" s="150">
        <v>0.64123456760536601</v>
      </c>
      <c r="I553" s="150">
        <v>1339751</v>
      </c>
      <c r="J553" s="150">
        <v>5.10583036903293E-2</v>
      </c>
      <c r="K553" s="150">
        <v>0.65018558478368804</v>
      </c>
      <c r="L553" s="176">
        <v>242876.86</v>
      </c>
      <c r="M553" s="175">
        <v>38968</v>
      </c>
      <c r="N553" s="150">
        <v>2</v>
      </c>
      <c r="O553" s="150">
        <v>33.76</v>
      </c>
      <c r="P553" s="150">
        <v>0</v>
      </c>
      <c r="Q553" s="150">
        <v>71.91</v>
      </c>
      <c r="R553" s="150">
        <v>11791.6</v>
      </c>
      <c r="S553" s="150">
        <v>1823.1190879999999</v>
      </c>
      <c r="T553" s="150">
        <v>2186.9884778635601</v>
      </c>
      <c r="U553" s="150">
        <v>0.37806375981512402</v>
      </c>
      <c r="V553" s="150">
        <v>0.15450887704160801</v>
      </c>
      <c r="W553" s="150">
        <v>1.09702104111808E-3</v>
      </c>
      <c r="X553" s="150">
        <v>9829.7999999999993</v>
      </c>
      <c r="Y553" s="150">
        <v>107.57</v>
      </c>
      <c r="Z553" s="150">
        <v>62761.766663567898</v>
      </c>
      <c r="AA553" s="150">
        <v>14.2017543859649</v>
      </c>
      <c r="AB553" s="150">
        <v>16.9482112856744</v>
      </c>
      <c r="AC553" s="150">
        <v>14</v>
      </c>
      <c r="AD553" s="150">
        <v>130.222792</v>
      </c>
      <c r="AE553" s="150">
        <v>0.53249999999999997</v>
      </c>
      <c r="AF553" s="150">
        <v>0.113711743179657</v>
      </c>
      <c r="AG553" s="150">
        <v>0.15372737971786901</v>
      </c>
      <c r="AH553" s="150">
        <v>0.27269824891438799</v>
      </c>
      <c r="AI553" s="150">
        <v>155.46707939465099</v>
      </c>
      <c r="AJ553" s="150">
        <v>7.5870913966165103</v>
      </c>
      <c r="AK553" s="150">
        <v>1.89530061566144</v>
      </c>
      <c r="AL553" s="150">
        <v>4.6729557394111501</v>
      </c>
      <c r="AM553" s="150">
        <v>0</v>
      </c>
      <c r="AN553" s="150">
        <v>0.81416046904426298</v>
      </c>
      <c r="AO553" s="150">
        <v>30</v>
      </c>
      <c r="AP553" s="150">
        <v>2.3972602739725998E-2</v>
      </c>
      <c r="AQ553" s="150">
        <v>28.27</v>
      </c>
      <c r="AR553" s="150">
        <v>2.9312202230353002</v>
      </c>
      <c r="AS553" s="150">
        <v>150537.84</v>
      </c>
      <c r="AT553" s="150">
        <v>0.51254041953304497</v>
      </c>
      <c r="AU553" s="150">
        <v>21497568.870000001</v>
      </c>
    </row>
    <row r="554" spans="1:47" ht="14.5" x14ac:dyDescent="0.35">
      <c r="A554" s="151" t="s">
        <v>1315</v>
      </c>
      <c r="B554" s="151" t="s">
        <v>390</v>
      </c>
      <c r="C554" s="151" t="s">
        <v>196</v>
      </c>
      <c r="D554" t="s">
        <v>1518</v>
      </c>
      <c r="E554" s="150">
        <v>103.86</v>
      </c>
      <c r="F554" t="s">
        <v>1516</v>
      </c>
      <c r="G554" s="175">
        <v>540992</v>
      </c>
      <c r="H554" s="150">
        <v>0.72035818308947996</v>
      </c>
      <c r="I554" s="150">
        <v>689055</v>
      </c>
      <c r="J554" s="150">
        <v>0</v>
      </c>
      <c r="K554" s="150">
        <v>0.76320462465334205</v>
      </c>
      <c r="L554" s="176">
        <v>131069.85</v>
      </c>
      <c r="M554" s="175">
        <v>43902</v>
      </c>
      <c r="N554" s="150">
        <v>26</v>
      </c>
      <c r="O554" s="150">
        <v>3.82</v>
      </c>
      <c r="P554" s="150">
        <v>0</v>
      </c>
      <c r="Q554" s="150">
        <v>-4.24</v>
      </c>
      <c r="R554" s="150">
        <v>10903.5</v>
      </c>
      <c r="S554" s="150">
        <v>1307.9749059999999</v>
      </c>
      <c r="T554" s="150">
        <v>1437.7460169707899</v>
      </c>
      <c r="U554" s="150">
        <v>0.111804383500917</v>
      </c>
      <c r="V554" s="150">
        <v>6.6281101879182402E-2</v>
      </c>
      <c r="W554" s="150">
        <v>1.5290813232161501E-3</v>
      </c>
      <c r="X554" s="150">
        <v>9919.2999999999993</v>
      </c>
      <c r="Y554" s="150">
        <v>78.489999999999995</v>
      </c>
      <c r="Z554" s="150">
        <v>67478.559306918105</v>
      </c>
      <c r="AA554" s="150">
        <v>15.7674418604651</v>
      </c>
      <c r="AB554" s="150">
        <v>16.664223544400599</v>
      </c>
      <c r="AC554" s="150">
        <v>18.73</v>
      </c>
      <c r="AD554" s="150">
        <v>69.833150347036806</v>
      </c>
      <c r="AE554" s="150">
        <v>0.45479999999999998</v>
      </c>
      <c r="AF554" s="150">
        <v>0.11285508191666301</v>
      </c>
      <c r="AG554" s="150">
        <v>0.156445822710088</v>
      </c>
      <c r="AH554" s="150">
        <v>0.27298202689164303</v>
      </c>
      <c r="AI554" s="150">
        <v>175.07981150824901</v>
      </c>
      <c r="AJ554" s="150">
        <v>8.0641979039301308</v>
      </c>
      <c r="AK554" s="150">
        <v>0.64775515283842799</v>
      </c>
      <c r="AL554" s="150">
        <v>3.2731717030567702</v>
      </c>
      <c r="AM554" s="150">
        <v>0.5</v>
      </c>
      <c r="AN554" s="150">
        <v>1.20424843492856</v>
      </c>
      <c r="AO554" s="150">
        <v>76</v>
      </c>
      <c r="AP554" s="150">
        <v>0</v>
      </c>
      <c r="AQ554" s="150">
        <v>6.89</v>
      </c>
      <c r="AR554" s="150">
        <v>4.2668469210951603</v>
      </c>
      <c r="AS554" s="150">
        <v>-56174.16</v>
      </c>
      <c r="AT554" s="150">
        <v>0.65451901295455295</v>
      </c>
      <c r="AU554" s="150">
        <v>14261501.210000001</v>
      </c>
    </row>
    <row r="555" spans="1:47" ht="14.5" x14ac:dyDescent="0.35">
      <c r="A555" s="151" t="s">
        <v>1316</v>
      </c>
      <c r="B555" s="151" t="s">
        <v>755</v>
      </c>
      <c r="C555" s="151" t="s">
        <v>756</v>
      </c>
      <c r="D555" t="s">
        <v>1520</v>
      </c>
      <c r="E555" s="150">
        <v>83.311000000000007</v>
      </c>
      <c r="F555" t="s">
        <v>1520</v>
      </c>
      <c r="G555" s="175">
        <v>899361</v>
      </c>
      <c r="H555" s="150">
        <v>0.752162202114811</v>
      </c>
      <c r="I555" s="150">
        <v>899361</v>
      </c>
      <c r="J555" s="150">
        <v>0</v>
      </c>
      <c r="K555" s="150">
        <v>0.77156363936044103</v>
      </c>
      <c r="L555" s="176">
        <v>138637.10999999999</v>
      </c>
      <c r="M555" s="175">
        <v>33207</v>
      </c>
      <c r="N555" s="150">
        <v>3</v>
      </c>
      <c r="O555" s="150">
        <v>32.1</v>
      </c>
      <c r="P555" s="150">
        <v>0</v>
      </c>
      <c r="Q555" s="150">
        <v>-105.74</v>
      </c>
      <c r="R555" s="150">
        <v>13314.7</v>
      </c>
      <c r="S555" s="150">
        <v>1956.8100730000001</v>
      </c>
      <c r="T555" s="150">
        <v>2755.2790659341199</v>
      </c>
      <c r="U555" s="150">
        <v>0.99065616676228097</v>
      </c>
      <c r="V555" s="150">
        <v>0.19674758900323799</v>
      </c>
      <c r="W555" s="150">
        <v>0</v>
      </c>
      <c r="X555" s="150">
        <v>9456.2000000000007</v>
      </c>
      <c r="Y555" s="150">
        <v>140.80000000000001</v>
      </c>
      <c r="Z555" s="150">
        <v>57212.862215909103</v>
      </c>
      <c r="AA555" s="150">
        <v>14.1388888888889</v>
      </c>
      <c r="AB555" s="150">
        <v>13.897798813920501</v>
      </c>
      <c r="AC555" s="150">
        <v>18.2</v>
      </c>
      <c r="AD555" s="150">
        <v>107.51703697802201</v>
      </c>
      <c r="AE555" s="150">
        <v>0.27739999999999998</v>
      </c>
      <c r="AF555" s="150">
        <v>9.8261086793612396E-2</v>
      </c>
      <c r="AG555" s="150">
        <v>0.27014222188708498</v>
      </c>
      <c r="AH555" s="150">
        <v>0.36809880223735603</v>
      </c>
      <c r="AI555" s="150">
        <v>208.72797295744499</v>
      </c>
      <c r="AJ555" s="150">
        <v>5.7194903058213997</v>
      </c>
      <c r="AK555" s="150">
        <v>1.4411295144219101</v>
      </c>
      <c r="AL555" s="150">
        <v>2.8799285331296298</v>
      </c>
      <c r="AM555" s="150">
        <v>0.5</v>
      </c>
      <c r="AN555" s="150">
        <v>1.8622936432887001</v>
      </c>
      <c r="AO555" s="150">
        <v>416</v>
      </c>
      <c r="AP555" s="150">
        <v>1.9607843137254902E-3</v>
      </c>
      <c r="AQ555" s="150">
        <v>3.52</v>
      </c>
      <c r="AR555" s="150">
        <v>2.5159521691349598</v>
      </c>
      <c r="AS555" s="150">
        <v>321550.52</v>
      </c>
      <c r="AT555" s="150">
        <v>0.685148535391639</v>
      </c>
      <c r="AU555" s="150">
        <v>26054398.629999999</v>
      </c>
    </row>
    <row r="556" spans="1:47" ht="14.5" x14ac:dyDescent="0.35">
      <c r="A556" s="151" t="s">
        <v>1317</v>
      </c>
      <c r="B556" s="151" t="s">
        <v>312</v>
      </c>
      <c r="C556" s="151" t="s">
        <v>128</v>
      </c>
      <c r="D556" t="s">
        <v>1516</v>
      </c>
      <c r="E556" s="150">
        <v>99.238</v>
      </c>
      <c r="F556" t="s">
        <v>1516</v>
      </c>
      <c r="G556" s="175">
        <v>859940</v>
      </c>
      <c r="H556" s="150">
        <v>0.32639814540246997</v>
      </c>
      <c r="I556" s="150">
        <v>920587</v>
      </c>
      <c r="J556" s="150">
        <v>0</v>
      </c>
      <c r="K556" s="150">
        <v>0.790361474419781</v>
      </c>
      <c r="L556" s="176">
        <v>155368.98000000001</v>
      </c>
      <c r="M556" s="175">
        <v>47078</v>
      </c>
      <c r="N556" s="150">
        <v>130</v>
      </c>
      <c r="O556" s="150">
        <v>27.89</v>
      </c>
      <c r="P556" s="150">
        <v>0</v>
      </c>
      <c r="Q556" s="150">
        <v>-29.91</v>
      </c>
      <c r="R556" s="150">
        <v>10621.5</v>
      </c>
      <c r="S556" s="150">
        <v>4562.8619959999996</v>
      </c>
      <c r="T556" s="150">
        <v>5332.4122602290099</v>
      </c>
      <c r="U556" s="150">
        <v>0.19320234663524999</v>
      </c>
      <c r="V556" s="150">
        <v>0.135904192268716</v>
      </c>
      <c r="W556" s="150">
        <v>2.8773408030988799E-3</v>
      </c>
      <c r="X556" s="150">
        <v>9088.6</v>
      </c>
      <c r="Y556" s="150">
        <v>246.34</v>
      </c>
      <c r="Z556" s="150">
        <v>72117.510473329501</v>
      </c>
      <c r="AA556" s="150">
        <v>14.266917293233099</v>
      </c>
      <c r="AB556" s="150">
        <v>18.5226191280344</v>
      </c>
      <c r="AC556" s="150">
        <v>21</v>
      </c>
      <c r="AD556" s="150">
        <v>217.27914266666701</v>
      </c>
      <c r="AE556" s="150">
        <v>0.67669999999999997</v>
      </c>
      <c r="AF556" s="150">
        <v>0.112839807028877</v>
      </c>
      <c r="AG556" s="150">
        <v>0.14344940935369699</v>
      </c>
      <c r="AH556" s="150">
        <v>0.26348922723002799</v>
      </c>
      <c r="AI556" s="150">
        <v>191.46601426163301</v>
      </c>
      <c r="AJ556" s="150">
        <v>5.3018544629152098</v>
      </c>
      <c r="AK556" s="150">
        <v>1.4113404827885401</v>
      </c>
      <c r="AL556" s="150">
        <v>2.4243269427780301</v>
      </c>
      <c r="AM556" s="150">
        <v>0</v>
      </c>
      <c r="AN556" s="150">
        <v>1.30121011487024</v>
      </c>
      <c r="AO556" s="150">
        <v>32</v>
      </c>
      <c r="AP556" s="150">
        <v>3.49576271186441E-2</v>
      </c>
      <c r="AQ556" s="150">
        <v>54.34</v>
      </c>
      <c r="AR556" s="150">
        <v>3.9752536568170602</v>
      </c>
      <c r="AS556" s="150">
        <v>-27448.21</v>
      </c>
      <c r="AT556" s="150">
        <v>0.33347612899304402</v>
      </c>
      <c r="AU556" s="150">
        <v>48464281.289999999</v>
      </c>
    </row>
    <row r="557" spans="1:47" ht="14.5" x14ac:dyDescent="0.35">
      <c r="A557" s="151" t="s">
        <v>1318</v>
      </c>
      <c r="B557" s="151" t="s">
        <v>485</v>
      </c>
      <c r="C557" s="151" t="s">
        <v>216</v>
      </c>
      <c r="D557" t="s">
        <v>1519</v>
      </c>
      <c r="E557" s="150">
        <v>87.265000000000001</v>
      </c>
      <c r="F557" t="s">
        <v>1519</v>
      </c>
      <c r="G557" s="175">
        <v>-571350</v>
      </c>
      <c r="H557" s="150">
        <v>0.47963882955634002</v>
      </c>
      <c r="I557" s="150">
        <v>-456350</v>
      </c>
      <c r="J557" s="150">
        <v>0.167952235372827</v>
      </c>
      <c r="K557" s="150">
        <v>0.60087011421470404</v>
      </c>
      <c r="L557" s="176">
        <v>283830.40000000002</v>
      </c>
      <c r="M557" s="175">
        <v>41605</v>
      </c>
      <c r="N557" s="150">
        <v>16</v>
      </c>
      <c r="O557" s="150">
        <v>14.1</v>
      </c>
      <c r="P557" s="150">
        <v>0</v>
      </c>
      <c r="Q557" s="150">
        <v>-17.48</v>
      </c>
      <c r="R557" s="150">
        <v>14390.2</v>
      </c>
      <c r="S557" s="150">
        <v>487.92303399999997</v>
      </c>
      <c r="T557" s="150">
        <v>622.10813744777397</v>
      </c>
      <c r="U557" s="150">
        <v>0.50111837515750501</v>
      </c>
      <c r="V557" s="150">
        <v>0.21183090528167201</v>
      </c>
      <c r="W557" s="150">
        <v>2.0495035698601602E-3</v>
      </c>
      <c r="X557" s="150">
        <v>11286.3</v>
      </c>
      <c r="Y557" s="150">
        <v>40.159999999999997</v>
      </c>
      <c r="Z557" s="150">
        <v>57744.0824203187</v>
      </c>
      <c r="AA557" s="150">
        <v>10.5660377358491</v>
      </c>
      <c r="AB557" s="150">
        <v>12.149477938246999</v>
      </c>
      <c r="AC557" s="150">
        <v>7</v>
      </c>
      <c r="AD557" s="150">
        <v>69.703290571428596</v>
      </c>
      <c r="AE557" s="150">
        <v>0.43269999999999997</v>
      </c>
      <c r="AF557" s="150">
        <v>0.110894426464189</v>
      </c>
      <c r="AG557" s="150">
        <v>0.19326434213437299</v>
      </c>
      <c r="AH557" s="150">
        <v>0.308751111624541</v>
      </c>
      <c r="AI557" s="150">
        <v>254.48480876596599</v>
      </c>
      <c r="AJ557" s="150">
        <v>7.8443842666043899</v>
      </c>
      <c r="AK557" s="150">
        <v>1.1431324243571299</v>
      </c>
      <c r="AL557" s="150">
        <v>2.7606613566993401</v>
      </c>
      <c r="AM557" s="150">
        <v>0</v>
      </c>
      <c r="AN557" s="150">
        <v>0.88809556889850405</v>
      </c>
      <c r="AO557" s="150">
        <v>26</v>
      </c>
      <c r="AP557" s="150">
        <v>2.5751072961373401E-2</v>
      </c>
      <c r="AQ557" s="150">
        <v>7.96</v>
      </c>
      <c r="AR557" s="150">
        <v>3.7621098255874399</v>
      </c>
      <c r="AS557" s="150">
        <v>-56211.43</v>
      </c>
      <c r="AT557" s="150">
        <v>0.63434412713360699</v>
      </c>
      <c r="AU557" s="150">
        <v>7021295.0099999998</v>
      </c>
    </row>
    <row r="558" spans="1:47" ht="14.5" x14ac:dyDescent="0.35">
      <c r="A558" s="151" t="s">
        <v>1319</v>
      </c>
      <c r="B558" s="151" t="s">
        <v>313</v>
      </c>
      <c r="C558" s="151" t="s">
        <v>282</v>
      </c>
      <c r="D558" t="s">
        <v>1520</v>
      </c>
      <c r="E558" s="150">
        <v>89.766000000000005</v>
      </c>
      <c r="F558" t="s">
        <v>1520</v>
      </c>
      <c r="G558" s="175">
        <v>1987427</v>
      </c>
      <c r="H558" s="150">
        <v>0.68609858359794895</v>
      </c>
      <c r="I558" s="150">
        <v>1747266</v>
      </c>
      <c r="J558" s="150">
        <v>0</v>
      </c>
      <c r="K558" s="150">
        <v>0.65535897135878696</v>
      </c>
      <c r="L558" s="176">
        <v>123395.58</v>
      </c>
      <c r="M558" s="175">
        <v>39975</v>
      </c>
      <c r="N558" s="150">
        <v>44</v>
      </c>
      <c r="O558" s="150">
        <v>36.29</v>
      </c>
      <c r="P558" s="150">
        <v>0</v>
      </c>
      <c r="Q558" s="150">
        <v>-79.8</v>
      </c>
      <c r="R558" s="150">
        <v>9452.2000000000007</v>
      </c>
      <c r="S558" s="150">
        <v>3037.4762909999999</v>
      </c>
      <c r="T558" s="150">
        <v>3628.3353610079098</v>
      </c>
      <c r="U558" s="150">
        <v>0.37362619763078803</v>
      </c>
      <c r="V558" s="150">
        <v>0.13136512577309201</v>
      </c>
      <c r="W558" s="150">
        <v>9.8766203011656705E-4</v>
      </c>
      <c r="X558" s="150">
        <v>7912.9</v>
      </c>
      <c r="Y558" s="150">
        <v>165.77</v>
      </c>
      <c r="Z558" s="150">
        <v>58184.893647825302</v>
      </c>
      <c r="AA558" s="150">
        <v>12.389743589743601</v>
      </c>
      <c r="AB558" s="150">
        <v>18.323437841587701</v>
      </c>
      <c r="AC558" s="150">
        <v>19</v>
      </c>
      <c r="AD558" s="150">
        <v>159.867173210526</v>
      </c>
      <c r="AE558" s="150">
        <v>0.37719999999999998</v>
      </c>
      <c r="AF558" s="150">
        <v>0.12161788625944001</v>
      </c>
      <c r="AG558" s="150">
        <v>0.14311923987136299</v>
      </c>
      <c r="AH558" s="150">
        <v>0.267954802223277</v>
      </c>
      <c r="AI558" s="150">
        <v>165.90977236371799</v>
      </c>
      <c r="AJ558" s="150">
        <v>5.6536969562275399</v>
      </c>
      <c r="AK558" s="150">
        <v>1.48830255959456</v>
      </c>
      <c r="AL558" s="150">
        <v>2.2868143078537999</v>
      </c>
      <c r="AM558" s="150">
        <v>0</v>
      </c>
      <c r="AN558" s="150">
        <v>1.3084697704361501</v>
      </c>
      <c r="AO558" s="150">
        <v>148</v>
      </c>
      <c r="AP558" s="150">
        <v>1.1620400258231099E-2</v>
      </c>
      <c r="AQ558" s="150">
        <v>10.15</v>
      </c>
      <c r="AR558" s="150">
        <v>3.3957925171503698</v>
      </c>
      <c r="AS558" s="150">
        <v>14618.9399999999</v>
      </c>
      <c r="AT558" s="150">
        <v>0.59356659006246204</v>
      </c>
      <c r="AU558" s="150">
        <v>28710714.809999999</v>
      </c>
    </row>
    <row r="559" spans="1:47" ht="14.5" x14ac:dyDescent="0.35">
      <c r="A559" s="151" t="s">
        <v>1320</v>
      </c>
      <c r="B559" s="151" t="s">
        <v>314</v>
      </c>
      <c r="C559" s="151" t="s">
        <v>192</v>
      </c>
      <c r="D559" t="s">
        <v>1520</v>
      </c>
      <c r="E559" s="150">
        <v>65.593999999999994</v>
      </c>
      <c r="F559" t="s">
        <v>1520</v>
      </c>
      <c r="G559" s="175">
        <v>3037643</v>
      </c>
      <c r="H559" s="150">
        <v>0.49690587406859699</v>
      </c>
      <c r="I559" s="150">
        <v>3037643</v>
      </c>
      <c r="J559" s="150">
        <v>0</v>
      </c>
      <c r="K559" s="150">
        <v>0.63241349901376198</v>
      </c>
      <c r="L559" s="176">
        <v>49709.03</v>
      </c>
      <c r="M559" s="175">
        <v>24328</v>
      </c>
      <c r="N559" s="150">
        <v>32</v>
      </c>
      <c r="O559" s="150">
        <v>643.57000000000005</v>
      </c>
      <c r="P559" s="150">
        <v>329.65</v>
      </c>
      <c r="Q559" s="150">
        <v>-283.61</v>
      </c>
      <c r="R559" s="150">
        <v>14938.3</v>
      </c>
      <c r="S559" s="150">
        <v>4759.5135460000001</v>
      </c>
      <c r="T559" s="150">
        <v>6719.2273331527103</v>
      </c>
      <c r="U559" s="150">
        <v>0.99805823874421595</v>
      </c>
      <c r="V559" s="150">
        <v>0.18865068484879099</v>
      </c>
      <c r="W559" s="150">
        <v>6.8643170534638497E-3</v>
      </c>
      <c r="X559" s="150">
        <v>10581.4</v>
      </c>
      <c r="Y559" s="150">
        <v>360.56</v>
      </c>
      <c r="Z559" s="150">
        <v>54424.102645884203</v>
      </c>
      <c r="AA559" s="150">
        <v>13.227621483376</v>
      </c>
      <c r="AB559" s="150">
        <v>13.2003371033947</v>
      </c>
      <c r="AC559" s="150">
        <v>47</v>
      </c>
      <c r="AD559" s="150">
        <v>101.266245659574</v>
      </c>
      <c r="AE559" s="150">
        <v>0.83209999999999995</v>
      </c>
      <c r="AF559" s="150">
        <v>0.11127526808126099</v>
      </c>
      <c r="AG559" s="150">
        <v>0.174946648129404</v>
      </c>
      <c r="AH559" s="150">
        <v>0.29343025115097998</v>
      </c>
      <c r="AI559" s="150">
        <v>177.78581609692901</v>
      </c>
      <c r="AJ559" s="150">
        <v>10.4073843204825</v>
      </c>
      <c r="AK559" s="150">
        <v>1.78044728389197</v>
      </c>
      <c r="AL559" s="150">
        <v>5.5176933822121699</v>
      </c>
      <c r="AM559" s="150">
        <v>1</v>
      </c>
      <c r="AN559" s="150">
        <v>1.0219125089737</v>
      </c>
      <c r="AO559" s="150">
        <v>16</v>
      </c>
      <c r="AP559" s="150">
        <v>0.125</v>
      </c>
      <c r="AQ559" s="150">
        <v>137.25</v>
      </c>
      <c r="AR559" s="150">
        <v>3.7307071066633002</v>
      </c>
      <c r="AS559" s="150">
        <v>-152680.08000000101</v>
      </c>
      <c r="AT559" s="150">
        <v>0.79330119376400998</v>
      </c>
      <c r="AU559" s="150">
        <v>71098855.900000006</v>
      </c>
    </row>
    <row r="560" spans="1:47" ht="14.5" x14ac:dyDescent="0.35">
      <c r="A560" s="151" t="s">
        <v>1321</v>
      </c>
      <c r="B560" s="151" t="s">
        <v>765</v>
      </c>
      <c r="C560" s="151" t="s">
        <v>119</v>
      </c>
      <c r="D560" t="s">
        <v>1517</v>
      </c>
      <c r="E560" s="150">
        <v>88.76</v>
      </c>
      <c r="F560" t="s">
        <v>1517</v>
      </c>
      <c r="G560" s="175">
        <v>66847</v>
      </c>
      <c r="H560" s="150">
        <v>0.34850921614224001</v>
      </c>
      <c r="I560" s="150">
        <v>100930</v>
      </c>
      <c r="J560" s="150">
        <v>1.6086630881133501E-2</v>
      </c>
      <c r="K560" s="150">
        <v>0.73523150782272195</v>
      </c>
      <c r="L560" s="176">
        <v>147188.87</v>
      </c>
      <c r="M560" s="175">
        <v>41972</v>
      </c>
      <c r="N560" s="150">
        <v>0</v>
      </c>
      <c r="O560" s="150">
        <v>29.57</v>
      </c>
      <c r="P560" s="150">
        <v>0</v>
      </c>
      <c r="Q560" s="150">
        <v>51.31</v>
      </c>
      <c r="R560" s="150">
        <v>10988.9</v>
      </c>
      <c r="S560" s="150">
        <v>2012.113711</v>
      </c>
      <c r="T560" s="150">
        <v>2336.2140634412699</v>
      </c>
      <c r="U560" s="150">
        <v>0.35962372108700402</v>
      </c>
      <c r="V560" s="150">
        <v>0.11079822217860701</v>
      </c>
      <c r="W560" s="150">
        <v>3.4764933819388902E-4</v>
      </c>
      <c r="X560" s="150">
        <v>9464.4</v>
      </c>
      <c r="Y560" s="150">
        <v>128</v>
      </c>
      <c r="Z560" s="150">
        <v>57376.875</v>
      </c>
      <c r="AA560" s="150">
        <v>17.124031007751899</v>
      </c>
      <c r="AB560" s="150">
        <v>15.7196383671875</v>
      </c>
      <c r="AC560" s="150">
        <v>18</v>
      </c>
      <c r="AD560" s="150">
        <v>111.78409505555599</v>
      </c>
      <c r="AE560" s="150">
        <v>0.54359999999999997</v>
      </c>
      <c r="AF560" s="150">
        <v>0.14244483221728099</v>
      </c>
      <c r="AG560" s="150">
        <v>0.183766999672974</v>
      </c>
      <c r="AH560" s="150">
        <v>0.32870273028020403</v>
      </c>
      <c r="AI560" s="150">
        <v>174.484174567607</v>
      </c>
      <c r="AJ560" s="150">
        <v>5.2484711833702704</v>
      </c>
      <c r="AK560" s="150">
        <v>0.83330489743136904</v>
      </c>
      <c r="AL560" s="150">
        <v>3.6010436877994301</v>
      </c>
      <c r="AM560" s="150">
        <v>0.5</v>
      </c>
      <c r="AN560" s="150">
        <v>1.24330315710971</v>
      </c>
      <c r="AO560" s="150">
        <v>196</v>
      </c>
      <c r="AP560" s="150">
        <v>1.92012288786482E-2</v>
      </c>
      <c r="AQ560" s="150">
        <v>6.49</v>
      </c>
      <c r="AR560" s="150">
        <v>2.6952783541565499</v>
      </c>
      <c r="AS560" s="150">
        <v>46014.13</v>
      </c>
      <c r="AT560" s="150">
        <v>0.44834278586488202</v>
      </c>
      <c r="AU560" s="150">
        <v>22110940.899999999</v>
      </c>
    </row>
    <row r="561" spans="1:47" ht="14.5" x14ac:dyDescent="0.35">
      <c r="A561" s="151" t="s">
        <v>1322</v>
      </c>
      <c r="B561" s="151" t="s">
        <v>315</v>
      </c>
      <c r="C561" s="151" t="s">
        <v>109</v>
      </c>
      <c r="D561" t="s">
        <v>1516</v>
      </c>
      <c r="E561" s="150">
        <v>63.603000000000002</v>
      </c>
      <c r="F561" t="s">
        <v>1516</v>
      </c>
      <c r="G561" s="175">
        <v>3637302</v>
      </c>
      <c r="H561" s="150">
        <v>0.81494604160145001</v>
      </c>
      <c r="I561" s="150">
        <v>3789859</v>
      </c>
      <c r="J561" s="150">
        <v>2.56960518518407E-2</v>
      </c>
      <c r="K561" s="150">
        <v>0.55755016972976401</v>
      </c>
      <c r="L561" s="176">
        <v>150298.73000000001</v>
      </c>
      <c r="M561" s="175">
        <v>27767</v>
      </c>
      <c r="N561" s="150">
        <v>8</v>
      </c>
      <c r="O561" s="150">
        <v>353.64</v>
      </c>
      <c r="P561" s="150">
        <v>109.19</v>
      </c>
      <c r="Q561" s="150">
        <v>-51.63</v>
      </c>
      <c r="R561" s="150">
        <v>18610.400000000001</v>
      </c>
      <c r="S561" s="150">
        <v>1646.8681750000001</v>
      </c>
      <c r="T561" s="150">
        <v>2422.1880325816101</v>
      </c>
      <c r="U561" s="150">
        <v>1</v>
      </c>
      <c r="V561" s="150">
        <v>0.221244437491179</v>
      </c>
      <c r="W561" s="150">
        <v>6.2904330518136304E-3</v>
      </c>
      <c r="X561" s="150">
        <v>12653.4</v>
      </c>
      <c r="Y561" s="150">
        <v>123.47</v>
      </c>
      <c r="Z561" s="150">
        <v>61706.140600955703</v>
      </c>
      <c r="AA561" s="150">
        <v>8.6870229007633597</v>
      </c>
      <c r="AB561" s="150">
        <v>13.3382050295618</v>
      </c>
      <c r="AC561" s="150">
        <v>19</v>
      </c>
      <c r="AD561" s="150">
        <v>86.6772723684211</v>
      </c>
      <c r="AE561" s="150">
        <v>0.88749999999999996</v>
      </c>
      <c r="AF561" s="150">
        <v>0.11502996155563699</v>
      </c>
      <c r="AG561" s="150">
        <v>0.153511319777765</v>
      </c>
      <c r="AH561" s="150">
        <v>0.27827151436671899</v>
      </c>
      <c r="AI561" s="150">
        <v>293.94823905683899</v>
      </c>
      <c r="AJ561" s="150">
        <v>6.75915371807955</v>
      </c>
      <c r="AK561" s="150">
        <v>1.56834352419158</v>
      </c>
      <c r="AL561" s="150">
        <v>3.1981077022231199</v>
      </c>
      <c r="AM561" s="150">
        <v>1.9</v>
      </c>
      <c r="AN561" s="150">
        <v>0.99831620833488299</v>
      </c>
      <c r="AO561" s="150">
        <v>8</v>
      </c>
      <c r="AP561" s="150">
        <v>0.193798449612403</v>
      </c>
      <c r="AQ561" s="150">
        <v>100.75</v>
      </c>
      <c r="AR561" s="150">
        <v>2.4061906001587801</v>
      </c>
      <c r="AS561" s="150">
        <v>37480.99</v>
      </c>
      <c r="AT561" s="150">
        <v>0.73695435074314097</v>
      </c>
      <c r="AU561" s="150">
        <v>30648864.07</v>
      </c>
    </row>
    <row r="562" spans="1:47" ht="14.5" x14ac:dyDescent="0.35">
      <c r="A562" s="151" t="s">
        <v>1323</v>
      </c>
      <c r="B562" s="151" t="s">
        <v>316</v>
      </c>
      <c r="C562" s="151" t="s">
        <v>317</v>
      </c>
      <c r="D562" t="s">
        <v>1516</v>
      </c>
      <c r="E562" s="150">
        <v>84.399000000000001</v>
      </c>
      <c r="F562" t="s">
        <v>1516</v>
      </c>
      <c r="G562" s="175">
        <v>1877347</v>
      </c>
      <c r="H562" s="150">
        <v>0.33299759622077302</v>
      </c>
      <c r="I562" s="150">
        <v>1722562</v>
      </c>
      <c r="J562" s="150">
        <v>2.5512718268978301E-3</v>
      </c>
      <c r="K562" s="150">
        <v>0.65607590941101901</v>
      </c>
      <c r="L562" s="176">
        <v>86341.08</v>
      </c>
      <c r="M562" s="175">
        <v>29878</v>
      </c>
      <c r="N562" s="150">
        <v>22</v>
      </c>
      <c r="O562" s="150">
        <v>47.06</v>
      </c>
      <c r="P562" s="150">
        <v>0</v>
      </c>
      <c r="Q562" s="150">
        <v>-133.22999999999999</v>
      </c>
      <c r="R562" s="150">
        <v>10178.6</v>
      </c>
      <c r="S562" s="150">
        <v>2161.465111</v>
      </c>
      <c r="T562" s="150">
        <v>2764.2721130263099</v>
      </c>
      <c r="U562" s="150">
        <v>0.56215422345533295</v>
      </c>
      <c r="V562" s="150">
        <v>0.189929146166079</v>
      </c>
      <c r="W562" s="150">
        <v>9.1146805468839201E-3</v>
      </c>
      <c r="X562" s="150">
        <v>7958.9</v>
      </c>
      <c r="Y562" s="150">
        <v>139.88</v>
      </c>
      <c r="Z562" s="150">
        <v>52120.302545038598</v>
      </c>
      <c r="AA562" s="150">
        <v>12.6028368794326</v>
      </c>
      <c r="AB562" s="150">
        <v>15.4522813197026</v>
      </c>
      <c r="AC562" s="150">
        <v>23</v>
      </c>
      <c r="AD562" s="150">
        <v>93.976743956521702</v>
      </c>
      <c r="AE562" s="150">
        <v>0.65459999999999996</v>
      </c>
      <c r="AF562" s="150">
        <v>0.109585006511186</v>
      </c>
      <c r="AG562" s="150">
        <v>0.14048449536475899</v>
      </c>
      <c r="AH562" s="150">
        <v>0.25626025799973701</v>
      </c>
      <c r="AI562" s="150">
        <v>181.795208259552</v>
      </c>
      <c r="AJ562" s="150">
        <v>4.7033380074514399</v>
      </c>
      <c r="AK562" s="150">
        <v>0.90492624903294105</v>
      </c>
      <c r="AL562" s="150">
        <v>2.8152202858422601</v>
      </c>
      <c r="AM562" s="150">
        <v>2.5</v>
      </c>
      <c r="AN562" s="150">
        <v>1.1969614770242001</v>
      </c>
      <c r="AO562" s="150">
        <v>5</v>
      </c>
      <c r="AP562" s="150">
        <v>0</v>
      </c>
      <c r="AQ562" s="150">
        <v>172.4</v>
      </c>
      <c r="AR562" s="150">
        <v>3.7827284520623499</v>
      </c>
      <c r="AS562" s="150">
        <v>-102936.53</v>
      </c>
      <c r="AT562" s="150">
        <v>0.50627439641538796</v>
      </c>
      <c r="AU562" s="150">
        <v>22000687.260000002</v>
      </c>
    </row>
    <row r="563" spans="1:47" ht="14.5" x14ac:dyDescent="0.35">
      <c r="A563" s="151" t="s">
        <v>1324</v>
      </c>
      <c r="B563" s="151" t="s">
        <v>581</v>
      </c>
      <c r="C563" s="151" t="s">
        <v>237</v>
      </c>
      <c r="D563" t="s">
        <v>1518</v>
      </c>
      <c r="E563" s="150">
        <v>82.650999999999996</v>
      </c>
      <c r="F563" t="s">
        <v>1516</v>
      </c>
      <c r="G563" s="175">
        <v>-935769</v>
      </c>
      <c r="H563" s="150">
        <v>0.27440566651445097</v>
      </c>
      <c r="I563" s="150">
        <v>-1082713</v>
      </c>
      <c r="J563" s="150">
        <v>0</v>
      </c>
      <c r="K563" s="150">
        <v>0.85485204818276195</v>
      </c>
      <c r="L563" s="176">
        <v>103325.39</v>
      </c>
      <c r="M563" s="175">
        <v>34842</v>
      </c>
      <c r="N563" s="150">
        <v>57</v>
      </c>
      <c r="O563" s="150">
        <v>297.16000000000003</v>
      </c>
      <c r="P563" s="150">
        <v>0</v>
      </c>
      <c r="Q563" s="150">
        <v>-114.39</v>
      </c>
      <c r="R563" s="150">
        <v>12558.3</v>
      </c>
      <c r="S563" s="150">
        <v>6979.1772449999999</v>
      </c>
      <c r="T563" s="150">
        <v>8814.9842431173201</v>
      </c>
      <c r="U563" s="150">
        <v>0.53534443743733895</v>
      </c>
      <c r="V563" s="150">
        <v>0.152153635553642</v>
      </c>
      <c r="W563" s="150">
        <v>1.1014280953399101E-2</v>
      </c>
      <c r="X563" s="150">
        <v>9942.9</v>
      </c>
      <c r="Y563" s="150">
        <v>443</v>
      </c>
      <c r="Z563" s="150">
        <v>70359.671218961594</v>
      </c>
      <c r="AA563" s="150">
        <v>15.594017094017101</v>
      </c>
      <c r="AB563" s="150">
        <v>15.7543504401806</v>
      </c>
      <c r="AC563" s="150">
        <v>43</v>
      </c>
      <c r="AD563" s="150">
        <v>162.30644755814001</v>
      </c>
      <c r="AE563" s="150">
        <v>0.55469999999999997</v>
      </c>
      <c r="AF563" s="150">
        <v>0.121202035922892</v>
      </c>
      <c r="AG563" s="150">
        <v>0.14988066240383099</v>
      </c>
      <c r="AH563" s="150">
        <v>0.27530075701995699</v>
      </c>
      <c r="AI563" s="150">
        <v>0</v>
      </c>
      <c r="AJ563" t="s">
        <v>1581</v>
      </c>
      <c r="AK563" t="s">
        <v>1581</v>
      </c>
      <c r="AL563" t="s">
        <v>1581</v>
      </c>
      <c r="AM563" s="150">
        <v>3.2</v>
      </c>
      <c r="AN563" s="150">
        <v>0.68844707252366999</v>
      </c>
      <c r="AO563" s="150">
        <v>19</v>
      </c>
      <c r="AP563" s="150">
        <v>5.0729927007299301E-2</v>
      </c>
      <c r="AQ563" s="150">
        <v>110.32</v>
      </c>
      <c r="AR563" s="150">
        <v>4.4979546128332197</v>
      </c>
      <c r="AS563" s="150">
        <v>-212796.16</v>
      </c>
      <c r="AT563" s="150">
        <v>0.36927784824521298</v>
      </c>
      <c r="AU563" s="150">
        <v>87646317.439999998</v>
      </c>
    </row>
    <row r="564" spans="1:47" ht="14.5" x14ac:dyDescent="0.35">
      <c r="A564" s="151" t="s">
        <v>1325</v>
      </c>
      <c r="B564" s="151" t="s">
        <v>695</v>
      </c>
      <c r="C564" s="151" t="s">
        <v>250</v>
      </c>
      <c r="D564" t="s">
        <v>1518</v>
      </c>
      <c r="E564" s="150">
        <v>83.572000000000003</v>
      </c>
      <c r="F564" t="s">
        <v>1516</v>
      </c>
      <c r="G564" s="175">
        <v>402886</v>
      </c>
      <c r="H564" s="150">
        <v>0.37660550263401299</v>
      </c>
      <c r="I564" s="150">
        <v>477372</v>
      </c>
      <c r="J564" s="150">
        <v>1.6954923193686501E-2</v>
      </c>
      <c r="K564" s="150">
        <v>0.64214069856435896</v>
      </c>
      <c r="L564" s="176">
        <v>64167.07</v>
      </c>
      <c r="M564" s="175">
        <v>32021</v>
      </c>
      <c r="N564" s="150">
        <v>10</v>
      </c>
      <c r="O564" s="150">
        <v>17.75</v>
      </c>
      <c r="P564" s="150">
        <v>0</v>
      </c>
      <c r="Q564" s="150">
        <v>116.91</v>
      </c>
      <c r="R564" s="150">
        <v>11612.7</v>
      </c>
      <c r="S564" s="150">
        <v>1433.554922</v>
      </c>
      <c r="T564" s="150">
        <v>1961.31949974892</v>
      </c>
      <c r="U564" s="150">
        <v>0.88374383747538099</v>
      </c>
      <c r="V564" s="150">
        <v>0.152784223777371</v>
      </c>
      <c r="W564" s="150">
        <v>0</v>
      </c>
      <c r="X564" s="150">
        <v>8487.9</v>
      </c>
      <c r="Y564" s="150">
        <v>102.33</v>
      </c>
      <c r="Z564" s="150">
        <v>53848.353757451398</v>
      </c>
      <c r="AA564" s="150">
        <v>8.6822429906542098</v>
      </c>
      <c r="AB564" s="150">
        <v>14.0091363432034</v>
      </c>
      <c r="AC564" s="150">
        <v>14.2</v>
      </c>
      <c r="AD564" s="150">
        <v>100.954571971831</v>
      </c>
      <c r="AE564" s="150">
        <v>0.66569999999999996</v>
      </c>
      <c r="AF564" s="150">
        <v>0.11392850572815801</v>
      </c>
      <c r="AG564" s="150">
        <v>0.17518561724307399</v>
      </c>
      <c r="AH564" s="150">
        <v>0.295152751229324</v>
      </c>
      <c r="AI564" s="150">
        <v>184.31801666263601</v>
      </c>
      <c r="AJ564" s="150">
        <v>7.2772437270559696</v>
      </c>
      <c r="AK564" s="150">
        <v>1.4534887030238799</v>
      </c>
      <c r="AL564" s="150">
        <v>4.31927037051054</v>
      </c>
      <c r="AM564" s="150">
        <v>1</v>
      </c>
      <c r="AN564" s="150">
        <v>1.5059744557036601</v>
      </c>
      <c r="AO564" s="150">
        <v>112</v>
      </c>
      <c r="AP564" s="150">
        <v>2.2446689113355799E-3</v>
      </c>
      <c r="AQ564" s="150">
        <v>7.71</v>
      </c>
      <c r="AR564" s="150">
        <v>3.33241050677068</v>
      </c>
      <c r="AS564" s="150">
        <v>88033.059999999896</v>
      </c>
      <c r="AT564" s="150">
        <v>0.604933611016234</v>
      </c>
      <c r="AU564" s="150">
        <v>16647408.27</v>
      </c>
    </row>
    <row r="565" spans="1:47" ht="14.5" x14ac:dyDescent="0.35">
      <c r="A565" s="151" t="s">
        <v>1326</v>
      </c>
      <c r="B565" s="151" t="s">
        <v>660</v>
      </c>
      <c r="C565" s="151" t="s">
        <v>210</v>
      </c>
      <c r="D565" t="s">
        <v>1517</v>
      </c>
      <c r="E565" s="150">
        <v>86.102000000000004</v>
      </c>
      <c r="F565" t="s">
        <v>1517</v>
      </c>
      <c r="G565" s="175">
        <v>-320326</v>
      </c>
      <c r="H565" s="150">
        <v>4.8590700764613803E-2</v>
      </c>
      <c r="I565" s="150">
        <v>30240</v>
      </c>
      <c r="J565" s="150">
        <v>9.9112943454131592E-3</v>
      </c>
      <c r="K565" s="150">
        <v>0.70386513831585196</v>
      </c>
      <c r="L565" s="176">
        <v>139265.06</v>
      </c>
      <c r="M565" s="175">
        <v>41224</v>
      </c>
      <c r="N565" s="150">
        <v>64</v>
      </c>
      <c r="O565" s="150">
        <v>74.72</v>
      </c>
      <c r="P565" s="150">
        <v>0</v>
      </c>
      <c r="Q565" s="150">
        <v>-81.39</v>
      </c>
      <c r="R565" s="150">
        <v>9942.7999999999993</v>
      </c>
      <c r="S565" s="150">
        <v>1028.1649379999999</v>
      </c>
      <c r="T565" s="150">
        <v>1224.5439956667201</v>
      </c>
      <c r="U565" s="150">
        <v>0.37683129494151302</v>
      </c>
      <c r="V565" s="150">
        <v>0.137259500673617</v>
      </c>
      <c r="W565" s="150">
        <v>0</v>
      </c>
      <c r="X565" s="150">
        <v>8348.2999999999993</v>
      </c>
      <c r="Y565" s="150">
        <v>76.7</v>
      </c>
      <c r="Z565" s="150">
        <v>53456.226597131703</v>
      </c>
      <c r="AA565" s="150">
        <v>15.125</v>
      </c>
      <c r="AB565" s="150">
        <v>13.405018748370299</v>
      </c>
      <c r="AC565" s="150">
        <v>7.1</v>
      </c>
      <c r="AD565" s="150">
        <v>144.811963098592</v>
      </c>
      <c r="AE565" s="150">
        <v>0.27739999999999998</v>
      </c>
      <c r="AF565" s="150">
        <v>0.113427740022323</v>
      </c>
      <c r="AG565" s="150">
        <v>0.16934628642160099</v>
      </c>
      <c r="AH565" s="150">
        <v>0.28839725617456402</v>
      </c>
      <c r="AI565" s="150">
        <v>198.477882738304</v>
      </c>
      <c r="AJ565" s="150">
        <v>6.7121271340925599</v>
      </c>
      <c r="AK565" s="150">
        <v>0.92597433208538305</v>
      </c>
      <c r="AL565" s="150">
        <v>2.6251885155928401</v>
      </c>
      <c r="AM565" s="150">
        <v>0.5</v>
      </c>
      <c r="AN565" s="150">
        <v>0.99887485444481205</v>
      </c>
      <c r="AO565" s="150">
        <v>56</v>
      </c>
      <c r="AP565" s="150">
        <v>4.2910447761194001E-2</v>
      </c>
      <c r="AQ565" s="150">
        <v>8.6999999999999993</v>
      </c>
      <c r="AR565" s="150">
        <v>3.9714334053952398</v>
      </c>
      <c r="AS565" s="150">
        <v>-15365.4</v>
      </c>
      <c r="AT565" s="150">
        <v>0.41611352179112499</v>
      </c>
      <c r="AU565" s="150">
        <v>10222807.75</v>
      </c>
    </row>
    <row r="566" spans="1:47" ht="14.5" x14ac:dyDescent="0.35">
      <c r="A566" s="151" t="s">
        <v>1327</v>
      </c>
      <c r="B566" s="151" t="s">
        <v>391</v>
      </c>
      <c r="C566" s="151" t="s">
        <v>392</v>
      </c>
      <c r="D566" t="s">
        <v>1517</v>
      </c>
      <c r="E566" s="150">
        <v>93.408000000000001</v>
      </c>
      <c r="F566" t="s">
        <v>1517</v>
      </c>
      <c r="G566" s="175">
        <v>117453</v>
      </c>
      <c r="H566" s="150">
        <v>0.282312299653878</v>
      </c>
      <c r="I566" s="150">
        <v>164597</v>
      </c>
      <c r="J566" s="150">
        <v>0</v>
      </c>
      <c r="K566" s="150">
        <v>0.73660560121264096</v>
      </c>
      <c r="L566" s="176">
        <v>112367.6</v>
      </c>
      <c r="M566" s="175">
        <v>37682</v>
      </c>
      <c r="N566" s="150">
        <v>0</v>
      </c>
      <c r="O566" s="150">
        <v>4.8</v>
      </c>
      <c r="P566" s="150">
        <v>0</v>
      </c>
      <c r="Q566" s="150">
        <v>-12.69</v>
      </c>
      <c r="R566" s="150">
        <v>10541.9</v>
      </c>
      <c r="S566" s="150">
        <v>1779.025854</v>
      </c>
      <c r="T566" s="150">
        <v>2068.3063780595999</v>
      </c>
      <c r="U566" s="150">
        <v>0.33437554190822899</v>
      </c>
      <c r="V566" s="150">
        <v>0.10874267822754199</v>
      </c>
      <c r="W566" s="150">
        <v>1.81479470505773E-2</v>
      </c>
      <c r="X566" s="150">
        <v>9067.5</v>
      </c>
      <c r="Y566" s="150">
        <v>109.5</v>
      </c>
      <c r="Z566" s="150">
        <v>60451.236712328799</v>
      </c>
      <c r="AA566" s="150">
        <v>11.4621212121212</v>
      </c>
      <c r="AB566" s="150">
        <v>16.2468114520548</v>
      </c>
      <c r="AC566" s="150">
        <v>13</v>
      </c>
      <c r="AD566" s="150">
        <v>136.848142615385</v>
      </c>
      <c r="AE566" s="150">
        <v>0.44369999999999998</v>
      </c>
      <c r="AF566" s="150">
        <v>0.11333372443073</v>
      </c>
      <c r="AG566" s="150">
        <v>0.15030304379686599</v>
      </c>
      <c r="AH566" s="150">
        <v>0.27862920835732502</v>
      </c>
      <c r="AI566" s="150">
        <v>171.547253972623</v>
      </c>
      <c r="AJ566" s="150">
        <v>5.3340234020453003</v>
      </c>
      <c r="AK566" s="150">
        <v>2.0542769187416199</v>
      </c>
      <c r="AL566" s="150">
        <v>2.4719364848437202</v>
      </c>
      <c r="AM566" s="150">
        <v>1.5</v>
      </c>
      <c r="AN566" s="150">
        <v>1.1483148727668</v>
      </c>
      <c r="AO566" s="150">
        <v>55</v>
      </c>
      <c r="AP566" s="150">
        <v>2.75449101796407E-2</v>
      </c>
      <c r="AQ566" s="150">
        <v>14.67</v>
      </c>
      <c r="AR566" s="150">
        <v>3.6173991874884899</v>
      </c>
      <c r="AS566" s="150">
        <v>-11814.8100000001</v>
      </c>
      <c r="AT566" s="150">
        <v>0.53966175930696902</v>
      </c>
      <c r="AU566" s="150">
        <v>18754268.890000001</v>
      </c>
    </row>
    <row r="567" spans="1:47" ht="14.5" x14ac:dyDescent="0.35">
      <c r="A567" s="151" t="s">
        <v>1328</v>
      </c>
      <c r="B567" s="151" t="s">
        <v>651</v>
      </c>
      <c r="C567" s="151" t="s">
        <v>649</v>
      </c>
      <c r="D567" t="s">
        <v>1520</v>
      </c>
      <c r="E567" s="150">
        <v>79.123000000000005</v>
      </c>
      <c r="F567" t="s">
        <v>1520</v>
      </c>
      <c r="G567" s="175">
        <v>611690</v>
      </c>
      <c r="H567" s="150">
        <v>0.36217948874515798</v>
      </c>
      <c r="I567" s="150">
        <v>761690</v>
      </c>
      <c r="J567" s="150">
        <v>2.88152991718446E-2</v>
      </c>
      <c r="K567" s="150">
        <v>0.67608905511419504</v>
      </c>
      <c r="L567" s="176">
        <v>113251.18</v>
      </c>
      <c r="M567" s="175">
        <v>36543</v>
      </c>
      <c r="N567" t="s">
        <v>1581</v>
      </c>
      <c r="O567" s="150">
        <v>28.13</v>
      </c>
      <c r="P567" s="150">
        <v>0</v>
      </c>
      <c r="Q567" s="150">
        <v>3.81</v>
      </c>
      <c r="R567" s="150">
        <v>10344.700000000001</v>
      </c>
      <c r="S567" s="150">
        <v>1816.815249</v>
      </c>
      <c r="T567" s="150">
        <v>2474.02981042384</v>
      </c>
      <c r="U567" s="150">
        <v>0.98610377581655795</v>
      </c>
      <c r="V567" s="150">
        <v>0.16161122665698199</v>
      </c>
      <c r="W567" s="150">
        <v>0</v>
      </c>
      <c r="X567" s="150">
        <v>7596.7</v>
      </c>
      <c r="Y567" s="150">
        <v>103.6</v>
      </c>
      <c r="Z567" s="150">
        <v>55371.0318532819</v>
      </c>
      <c r="AA567" s="150">
        <v>14.4285714285714</v>
      </c>
      <c r="AB567" s="150">
        <v>17.536826727799198</v>
      </c>
      <c r="AC567" s="150">
        <v>13</v>
      </c>
      <c r="AD567" s="150">
        <v>139.75501915384601</v>
      </c>
      <c r="AE567" s="150">
        <v>0.54359999999999997</v>
      </c>
      <c r="AF567" s="150">
        <v>0.11512141870671699</v>
      </c>
      <c r="AG567" s="150">
        <v>0.19221420434550501</v>
      </c>
      <c r="AH567" s="150">
        <v>0.31136648859447702</v>
      </c>
      <c r="AI567" s="150">
        <v>187.691071058376</v>
      </c>
      <c r="AJ567" s="150">
        <v>4.90995504398827</v>
      </c>
      <c r="AK567" s="150">
        <v>1.0884019648093799</v>
      </c>
      <c r="AL567" s="150">
        <v>2.8297366568914999</v>
      </c>
      <c r="AM567" s="150">
        <v>1.5</v>
      </c>
      <c r="AN567" s="150">
        <v>1.2991198623807101</v>
      </c>
      <c r="AO567" s="150">
        <v>119</v>
      </c>
      <c r="AP567" s="150">
        <v>3.70051635111876E-2</v>
      </c>
      <c r="AQ567" s="150">
        <v>9.07</v>
      </c>
      <c r="AR567" s="150">
        <v>2.8274717545766599</v>
      </c>
      <c r="AS567" s="150">
        <v>-206082.4</v>
      </c>
      <c r="AT567" s="150">
        <v>0.65612370669592301</v>
      </c>
      <c r="AU567" s="150">
        <v>18794376.539999999</v>
      </c>
    </row>
    <row r="568" spans="1:47" ht="14.5" x14ac:dyDescent="0.35">
      <c r="A568" s="151" t="s">
        <v>1329</v>
      </c>
      <c r="B568" s="151" t="s">
        <v>762</v>
      </c>
      <c r="C568" s="151" t="s">
        <v>183</v>
      </c>
      <c r="D568" t="s">
        <v>1518</v>
      </c>
      <c r="E568" s="150">
        <v>104.639</v>
      </c>
      <c r="F568" t="s">
        <v>1516</v>
      </c>
      <c r="G568" s="175">
        <v>1443683</v>
      </c>
      <c r="H568" s="150">
        <v>1.00931692729633</v>
      </c>
      <c r="I568" s="150">
        <v>1448609</v>
      </c>
      <c r="J568" s="150">
        <v>3.6910373270297699E-3</v>
      </c>
      <c r="K568" s="150">
        <v>0.72440560643743901</v>
      </c>
      <c r="L568" s="176">
        <v>195374.47</v>
      </c>
      <c r="M568" s="175">
        <v>50185</v>
      </c>
      <c r="N568" s="150">
        <v>104</v>
      </c>
      <c r="O568" s="150">
        <v>22.6</v>
      </c>
      <c r="P568" s="150">
        <v>0</v>
      </c>
      <c r="Q568" s="150">
        <v>105.11</v>
      </c>
      <c r="R568" s="150">
        <v>10063.4</v>
      </c>
      <c r="S568" s="150">
        <v>1388.946561</v>
      </c>
      <c r="T568" s="150">
        <v>1530.55637728441</v>
      </c>
      <c r="U568" s="150">
        <v>0.178621241425861</v>
      </c>
      <c r="V568" s="150">
        <v>8.4536867217888598E-2</v>
      </c>
      <c r="W568" s="150">
        <v>4.3198206241139899E-3</v>
      </c>
      <c r="X568" s="150">
        <v>9132.2999999999993</v>
      </c>
      <c r="Y568" s="150">
        <v>78.25</v>
      </c>
      <c r="Z568" s="150">
        <v>62693.4644089457</v>
      </c>
      <c r="AA568" s="150">
        <v>14.6526315789474</v>
      </c>
      <c r="AB568" s="150">
        <v>17.750115795527201</v>
      </c>
      <c r="AC568" s="150">
        <v>8</v>
      </c>
      <c r="AD568" s="150">
        <v>173.618320125</v>
      </c>
      <c r="AE568" s="150">
        <v>0.27739999999999998</v>
      </c>
      <c r="AF568" s="150">
        <v>0.114657036719332</v>
      </c>
      <c r="AG568" s="150">
        <v>0.162126693911579</v>
      </c>
      <c r="AH568" s="150">
        <v>0.27849820239238798</v>
      </c>
      <c r="AI568" s="150">
        <v>152.40183167853399</v>
      </c>
      <c r="AJ568" s="150">
        <v>4.4281529492909</v>
      </c>
      <c r="AK568" s="150">
        <v>0.91378773420005899</v>
      </c>
      <c r="AL568" s="150">
        <v>2.3166098508111399</v>
      </c>
      <c r="AM568" s="150">
        <v>2.2799999999999998</v>
      </c>
      <c r="AN568" s="150">
        <v>1.1808558793089901</v>
      </c>
      <c r="AO568" s="150">
        <v>50</v>
      </c>
      <c r="AP568" s="150">
        <v>9.4614264919941807E-2</v>
      </c>
      <c r="AQ568" s="150">
        <v>10.8</v>
      </c>
      <c r="AR568" s="150">
        <v>4.6997157136255501</v>
      </c>
      <c r="AS568" s="150">
        <v>-38684.959999999999</v>
      </c>
      <c r="AT568" s="150">
        <v>0.20943930325912699</v>
      </c>
      <c r="AU568" s="150">
        <v>13977467.560000001</v>
      </c>
    </row>
    <row r="569" spans="1:47" ht="14.5" x14ac:dyDescent="0.35">
      <c r="A569" s="151" t="s">
        <v>1330</v>
      </c>
      <c r="B569" s="151" t="s">
        <v>642</v>
      </c>
      <c r="C569" s="151" t="s">
        <v>384</v>
      </c>
      <c r="D569" t="s">
        <v>1518</v>
      </c>
      <c r="E569" s="150">
        <v>96.616</v>
      </c>
      <c r="F569" t="s">
        <v>1516</v>
      </c>
      <c r="G569" s="175">
        <v>-1816898</v>
      </c>
      <c r="H569" s="150">
        <v>0.555124996191659</v>
      </c>
      <c r="I569" s="150">
        <v>-1819656</v>
      </c>
      <c r="J569" s="150">
        <v>0</v>
      </c>
      <c r="K569" s="150">
        <v>0.62218506763537695</v>
      </c>
      <c r="L569" s="176">
        <v>199407.62</v>
      </c>
      <c r="M569" s="175">
        <v>38066</v>
      </c>
      <c r="N569" s="150">
        <v>29</v>
      </c>
      <c r="O569" s="150">
        <v>10.52</v>
      </c>
      <c r="P569" s="150">
        <v>0</v>
      </c>
      <c r="Q569" s="150">
        <v>29.85</v>
      </c>
      <c r="R569" s="150">
        <v>13658.8</v>
      </c>
      <c r="S569" s="150">
        <v>894.451009</v>
      </c>
      <c r="T569" s="150">
        <v>1090.8962369758001</v>
      </c>
      <c r="U569" s="150">
        <v>0.354320908368498</v>
      </c>
      <c r="V569" s="150">
        <v>0.17084339607469801</v>
      </c>
      <c r="W569" s="150">
        <v>5.0832331276402E-3</v>
      </c>
      <c r="X569" s="150">
        <v>11199.2</v>
      </c>
      <c r="Y569" s="150">
        <v>67.67</v>
      </c>
      <c r="Z569" s="150">
        <v>54649.424855918398</v>
      </c>
      <c r="AA569" s="150">
        <v>12.972602739726</v>
      </c>
      <c r="AB569" s="150">
        <v>13.217836692773799</v>
      </c>
      <c r="AC569" s="150">
        <v>8.25</v>
      </c>
      <c r="AD569" s="150">
        <v>108.418304121212</v>
      </c>
      <c r="AE569" s="150">
        <v>0.59909999999999997</v>
      </c>
      <c r="AF569" s="150">
        <v>0.11132328981692</v>
      </c>
      <c r="AG569" s="150">
        <v>0.17984418734174801</v>
      </c>
      <c r="AH569" s="150">
        <v>0.293462900021072</v>
      </c>
      <c r="AI569" s="150">
        <v>287.29801567030302</v>
      </c>
      <c r="AJ569" s="150">
        <v>5.9359883101014104</v>
      </c>
      <c r="AK569" s="150">
        <v>1.4385543673679</v>
      </c>
      <c r="AL569" s="150">
        <v>1.94650396538171</v>
      </c>
      <c r="AM569" s="150">
        <v>0.5</v>
      </c>
      <c r="AN569" s="150">
        <v>1.95800744062872</v>
      </c>
      <c r="AO569" s="150">
        <v>176</v>
      </c>
      <c r="AP569" s="150">
        <v>3.7701974865350103E-2</v>
      </c>
      <c r="AQ569" s="150">
        <v>2.98</v>
      </c>
      <c r="AR569" s="150">
        <v>4.0217455232266204</v>
      </c>
      <c r="AS569" s="150">
        <v>-49122.76</v>
      </c>
      <c r="AT569" s="150">
        <v>0.67059135165122397</v>
      </c>
      <c r="AU569" s="150">
        <v>12217123.140000001</v>
      </c>
    </row>
    <row r="570" spans="1:47" ht="14.5" x14ac:dyDescent="0.35">
      <c r="A570" s="151" t="s">
        <v>1331</v>
      </c>
      <c r="B570" s="151" t="s">
        <v>414</v>
      </c>
      <c r="C570" s="151" t="s">
        <v>282</v>
      </c>
      <c r="D570" t="s">
        <v>1518</v>
      </c>
      <c r="E570" s="150">
        <v>91.984999999999999</v>
      </c>
      <c r="F570" t="s">
        <v>1516</v>
      </c>
      <c r="G570" s="175">
        <v>278501</v>
      </c>
      <c r="H570" s="150">
        <v>0.70307077148802799</v>
      </c>
      <c r="I570" s="150">
        <v>278501</v>
      </c>
      <c r="J570" s="150">
        <v>0</v>
      </c>
      <c r="K570" s="150">
        <v>0.70982578599678203</v>
      </c>
      <c r="L570" s="176">
        <v>150470.32</v>
      </c>
      <c r="M570" s="175">
        <v>43204</v>
      </c>
      <c r="N570" s="150">
        <v>13</v>
      </c>
      <c r="O570" s="150">
        <v>6.81</v>
      </c>
      <c r="P570" s="150">
        <v>0</v>
      </c>
      <c r="Q570" s="150">
        <v>17</v>
      </c>
      <c r="R570" s="150">
        <v>13839</v>
      </c>
      <c r="S570" s="150">
        <v>488.68399499999998</v>
      </c>
      <c r="T570" s="150">
        <v>569.61201442816798</v>
      </c>
      <c r="U570" s="150">
        <v>0.234451995916093</v>
      </c>
      <c r="V570" s="150">
        <v>0.13583016362138101</v>
      </c>
      <c r="W570" s="150">
        <v>0</v>
      </c>
      <c r="X570" s="150">
        <v>11872.8</v>
      </c>
      <c r="Y570" s="150">
        <v>27.23</v>
      </c>
      <c r="Z570" s="150">
        <v>51680.435549026799</v>
      </c>
      <c r="AA570" s="150">
        <v>14.909090909090899</v>
      </c>
      <c r="AB570" s="150">
        <v>17.946529379360999</v>
      </c>
      <c r="AC570" s="150">
        <v>3</v>
      </c>
      <c r="AD570" s="150">
        <v>162.894665</v>
      </c>
      <c r="AE570" s="150">
        <v>0.25509999999999999</v>
      </c>
      <c r="AF570" s="150">
        <v>0.124376485823169</v>
      </c>
      <c r="AG570" s="150">
        <v>0.166560274059533</v>
      </c>
      <c r="AH570" s="150">
        <v>0.29616634217917698</v>
      </c>
      <c r="AI570" s="150">
        <v>276.909007425136</v>
      </c>
      <c r="AJ570" s="150">
        <v>5.59980343036188</v>
      </c>
      <c r="AK570" s="150">
        <v>1.16395119752293</v>
      </c>
      <c r="AL570" s="150">
        <v>2.6901480923138301</v>
      </c>
      <c r="AM570" s="150">
        <v>5.4</v>
      </c>
      <c r="AN570" s="150">
        <v>0.72379325377664905</v>
      </c>
      <c r="AO570" s="150">
        <v>63</v>
      </c>
      <c r="AP570" s="150">
        <v>0</v>
      </c>
      <c r="AQ570" s="150">
        <v>1.95</v>
      </c>
      <c r="AR570" s="150">
        <v>4.0288027720402297</v>
      </c>
      <c r="AS570" s="150">
        <v>-22683.31</v>
      </c>
      <c r="AT570" s="150">
        <v>0.490353234870681</v>
      </c>
      <c r="AU570" s="150">
        <v>6762875.7199999997</v>
      </c>
    </row>
    <row r="571" spans="1:47" ht="14.5" x14ac:dyDescent="0.35">
      <c r="A571" s="151" t="s">
        <v>1332</v>
      </c>
      <c r="B571" s="151" t="s">
        <v>746</v>
      </c>
      <c r="C571" s="151" t="s">
        <v>192</v>
      </c>
      <c r="D571" t="s">
        <v>1518</v>
      </c>
      <c r="E571" s="150">
        <v>98.055999999999997</v>
      </c>
      <c r="F571" t="s">
        <v>1516</v>
      </c>
      <c r="G571" s="175">
        <v>689216</v>
      </c>
      <c r="H571" s="150">
        <v>0.40184449731112598</v>
      </c>
      <c r="I571" s="150">
        <v>689216</v>
      </c>
      <c r="J571" s="150">
        <v>0</v>
      </c>
      <c r="K571" s="150">
        <v>0.70146274212195103</v>
      </c>
      <c r="L571" s="176">
        <v>137237.46</v>
      </c>
      <c r="M571" s="175">
        <v>36931</v>
      </c>
      <c r="N571" s="150">
        <v>1</v>
      </c>
      <c r="O571" s="150">
        <v>12.26</v>
      </c>
      <c r="P571" s="150">
        <v>0</v>
      </c>
      <c r="Q571" s="150">
        <v>259.76</v>
      </c>
      <c r="R571" s="150">
        <v>10132.799999999999</v>
      </c>
      <c r="S571" s="150">
        <v>986.19713000000002</v>
      </c>
      <c r="T571" s="150">
        <v>1195.4270258781701</v>
      </c>
      <c r="U571" s="150">
        <v>0.49498933849057097</v>
      </c>
      <c r="V571" s="150">
        <v>0.15132415260628501</v>
      </c>
      <c r="W571" s="150">
        <v>2.0279921114757299E-3</v>
      </c>
      <c r="X571" s="150">
        <v>8359.2999999999993</v>
      </c>
      <c r="Y571" s="150">
        <v>60.32</v>
      </c>
      <c r="Z571" s="150">
        <v>55810.8667108753</v>
      </c>
      <c r="AA571" s="150">
        <v>11.295774647887299</v>
      </c>
      <c r="AB571" s="150">
        <v>16.3494219164456</v>
      </c>
      <c r="AC571" s="150">
        <v>9.15</v>
      </c>
      <c r="AD571" s="150">
        <v>107.78110710382499</v>
      </c>
      <c r="AE571" s="150">
        <v>0.27739999999999998</v>
      </c>
      <c r="AF571" s="150">
        <v>0.116008945009967</v>
      </c>
      <c r="AG571" s="150">
        <v>0.153009268577561</v>
      </c>
      <c r="AH571" s="150">
        <v>0.27120359796230298</v>
      </c>
      <c r="AI571" s="150">
        <v>160.56931741425799</v>
      </c>
      <c r="AJ571" s="150">
        <v>8.4264703542086306</v>
      </c>
      <c r="AK571" s="150">
        <v>1.8671620998654901</v>
      </c>
      <c r="AL571" s="150">
        <v>3.9934983865162001</v>
      </c>
      <c r="AM571" s="150">
        <v>1</v>
      </c>
      <c r="AN571" s="150">
        <v>0.870855688172676</v>
      </c>
      <c r="AO571" s="150">
        <v>13</v>
      </c>
      <c r="AP571" s="150">
        <v>8.9086859688196005E-3</v>
      </c>
      <c r="AQ571" s="150">
        <v>24.15</v>
      </c>
      <c r="AR571" s="150">
        <v>3.62782532128089</v>
      </c>
      <c r="AS571" s="150">
        <v>-7386.9699999999702</v>
      </c>
      <c r="AT571" s="150">
        <v>0.37797266308770899</v>
      </c>
      <c r="AU571" s="150">
        <v>9992962.7599999998</v>
      </c>
    </row>
    <row r="572" spans="1:47" ht="14.5" x14ac:dyDescent="0.35">
      <c r="A572" s="151" t="s">
        <v>1333</v>
      </c>
      <c r="B572" s="151" t="s">
        <v>393</v>
      </c>
      <c r="C572" s="151" t="s">
        <v>173</v>
      </c>
      <c r="D572" t="s">
        <v>1518</v>
      </c>
      <c r="E572" s="150">
        <v>82.8</v>
      </c>
      <c r="F572" t="s">
        <v>1516</v>
      </c>
      <c r="G572" s="175">
        <v>-352919</v>
      </c>
      <c r="H572" s="150">
        <v>0.27747649717453199</v>
      </c>
      <c r="I572" s="150">
        <v>-341974</v>
      </c>
      <c r="J572" s="150">
        <v>3.7146419459047099E-3</v>
      </c>
      <c r="K572" s="150">
        <v>0.67174871570633199</v>
      </c>
      <c r="L572" s="176">
        <v>170144.05</v>
      </c>
      <c r="M572" s="175">
        <v>38876</v>
      </c>
      <c r="N572" s="150">
        <v>40</v>
      </c>
      <c r="O572" s="150">
        <v>34.06</v>
      </c>
      <c r="P572" s="150">
        <v>0</v>
      </c>
      <c r="Q572" s="150">
        <v>-28.04</v>
      </c>
      <c r="R572" s="150">
        <v>13324.2</v>
      </c>
      <c r="S572" s="150">
        <v>999.87769500000002</v>
      </c>
      <c r="T572" s="150">
        <v>1205.7386409958799</v>
      </c>
      <c r="U572" s="150">
        <v>0.37402234080239199</v>
      </c>
      <c r="V572" s="150">
        <v>0.14920092101864499</v>
      </c>
      <c r="W572" s="150">
        <v>3.5061748227116899E-3</v>
      </c>
      <c r="X572" s="150">
        <v>11049.3</v>
      </c>
      <c r="Y572" s="150">
        <v>62.92</v>
      </c>
      <c r="Z572" s="150">
        <v>56731.460267005699</v>
      </c>
      <c r="AA572" s="150">
        <v>12.9571428571429</v>
      </c>
      <c r="AB572" s="150">
        <v>15.891253893833399</v>
      </c>
      <c r="AC572" s="150">
        <v>9.1</v>
      </c>
      <c r="AD572" s="150">
        <v>109.87666978022</v>
      </c>
      <c r="AE572" s="150">
        <v>0.72109999999999996</v>
      </c>
      <c r="AF572" s="150">
        <v>0.120752083051003</v>
      </c>
      <c r="AG572" s="150">
        <v>0.160646535488292</v>
      </c>
      <c r="AH572" s="150">
        <v>0.284056609696623</v>
      </c>
      <c r="AI572" s="150">
        <v>198.17123733318201</v>
      </c>
      <c r="AJ572" s="150">
        <v>6.0977976451826201</v>
      </c>
      <c r="AK572" s="150">
        <v>1.7579754929421101</v>
      </c>
      <c r="AL572" s="150">
        <v>2.9275939075534798</v>
      </c>
      <c r="AM572" s="150">
        <v>0.5</v>
      </c>
      <c r="AN572" s="150">
        <v>1.2948188917071</v>
      </c>
      <c r="AO572" s="150">
        <v>68</v>
      </c>
      <c r="AP572" s="150">
        <v>1.5706806282722498E-2</v>
      </c>
      <c r="AQ572" s="150">
        <v>4.72</v>
      </c>
      <c r="AR572" s="150">
        <v>3.7110977746171101</v>
      </c>
      <c r="AS572" s="150">
        <v>6757.9299999999903</v>
      </c>
      <c r="AT572" s="150">
        <v>0.45720036233476002</v>
      </c>
      <c r="AU572" s="150">
        <v>13322552.689999999</v>
      </c>
    </row>
    <row r="573" spans="1:47" ht="14.5" x14ac:dyDescent="0.35">
      <c r="A573" s="151" t="s">
        <v>1334</v>
      </c>
      <c r="B573" s="151" t="s">
        <v>318</v>
      </c>
      <c r="C573" s="151" t="s">
        <v>208</v>
      </c>
      <c r="D573" t="s">
        <v>1519</v>
      </c>
      <c r="E573" s="150">
        <v>79.677999999999997</v>
      </c>
      <c r="F573" t="s">
        <v>1519</v>
      </c>
      <c r="G573" s="175">
        <v>30236</v>
      </c>
      <c r="H573" s="150">
        <v>0.55309776101456398</v>
      </c>
      <c r="I573" s="150">
        <v>58595</v>
      </c>
      <c r="J573" s="150">
        <v>0</v>
      </c>
      <c r="K573" s="150">
        <v>0.70685084724592395</v>
      </c>
      <c r="L573" s="176">
        <v>80771.81</v>
      </c>
      <c r="M573" s="175">
        <v>31788</v>
      </c>
      <c r="N573" s="150">
        <v>37</v>
      </c>
      <c r="O573" s="150">
        <v>20.72</v>
      </c>
      <c r="P573" s="150">
        <v>0</v>
      </c>
      <c r="Q573" s="150">
        <v>-110.93</v>
      </c>
      <c r="R573" s="150">
        <v>17205.900000000001</v>
      </c>
      <c r="S573" s="150">
        <v>1303.181902</v>
      </c>
      <c r="T573" s="150">
        <v>1794.48333793898</v>
      </c>
      <c r="U573" s="150">
        <v>0.99989865190745997</v>
      </c>
      <c r="V573" s="150">
        <v>0.169280397204288</v>
      </c>
      <c r="W573" s="150">
        <v>0</v>
      </c>
      <c r="X573" s="150">
        <v>12495.2</v>
      </c>
      <c r="Y573" s="150">
        <v>102.14</v>
      </c>
      <c r="Z573" s="150">
        <v>57859.947131388297</v>
      </c>
      <c r="AA573" s="150">
        <v>13.063063063063099</v>
      </c>
      <c r="AB573" s="150">
        <v>12.7587811043666</v>
      </c>
      <c r="AC573" s="150">
        <v>8.3000000000000007</v>
      </c>
      <c r="AD573" s="150">
        <v>157.009867710843</v>
      </c>
      <c r="AE573" s="150">
        <v>0.69899999999999995</v>
      </c>
      <c r="AF573" s="150">
        <v>0.10650790173074701</v>
      </c>
      <c r="AG573" s="150">
        <v>0.203915601968233</v>
      </c>
      <c r="AH573" s="150">
        <v>0.31225858958007102</v>
      </c>
      <c r="AI573" s="150">
        <v>217.99873031078999</v>
      </c>
      <c r="AJ573" s="150">
        <v>22.9202141911775</v>
      </c>
      <c r="AK573" s="150">
        <v>1.4464884614843101</v>
      </c>
      <c r="AL573" s="150">
        <v>2.6318747096011199</v>
      </c>
      <c r="AM573" s="150">
        <v>0.5</v>
      </c>
      <c r="AN573" s="150">
        <v>1.53477437621854</v>
      </c>
      <c r="AO573" s="150">
        <v>85</v>
      </c>
      <c r="AP573" s="150">
        <v>2.23350253807107E-2</v>
      </c>
      <c r="AQ573" s="150">
        <v>10.65</v>
      </c>
      <c r="AR573" s="150">
        <v>2.4962535539203299</v>
      </c>
      <c r="AS573" s="150">
        <v>28790.819999999901</v>
      </c>
      <c r="AT573" s="150">
        <v>0.72075296685805401</v>
      </c>
      <c r="AU573" s="150">
        <v>22422405.899999999</v>
      </c>
    </row>
    <row r="574" spans="1:47" ht="14.5" x14ac:dyDescent="0.35">
      <c r="A574" s="151" t="s">
        <v>1335</v>
      </c>
      <c r="B574" s="151" t="s">
        <v>319</v>
      </c>
      <c r="C574" s="151" t="s">
        <v>168</v>
      </c>
      <c r="D574" t="s">
        <v>1520</v>
      </c>
      <c r="E574" s="150">
        <v>81.543999999999997</v>
      </c>
      <c r="F574" t="s">
        <v>1520</v>
      </c>
      <c r="G574" s="175">
        <v>-1146737</v>
      </c>
      <c r="H574" s="150">
        <v>0.37389214888406802</v>
      </c>
      <c r="I574" s="150">
        <v>50058</v>
      </c>
      <c r="J574" s="150">
        <v>1.2639257097920799E-2</v>
      </c>
      <c r="K574" s="150">
        <v>0.70555018066403696</v>
      </c>
      <c r="L574" s="176">
        <v>63593.91</v>
      </c>
      <c r="M574" s="175">
        <v>30079</v>
      </c>
      <c r="N574" s="150">
        <v>1</v>
      </c>
      <c r="O574" s="150">
        <v>20.29</v>
      </c>
      <c r="P574" s="150">
        <v>0.49</v>
      </c>
      <c r="Q574" s="150">
        <v>-58</v>
      </c>
      <c r="R574" s="150">
        <v>15472.7</v>
      </c>
      <c r="S574" s="150">
        <v>700.33031800000003</v>
      </c>
      <c r="T574" s="150">
        <v>954.32838684776596</v>
      </c>
      <c r="U574" s="150">
        <v>0.99897178662483699</v>
      </c>
      <c r="V574" s="150">
        <v>0.15461680897841701</v>
      </c>
      <c r="W574" s="150">
        <v>0</v>
      </c>
      <c r="X574" s="150">
        <v>11354.6</v>
      </c>
      <c r="Y574" s="150">
        <v>62.96</v>
      </c>
      <c r="Z574" s="150">
        <v>53941.670743329101</v>
      </c>
      <c r="AA574" s="150">
        <v>9.9428571428571395</v>
      </c>
      <c r="AB574" s="150">
        <v>11.1234167407878</v>
      </c>
      <c r="AC574" s="150">
        <v>5.2</v>
      </c>
      <c r="AD574" s="150">
        <v>134.67890730769199</v>
      </c>
      <c r="AE574" s="150">
        <v>0.27739999999999998</v>
      </c>
      <c r="AF574" s="150">
        <v>0.10835583300790499</v>
      </c>
      <c r="AG574" s="150">
        <v>0.24301437143173099</v>
      </c>
      <c r="AH574" s="150">
        <v>0.360510891544435</v>
      </c>
      <c r="AI574" s="150">
        <v>277.71038180300502</v>
      </c>
      <c r="AJ574" s="150">
        <v>6.6026616415324302</v>
      </c>
      <c r="AK574" s="150">
        <v>0.981518337798025</v>
      </c>
      <c r="AL574" s="150">
        <v>3.4497044562931598</v>
      </c>
      <c r="AM574" s="150">
        <v>4.5</v>
      </c>
      <c r="AN574" s="150">
        <v>0.71740568515672098</v>
      </c>
      <c r="AO574" s="150">
        <v>10</v>
      </c>
      <c r="AP574" s="150">
        <v>7.6388888888888895E-2</v>
      </c>
      <c r="AQ574" s="150">
        <v>4.3</v>
      </c>
      <c r="AR574" s="150">
        <v>3.7887247847782799</v>
      </c>
      <c r="AS574" s="150">
        <v>-69331.97</v>
      </c>
      <c r="AT574" s="150">
        <v>0.72481670158268197</v>
      </c>
      <c r="AU574" s="150">
        <v>10836031.119999999</v>
      </c>
    </row>
    <row r="575" spans="1:47" ht="14.5" x14ac:dyDescent="0.35">
      <c r="A575" s="151" t="s">
        <v>1336</v>
      </c>
      <c r="B575" s="151" t="s">
        <v>594</v>
      </c>
      <c r="C575" s="151" t="s">
        <v>136</v>
      </c>
      <c r="D575" t="s">
        <v>1516</v>
      </c>
      <c r="E575" s="150">
        <v>93.268000000000001</v>
      </c>
      <c r="F575" t="s">
        <v>1516</v>
      </c>
      <c r="G575" s="175">
        <v>-752897</v>
      </c>
      <c r="H575" s="150">
        <v>0.10684261533673101</v>
      </c>
      <c r="I575" s="150">
        <v>-752897</v>
      </c>
      <c r="J575" s="150">
        <v>6.5469392352592399E-3</v>
      </c>
      <c r="K575" s="150">
        <v>0.80169386396706399</v>
      </c>
      <c r="L575" s="176">
        <v>138494.04</v>
      </c>
      <c r="M575" s="175">
        <v>37255</v>
      </c>
      <c r="N575" s="150">
        <v>62</v>
      </c>
      <c r="O575" s="150">
        <v>45.5</v>
      </c>
      <c r="P575" s="150">
        <v>0</v>
      </c>
      <c r="Q575" s="150">
        <v>212.89</v>
      </c>
      <c r="R575" s="150">
        <v>10481.1</v>
      </c>
      <c r="S575" s="150">
        <v>1989.0432929999999</v>
      </c>
      <c r="T575" s="150">
        <v>2375.6721742874302</v>
      </c>
      <c r="U575" s="150">
        <v>0.34433671474640898</v>
      </c>
      <c r="V575" s="150">
        <v>0.14604613887607301</v>
      </c>
      <c r="W575" s="150">
        <v>5.5281944031572196E-3</v>
      </c>
      <c r="X575" s="150">
        <v>8775.2999999999993</v>
      </c>
      <c r="Y575" s="150">
        <v>129.51</v>
      </c>
      <c r="Z575" s="150">
        <v>53870.887499034798</v>
      </c>
      <c r="AA575" s="150">
        <v>12.424460431654699</v>
      </c>
      <c r="AB575" s="150">
        <v>15.358221704887701</v>
      </c>
      <c r="AC575" s="150">
        <v>13</v>
      </c>
      <c r="AD575" s="150">
        <v>153.003330230769</v>
      </c>
      <c r="AE575" s="150">
        <v>0.49930000000000002</v>
      </c>
      <c r="AF575" s="150">
        <v>0.10920459069866</v>
      </c>
      <c r="AG575" s="150">
        <v>0.19342187619048701</v>
      </c>
      <c r="AH575" s="150">
        <v>0.306088798753406</v>
      </c>
      <c r="AI575" s="150">
        <v>188.10098368230899</v>
      </c>
      <c r="AJ575" s="150">
        <v>5.2695774854934401</v>
      </c>
      <c r="AK575" s="150">
        <v>1.40338139899129</v>
      </c>
      <c r="AL575" s="150">
        <v>2.5977026040984499</v>
      </c>
      <c r="AM575" s="150">
        <v>0.5</v>
      </c>
      <c r="AN575" s="150">
        <v>1.07324390869868</v>
      </c>
      <c r="AO575" s="150">
        <v>111</v>
      </c>
      <c r="AP575" s="150">
        <v>3.3277870216306201E-3</v>
      </c>
      <c r="AQ575" s="150">
        <v>10.37</v>
      </c>
      <c r="AR575" s="150">
        <v>3.8583088245333799</v>
      </c>
      <c r="AS575" s="150">
        <v>-73339.580000000104</v>
      </c>
      <c r="AT575" s="150">
        <v>0.52620216592183</v>
      </c>
      <c r="AU575" s="150">
        <v>20847270.379999999</v>
      </c>
    </row>
    <row r="576" spans="1:47" ht="14.5" x14ac:dyDescent="0.35">
      <c r="A576" s="151" t="s">
        <v>1337</v>
      </c>
      <c r="B576" s="151" t="s">
        <v>321</v>
      </c>
      <c r="C576" s="151" t="s">
        <v>141</v>
      </c>
      <c r="D576" t="s">
        <v>1520</v>
      </c>
      <c r="E576" s="150">
        <v>75.644999999999996</v>
      </c>
      <c r="F576" t="s">
        <v>1520</v>
      </c>
      <c r="G576" s="175">
        <v>3499957</v>
      </c>
      <c r="H576" s="150">
        <v>0.241731720621883</v>
      </c>
      <c r="I576" s="150">
        <v>3375513</v>
      </c>
      <c r="J576" s="150">
        <v>3.18888404482943E-3</v>
      </c>
      <c r="K576" s="150">
        <v>0.73375621162581595</v>
      </c>
      <c r="L576" s="176">
        <v>108227.99</v>
      </c>
      <c r="M576" s="175">
        <v>34405</v>
      </c>
      <c r="N576" s="150">
        <v>82</v>
      </c>
      <c r="O576" s="150">
        <v>158.91</v>
      </c>
      <c r="P576" s="150">
        <v>0</v>
      </c>
      <c r="Q576" s="150">
        <v>172.46</v>
      </c>
      <c r="R576" s="150">
        <v>12212.9</v>
      </c>
      <c r="S576" s="150">
        <v>3500.8573940000001</v>
      </c>
      <c r="T576" s="150">
        <v>4547.5130487958204</v>
      </c>
      <c r="U576" s="150">
        <v>0.60151394844276795</v>
      </c>
      <c r="V576" s="150">
        <v>0.20019141145284799</v>
      </c>
      <c r="W576" s="150">
        <v>6.4191566724525695E-2</v>
      </c>
      <c r="X576" s="150">
        <v>9402</v>
      </c>
      <c r="Y576" s="150">
        <v>240.63</v>
      </c>
      <c r="Z576" s="150">
        <v>64887.608195154397</v>
      </c>
      <c r="AA576" s="150">
        <v>12.4981818181818</v>
      </c>
      <c r="AB576" s="150">
        <v>14.5487154303287</v>
      </c>
      <c r="AC576" s="150">
        <v>20</v>
      </c>
      <c r="AD576" s="150">
        <v>175.04286970000001</v>
      </c>
      <c r="AE576" s="150">
        <v>0.34389999999999998</v>
      </c>
      <c r="AF576" s="150">
        <v>0.11176663394880899</v>
      </c>
      <c r="AG576" s="150">
        <v>0.176939413497504</v>
      </c>
      <c r="AH576" s="150">
        <v>0.291983703906041</v>
      </c>
      <c r="AI576" s="150">
        <v>180.32753949988501</v>
      </c>
      <c r="AJ576" s="150">
        <v>5.01652550843417</v>
      </c>
      <c r="AK576" s="150">
        <v>0.89810619656867297</v>
      </c>
      <c r="AL576" s="150">
        <v>2.7246352532310301</v>
      </c>
      <c r="AM576" s="150">
        <v>2.5</v>
      </c>
      <c r="AN576" s="150">
        <v>0.76991385329360496</v>
      </c>
      <c r="AO576" s="150">
        <v>10</v>
      </c>
      <c r="AP576" s="150">
        <v>6.5024630541871895E-2</v>
      </c>
      <c r="AQ576" s="150">
        <v>188.7</v>
      </c>
      <c r="AR576" s="150">
        <v>2.9355468475144701</v>
      </c>
      <c r="AS576" s="150">
        <v>-14401.859999999901</v>
      </c>
      <c r="AT576" s="150">
        <v>0.49694175638341398</v>
      </c>
      <c r="AU576" s="150">
        <v>42755529.229999997</v>
      </c>
    </row>
    <row r="577" spans="1:47" ht="14.5" x14ac:dyDescent="0.35">
      <c r="A577" s="151" t="s">
        <v>1338</v>
      </c>
      <c r="B577" s="151" t="s">
        <v>444</v>
      </c>
      <c r="C577" s="151" t="s">
        <v>375</v>
      </c>
      <c r="D577" t="s">
        <v>1520</v>
      </c>
      <c r="E577" s="150">
        <v>87.406000000000006</v>
      </c>
      <c r="F577" t="s">
        <v>1520</v>
      </c>
      <c r="G577" s="175">
        <v>-1617454</v>
      </c>
      <c r="H577" s="150">
        <v>0.18888313101544801</v>
      </c>
      <c r="I577" s="150">
        <v>-725336</v>
      </c>
      <c r="J577" s="150">
        <v>0</v>
      </c>
      <c r="K577" s="150">
        <v>0.70315334476622204</v>
      </c>
      <c r="L577" s="176">
        <v>160219.88</v>
      </c>
      <c r="M577" s="175">
        <v>41403</v>
      </c>
      <c r="N577" s="150">
        <v>303</v>
      </c>
      <c r="O577" s="150">
        <v>215.25</v>
      </c>
      <c r="P577" s="150">
        <v>0</v>
      </c>
      <c r="Q577" s="150">
        <v>-431.48</v>
      </c>
      <c r="R577" s="150">
        <v>9414.1</v>
      </c>
      <c r="S577" s="150">
        <v>7976.2658659999997</v>
      </c>
      <c r="T577" s="150">
        <v>9586.2820453283693</v>
      </c>
      <c r="U577" s="150">
        <v>0.336537689953676</v>
      </c>
      <c r="V577" s="150">
        <v>0.14026488381850499</v>
      </c>
      <c r="W577" s="150">
        <v>1.22103808519163E-2</v>
      </c>
      <c r="X577" s="150">
        <v>7833</v>
      </c>
      <c r="Y577" s="150">
        <v>547.03</v>
      </c>
      <c r="Z577" s="150">
        <v>60324.100524651301</v>
      </c>
      <c r="AA577" s="150">
        <v>12.46875</v>
      </c>
      <c r="AB577" s="150">
        <v>14.581039186150701</v>
      </c>
      <c r="AC577" s="150">
        <v>40.68</v>
      </c>
      <c r="AD577" s="150">
        <v>196.07339886922301</v>
      </c>
      <c r="AE577" s="150">
        <v>0.54359999999999997</v>
      </c>
      <c r="AF577" s="150">
        <v>0.120238806081503</v>
      </c>
      <c r="AG577" s="150">
        <v>0.16543477618215399</v>
      </c>
      <c r="AH577" s="150">
        <v>0.28644733036203501</v>
      </c>
      <c r="AI577" s="150">
        <v>116.914608372709</v>
      </c>
      <c r="AJ577" s="150">
        <v>6.1027853758865502</v>
      </c>
      <c r="AK577" s="150">
        <v>1.2947880095480999</v>
      </c>
      <c r="AL577" s="150">
        <v>3.5774857325460898</v>
      </c>
      <c r="AM577" s="150">
        <v>4.2</v>
      </c>
      <c r="AN577" s="150">
        <v>1.0758837014797999</v>
      </c>
      <c r="AO577" s="150">
        <v>47</v>
      </c>
      <c r="AP577" s="150">
        <v>8.4773093757198797E-2</v>
      </c>
      <c r="AQ577" s="150">
        <v>83.36</v>
      </c>
      <c r="AR577" s="150">
        <v>3.3709197732090299</v>
      </c>
      <c r="AS577" s="150">
        <v>248532.44</v>
      </c>
      <c r="AT577" s="150">
        <v>0.36361974719785201</v>
      </c>
      <c r="AU577" s="150">
        <v>75089000.290000007</v>
      </c>
    </row>
    <row r="578" spans="1:47" ht="14.5" x14ac:dyDescent="0.35">
      <c r="A578" s="151" t="s">
        <v>1339</v>
      </c>
      <c r="B578" s="151" t="s">
        <v>507</v>
      </c>
      <c r="C578" s="151" t="s">
        <v>502</v>
      </c>
      <c r="D578" t="s">
        <v>1516</v>
      </c>
      <c r="E578" s="150">
        <v>105.16200000000001</v>
      </c>
      <c r="F578" t="s">
        <v>1516</v>
      </c>
      <c r="G578" s="175">
        <v>657883</v>
      </c>
      <c r="H578" s="150">
        <v>0.61437822338353398</v>
      </c>
      <c r="I578" s="150">
        <v>809016</v>
      </c>
      <c r="J578" s="150">
        <v>6.12200847839012E-3</v>
      </c>
      <c r="K578" s="150">
        <v>0.7697916618999</v>
      </c>
      <c r="L578" s="176">
        <v>370031.52</v>
      </c>
      <c r="M578" s="175">
        <v>59435</v>
      </c>
      <c r="N578" s="150">
        <v>29</v>
      </c>
      <c r="O578" s="150">
        <v>15.61</v>
      </c>
      <c r="P578" s="150">
        <v>0</v>
      </c>
      <c r="Q578" s="150">
        <v>118.75</v>
      </c>
      <c r="R578" s="150">
        <v>13713.7</v>
      </c>
      <c r="S578" s="150">
        <v>1814.724835</v>
      </c>
      <c r="T578" s="150">
        <v>2029.56844746651</v>
      </c>
      <c r="U578" s="150">
        <v>9.6869235274448601E-2</v>
      </c>
      <c r="V578" s="150">
        <v>9.60359105902686E-2</v>
      </c>
      <c r="W578" s="150">
        <v>7.1376832179629E-3</v>
      </c>
      <c r="X578" s="150">
        <v>12262</v>
      </c>
      <c r="Y578" s="150">
        <v>113.18</v>
      </c>
      <c r="Z578" s="150">
        <v>74197.130235023898</v>
      </c>
      <c r="AA578" s="150">
        <v>16.408000000000001</v>
      </c>
      <c r="AB578" s="150">
        <v>16.033970975437398</v>
      </c>
      <c r="AC578" s="150">
        <v>17.02</v>
      </c>
      <c r="AD578" s="150">
        <v>106.62308078730899</v>
      </c>
      <c r="AE578" s="150">
        <v>0.66569999999999996</v>
      </c>
      <c r="AF578" s="150">
        <v>0.113710039029796</v>
      </c>
      <c r="AG578" s="150">
        <v>0.15618652327368601</v>
      </c>
      <c r="AH578" s="150">
        <v>0.275049353208351</v>
      </c>
      <c r="AI578" s="150">
        <v>222.09207270809199</v>
      </c>
      <c r="AJ578" s="150">
        <v>5.9737246548695397</v>
      </c>
      <c r="AK578" s="150">
        <v>1.1001374815153</v>
      </c>
      <c r="AL578" s="150">
        <v>3.3478431455254598</v>
      </c>
      <c r="AM578" s="150">
        <v>1</v>
      </c>
      <c r="AN578" s="150">
        <v>0.74143227586904403</v>
      </c>
      <c r="AO578" s="150">
        <v>47</v>
      </c>
      <c r="AP578" s="150">
        <v>7.1012805587892899E-2</v>
      </c>
      <c r="AQ578" s="150">
        <v>16.72</v>
      </c>
      <c r="AR578" s="150">
        <v>4.4494590867640804</v>
      </c>
      <c r="AS578" s="150">
        <v>34262.879999999997</v>
      </c>
      <c r="AT578" s="150">
        <v>0.24625710756247501</v>
      </c>
      <c r="AU578" s="150">
        <v>24886593.579999998</v>
      </c>
    </row>
    <row r="579" spans="1:47" ht="14.5" x14ac:dyDescent="0.35">
      <c r="A579" s="151" t="s">
        <v>1340</v>
      </c>
      <c r="B579" s="151" t="s">
        <v>539</v>
      </c>
      <c r="C579" s="151" t="s">
        <v>538</v>
      </c>
      <c r="D579" t="s">
        <v>1518</v>
      </c>
      <c r="E579" s="150">
        <v>90.686000000000007</v>
      </c>
      <c r="F579" t="s">
        <v>1518</v>
      </c>
      <c r="G579" s="175">
        <v>-265618</v>
      </c>
      <c r="H579" s="150">
        <v>0.49781880287517599</v>
      </c>
      <c r="I579" s="150">
        <v>-339048</v>
      </c>
      <c r="J579" s="150">
        <v>0</v>
      </c>
      <c r="K579" s="150">
        <v>0.793904298540273</v>
      </c>
      <c r="L579" s="176">
        <v>186904.52</v>
      </c>
      <c r="M579" s="175">
        <v>35158</v>
      </c>
      <c r="N579" s="150">
        <v>190</v>
      </c>
      <c r="O579" s="150">
        <v>20.22</v>
      </c>
      <c r="P579" s="150">
        <v>0</v>
      </c>
      <c r="Q579" s="150">
        <v>-53.14</v>
      </c>
      <c r="R579" s="150">
        <v>11569.7</v>
      </c>
      <c r="S579" s="150">
        <v>2082.9049829999999</v>
      </c>
      <c r="T579" s="150">
        <v>2463.4614253048499</v>
      </c>
      <c r="U579" s="150">
        <v>0.37711781882083101</v>
      </c>
      <c r="V579" s="150">
        <v>0.163194985260641</v>
      </c>
      <c r="W579" s="150">
        <v>7.30360968174802E-3</v>
      </c>
      <c r="X579" s="150">
        <v>9782.4</v>
      </c>
      <c r="Y579" s="150">
        <v>143.97</v>
      </c>
      <c r="Z579" s="150">
        <v>57439.117246648602</v>
      </c>
      <c r="AA579" s="150">
        <v>14.3856209150327</v>
      </c>
      <c r="AB579" s="150">
        <v>14.467632027505701</v>
      </c>
      <c r="AC579" s="150">
        <v>18</v>
      </c>
      <c r="AD579" s="150">
        <v>115.7169435</v>
      </c>
      <c r="AE579" s="150">
        <v>0.34389999999999998</v>
      </c>
      <c r="AF579" s="150">
        <v>0.11283240876567199</v>
      </c>
      <c r="AG579" s="150">
        <v>0.17431973352567001</v>
      </c>
      <c r="AH579" s="150">
        <v>0.28933936647341402</v>
      </c>
      <c r="AI579" s="150">
        <v>244.43025685536</v>
      </c>
      <c r="AJ579" s="150">
        <v>5.2481839430395301</v>
      </c>
      <c r="AK579" s="150">
        <v>0.87509244291676902</v>
      </c>
      <c r="AL579" s="150">
        <v>2.9295962091824199</v>
      </c>
      <c r="AM579" s="150">
        <v>2.5</v>
      </c>
      <c r="AN579" s="150">
        <v>1.4639853711031099</v>
      </c>
      <c r="AO579" s="150">
        <v>243</v>
      </c>
      <c r="AP579" s="150">
        <v>0</v>
      </c>
      <c r="AQ579" s="150">
        <v>4.08</v>
      </c>
      <c r="AR579" s="150">
        <v>3.6368155668752302</v>
      </c>
      <c r="AS579" s="150">
        <v>-2740.7000000000698</v>
      </c>
      <c r="AT579" s="150">
        <v>0.56089132383305296</v>
      </c>
      <c r="AU579" s="150">
        <v>24098514.75</v>
      </c>
    </row>
    <row r="580" spans="1:47" ht="14.5" x14ac:dyDescent="0.35">
      <c r="A580" s="151" t="s">
        <v>1341</v>
      </c>
      <c r="B580" s="151" t="s">
        <v>432</v>
      </c>
      <c r="C580" s="151" t="s">
        <v>308</v>
      </c>
      <c r="D580" t="s">
        <v>1520</v>
      </c>
      <c r="E580" s="150">
        <v>98.921999999999997</v>
      </c>
      <c r="F580" t="s">
        <v>1520</v>
      </c>
      <c r="G580" s="175">
        <v>225725</v>
      </c>
      <c r="H580" s="150">
        <v>0.59045012780231299</v>
      </c>
      <c r="I580" s="150">
        <v>263820</v>
      </c>
      <c r="J580" s="150">
        <v>0</v>
      </c>
      <c r="K580" s="150">
        <v>0.68740074264495898</v>
      </c>
      <c r="L580" s="176">
        <v>154364.73000000001</v>
      </c>
      <c r="M580" s="175">
        <v>44536</v>
      </c>
      <c r="N580" s="150">
        <v>40</v>
      </c>
      <c r="O580" s="150">
        <v>6.93</v>
      </c>
      <c r="P580" s="150">
        <v>0</v>
      </c>
      <c r="Q580" s="150">
        <v>182.32</v>
      </c>
      <c r="R580" s="150">
        <v>10936.6</v>
      </c>
      <c r="S580" s="150">
        <v>1185.9848440000001</v>
      </c>
      <c r="T580" s="150">
        <v>1326.65695951629</v>
      </c>
      <c r="U580" s="150">
        <v>0.16432638240358499</v>
      </c>
      <c r="V580" s="150">
        <v>9.9671990412046094E-2</v>
      </c>
      <c r="W580" s="150">
        <v>0</v>
      </c>
      <c r="X580" s="150">
        <v>9776.9</v>
      </c>
      <c r="Y580" s="150">
        <v>80.27</v>
      </c>
      <c r="Z580" s="150">
        <v>54755.959262489101</v>
      </c>
      <c r="AA580" s="150">
        <v>13.397849462365601</v>
      </c>
      <c r="AB580" s="150">
        <v>14.774945110252901</v>
      </c>
      <c r="AC580" s="150">
        <v>12.24</v>
      </c>
      <c r="AD580" s="150">
        <v>96.894186601307197</v>
      </c>
      <c r="AE580" s="150">
        <v>0.75439999999999996</v>
      </c>
      <c r="AF580" s="150">
        <v>0.113316654383658</v>
      </c>
      <c r="AG580" s="150">
        <v>0.14099886901707301</v>
      </c>
      <c r="AH580" s="150">
        <v>0.288085113542216</v>
      </c>
      <c r="AI580" s="150">
        <v>134.81538217700901</v>
      </c>
      <c r="AJ580" s="150">
        <v>7.4251216156208404</v>
      </c>
      <c r="AK580" s="150">
        <v>1.0443764736786101</v>
      </c>
      <c r="AL580" s="150">
        <v>8.7915491372139401E-2</v>
      </c>
      <c r="AM580" s="150">
        <v>1.5</v>
      </c>
      <c r="AN580" s="150">
        <v>1.02343081289195</v>
      </c>
      <c r="AO580" s="150">
        <v>90</v>
      </c>
      <c r="AP580" s="150">
        <v>0</v>
      </c>
      <c r="AQ580" s="150">
        <v>7.11</v>
      </c>
      <c r="AR580" s="150">
        <v>5.1312744321022299</v>
      </c>
      <c r="AS580" s="150">
        <v>-37617.56</v>
      </c>
      <c r="AT580" s="150">
        <v>0.32936995759599902</v>
      </c>
      <c r="AU580" s="150">
        <v>12970588.25</v>
      </c>
    </row>
    <row r="581" spans="1:47" ht="14.5" x14ac:dyDescent="0.35">
      <c r="A581" s="151" t="s">
        <v>1342</v>
      </c>
      <c r="B581" s="151" t="s">
        <v>635</v>
      </c>
      <c r="C581" s="151" t="s">
        <v>335</v>
      </c>
      <c r="D581" t="s">
        <v>1520</v>
      </c>
      <c r="E581" s="150">
        <v>87.853999999999999</v>
      </c>
      <c r="F581" t="s">
        <v>1520</v>
      </c>
      <c r="G581" s="175">
        <v>-16015</v>
      </c>
      <c r="H581" s="150">
        <v>1.51452287882989E-2</v>
      </c>
      <c r="I581" s="150">
        <v>100114</v>
      </c>
      <c r="J581" s="150">
        <v>7.1767616661221499E-3</v>
      </c>
      <c r="K581" s="150">
        <v>0.60017050733099897</v>
      </c>
      <c r="L581" s="176">
        <v>201532.38</v>
      </c>
      <c r="M581" s="175">
        <v>39853</v>
      </c>
      <c r="N581" s="150">
        <v>73</v>
      </c>
      <c r="O581" s="150">
        <v>69.849999999999994</v>
      </c>
      <c r="P581" s="150">
        <v>0</v>
      </c>
      <c r="Q581" s="150">
        <v>-103.15</v>
      </c>
      <c r="R581" s="150">
        <v>9976.9</v>
      </c>
      <c r="S581" s="150">
        <v>1379.8585869999999</v>
      </c>
      <c r="T581" s="150">
        <v>1656.0066278974</v>
      </c>
      <c r="U581" s="150">
        <v>0.452579292460496</v>
      </c>
      <c r="V581" s="150">
        <v>0.13438996774529599</v>
      </c>
      <c r="W581" s="150">
        <v>5.7976955576245597E-3</v>
      </c>
      <c r="X581" s="150">
        <v>8313.2000000000007</v>
      </c>
      <c r="Y581" s="150">
        <v>93.45</v>
      </c>
      <c r="Z581" s="150">
        <v>54551.259604066297</v>
      </c>
      <c r="AA581" s="150">
        <v>12.1061946902655</v>
      </c>
      <c r="AB581" s="150">
        <v>14.765741968967401</v>
      </c>
      <c r="AC581" s="150">
        <v>10.220000000000001</v>
      </c>
      <c r="AD581" s="150">
        <v>135.01551731898201</v>
      </c>
      <c r="AE581" s="150">
        <v>0.79879999999999995</v>
      </c>
      <c r="AF581" s="150">
        <v>0.106731634360916</v>
      </c>
      <c r="AG581" s="150">
        <v>0.203951250053509</v>
      </c>
      <c r="AH581" s="150">
        <v>0.31005593382659802</v>
      </c>
      <c r="AI581" s="150">
        <v>186.58433728325201</v>
      </c>
      <c r="AJ581" s="150">
        <v>6.73493179523033</v>
      </c>
      <c r="AK581" s="150">
        <v>1.6999617027887799</v>
      </c>
      <c r="AL581" s="150">
        <v>2.8289121416919101</v>
      </c>
      <c r="AM581" s="150">
        <v>0</v>
      </c>
      <c r="AN581" s="150">
        <v>1.13258148692996</v>
      </c>
      <c r="AO581" s="150">
        <v>81</v>
      </c>
      <c r="AP581" s="150">
        <v>1.51324085750315E-2</v>
      </c>
      <c r="AQ581" s="150">
        <v>9.56</v>
      </c>
      <c r="AR581" s="150">
        <v>4.1550770439939999</v>
      </c>
      <c r="AS581" s="150">
        <v>-120625.02</v>
      </c>
      <c r="AT581" s="150">
        <v>0.447078824864794</v>
      </c>
      <c r="AU581" s="150">
        <v>13766720.449999999</v>
      </c>
    </row>
    <row r="582" spans="1:47" ht="14.5" x14ac:dyDescent="0.35">
      <c r="A582" s="151" t="s">
        <v>1343</v>
      </c>
      <c r="B582" s="151" t="s">
        <v>420</v>
      </c>
      <c r="C582" s="151" t="s">
        <v>360</v>
      </c>
      <c r="D582" t="s">
        <v>1518</v>
      </c>
      <c r="E582" s="150">
        <v>85.298000000000002</v>
      </c>
      <c r="F582" t="s">
        <v>1516</v>
      </c>
      <c r="G582" s="175">
        <v>2162185</v>
      </c>
      <c r="H582" s="150">
        <v>0.552748097995725</v>
      </c>
      <c r="I582" s="150">
        <v>2200179</v>
      </c>
      <c r="J582" s="150">
        <v>3.54596762756163E-3</v>
      </c>
      <c r="K582" s="150">
        <v>0.64819984448873402</v>
      </c>
      <c r="L582" s="176">
        <v>85463.75</v>
      </c>
      <c r="M582" s="175">
        <v>36733</v>
      </c>
      <c r="N582" s="150">
        <v>34</v>
      </c>
      <c r="O582" s="150">
        <v>41.15</v>
      </c>
      <c r="P582" s="150">
        <v>0</v>
      </c>
      <c r="Q582" s="150">
        <v>-53.03</v>
      </c>
      <c r="R582" s="150">
        <v>10010.6</v>
      </c>
      <c r="S582" s="150">
        <v>2889.0651640000001</v>
      </c>
      <c r="T582" s="150">
        <v>3497.3771999618898</v>
      </c>
      <c r="U582" s="150">
        <v>0.54214574303039198</v>
      </c>
      <c r="V582" s="150">
        <v>0.13839516393822701</v>
      </c>
      <c r="W582" s="150">
        <v>6.9226545144137101E-4</v>
      </c>
      <c r="X582" s="150">
        <v>8269.5</v>
      </c>
      <c r="Y582" s="150">
        <v>173.43</v>
      </c>
      <c r="Z582" s="150">
        <v>61500.781986968803</v>
      </c>
      <c r="AA582" s="150">
        <v>8.3575418994413404</v>
      </c>
      <c r="AB582" s="150">
        <v>16.658393380614701</v>
      </c>
      <c r="AC582" s="150">
        <v>23</v>
      </c>
      <c r="AD582" s="150">
        <v>125.61152886956501</v>
      </c>
      <c r="AE582" s="150">
        <v>0.57689999999999997</v>
      </c>
      <c r="AF582" s="150">
        <v>0.117633112576028</v>
      </c>
      <c r="AG582" s="150">
        <v>0.17954373526964801</v>
      </c>
      <c r="AH582" s="150">
        <v>0.307495425837645</v>
      </c>
      <c r="AI582" s="150">
        <v>165.15549941399701</v>
      </c>
      <c r="AJ582" s="150">
        <v>5.9255800018862201</v>
      </c>
      <c r="AK582" s="150">
        <v>1.3801335652684199</v>
      </c>
      <c r="AL582" s="150">
        <v>3.8558831592073699</v>
      </c>
      <c r="AM582" s="150">
        <v>0.5</v>
      </c>
      <c r="AN582" s="150">
        <v>1.20385026315821</v>
      </c>
      <c r="AO582" s="150">
        <v>139</v>
      </c>
      <c r="AP582" s="150">
        <v>0</v>
      </c>
      <c r="AQ582" s="150">
        <v>10.55</v>
      </c>
      <c r="AR582" s="150">
        <v>2.8624724586802901</v>
      </c>
      <c r="AS582" s="150">
        <v>1500.03000000003</v>
      </c>
      <c r="AT582" s="150">
        <v>0.46935020719848802</v>
      </c>
      <c r="AU582" s="150">
        <v>28921389.739999998</v>
      </c>
    </row>
    <row r="583" spans="1:47" ht="14.5" x14ac:dyDescent="0.35">
      <c r="A583" s="151" t="s">
        <v>1344</v>
      </c>
      <c r="B583" s="151" t="s">
        <v>652</v>
      </c>
      <c r="C583" s="151" t="s">
        <v>649</v>
      </c>
      <c r="D583" t="s">
        <v>1519</v>
      </c>
      <c r="E583" s="150">
        <v>69.728999999999999</v>
      </c>
      <c r="F583" t="s">
        <v>1519</v>
      </c>
      <c r="G583" s="175">
        <v>755385</v>
      </c>
      <c r="H583" s="150">
        <v>0.52034910018613401</v>
      </c>
      <c r="I583" s="150">
        <v>765455</v>
      </c>
      <c r="J583" s="150">
        <v>3.16817835935311E-3</v>
      </c>
      <c r="K583" s="150">
        <v>0.70617089345948403</v>
      </c>
      <c r="L583" s="176">
        <v>80380.100000000006</v>
      </c>
      <c r="M583" s="175">
        <v>28360</v>
      </c>
      <c r="N583" t="s">
        <v>1581</v>
      </c>
      <c r="O583" s="150">
        <v>14.43</v>
      </c>
      <c r="P583" s="150">
        <v>0</v>
      </c>
      <c r="Q583" s="150">
        <v>-6.8999999999999897</v>
      </c>
      <c r="R583" s="150">
        <v>15347.8</v>
      </c>
      <c r="S583" s="150">
        <v>741.77538900000002</v>
      </c>
      <c r="T583" s="150">
        <v>1016.99378288437</v>
      </c>
      <c r="U583" s="150">
        <v>0.99355788818170099</v>
      </c>
      <c r="V583" s="150">
        <v>0.16686820678543701</v>
      </c>
      <c r="W583" s="150">
        <v>0</v>
      </c>
      <c r="X583" s="150">
        <v>11194.4</v>
      </c>
      <c r="Y583" s="150">
        <v>44.25</v>
      </c>
      <c r="Z583" s="150">
        <v>59833.542372881398</v>
      </c>
      <c r="AA583" s="150">
        <v>11.311111111111099</v>
      </c>
      <c r="AB583" s="150">
        <v>16.763285627118599</v>
      </c>
      <c r="AC583" s="150">
        <v>11</v>
      </c>
      <c r="AD583" s="150">
        <v>67.434126272727298</v>
      </c>
      <c r="AE583" s="150">
        <v>0.34389999999999998</v>
      </c>
      <c r="AF583" s="150">
        <v>0.108739036584778</v>
      </c>
      <c r="AG583" s="150">
        <v>0.195304380621387</v>
      </c>
      <c r="AH583" s="150">
        <v>0.30716202148239902</v>
      </c>
      <c r="AI583" s="150">
        <v>229.39288971206301</v>
      </c>
      <c r="AJ583" s="150">
        <v>6.6827744214200901</v>
      </c>
      <c r="AK583" s="150">
        <v>1.5714658141256901</v>
      </c>
      <c r="AL583" s="150">
        <v>2.9257231514239699</v>
      </c>
      <c r="AM583" s="150">
        <v>0</v>
      </c>
      <c r="AN583" s="150">
        <v>1.3220618746919199</v>
      </c>
      <c r="AO583" s="150">
        <v>118</v>
      </c>
      <c r="AP583" s="150">
        <v>3.80952380952381E-3</v>
      </c>
      <c r="AQ583" s="150">
        <v>3.9</v>
      </c>
      <c r="AR583" s="150">
        <v>3.4559953271971899</v>
      </c>
      <c r="AS583" s="150">
        <v>-144781.21</v>
      </c>
      <c r="AT583" s="150">
        <v>0.61301875064261802</v>
      </c>
      <c r="AU583" s="150">
        <v>11384620.439999999</v>
      </c>
    </row>
    <row r="584" spans="1:47" ht="14.5" x14ac:dyDescent="0.35">
      <c r="A584" s="151" t="s">
        <v>1345</v>
      </c>
      <c r="B584" s="151" t="s">
        <v>543</v>
      </c>
      <c r="C584" s="151" t="s">
        <v>117</v>
      </c>
      <c r="D584" t="s">
        <v>1518</v>
      </c>
      <c r="E584" s="150">
        <v>88.227999999999994</v>
      </c>
      <c r="F584" t="s">
        <v>1518</v>
      </c>
      <c r="G584" s="175">
        <v>382789</v>
      </c>
      <c r="H584" s="150">
        <v>2.6632397871243801E-2</v>
      </c>
      <c r="I584" s="150">
        <v>254087</v>
      </c>
      <c r="J584" s="150">
        <v>2.7438263523363402E-3</v>
      </c>
      <c r="K584" s="150">
        <v>0.68444746056775996</v>
      </c>
      <c r="L584" s="176">
        <v>129856.89</v>
      </c>
      <c r="M584" s="175">
        <v>40225</v>
      </c>
      <c r="N584" s="150">
        <v>25</v>
      </c>
      <c r="O584" s="150">
        <v>26.66</v>
      </c>
      <c r="P584" s="150">
        <v>0</v>
      </c>
      <c r="Q584" s="150">
        <v>9.5400000000000205</v>
      </c>
      <c r="R584" s="150">
        <v>11597.8</v>
      </c>
      <c r="S584" s="150">
        <v>992.21751600000005</v>
      </c>
      <c r="T584" s="150">
        <v>1190.2529462689999</v>
      </c>
      <c r="U584" s="150">
        <v>0.43858156299671702</v>
      </c>
      <c r="V584" s="150">
        <v>0.166923645601112</v>
      </c>
      <c r="W584" s="150">
        <v>2.01568705223301E-3</v>
      </c>
      <c r="X584" s="150">
        <v>9668.2000000000007</v>
      </c>
      <c r="Y584" s="150">
        <v>66.290000000000006</v>
      </c>
      <c r="Z584" s="150">
        <v>61687.830592849597</v>
      </c>
      <c r="AA584" s="150">
        <v>14.597402597402599</v>
      </c>
      <c r="AB584" s="150">
        <v>14.9678309850656</v>
      </c>
      <c r="AC584" s="150">
        <v>8</v>
      </c>
      <c r="AD584" s="150">
        <v>124.02718950000001</v>
      </c>
      <c r="AE584" s="150">
        <v>0.31059999999999999</v>
      </c>
      <c r="AF584" s="150">
        <v>0.12522559201250499</v>
      </c>
      <c r="AG584" s="150">
        <v>0.18666053330138299</v>
      </c>
      <c r="AH584" s="150">
        <v>0.314435893463345</v>
      </c>
      <c r="AI584" s="150">
        <v>241.18098717378399</v>
      </c>
      <c r="AJ584" s="150">
        <v>4.5766718901481003</v>
      </c>
      <c r="AK584" s="150">
        <v>1.00799999164243</v>
      </c>
      <c r="AL584" s="150">
        <v>2.3062707685621602</v>
      </c>
      <c r="AM584" s="150">
        <v>0.5</v>
      </c>
      <c r="AN584" s="150">
        <v>1.52727566667665</v>
      </c>
      <c r="AO584" s="150">
        <v>91</v>
      </c>
      <c r="AP584" s="150">
        <v>2.2191400832177501E-2</v>
      </c>
      <c r="AQ584" s="150">
        <v>7.69</v>
      </c>
      <c r="AR584" s="150">
        <v>3.1692481737510398</v>
      </c>
      <c r="AS584" s="150">
        <v>17568.47</v>
      </c>
      <c r="AT584" s="150">
        <v>0.46345684548467497</v>
      </c>
      <c r="AU584" s="150">
        <v>11507583.1</v>
      </c>
    </row>
    <row r="585" spans="1:47" ht="14.5" x14ac:dyDescent="0.35">
      <c r="A585" s="151" t="s">
        <v>1346</v>
      </c>
      <c r="B585" s="151" t="s">
        <v>595</v>
      </c>
      <c r="C585" s="151" t="s">
        <v>136</v>
      </c>
      <c r="D585" t="s">
        <v>1518</v>
      </c>
      <c r="E585" s="150">
        <v>98.906000000000006</v>
      </c>
      <c r="F585" t="s">
        <v>1516</v>
      </c>
      <c r="G585" s="175">
        <v>-139507</v>
      </c>
      <c r="H585" s="150">
        <v>0.34422579833397698</v>
      </c>
      <c r="I585" s="150">
        <v>-151504</v>
      </c>
      <c r="J585" s="150">
        <v>0</v>
      </c>
      <c r="K585" s="150">
        <v>0.80215002874040597</v>
      </c>
      <c r="L585" s="176">
        <v>203485.83</v>
      </c>
      <c r="M585" s="175">
        <v>43944</v>
      </c>
      <c r="N585" s="150">
        <v>3</v>
      </c>
      <c r="O585" s="150">
        <v>12.66</v>
      </c>
      <c r="P585" s="150">
        <v>0</v>
      </c>
      <c r="Q585" s="150">
        <v>185.6</v>
      </c>
      <c r="R585" s="150">
        <v>10571.2</v>
      </c>
      <c r="S585" s="150">
        <v>651.76502000000005</v>
      </c>
      <c r="T585" s="150">
        <v>747.34529949941304</v>
      </c>
      <c r="U585" s="150">
        <v>0.21970330810327901</v>
      </c>
      <c r="V585" s="150">
        <v>0.12670761465535499</v>
      </c>
      <c r="W585" s="150">
        <v>0</v>
      </c>
      <c r="X585" s="150">
        <v>9219.2999999999993</v>
      </c>
      <c r="Y585" s="150">
        <v>51.05</v>
      </c>
      <c r="Z585" s="150">
        <v>56110.376689520097</v>
      </c>
      <c r="AA585" s="150">
        <v>15.679245283018901</v>
      </c>
      <c r="AB585" s="150">
        <v>12.7671894221352</v>
      </c>
      <c r="AC585" s="150">
        <v>5.25</v>
      </c>
      <c r="AD585" s="150">
        <v>124.145718095238</v>
      </c>
      <c r="AE585" s="150">
        <v>0.34389999999999998</v>
      </c>
      <c r="AF585" s="150">
        <v>0.116264482208688</v>
      </c>
      <c r="AG585" s="150">
        <v>0.14793840494195001</v>
      </c>
      <c r="AH585" s="150">
        <v>0.26657442914694301</v>
      </c>
      <c r="AI585" s="150">
        <v>183.38511017360199</v>
      </c>
      <c r="AJ585" s="150">
        <v>5.0476126970315596</v>
      </c>
      <c r="AK585" s="150">
        <v>1.4431673973427901</v>
      </c>
      <c r="AL585" s="150">
        <v>2.7612835915799301</v>
      </c>
      <c r="AM585" s="150">
        <v>3</v>
      </c>
      <c r="AN585" s="150">
        <v>1.2809488035428001</v>
      </c>
      <c r="AO585" s="150">
        <v>49</v>
      </c>
      <c r="AP585" s="150">
        <v>1.47492625368732E-2</v>
      </c>
      <c r="AQ585" s="150">
        <v>6.43</v>
      </c>
      <c r="AR585" s="150">
        <v>5.42410760910108</v>
      </c>
      <c r="AS585" s="150">
        <v>-7385.4000000000196</v>
      </c>
      <c r="AT585" s="150">
        <v>0.378297551333932</v>
      </c>
      <c r="AU585" s="150">
        <v>6889970.6600000001</v>
      </c>
    </row>
    <row r="586" spans="1:47" ht="14.5" x14ac:dyDescent="0.35">
      <c r="A586" s="151" t="s">
        <v>1347</v>
      </c>
      <c r="B586" s="151" t="s">
        <v>320</v>
      </c>
      <c r="C586" s="151" t="s">
        <v>122</v>
      </c>
      <c r="D586" t="s">
        <v>1518</v>
      </c>
      <c r="E586" s="150">
        <v>89.394999999999996</v>
      </c>
      <c r="F586" t="s">
        <v>1516</v>
      </c>
      <c r="G586" s="175">
        <v>11786182</v>
      </c>
      <c r="H586" s="150">
        <v>0.56218543608905003</v>
      </c>
      <c r="I586" s="150">
        <v>11667962</v>
      </c>
      <c r="J586" s="150">
        <v>0</v>
      </c>
      <c r="K586" s="150">
        <v>0.73132035259632899</v>
      </c>
      <c r="L586" s="176">
        <v>168541.06880000001</v>
      </c>
      <c r="M586" s="175">
        <v>50215</v>
      </c>
      <c r="N586" s="150">
        <v>369</v>
      </c>
      <c r="O586" s="150">
        <v>662.69</v>
      </c>
      <c r="P586" s="150">
        <v>0</v>
      </c>
      <c r="Q586" s="150">
        <v>-172.52</v>
      </c>
      <c r="R586" s="150">
        <v>11578.8</v>
      </c>
      <c r="S586" s="150">
        <v>14821.638197</v>
      </c>
      <c r="T586" s="150">
        <v>18449.790586475199</v>
      </c>
      <c r="U586" s="150">
        <v>0.35695720925546798</v>
      </c>
      <c r="V586" s="150">
        <v>0.14839143386513401</v>
      </c>
      <c r="W586" s="150">
        <v>9.1719565350912594E-2</v>
      </c>
      <c r="X586" s="150">
        <v>9301.7999999999993</v>
      </c>
      <c r="Y586" s="150">
        <v>842.11</v>
      </c>
      <c r="Z586" s="150">
        <v>71409.641032644198</v>
      </c>
      <c r="AA586" s="150">
        <v>12.2053571428571</v>
      </c>
      <c r="AB586" s="150">
        <v>17.600596355583001</v>
      </c>
      <c r="AC586" s="150">
        <v>87.13</v>
      </c>
      <c r="AD586" s="150">
        <v>170.10947087111199</v>
      </c>
      <c r="AE586" s="150">
        <v>0.55469999999999997</v>
      </c>
      <c r="AF586" s="150">
        <v>0.12429929774439601</v>
      </c>
      <c r="AG586" s="150">
        <v>0.13221952868188899</v>
      </c>
      <c r="AH586" s="150">
        <v>0.26038722278500798</v>
      </c>
      <c r="AI586" s="150">
        <v>138.07623508271999</v>
      </c>
      <c r="AJ586" s="150">
        <v>6.3667895584495797</v>
      </c>
      <c r="AK586" s="150">
        <v>1.4759255681362899</v>
      </c>
      <c r="AL586" s="150">
        <v>3.5296541341479899</v>
      </c>
      <c r="AM586" s="150">
        <v>3.95</v>
      </c>
      <c r="AN586" s="150">
        <v>0.96313503058311301</v>
      </c>
      <c r="AO586" s="150">
        <v>37</v>
      </c>
      <c r="AP586" s="150">
        <v>9.6227581941867701E-2</v>
      </c>
      <c r="AQ586" s="150">
        <v>192.89</v>
      </c>
      <c r="AR586" s="150">
        <v>3.3489234335740998</v>
      </c>
      <c r="AS586" s="150">
        <v>830202.02999999898</v>
      </c>
      <c r="AT586" s="150">
        <v>0.39180216942384999</v>
      </c>
      <c r="AU586" s="150">
        <v>171616639.34</v>
      </c>
    </row>
    <row r="587" spans="1:47" ht="14.5" x14ac:dyDescent="0.35">
      <c r="A587" s="151" t="s">
        <v>1348</v>
      </c>
      <c r="B587" s="151" t="s">
        <v>647</v>
      </c>
      <c r="C587" s="151" t="s">
        <v>147</v>
      </c>
      <c r="D587" t="s">
        <v>1517</v>
      </c>
      <c r="E587" s="150">
        <v>88.036000000000001</v>
      </c>
      <c r="F587" t="s">
        <v>1517</v>
      </c>
      <c r="G587" s="175">
        <v>1424968</v>
      </c>
      <c r="H587" s="150">
        <v>0.98336142800044601</v>
      </c>
      <c r="I587" s="150">
        <v>1424967</v>
      </c>
      <c r="J587" s="150">
        <v>0</v>
      </c>
      <c r="K587" s="150">
        <v>0.69848150348041704</v>
      </c>
      <c r="L587" s="176">
        <v>255393.98</v>
      </c>
      <c r="M587" s="175">
        <v>43058</v>
      </c>
      <c r="N587" s="150">
        <v>61</v>
      </c>
      <c r="O587" s="150">
        <v>32.64</v>
      </c>
      <c r="P587" s="150">
        <v>0</v>
      </c>
      <c r="Q587" s="150">
        <v>49.74</v>
      </c>
      <c r="R587" s="150">
        <v>11999.4</v>
      </c>
      <c r="S587" s="150">
        <v>1361.1749339999999</v>
      </c>
      <c r="T587" s="150">
        <v>1668.2669936708201</v>
      </c>
      <c r="U587" s="150">
        <v>0.38247373059545298</v>
      </c>
      <c r="V587" s="150">
        <v>0.15841286275111499</v>
      </c>
      <c r="W587" s="150">
        <v>0</v>
      </c>
      <c r="X587" s="150">
        <v>9790.6</v>
      </c>
      <c r="Y587" s="150">
        <v>87</v>
      </c>
      <c r="Z587" s="150">
        <v>57340.528735632201</v>
      </c>
      <c r="AA587" s="150">
        <v>10.886363636363599</v>
      </c>
      <c r="AB587" s="150">
        <v>15.6456888965517</v>
      </c>
      <c r="AC587" s="150">
        <v>8</v>
      </c>
      <c r="AD587" s="150">
        <v>170.14686674999999</v>
      </c>
      <c r="AE587" s="150">
        <v>0.34389999999999998</v>
      </c>
      <c r="AF587" s="150">
        <v>0.113776354121378</v>
      </c>
      <c r="AG587" s="150">
        <v>0.17589739111837699</v>
      </c>
      <c r="AH587" s="150">
        <v>0.29464699827896501</v>
      </c>
      <c r="AI587" s="150">
        <v>164.88402364306199</v>
      </c>
      <c r="AJ587" s="150">
        <v>7.6258970040456999</v>
      </c>
      <c r="AK587" s="150">
        <v>1.4407050116737099</v>
      </c>
      <c r="AL587" s="150">
        <v>3.0532877078543601</v>
      </c>
      <c r="AM587" s="150">
        <v>4.25</v>
      </c>
      <c r="AN587" s="150">
        <v>1.97370238179268</v>
      </c>
      <c r="AO587" s="150">
        <v>200</v>
      </c>
      <c r="AP587" s="150">
        <v>0</v>
      </c>
      <c r="AQ587" s="150">
        <v>5</v>
      </c>
      <c r="AR587" s="150">
        <v>3.2545648992941998</v>
      </c>
      <c r="AS587" s="150">
        <v>81193.119999999995</v>
      </c>
      <c r="AT587" s="150">
        <v>0.453546080033498</v>
      </c>
      <c r="AU587" s="150">
        <v>16333273.710000001</v>
      </c>
    </row>
    <row r="588" spans="1:47" ht="14.5" x14ac:dyDescent="0.35">
      <c r="A588" s="151" t="s">
        <v>1349</v>
      </c>
      <c r="B588" s="151" t="s">
        <v>322</v>
      </c>
      <c r="C588" s="151" t="s">
        <v>109</v>
      </c>
      <c r="D588" t="s">
        <v>1516</v>
      </c>
      <c r="E588" s="150">
        <v>102.611</v>
      </c>
      <c r="F588" t="s">
        <v>1516</v>
      </c>
      <c r="G588" s="175">
        <v>-50275</v>
      </c>
      <c r="H588" s="150">
        <v>0.45638893296039901</v>
      </c>
      <c r="I588" s="150">
        <v>-242488</v>
      </c>
      <c r="J588" s="150">
        <v>0</v>
      </c>
      <c r="K588" s="150">
        <v>0.83774589179245895</v>
      </c>
      <c r="L588" s="176">
        <v>412863.2</v>
      </c>
      <c r="M588" s="175">
        <v>58889</v>
      </c>
      <c r="N588" s="150">
        <v>22</v>
      </c>
      <c r="O588" s="150">
        <v>63.41</v>
      </c>
      <c r="P588" s="150">
        <v>0</v>
      </c>
      <c r="Q588" s="150">
        <v>-6.98</v>
      </c>
      <c r="R588" s="150">
        <v>14752.2</v>
      </c>
      <c r="S588" s="150">
        <v>3428.5633910000001</v>
      </c>
      <c r="T588" s="150">
        <v>4101.88086327164</v>
      </c>
      <c r="U588" s="150">
        <v>0.17379027891510301</v>
      </c>
      <c r="V588" s="150">
        <v>0.13569095214083499</v>
      </c>
      <c r="W588" s="150">
        <v>3.3697748830685097E-2</v>
      </c>
      <c r="X588" s="150">
        <v>12330.6</v>
      </c>
      <c r="Y588" s="150">
        <v>230.38</v>
      </c>
      <c r="Z588" s="150">
        <v>79680.588983418696</v>
      </c>
      <c r="AA588" s="150">
        <v>16.7826086956522</v>
      </c>
      <c r="AB588" s="150">
        <v>14.8822093541106</v>
      </c>
      <c r="AC588" s="150">
        <v>23</v>
      </c>
      <c r="AD588" s="150">
        <v>149.06797352173899</v>
      </c>
      <c r="AE588" s="150">
        <v>0.62129999999999996</v>
      </c>
      <c r="AF588" s="150">
        <v>0.118784518059316</v>
      </c>
      <c r="AG588" s="150">
        <v>0.15708421033688799</v>
      </c>
      <c r="AH588" s="150">
        <v>0.28071000133575302</v>
      </c>
      <c r="AI588" s="150">
        <v>211.049911429215</v>
      </c>
      <c r="AJ588" s="150">
        <v>7.1212045638600401</v>
      </c>
      <c r="AK588" s="150">
        <v>1.94569423906644</v>
      </c>
      <c r="AL588" s="150">
        <v>4.3630515009715296</v>
      </c>
      <c r="AM588" s="150">
        <v>0.8</v>
      </c>
      <c r="AN588" s="150">
        <v>0.59273260132022598</v>
      </c>
      <c r="AO588" s="150">
        <v>16</v>
      </c>
      <c r="AP588" s="150">
        <v>0.222887956860395</v>
      </c>
      <c r="AQ588" s="150">
        <v>95.5</v>
      </c>
      <c r="AR588" s="150">
        <v>5.41055545837055</v>
      </c>
      <c r="AS588" s="150">
        <v>-21997.920000000198</v>
      </c>
      <c r="AT588" s="150">
        <v>0.351987399235201</v>
      </c>
      <c r="AU588" s="150">
        <v>50578686.100000001</v>
      </c>
    </row>
    <row r="589" spans="1:47" ht="14.5" x14ac:dyDescent="0.35">
      <c r="A589" s="151" t="s">
        <v>1350</v>
      </c>
      <c r="B589" s="151" t="s">
        <v>696</v>
      </c>
      <c r="C589" s="151" t="s">
        <v>250</v>
      </c>
      <c r="D589" t="s">
        <v>1518</v>
      </c>
      <c r="E589" s="150">
        <v>96.885999999999996</v>
      </c>
      <c r="F589" t="s">
        <v>1516</v>
      </c>
      <c r="G589" s="175">
        <v>-386707</v>
      </c>
      <c r="H589" s="150">
        <v>8.5446958662695194E-2</v>
      </c>
      <c r="I589" s="150">
        <v>-391005</v>
      </c>
      <c r="J589" s="150">
        <v>0</v>
      </c>
      <c r="K589" s="150">
        <v>0.77724864653104997</v>
      </c>
      <c r="L589" s="176">
        <v>130522.7</v>
      </c>
      <c r="M589" s="175">
        <v>39449</v>
      </c>
      <c r="N589" s="150">
        <v>4</v>
      </c>
      <c r="O589" s="150">
        <v>47.17</v>
      </c>
      <c r="P589" s="150">
        <v>0</v>
      </c>
      <c r="Q589" s="150">
        <v>256.72000000000003</v>
      </c>
      <c r="R589" s="150">
        <v>8627</v>
      </c>
      <c r="S589" s="150">
        <v>1576.687985</v>
      </c>
      <c r="T589" s="150">
        <v>1863.74534116427</v>
      </c>
      <c r="U589" s="150">
        <v>0.34455672597771497</v>
      </c>
      <c r="V589" s="150">
        <v>0.100450225730616</v>
      </c>
      <c r="W589" s="150">
        <v>1.0550330920419901E-3</v>
      </c>
      <c r="X589" s="150">
        <v>7298.2</v>
      </c>
      <c r="Y589" s="150">
        <v>90.68</v>
      </c>
      <c r="Z589" s="150">
        <v>55782.861270401401</v>
      </c>
      <c r="AA589" s="150">
        <v>14.3854166666667</v>
      </c>
      <c r="AB589" s="150">
        <v>17.387384042787801</v>
      </c>
      <c r="AC589" s="150">
        <v>8.1999999999999993</v>
      </c>
      <c r="AD589" s="150">
        <v>192.27902256097599</v>
      </c>
      <c r="AE589" s="150">
        <v>0.62129999999999996</v>
      </c>
      <c r="AF589" s="150">
        <v>0.109192828683643</v>
      </c>
      <c r="AG589" s="150">
        <v>0.15368554827782599</v>
      </c>
      <c r="AH589" s="150">
        <v>0.268308658248675</v>
      </c>
      <c r="AI589" s="150">
        <v>136.12204953791201</v>
      </c>
      <c r="AJ589" s="150">
        <v>5.9113178052576201</v>
      </c>
      <c r="AK589" s="150">
        <v>1.3941227367185101</v>
      </c>
      <c r="AL589" s="150">
        <v>3.7954038728555299</v>
      </c>
      <c r="AM589" s="150">
        <v>3</v>
      </c>
      <c r="AN589" s="150">
        <v>0.93537673050421499</v>
      </c>
      <c r="AO589" s="150">
        <v>16</v>
      </c>
      <c r="AP589" s="150">
        <v>3.5026269702276699E-3</v>
      </c>
      <c r="AQ589" s="150">
        <v>34</v>
      </c>
      <c r="AR589" s="150">
        <v>2.90509119782473</v>
      </c>
      <c r="AS589" s="150">
        <v>-37268.78</v>
      </c>
      <c r="AT589" s="150">
        <v>0.31981597170603199</v>
      </c>
      <c r="AU589" s="150">
        <v>13602039.4</v>
      </c>
    </row>
    <row r="590" spans="1:47" ht="14.5" x14ac:dyDescent="0.35">
      <c r="A590" s="151" t="s">
        <v>1351</v>
      </c>
      <c r="B590" s="151" t="s">
        <v>323</v>
      </c>
      <c r="C590" s="151" t="s">
        <v>122</v>
      </c>
      <c r="D590" t="s">
        <v>1520</v>
      </c>
      <c r="E590" s="150">
        <v>65.858000000000004</v>
      </c>
      <c r="F590" t="s">
        <v>1520</v>
      </c>
      <c r="G590" s="175">
        <v>88588</v>
      </c>
      <c r="H590" s="150">
        <v>0.22322901978192899</v>
      </c>
      <c r="I590" s="150">
        <v>-1702</v>
      </c>
      <c r="J590" s="150">
        <v>0</v>
      </c>
      <c r="K590" s="150">
        <v>0.71665081888040105</v>
      </c>
      <c r="L590" s="176">
        <v>63176.27</v>
      </c>
      <c r="M590" s="175">
        <v>27306</v>
      </c>
      <c r="N590" s="150">
        <v>28</v>
      </c>
      <c r="O590" s="150">
        <v>351.05</v>
      </c>
      <c r="P590" s="150">
        <v>55</v>
      </c>
      <c r="Q590" s="150">
        <v>-60.96</v>
      </c>
      <c r="R590" s="150">
        <v>11447.3</v>
      </c>
      <c r="S590" s="150">
        <v>3477.0773079999999</v>
      </c>
      <c r="T590" s="150">
        <v>5048.14834344067</v>
      </c>
      <c r="U590" s="150">
        <v>0.956223644021435</v>
      </c>
      <c r="V590" s="150">
        <v>0.151117906061811</v>
      </c>
      <c r="W590" s="150">
        <v>0.153954524326613</v>
      </c>
      <c r="X590" s="150">
        <v>7884.7</v>
      </c>
      <c r="Y590" s="150">
        <v>207.45</v>
      </c>
      <c r="Z590" s="150">
        <v>58337.356808869597</v>
      </c>
      <c r="AA590" s="150">
        <v>6.6760563380281699</v>
      </c>
      <c r="AB590" s="150">
        <v>16.761037879006999</v>
      </c>
      <c r="AC590" s="150">
        <v>26</v>
      </c>
      <c r="AD590" s="150">
        <v>133.73374261538501</v>
      </c>
      <c r="AE590" s="150">
        <v>0.49930000000000002</v>
      </c>
      <c r="AF590" s="150">
        <v>0.11143917397948901</v>
      </c>
      <c r="AG590" s="150">
        <v>0.18090133171353601</v>
      </c>
      <c r="AH590" s="150">
        <v>0.293730331452354</v>
      </c>
      <c r="AI590" s="150">
        <v>144.60938180555399</v>
      </c>
      <c r="AJ590" s="150">
        <v>6.6758761619512397</v>
      </c>
      <c r="AK590" s="150">
        <v>1.3439617913439901</v>
      </c>
      <c r="AL590" s="150">
        <v>4.3412649308497304</v>
      </c>
      <c r="AM590" s="150">
        <v>0.5</v>
      </c>
      <c r="AN590" s="150">
        <v>0.73522155698014102</v>
      </c>
      <c r="AO590" s="150">
        <v>5</v>
      </c>
      <c r="AP590" s="150">
        <v>3.3962264150943403E-2</v>
      </c>
      <c r="AQ590" s="150">
        <v>168</v>
      </c>
      <c r="AR590" s="150">
        <v>2.4912278781971602</v>
      </c>
      <c r="AS590" s="150">
        <v>197601.74</v>
      </c>
      <c r="AT590" s="150">
        <v>0.77788511070593302</v>
      </c>
      <c r="AU590" s="150">
        <v>39803256.390000001</v>
      </c>
    </row>
    <row r="591" spans="1:47" ht="14.5" x14ac:dyDescent="0.35">
      <c r="A591" s="151" t="s">
        <v>1352</v>
      </c>
      <c r="B591" s="151" t="s">
        <v>324</v>
      </c>
      <c r="C591" s="151" t="s">
        <v>269</v>
      </c>
      <c r="D591" t="s">
        <v>1518</v>
      </c>
      <c r="E591" s="150">
        <v>86.802999999999997</v>
      </c>
      <c r="F591" t="s">
        <v>1518</v>
      </c>
      <c r="G591" s="175">
        <v>-200003</v>
      </c>
      <c r="H591" s="150">
        <v>0.27017608817599897</v>
      </c>
      <c r="I591" s="150">
        <v>-273967</v>
      </c>
      <c r="J591" s="150">
        <v>0</v>
      </c>
      <c r="K591" s="150">
        <v>0.71250322512912101</v>
      </c>
      <c r="L591" s="176">
        <v>200711.4</v>
      </c>
      <c r="M591" s="175">
        <v>39504</v>
      </c>
      <c r="N591" s="150">
        <v>17</v>
      </c>
      <c r="O591" s="150">
        <v>24.61</v>
      </c>
      <c r="P591" s="150">
        <v>0</v>
      </c>
      <c r="Q591" s="150">
        <v>-8.19</v>
      </c>
      <c r="R591" s="150">
        <v>15602</v>
      </c>
      <c r="S591" s="150">
        <v>1265.981841</v>
      </c>
      <c r="T591" s="150">
        <v>1551.0945542156801</v>
      </c>
      <c r="U591" s="150">
        <v>0.41392262908453498</v>
      </c>
      <c r="V591" s="150">
        <v>0.15004133854713</v>
      </c>
      <c r="W591" s="150">
        <v>6.31920596402931E-3</v>
      </c>
      <c r="X591" s="150">
        <v>12734.2</v>
      </c>
      <c r="Y591" s="150">
        <v>90.18</v>
      </c>
      <c r="Z591" s="150">
        <v>65767.928587269897</v>
      </c>
      <c r="AA591" s="150">
        <v>14.330769230769199</v>
      </c>
      <c r="AB591" s="150">
        <v>14.038388123752499</v>
      </c>
      <c r="AC591" s="150">
        <v>11</v>
      </c>
      <c r="AD591" s="150">
        <v>115.08925827272699</v>
      </c>
      <c r="AE591" s="150">
        <v>0.49930000000000002</v>
      </c>
      <c r="AF591" s="150">
        <v>0.108969816572509</v>
      </c>
      <c r="AG591" s="150">
        <v>0.200603610668668</v>
      </c>
      <c r="AH591" s="150">
        <v>0.31559086430331401</v>
      </c>
      <c r="AI591" s="150">
        <v>226.117777308624</v>
      </c>
      <c r="AJ591" s="150">
        <v>6.3512797412151798</v>
      </c>
      <c r="AK591" s="150">
        <v>0.89394632870003299</v>
      </c>
      <c r="AL591" s="150">
        <v>3.7212497336346901</v>
      </c>
      <c r="AM591" s="150">
        <v>0</v>
      </c>
      <c r="AN591" s="150">
        <v>0.57592242977650698</v>
      </c>
      <c r="AO591" s="150">
        <v>5</v>
      </c>
      <c r="AP591" s="150">
        <v>0.23744292237442899</v>
      </c>
      <c r="AQ591" s="150">
        <v>74</v>
      </c>
      <c r="AR591" s="150">
        <v>5.8480436126311197</v>
      </c>
      <c r="AS591" s="150">
        <v>-32072.35</v>
      </c>
      <c r="AT591" s="150">
        <v>0.35491556996722101</v>
      </c>
      <c r="AU591" s="150">
        <v>19751909.530000001</v>
      </c>
    </row>
    <row r="592" spans="1:47" ht="14.5" x14ac:dyDescent="0.35">
      <c r="A592" s="151" t="s">
        <v>1353</v>
      </c>
      <c r="B592" s="151" t="s">
        <v>325</v>
      </c>
      <c r="C592" s="151" t="s">
        <v>117</v>
      </c>
      <c r="D592" t="s">
        <v>1518</v>
      </c>
      <c r="E592" s="150">
        <v>76.540999999999997</v>
      </c>
      <c r="F592" t="s">
        <v>1516</v>
      </c>
      <c r="G592" s="175">
        <v>-655675</v>
      </c>
      <c r="H592" s="150">
        <v>7.5031746617252896E-3</v>
      </c>
      <c r="I592" s="150">
        <v>-467660</v>
      </c>
      <c r="J592" s="150">
        <v>0</v>
      </c>
      <c r="K592" s="150">
        <v>0.76404429271282903</v>
      </c>
      <c r="L592" s="176">
        <v>121314.47</v>
      </c>
      <c r="M592" s="175">
        <v>34217</v>
      </c>
      <c r="N592" t="s">
        <v>1581</v>
      </c>
      <c r="O592" s="150">
        <v>101.7</v>
      </c>
      <c r="P592" s="150">
        <v>0</v>
      </c>
      <c r="Q592" s="150">
        <v>-129.31</v>
      </c>
      <c r="R592" s="150">
        <v>12261.4</v>
      </c>
      <c r="S592" s="150">
        <v>1448.464688</v>
      </c>
      <c r="T592" s="150">
        <v>1819.80745726429</v>
      </c>
      <c r="U592" s="150">
        <v>0.56742864069048005</v>
      </c>
      <c r="V592" s="150">
        <v>0.14691669238677399</v>
      </c>
      <c r="W592" s="150">
        <v>0.12667698047465301</v>
      </c>
      <c r="X592" s="150">
        <v>9759.4</v>
      </c>
      <c r="Y592" s="150">
        <v>105.27</v>
      </c>
      <c r="Z592" s="150">
        <v>60889.0169089009</v>
      </c>
      <c r="AA592" s="150">
        <v>15.403100775193799</v>
      </c>
      <c r="AB592" s="150">
        <v>13.7595201671891</v>
      </c>
      <c r="AC592" s="150">
        <v>12</v>
      </c>
      <c r="AD592" s="150">
        <v>120.705390666667</v>
      </c>
      <c r="AE592" s="150">
        <v>0.64339999999999997</v>
      </c>
      <c r="AF592" s="150">
        <v>0.101164713634727</v>
      </c>
      <c r="AG592" s="150">
        <v>0.18761749521697901</v>
      </c>
      <c r="AH592" s="150">
        <v>0.29379443390293802</v>
      </c>
      <c r="AI592" s="150">
        <v>91.895923388917296</v>
      </c>
      <c r="AJ592" s="150">
        <v>11.659172551612199</v>
      </c>
      <c r="AK592" s="150">
        <v>3.1928635393815599</v>
      </c>
      <c r="AL592" s="150">
        <v>4.6354756288126904</v>
      </c>
      <c r="AM592" s="150">
        <v>0</v>
      </c>
      <c r="AN592" s="150">
        <v>1.46056473212098</v>
      </c>
      <c r="AO592" s="150">
        <v>85</v>
      </c>
      <c r="AP592" s="150">
        <v>5.7422969187675102E-2</v>
      </c>
      <c r="AQ592" s="150">
        <v>8.06</v>
      </c>
      <c r="AR592" s="150">
        <v>4.0622885554067203</v>
      </c>
      <c r="AS592" s="150">
        <v>-8275.6799999999294</v>
      </c>
      <c r="AT592" s="150">
        <v>0.63244743580368001</v>
      </c>
      <c r="AU592" s="150">
        <v>17760246.57</v>
      </c>
    </row>
    <row r="593" spans="1:47" ht="14.5" x14ac:dyDescent="0.35">
      <c r="A593" s="151" t="s">
        <v>1354</v>
      </c>
      <c r="B593" s="151" t="s">
        <v>445</v>
      </c>
      <c r="C593" s="151" t="s">
        <v>375</v>
      </c>
      <c r="D593" t="s">
        <v>1518</v>
      </c>
      <c r="E593" s="150">
        <v>88.960999999999999</v>
      </c>
      <c r="F593" t="s">
        <v>1516</v>
      </c>
      <c r="G593" s="175">
        <v>376362</v>
      </c>
      <c r="H593" s="150">
        <v>0.20476690130426001</v>
      </c>
      <c r="I593" s="150">
        <v>366520</v>
      </c>
      <c r="J593" s="150">
        <v>3.5914869259614498E-4</v>
      </c>
      <c r="K593" s="150">
        <v>0.65723007363760899</v>
      </c>
      <c r="L593" s="176">
        <v>141054.82</v>
      </c>
      <c r="M593" s="175">
        <v>39316</v>
      </c>
      <c r="N593" s="150">
        <v>39</v>
      </c>
      <c r="O593" s="150">
        <v>17.32</v>
      </c>
      <c r="P593" s="150">
        <v>0</v>
      </c>
      <c r="Q593" s="150">
        <v>106.67</v>
      </c>
      <c r="R593" s="150">
        <v>9312.4</v>
      </c>
      <c r="S593" s="150">
        <v>996.53043400000001</v>
      </c>
      <c r="T593" s="150">
        <v>1189.52309481322</v>
      </c>
      <c r="U593" s="150">
        <v>0.397801967180061</v>
      </c>
      <c r="V593" s="150">
        <v>0.133769839286213</v>
      </c>
      <c r="W593" s="150">
        <v>0</v>
      </c>
      <c r="X593" s="150">
        <v>7801.5</v>
      </c>
      <c r="Y593" s="150">
        <v>61.64</v>
      </c>
      <c r="Z593" s="150">
        <v>63524.395522388098</v>
      </c>
      <c r="AA593" s="150">
        <v>14.786666666666701</v>
      </c>
      <c r="AB593" s="150">
        <v>16.166944094743702</v>
      </c>
      <c r="AC593" s="150">
        <v>8.33</v>
      </c>
      <c r="AD593" s="150">
        <v>119.631504681873</v>
      </c>
      <c r="AE593" s="150">
        <v>0.37719999999999998</v>
      </c>
      <c r="AF593" s="150">
        <v>0.12678320819890199</v>
      </c>
      <c r="AG593" s="150">
        <v>0.118496686924723</v>
      </c>
      <c r="AH593" s="150">
        <v>0.25575166627366502</v>
      </c>
      <c r="AI593" s="150">
        <v>147.934267705466</v>
      </c>
      <c r="AJ593" s="150">
        <v>6.6258852537969499</v>
      </c>
      <c r="AK593" s="150">
        <v>2.0461788347657399</v>
      </c>
      <c r="AL593" s="150">
        <v>3.2758897986040001</v>
      </c>
      <c r="AM593" s="150">
        <v>0.5</v>
      </c>
      <c r="AN593" s="150">
        <v>1.3466146207118499</v>
      </c>
      <c r="AO593" s="150">
        <v>42</v>
      </c>
      <c r="AP593" s="150">
        <v>1.5527950310559001E-3</v>
      </c>
      <c r="AQ593" s="150">
        <v>12.81</v>
      </c>
      <c r="AR593" t="s">
        <v>1581</v>
      </c>
      <c r="AS593" s="150">
        <v>-972.05999999999801</v>
      </c>
      <c r="AT593" t="s">
        <v>1581</v>
      </c>
      <c r="AU593" s="150">
        <v>9280048.3499999996</v>
      </c>
    </row>
    <row r="594" spans="1:47" ht="14.5" x14ac:dyDescent="0.35">
      <c r="A594" s="151" t="s">
        <v>1355</v>
      </c>
      <c r="B594" s="151" t="s">
        <v>326</v>
      </c>
      <c r="C594" s="151" t="s">
        <v>269</v>
      </c>
      <c r="D594" t="s">
        <v>1518</v>
      </c>
      <c r="E594" s="150">
        <v>86.742999999999995</v>
      </c>
      <c r="F594" t="s">
        <v>1516</v>
      </c>
      <c r="G594" s="175">
        <v>-3446462</v>
      </c>
      <c r="H594" s="150">
        <v>0.12532671026456299</v>
      </c>
      <c r="I594" s="150">
        <v>-3973685</v>
      </c>
      <c r="J594" s="150">
        <v>1.6721336625572701E-2</v>
      </c>
      <c r="K594" s="150">
        <v>0.76720982185341102</v>
      </c>
      <c r="L594" s="176">
        <v>194756.39</v>
      </c>
      <c r="M594" s="175">
        <v>40965</v>
      </c>
      <c r="N594" s="150">
        <v>89</v>
      </c>
      <c r="O594" s="150">
        <v>130.27000000000001</v>
      </c>
      <c r="P594" s="150">
        <v>0</v>
      </c>
      <c r="Q594" s="150">
        <v>-28.73</v>
      </c>
      <c r="R594" s="150">
        <v>12456.7</v>
      </c>
      <c r="S594" s="150">
        <v>7661.7893670000003</v>
      </c>
      <c r="T594" s="150">
        <v>9515.8875716720504</v>
      </c>
      <c r="U594" s="150">
        <v>0.354154596534212</v>
      </c>
      <c r="V594" s="150">
        <v>0.158437485012109</v>
      </c>
      <c r="W594" s="150">
        <v>1.3535258153488701E-2</v>
      </c>
      <c r="X594" s="150">
        <v>10029.6</v>
      </c>
      <c r="Y594" s="150">
        <v>490.74</v>
      </c>
      <c r="Z594" s="150">
        <v>71665.002017361505</v>
      </c>
      <c r="AA594" s="150">
        <v>13.5666003976143</v>
      </c>
      <c r="AB594" s="150">
        <v>15.612726427436099</v>
      </c>
      <c r="AC594" s="150">
        <v>42.5</v>
      </c>
      <c r="AD594" s="150">
        <v>180.27739687058801</v>
      </c>
      <c r="AE594" s="150">
        <v>0.53249999999999997</v>
      </c>
      <c r="AF594" s="150">
        <v>0.13371003121956601</v>
      </c>
      <c r="AG594" s="150">
        <v>8.0089014365775202E-2</v>
      </c>
      <c r="AH594" s="150">
        <v>0.218350548897252</v>
      </c>
      <c r="AI594" s="150">
        <v>150.97635090077301</v>
      </c>
      <c r="AJ594" s="150">
        <v>5.7599426841951002</v>
      </c>
      <c r="AK594" s="150">
        <v>1.21998538144403</v>
      </c>
      <c r="AL594" s="150">
        <v>3.2631954382497801</v>
      </c>
      <c r="AM594" s="150">
        <v>1.3</v>
      </c>
      <c r="AN594" s="150">
        <v>0.84544029432765699</v>
      </c>
      <c r="AO594" s="150">
        <v>31</v>
      </c>
      <c r="AP594" s="150">
        <v>9.3806014738100005E-2</v>
      </c>
      <c r="AQ594" s="150">
        <v>139.97</v>
      </c>
      <c r="AR594" s="150">
        <v>5.0870861953040496</v>
      </c>
      <c r="AS594" s="150">
        <v>55366.859999999899</v>
      </c>
      <c r="AT594" s="150">
        <v>0.359047980599491</v>
      </c>
      <c r="AU594" s="150">
        <v>95440978.310000002</v>
      </c>
    </row>
    <row r="595" spans="1:47" ht="14.5" x14ac:dyDescent="0.35">
      <c r="A595" s="151" t="s">
        <v>1356</v>
      </c>
      <c r="B595" s="151" t="s">
        <v>327</v>
      </c>
      <c r="C595" s="151" t="s">
        <v>328</v>
      </c>
      <c r="D595" t="s">
        <v>1520</v>
      </c>
      <c r="E595" s="150">
        <v>83.168000000000006</v>
      </c>
      <c r="F595" t="s">
        <v>1520</v>
      </c>
      <c r="G595" s="175">
        <v>1907575</v>
      </c>
      <c r="H595" s="150">
        <v>0.448460217577548</v>
      </c>
      <c r="I595" s="150">
        <v>1735987</v>
      </c>
      <c r="J595" s="150">
        <v>6.7329524269705496E-3</v>
      </c>
      <c r="K595" s="150">
        <v>0.70510046284408401</v>
      </c>
      <c r="L595" s="176">
        <v>168694.92</v>
      </c>
      <c r="M595" s="175">
        <v>35772</v>
      </c>
      <c r="N595" s="150">
        <v>127</v>
      </c>
      <c r="O595" s="150">
        <v>90.23</v>
      </c>
      <c r="P595" s="150">
        <v>0</v>
      </c>
      <c r="Q595" s="150">
        <v>-122.16</v>
      </c>
      <c r="R595" s="150">
        <v>9876.7000000000007</v>
      </c>
      <c r="S595" s="150">
        <v>2720.2983899999999</v>
      </c>
      <c r="T595" s="150">
        <v>3313.4871353147701</v>
      </c>
      <c r="U595" s="150">
        <v>0.51454056332401099</v>
      </c>
      <c r="V595" s="150">
        <v>0.13409221295021201</v>
      </c>
      <c r="W595" s="150">
        <v>9.3653152513169698E-3</v>
      </c>
      <c r="X595" s="150">
        <v>8108.6</v>
      </c>
      <c r="Y595" s="150">
        <v>160.63999999999999</v>
      </c>
      <c r="Z595" s="150">
        <v>60679.513321713202</v>
      </c>
      <c r="AA595" s="150">
        <v>12.209302325581399</v>
      </c>
      <c r="AB595" s="150">
        <v>16.9341284238048</v>
      </c>
      <c r="AC595" s="150">
        <v>18</v>
      </c>
      <c r="AD595" s="150">
        <v>151.127688333333</v>
      </c>
      <c r="AE595" s="150">
        <v>0.57689999999999997</v>
      </c>
      <c r="AF595" s="150">
        <v>0.10585307833871201</v>
      </c>
      <c r="AG595" s="150">
        <v>0.158492682060343</v>
      </c>
      <c r="AH595" s="150">
        <v>0.27013488400522001</v>
      </c>
      <c r="AI595" s="150">
        <v>158.40247584016001</v>
      </c>
      <c r="AJ595" s="150">
        <v>6.2587168776195101</v>
      </c>
      <c r="AK595" s="150">
        <v>0.98886946451861402</v>
      </c>
      <c r="AL595" s="150">
        <v>2.61411253602907</v>
      </c>
      <c r="AM595" s="150">
        <v>0.7</v>
      </c>
      <c r="AN595" s="150">
        <v>1.6255612630906899</v>
      </c>
      <c r="AO595" s="150">
        <v>161</v>
      </c>
      <c r="AP595" s="150">
        <v>1.7624020887728499E-2</v>
      </c>
      <c r="AQ595" s="150">
        <v>8.5299999999999994</v>
      </c>
      <c r="AR595" s="150">
        <v>3.95349997200181</v>
      </c>
      <c r="AS595" s="150">
        <v>-54564.77</v>
      </c>
      <c r="AT595" s="150">
        <v>0.46157109665866902</v>
      </c>
      <c r="AU595" s="150">
        <v>26867626.640000001</v>
      </c>
    </row>
    <row r="596" spans="1:47" ht="14.5" x14ac:dyDescent="0.35">
      <c r="A596" s="151" t="s">
        <v>1357</v>
      </c>
      <c r="B596" s="151" t="s">
        <v>394</v>
      </c>
      <c r="C596" s="151" t="s">
        <v>210</v>
      </c>
      <c r="D596" t="s">
        <v>1519</v>
      </c>
      <c r="E596" s="150">
        <v>80.450999999999993</v>
      </c>
      <c r="F596" t="s">
        <v>1519</v>
      </c>
      <c r="G596" s="175">
        <v>-217726</v>
      </c>
      <c r="H596" s="150">
        <v>0.39336840285012598</v>
      </c>
      <c r="I596" s="150">
        <v>-136054</v>
      </c>
      <c r="J596" s="150">
        <v>0</v>
      </c>
      <c r="K596" s="150">
        <v>0.73054976936364702</v>
      </c>
      <c r="L596" s="176">
        <v>78349.03</v>
      </c>
      <c r="M596" s="175">
        <v>31386</v>
      </c>
      <c r="N596" s="150">
        <v>3</v>
      </c>
      <c r="O596" s="150">
        <v>6.56</v>
      </c>
      <c r="P596" s="150">
        <v>0</v>
      </c>
      <c r="Q596" s="150">
        <v>-58.52</v>
      </c>
      <c r="R596" s="150">
        <v>17497.2</v>
      </c>
      <c r="S596" s="150">
        <v>484.52395200000001</v>
      </c>
      <c r="T596" s="150">
        <v>697.76018307202298</v>
      </c>
      <c r="U596" s="150">
        <v>1</v>
      </c>
      <c r="V596" s="150">
        <v>0.208109930548903</v>
      </c>
      <c r="W596" s="150">
        <v>0</v>
      </c>
      <c r="X596" s="150">
        <v>12150.1</v>
      </c>
      <c r="Y596" s="150">
        <v>45.95</v>
      </c>
      <c r="Z596" s="150">
        <v>52593.338411316603</v>
      </c>
      <c r="AA596" s="150">
        <v>11</v>
      </c>
      <c r="AB596" s="150">
        <v>10.5445909031556</v>
      </c>
      <c r="AC596" s="150">
        <v>6.25</v>
      </c>
      <c r="AD596" s="150">
        <v>77.523832319999997</v>
      </c>
      <c r="AE596" s="150">
        <v>0.94299999999999995</v>
      </c>
      <c r="AF596" s="150">
        <v>0.108921311273686</v>
      </c>
      <c r="AG596" s="150">
        <v>0.18596212275614499</v>
      </c>
      <c r="AH596" s="150">
        <v>0.31115188986175601</v>
      </c>
      <c r="AI596" s="150">
        <v>369.77738512295502</v>
      </c>
      <c r="AJ596" s="150">
        <v>5.3306941049083001</v>
      </c>
      <c r="AK596" s="150">
        <v>1.0027150798700599</v>
      </c>
      <c r="AL596" s="150">
        <v>2.0376037864326899</v>
      </c>
      <c r="AM596" s="150">
        <v>0.5</v>
      </c>
      <c r="AN596" s="150">
        <v>0.801343619882252</v>
      </c>
      <c r="AO596" s="150">
        <v>15</v>
      </c>
      <c r="AP596" s="150">
        <v>0</v>
      </c>
      <c r="AQ596" s="150">
        <v>8.67</v>
      </c>
      <c r="AR596" s="150">
        <v>3.0049968917518801</v>
      </c>
      <c r="AS596" s="150">
        <v>-30932.25</v>
      </c>
      <c r="AT596" s="150">
        <v>0.73294163541739199</v>
      </c>
      <c r="AU596" s="150">
        <v>8477823.5199999996</v>
      </c>
    </row>
    <row r="597" spans="1:47" ht="14.5" x14ac:dyDescent="0.35">
      <c r="A597" s="151" t="s">
        <v>1358</v>
      </c>
      <c r="B597" s="151" t="s">
        <v>194</v>
      </c>
      <c r="C597" s="151" t="s">
        <v>145</v>
      </c>
      <c r="D597" t="s">
        <v>1520</v>
      </c>
      <c r="E597" s="150">
        <v>64.501000000000005</v>
      </c>
      <c r="F597" t="s">
        <v>1520</v>
      </c>
      <c r="G597" s="175">
        <v>-1620068</v>
      </c>
      <c r="H597" s="150">
        <v>0.35464945904033002</v>
      </c>
      <c r="I597" s="150">
        <v>-1569703</v>
      </c>
      <c r="J597" s="150">
        <v>0</v>
      </c>
      <c r="K597" s="150">
        <v>0.75923570510073501</v>
      </c>
      <c r="L597" s="176">
        <v>112599.9</v>
      </c>
      <c r="M597" s="175">
        <v>36769</v>
      </c>
      <c r="N597" s="150">
        <v>111</v>
      </c>
      <c r="O597" s="150">
        <v>274.2</v>
      </c>
      <c r="P597" s="150">
        <v>67.41</v>
      </c>
      <c r="Q597" s="150">
        <v>49.05</v>
      </c>
      <c r="R597" s="150">
        <v>13640.4</v>
      </c>
      <c r="S597" s="150">
        <v>3746.887471</v>
      </c>
      <c r="T597" s="150">
        <v>5001.7964267031703</v>
      </c>
      <c r="U597" s="150">
        <v>0.719223418332544</v>
      </c>
      <c r="V597" s="150">
        <v>0.15596428115948599</v>
      </c>
      <c r="W597" s="150">
        <v>0.174424033563404</v>
      </c>
      <c r="X597" s="150">
        <v>10218.1</v>
      </c>
      <c r="Y597" s="150">
        <v>248.24</v>
      </c>
      <c r="Z597" s="150">
        <v>65351.280011279399</v>
      </c>
      <c r="AA597" s="150">
        <v>10.945945945945899</v>
      </c>
      <c r="AB597" s="150">
        <v>15.093810308572399</v>
      </c>
      <c r="AC597" s="150">
        <v>29</v>
      </c>
      <c r="AD597" s="150">
        <v>129.203016241379</v>
      </c>
      <c r="AE597" s="150">
        <v>0.65459999999999996</v>
      </c>
      <c r="AF597" s="150">
        <v>0.11359354315812401</v>
      </c>
      <c r="AG597" s="150">
        <v>0.14087674690649499</v>
      </c>
      <c r="AH597" s="150">
        <v>0.26062684769781302</v>
      </c>
      <c r="AI597" s="150">
        <v>177.768615992685</v>
      </c>
      <c r="AJ597" s="150">
        <v>4.9415834608207101</v>
      </c>
      <c r="AK597" s="150">
        <v>1.0312864540092099</v>
      </c>
      <c r="AL597" s="150">
        <v>1.0875143789250199</v>
      </c>
      <c r="AM597" s="150">
        <v>2</v>
      </c>
      <c r="AN597" s="150">
        <v>1.06220716337822</v>
      </c>
      <c r="AO597" s="150">
        <v>12</v>
      </c>
      <c r="AP597" s="150">
        <v>0.144064216307562</v>
      </c>
      <c r="AQ597" s="150">
        <v>181.67</v>
      </c>
      <c r="AR597" s="150">
        <v>2.8504868833418602</v>
      </c>
      <c r="AS597" s="150">
        <v>78803.53</v>
      </c>
      <c r="AT597" s="150">
        <v>0.61042814155962</v>
      </c>
      <c r="AU597" s="150">
        <v>51108861.880000003</v>
      </c>
    </row>
    <row r="598" spans="1:47" ht="14.5" x14ac:dyDescent="0.35">
      <c r="A598" s="151" t="s">
        <v>1359</v>
      </c>
      <c r="B598" s="151" t="s">
        <v>766</v>
      </c>
      <c r="C598" s="151" t="s">
        <v>119</v>
      </c>
      <c r="D598" t="s">
        <v>1520</v>
      </c>
      <c r="E598" s="150">
        <v>90.953999999999994</v>
      </c>
      <c r="F598" t="s">
        <v>1520</v>
      </c>
      <c r="G598" s="175">
        <v>-368117</v>
      </c>
      <c r="H598" s="150">
        <v>1.26126010679446</v>
      </c>
      <c r="I598" s="150">
        <v>-509286</v>
      </c>
      <c r="J598" s="150">
        <v>0</v>
      </c>
      <c r="K598" s="150">
        <v>0.78256953088267001</v>
      </c>
      <c r="L598" s="176">
        <v>314538.77</v>
      </c>
      <c r="M598" s="175">
        <v>38788</v>
      </c>
      <c r="N598" s="150">
        <v>6</v>
      </c>
      <c r="O598" s="150">
        <v>0.93</v>
      </c>
      <c r="P598" s="150">
        <v>0</v>
      </c>
      <c r="Q598" s="150">
        <v>86.33</v>
      </c>
      <c r="R598" s="150">
        <v>12654.3</v>
      </c>
      <c r="S598" s="150">
        <v>603.68192799999997</v>
      </c>
      <c r="T598" s="150">
        <v>745.12885933077905</v>
      </c>
      <c r="U598" s="150">
        <v>0.34725589300728599</v>
      </c>
      <c r="V598" s="150">
        <v>0.16606396241167601</v>
      </c>
      <c r="W598" s="150">
        <v>0</v>
      </c>
      <c r="X598" s="150">
        <v>10252.1</v>
      </c>
      <c r="Y598" s="150">
        <v>44.6</v>
      </c>
      <c r="Z598" s="150">
        <v>53052.656950672703</v>
      </c>
      <c r="AA598" s="150">
        <v>12.403846153846199</v>
      </c>
      <c r="AB598" s="150">
        <v>13.535469237668201</v>
      </c>
      <c r="AC598" s="150">
        <v>7</v>
      </c>
      <c r="AD598" s="150">
        <v>86.240275428571394</v>
      </c>
      <c r="AE598" s="150">
        <v>0.43269999999999997</v>
      </c>
      <c r="AF598" s="150">
        <v>0.112111300974866</v>
      </c>
      <c r="AG598" s="150">
        <v>0.22450226719444799</v>
      </c>
      <c r="AH598" s="150">
        <v>0.33948570321260502</v>
      </c>
      <c r="AI598" s="150">
        <v>237.23585775454899</v>
      </c>
      <c r="AJ598" s="150">
        <v>4.6040302342631696</v>
      </c>
      <c r="AK598" s="150">
        <v>1.6563245470097401</v>
      </c>
      <c r="AL598" s="150">
        <v>1.7756274133296099</v>
      </c>
      <c r="AM598" s="150">
        <v>0</v>
      </c>
      <c r="AN598" s="150">
        <v>1.1221836415659401</v>
      </c>
      <c r="AO598" s="150">
        <v>74</v>
      </c>
      <c r="AP598" s="150">
        <v>3.10734463276836E-2</v>
      </c>
      <c r="AQ598" s="150">
        <v>3.99</v>
      </c>
      <c r="AR598" s="150">
        <v>2.6555450461849901</v>
      </c>
      <c r="AS598" s="150">
        <v>15934.63</v>
      </c>
      <c r="AT598" s="150">
        <v>0.59273303643143405</v>
      </c>
      <c r="AU598" s="150">
        <v>7639142.3099999996</v>
      </c>
    </row>
    <row r="599" spans="1:47" ht="14.5" x14ac:dyDescent="0.35">
      <c r="A599" s="151" t="s">
        <v>1360</v>
      </c>
      <c r="B599" s="151" t="s">
        <v>688</v>
      </c>
      <c r="C599" s="151" t="s">
        <v>185</v>
      </c>
      <c r="D599" t="s">
        <v>1520</v>
      </c>
      <c r="E599" s="150">
        <v>95.953000000000003</v>
      </c>
      <c r="F599" t="s">
        <v>1520</v>
      </c>
      <c r="G599" s="175">
        <v>-292974</v>
      </c>
      <c r="H599" s="150">
        <v>0.179939017890556</v>
      </c>
      <c r="I599" s="150">
        <v>-258689</v>
      </c>
      <c r="J599" s="150">
        <v>0</v>
      </c>
      <c r="K599" s="150">
        <v>0.75687602874163395</v>
      </c>
      <c r="L599" s="176">
        <v>167223.66</v>
      </c>
      <c r="M599" s="175">
        <v>46948</v>
      </c>
      <c r="N599" t="s">
        <v>1581</v>
      </c>
      <c r="O599" s="150">
        <v>20.92</v>
      </c>
      <c r="P599" s="150">
        <v>0</v>
      </c>
      <c r="Q599" s="150">
        <v>-25.43</v>
      </c>
      <c r="R599" s="150">
        <v>12387.8</v>
      </c>
      <c r="S599" s="150">
        <v>934.71157500000004</v>
      </c>
      <c r="T599" s="150">
        <v>1101.37768179267</v>
      </c>
      <c r="U599" s="150">
        <v>0.218687992603494</v>
      </c>
      <c r="V599" s="150">
        <v>0.125098198339953</v>
      </c>
      <c r="W599" s="150">
        <v>1.0698487391685499E-3</v>
      </c>
      <c r="X599" s="150">
        <v>10513.2</v>
      </c>
      <c r="Y599" s="150">
        <v>63.32</v>
      </c>
      <c r="Z599" s="150">
        <v>58155.077068856597</v>
      </c>
      <c r="AA599" s="150">
        <v>14.0151515151515</v>
      </c>
      <c r="AB599" s="150">
        <v>14.7617115445357</v>
      </c>
      <c r="AC599" s="150">
        <v>16</v>
      </c>
      <c r="AD599" s="150">
        <v>58.419473437500002</v>
      </c>
      <c r="AE599" s="150">
        <v>0.75439999999999996</v>
      </c>
      <c r="AF599" s="150">
        <v>0.121153495338594</v>
      </c>
      <c r="AG599" s="150">
        <v>0.14085778845122901</v>
      </c>
      <c r="AH599" s="150">
        <v>0.270033085997817</v>
      </c>
      <c r="AI599" s="150">
        <v>274.00965907584902</v>
      </c>
      <c r="AJ599" s="150">
        <v>4.9865808214899303</v>
      </c>
      <c r="AK599" s="150">
        <v>1.4332722942370799</v>
      </c>
      <c r="AL599" s="150">
        <v>1.8223764251132299</v>
      </c>
      <c r="AM599" s="150">
        <v>3.5</v>
      </c>
      <c r="AN599" s="150">
        <v>1.61907968558841</v>
      </c>
      <c r="AO599" s="150">
        <v>70</v>
      </c>
      <c r="AP599" s="150">
        <v>7.5829383886255902E-2</v>
      </c>
      <c r="AQ599" s="150">
        <v>8.2100000000000009</v>
      </c>
      <c r="AR599" s="150">
        <v>5.2483093162129597</v>
      </c>
      <c r="AS599" s="150">
        <v>11024.88</v>
      </c>
      <c r="AT599" s="150">
        <v>0.35782279802313499</v>
      </c>
      <c r="AU599" s="150">
        <v>11578995.810000001</v>
      </c>
    </row>
    <row r="600" spans="1:47" ht="14.5" x14ac:dyDescent="0.35">
      <c r="A600" s="151" t="s">
        <v>1361</v>
      </c>
      <c r="B600" s="151" t="s">
        <v>721</v>
      </c>
      <c r="C600" s="151" t="s">
        <v>98</v>
      </c>
      <c r="D600" t="s">
        <v>1518</v>
      </c>
      <c r="E600" s="150">
        <v>88.766999999999996</v>
      </c>
      <c r="F600" t="s">
        <v>1516</v>
      </c>
      <c r="G600" s="175">
        <v>365387</v>
      </c>
      <c r="H600" s="150">
        <v>0.18533239014084801</v>
      </c>
      <c r="I600" s="150">
        <v>365387</v>
      </c>
      <c r="J600" s="150">
        <v>0</v>
      </c>
      <c r="K600" s="150">
        <v>0.77778152337346396</v>
      </c>
      <c r="L600" s="176">
        <v>260021.47</v>
      </c>
      <c r="M600" s="175">
        <v>41332</v>
      </c>
      <c r="N600" s="150">
        <v>39</v>
      </c>
      <c r="O600" s="150">
        <v>38.299999999999997</v>
      </c>
      <c r="P600" s="150">
        <v>0</v>
      </c>
      <c r="Q600" s="150">
        <v>96.66</v>
      </c>
      <c r="R600" s="150">
        <v>13996.1</v>
      </c>
      <c r="S600" s="150">
        <v>1859.7347130000001</v>
      </c>
      <c r="T600" s="150">
        <v>2302.2333571095501</v>
      </c>
      <c r="U600" s="150">
        <v>0.42711879680873599</v>
      </c>
      <c r="V600" s="150">
        <v>0.13052905895831399</v>
      </c>
      <c r="W600" s="150">
        <v>2.4449193039286998E-2</v>
      </c>
      <c r="X600" s="150">
        <v>11306</v>
      </c>
      <c r="Y600" s="150">
        <v>129.24</v>
      </c>
      <c r="Z600" s="150">
        <v>68993.949241720795</v>
      </c>
      <c r="AA600" s="150">
        <v>13.7575757575758</v>
      </c>
      <c r="AB600" s="150">
        <v>14.3897764856082</v>
      </c>
      <c r="AC600" s="150">
        <v>24.38</v>
      </c>
      <c r="AD600" s="150">
        <v>76.281161320754705</v>
      </c>
      <c r="AE600" s="150">
        <v>0.41039999999999999</v>
      </c>
      <c r="AF600" s="150">
        <v>0.113980582343382</v>
      </c>
      <c r="AG600" s="150">
        <v>0.167931376236477</v>
      </c>
      <c r="AH600" s="150">
        <v>0.28484738199743798</v>
      </c>
      <c r="AI600" s="150">
        <v>190.35349371359499</v>
      </c>
      <c r="AJ600" s="150">
        <v>6.0365724689059803</v>
      </c>
      <c r="AK600" s="150">
        <v>1.64966331174242</v>
      </c>
      <c r="AL600" s="150">
        <v>3.5933257534455501</v>
      </c>
      <c r="AM600" s="150">
        <v>0.89</v>
      </c>
      <c r="AN600" s="150">
        <v>0.80583584443857603</v>
      </c>
      <c r="AO600" s="150">
        <v>41</v>
      </c>
      <c r="AP600" s="150">
        <v>0.16341627437794201</v>
      </c>
      <c r="AQ600" s="150">
        <v>29.8</v>
      </c>
      <c r="AR600" s="150">
        <v>4.1907175636012504</v>
      </c>
      <c r="AS600" s="150">
        <v>-48274.389999999898</v>
      </c>
      <c r="AT600" s="150">
        <v>0.43489775116352503</v>
      </c>
      <c r="AU600" s="150">
        <v>26029081.41</v>
      </c>
    </row>
    <row r="601" spans="1:47" ht="14.5" x14ac:dyDescent="0.35">
      <c r="A601" s="151" t="s">
        <v>1362</v>
      </c>
      <c r="B601" s="151" t="s">
        <v>329</v>
      </c>
      <c r="C601" s="151" t="s">
        <v>267</v>
      </c>
      <c r="D601" t="s">
        <v>1518</v>
      </c>
      <c r="E601" s="150">
        <v>91.384</v>
      </c>
      <c r="F601" t="s">
        <v>1516</v>
      </c>
      <c r="G601" s="175">
        <v>2538771</v>
      </c>
      <c r="H601" s="150">
        <v>0.82388570649284698</v>
      </c>
      <c r="I601" s="150">
        <v>1864365</v>
      </c>
      <c r="J601" s="150">
        <v>4.3925453533981999E-3</v>
      </c>
      <c r="K601" s="150">
        <v>0.72096685899468804</v>
      </c>
      <c r="L601" s="176">
        <v>178411.25</v>
      </c>
      <c r="M601" s="175">
        <v>37829</v>
      </c>
      <c r="N601" s="150">
        <v>66</v>
      </c>
      <c r="O601" s="150">
        <v>77.78</v>
      </c>
      <c r="P601" s="150">
        <v>0</v>
      </c>
      <c r="Q601" s="150">
        <v>-188.43</v>
      </c>
      <c r="R601" s="150">
        <v>12588.3</v>
      </c>
      <c r="S601" s="150">
        <v>3428.6994759999998</v>
      </c>
      <c r="T601" s="150">
        <v>4296.4822673318804</v>
      </c>
      <c r="U601" s="150">
        <v>0.43729057635263002</v>
      </c>
      <c r="V601" s="150">
        <v>0.15473010501897899</v>
      </c>
      <c r="W601" s="150">
        <v>1.0632557987418099E-2</v>
      </c>
      <c r="X601" s="150">
        <v>10045.799999999999</v>
      </c>
      <c r="Y601" s="150">
        <v>235.57</v>
      </c>
      <c r="Z601" s="150">
        <v>62157.998514241997</v>
      </c>
      <c r="AA601" s="150">
        <v>14.5230769230769</v>
      </c>
      <c r="AB601" s="150">
        <v>14.5549071443732</v>
      </c>
      <c r="AC601" s="150">
        <v>24</v>
      </c>
      <c r="AD601" s="150">
        <v>142.86247816666699</v>
      </c>
      <c r="AE601" s="150">
        <v>0.63239999999999996</v>
      </c>
      <c r="AF601" s="150">
        <v>0.13050856918182699</v>
      </c>
      <c r="AG601" s="150">
        <v>0.15671336316085199</v>
      </c>
      <c r="AH601" s="150">
        <v>0.289242418658337</v>
      </c>
      <c r="AI601" s="150">
        <v>237.875616019723</v>
      </c>
      <c r="AJ601" s="150">
        <v>5.60201080426285</v>
      </c>
      <c r="AK601" s="150">
        <v>1.3654080534180799</v>
      </c>
      <c r="AL601" s="150">
        <v>3.0318136742831099</v>
      </c>
      <c r="AM601" s="150">
        <v>2.75</v>
      </c>
      <c r="AN601" s="150">
        <v>0.93253315886613997</v>
      </c>
      <c r="AO601" s="150">
        <v>42</v>
      </c>
      <c r="AP601" s="150">
        <v>3.8782816229116897E-2</v>
      </c>
      <c r="AQ601" s="150">
        <v>34.049999999999997</v>
      </c>
      <c r="AR601" s="150">
        <v>4.3194358901768304</v>
      </c>
      <c r="AS601" s="150">
        <v>33575.730000000003</v>
      </c>
      <c r="AT601" s="150">
        <v>0.45547396156026798</v>
      </c>
      <c r="AU601" s="150">
        <v>43161395.200000003</v>
      </c>
    </row>
    <row r="602" spans="1:47" ht="14.5" x14ac:dyDescent="0.35">
      <c r="A602" s="151" t="s">
        <v>1363</v>
      </c>
      <c r="B602" s="151" t="s">
        <v>330</v>
      </c>
      <c r="C602" s="151" t="s">
        <v>122</v>
      </c>
      <c r="D602" t="s">
        <v>1519</v>
      </c>
      <c r="E602" s="150">
        <v>94.545000000000002</v>
      </c>
      <c r="F602" t="s">
        <v>1519</v>
      </c>
      <c r="G602" s="175">
        <v>3426521</v>
      </c>
      <c r="H602" s="150">
        <v>0.47529867827729799</v>
      </c>
      <c r="I602" s="150">
        <v>-325502</v>
      </c>
      <c r="J602" s="150">
        <v>0</v>
      </c>
      <c r="K602" s="150">
        <v>0.82717230672938502</v>
      </c>
      <c r="L602" s="176">
        <v>208038.96030000001</v>
      </c>
      <c r="M602" s="175">
        <v>57429</v>
      </c>
      <c r="N602" s="150">
        <v>180</v>
      </c>
      <c r="O602" s="150">
        <v>120.18</v>
      </c>
      <c r="P602" s="150">
        <v>0</v>
      </c>
      <c r="Q602" s="150">
        <v>-22.16</v>
      </c>
      <c r="R602" s="150">
        <v>14172.1</v>
      </c>
      <c r="S602" s="150">
        <v>10063.236854000001</v>
      </c>
      <c r="T602" s="150">
        <v>12219.181046424401</v>
      </c>
      <c r="U602" s="150">
        <v>0.23572227071820401</v>
      </c>
      <c r="V602" s="150">
        <v>0.14812629043979</v>
      </c>
      <c r="W602" s="150">
        <v>5.8681563354565598E-2</v>
      </c>
      <c r="X602" s="150">
        <v>11671.6</v>
      </c>
      <c r="Y602" s="150">
        <v>640.95000000000005</v>
      </c>
      <c r="Z602" s="150">
        <v>78322.919322880101</v>
      </c>
      <c r="AA602" s="150">
        <v>14.0013947001395</v>
      </c>
      <c r="AB602" s="150">
        <v>15.7005021514939</v>
      </c>
      <c r="AC602" s="150">
        <v>43.6</v>
      </c>
      <c r="AD602" s="150">
        <v>230.808184724771</v>
      </c>
      <c r="AE602" t="s">
        <v>1581</v>
      </c>
      <c r="AF602" s="150">
        <v>0.12116959963586001</v>
      </c>
      <c r="AG602" s="150">
        <v>0.145667444517598</v>
      </c>
      <c r="AH602" s="150">
        <v>0.27084840831400198</v>
      </c>
      <c r="AI602" s="150">
        <v>157.756596911358</v>
      </c>
      <c r="AJ602" s="150">
        <v>8.2337166008836302</v>
      </c>
      <c r="AK602" s="150">
        <v>1.3190200763192399</v>
      </c>
      <c r="AL602" s="150">
        <v>4.2464512686908398</v>
      </c>
      <c r="AM602" s="150">
        <v>0</v>
      </c>
      <c r="AN602" s="150">
        <v>0.71803496853970805</v>
      </c>
      <c r="AO602" s="150">
        <v>19</v>
      </c>
      <c r="AP602" s="150">
        <v>6.6064743448579599E-2</v>
      </c>
      <c r="AQ602" s="150">
        <v>205.53</v>
      </c>
      <c r="AR602" s="150">
        <v>3.7950856529038202</v>
      </c>
      <c r="AS602" s="150">
        <v>136662.76999999999</v>
      </c>
      <c r="AT602" s="150">
        <v>0.36548710784556199</v>
      </c>
      <c r="AU602" s="150">
        <v>142617299.38999999</v>
      </c>
    </row>
    <row r="603" spans="1:47" ht="14.5" x14ac:dyDescent="0.35">
      <c r="A603" s="151" t="s">
        <v>1364</v>
      </c>
      <c r="B603" s="151" t="s">
        <v>457</v>
      </c>
      <c r="C603" s="151" t="s">
        <v>132</v>
      </c>
      <c r="D603" t="s">
        <v>1518</v>
      </c>
      <c r="E603" s="150">
        <v>89.138000000000005</v>
      </c>
      <c r="F603" t="s">
        <v>1516</v>
      </c>
      <c r="G603" s="175">
        <v>1184758</v>
      </c>
      <c r="H603" s="150">
        <v>0.395931535597558</v>
      </c>
      <c r="I603" s="150">
        <v>1184758</v>
      </c>
      <c r="J603" s="150">
        <v>6.8784141948281504E-3</v>
      </c>
      <c r="K603" s="150">
        <v>0.64586649566785903</v>
      </c>
      <c r="L603" s="176">
        <v>180625.96</v>
      </c>
      <c r="M603" s="175">
        <v>38439</v>
      </c>
      <c r="N603" s="150">
        <v>35</v>
      </c>
      <c r="O603" s="150">
        <v>28.24</v>
      </c>
      <c r="P603" s="150">
        <v>0</v>
      </c>
      <c r="Q603" s="150">
        <v>146</v>
      </c>
      <c r="R603" s="150">
        <v>9656</v>
      </c>
      <c r="S603" s="150">
        <v>1087.623963</v>
      </c>
      <c r="T603" s="150">
        <v>1295.9054172738399</v>
      </c>
      <c r="U603" s="150">
        <v>0.37779956030630402</v>
      </c>
      <c r="V603" s="150">
        <v>0.16575244214254201</v>
      </c>
      <c r="W603" s="150">
        <v>0</v>
      </c>
      <c r="X603" s="150">
        <v>8104</v>
      </c>
      <c r="Y603" s="150">
        <v>71.23</v>
      </c>
      <c r="Z603" s="150">
        <v>54072.666011512003</v>
      </c>
      <c r="AA603" s="150">
        <v>11.716049382715999</v>
      </c>
      <c r="AB603" s="150">
        <v>15.269183813000099</v>
      </c>
      <c r="AC603" s="150">
        <v>11.2</v>
      </c>
      <c r="AD603" s="150">
        <v>97.1092824107143</v>
      </c>
      <c r="AE603" s="150">
        <v>0.54359999999999997</v>
      </c>
      <c r="AF603" s="150">
        <v>0.12599281096649401</v>
      </c>
      <c r="AG603" s="150">
        <v>8.9073786810159802E-2</v>
      </c>
      <c r="AH603" s="150">
        <v>0.24494423777871899</v>
      </c>
      <c r="AI603" s="150">
        <v>178.37047233208099</v>
      </c>
      <c r="AJ603" s="150">
        <v>3.59245396907217</v>
      </c>
      <c r="AK603" s="150">
        <v>1.08244458762887</v>
      </c>
      <c r="AL603" s="150">
        <v>1.6877954639175301</v>
      </c>
      <c r="AM603" s="150">
        <v>1</v>
      </c>
      <c r="AN603" s="150">
        <v>2.3990635569855998</v>
      </c>
      <c r="AO603" s="150">
        <v>168</v>
      </c>
      <c r="AP603" s="150">
        <v>1.20048019207683E-3</v>
      </c>
      <c r="AQ603" s="150">
        <v>4.96</v>
      </c>
      <c r="AR603" s="150">
        <v>3.5971897535350501</v>
      </c>
      <c r="AS603" s="150">
        <v>15045.49</v>
      </c>
      <c r="AT603" s="150">
        <v>0.40145104616252197</v>
      </c>
      <c r="AU603" s="150">
        <v>10502055.34</v>
      </c>
    </row>
    <row r="604" spans="1:47" ht="14.5" x14ac:dyDescent="0.35">
      <c r="A604" s="151" t="s">
        <v>1365</v>
      </c>
      <c r="B604" s="151" t="s">
        <v>331</v>
      </c>
      <c r="C604" s="151" t="s">
        <v>145</v>
      </c>
      <c r="D604" t="s">
        <v>1518</v>
      </c>
      <c r="E604" s="150">
        <v>107.292</v>
      </c>
      <c r="F604" t="s">
        <v>1516</v>
      </c>
      <c r="G604" s="175">
        <v>159534</v>
      </c>
      <c r="H604" s="150">
        <v>0.228777894761346</v>
      </c>
      <c r="I604" s="150">
        <v>142677</v>
      </c>
      <c r="J604" s="150">
        <v>7.2208281137065098E-3</v>
      </c>
      <c r="K604" s="150">
        <v>0.79525544675431803</v>
      </c>
      <c r="L604" s="176">
        <v>156323.01</v>
      </c>
      <c r="M604" s="175">
        <v>85408</v>
      </c>
      <c r="N604" s="150">
        <v>10</v>
      </c>
      <c r="O604" s="150">
        <v>3.7</v>
      </c>
      <c r="P604" s="150">
        <v>0</v>
      </c>
      <c r="Q604" s="150">
        <v>-4.71</v>
      </c>
      <c r="R604" s="150">
        <v>13316.1</v>
      </c>
      <c r="S604" s="150">
        <v>1970.731761</v>
      </c>
      <c r="T604" s="150">
        <v>2188.9260472767801</v>
      </c>
      <c r="U604" s="150">
        <v>6.9295794436633099E-2</v>
      </c>
      <c r="V604" s="150">
        <v>9.1680946425869297E-2</v>
      </c>
      <c r="W604" s="150">
        <v>5.3020797689371599E-3</v>
      </c>
      <c r="X604" s="150">
        <v>11988.7</v>
      </c>
      <c r="Y604" s="150">
        <v>135.86000000000001</v>
      </c>
      <c r="Z604" s="150">
        <v>78355.564110113395</v>
      </c>
      <c r="AA604" s="150">
        <v>14.179640718562901</v>
      </c>
      <c r="AB604" s="150">
        <v>14.5056069556897</v>
      </c>
      <c r="AC604" s="150">
        <v>13.34</v>
      </c>
      <c r="AD604" s="150">
        <v>147.73101656671699</v>
      </c>
      <c r="AE604" s="150">
        <v>0.35499999999999998</v>
      </c>
      <c r="AF604" s="150">
        <v>0.119460082589337</v>
      </c>
      <c r="AG604" s="150">
        <v>0.115063072085329</v>
      </c>
      <c r="AH604" s="150">
        <v>0.24602039815528901</v>
      </c>
      <c r="AI604" s="150">
        <v>180.61717329779199</v>
      </c>
      <c r="AJ604" s="150">
        <v>5.2590496364637502</v>
      </c>
      <c r="AK604" s="150">
        <v>1.2729044972861201</v>
      </c>
      <c r="AL604" s="150">
        <v>1.62883541978042</v>
      </c>
      <c r="AM604" s="150">
        <v>3.25</v>
      </c>
      <c r="AN604" s="150">
        <v>0.84567717498094397</v>
      </c>
      <c r="AO604" s="150">
        <v>3</v>
      </c>
      <c r="AP604" s="150">
        <v>7.5757575757575803E-3</v>
      </c>
      <c r="AQ604" s="150">
        <v>84.33</v>
      </c>
      <c r="AR604" t="s">
        <v>1581</v>
      </c>
      <c r="AS604" s="150">
        <v>-5476.43</v>
      </c>
      <c r="AT604" t="s">
        <v>1581</v>
      </c>
      <c r="AU604" s="150">
        <v>26242409.27</v>
      </c>
    </row>
    <row r="605" spans="1:47" ht="14.5" x14ac:dyDescent="0.35">
      <c r="A605" s="151" t="s">
        <v>1366</v>
      </c>
      <c r="B605" s="151" t="s">
        <v>332</v>
      </c>
      <c r="C605" s="151" t="s">
        <v>176</v>
      </c>
      <c r="D605" t="s">
        <v>1517</v>
      </c>
      <c r="E605" s="150">
        <v>79.77</v>
      </c>
      <c r="F605" t="s">
        <v>1517</v>
      </c>
      <c r="G605" s="175">
        <v>2000003</v>
      </c>
      <c r="H605" s="150">
        <v>0.43972342226293298</v>
      </c>
      <c r="I605" s="150">
        <v>1409415</v>
      </c>
      <c r="J605" s="150">
        <v>3.1452198789328101E-3</v>
      </c>
      <c r="K605" s="150">
        <v>0.65744270877939304</v>
      </c>
      <c r="L605" s="176">
        <v>143361.01999999999</v>
      </c>
      <c r="M605" s="175">
        <v>36084</v>
      </c>
      <c r="N605" t="s">
        <v>1581</v>
      </c>
      <c r="O605" s="150">
        <v>291.22000000000003</v>
      </c>
      <c r="P605" s="150">
        <v>0</v>
      </c>
      <c r="Q605" s="150">
        <v>-250.36</v>
      </c>
      <c r="R605" s="150">
        <v>12242</v>
      </c>
      <c r="S605" s="150">
        <v>4051.3583990000002</v>
      </c>
      <c r="T605" s="150">
        <v>5418.2555323697698</v>
      </c>
      <c r="U605" s="150">
        <v>0.84475624665661697</v>
      </c>
      <c r="V605" s="150">
        <v>0.16680328187375501</v>
      </c>
      <c r="W605" s="150">
        <v>3.6304415831565099E-3</v>
      </c>
      <c r="X605" s="150">
        <v>9153.6</v>
      </c>
      <c r="Y605" s="150">
        <v>283.02999999999997</v>
      </c>
      <c r="Z605" s="150">
        <v>64834.451118256002</v>
      </c>
      <c r="AA605" s="150">
        <v>13.3059210526316</v>
      </c>
      <c r="AB605" s="150">
        <v>14.3142366498251</v>
      </c>
      <c r="AC605" s="150">
        <v>29.25</v>
      </c>
      <c r="AD605" s="150">
        <v>138.50797945299101</v>
      </c>
      <c r="AE605" s="150">
        <v>0.55469999999999997</v>
      </c>
      <c r="AF605" s="150">
        <v>0.13145924035544199</v>
      </c>
      <c r="AG605" s="150">
        <v>0.104385080654777</v>
      </c>
      <c r="AH605" s="150">
        <v>0.24459380909324499</v>
      </c>
      <c r="AI605" s="150">
        <v>160.28895398646799</v>
      </c>
      <c r="AJ605" s="150">
        <v>4.1184103340375904</v>
      </c>
      <c r="AK605" s="150">
        <v>0.79522162405218499</v>
      </c>
      <c r="AL605" s="150">
        <v>1.09187573530771E-2</v>
      </c>
      <c r="AM605" s="150">
        <v>1.8</v>
      </c>
      <c r="AN605" s="150">
        <v>1.6664288740511299</v>
      </c>
      <c r="AO605" s="150">
        <v>126</v>
      </c>
      <c r="AP605" s="150">
        <v>8.1710995338634504E-2</v>
      </c>
      <c r="AQ605" s="150">
        <v>26.75</v>
      </c>
      <c r="AR605" s="150">
        <v>2.741626185836</v>
      </c>
      <c r="AS605" s="150">
        <v>-32012.130000000099</v>
      </c>
      <c r="AT605" s="150">
        <v>0.581471636916021</v>
      </c>
      <c r="AU605" s="150">
        <v>49596669.079999998</v>
      </c>
    </row>
    <row r="606" spans="1:47" ht="14.5" x14ac:dyDescent="0.35">
      <c r="A606" s="151" t="s">
        <v>1367</v>
      </c>
      <c r="B606" s="151" t="s">
        <v>395</v>
      </c>
      <c r="C606" s="151" t="s">
        <v>176</v>
      </c>
      <c r="D606" t="s">
        <v>1519</v>
      </c>
      <c r="E606" s="150">
        <v>93.956000000000003</v>
      </c>
      <c r="F606" t="s">
        <v>1519</v>
      </c>
      <c r="G606" s="175">
        <v>-468630</v>
      </c>
      <c r="H606" s="150">
        <v>0.52355445522886701</v>
      </c>
      <c r="I606" s="150">
        <v>-588199</v>
      </c>
      <c r="J606" s="150">
        <v>8.2111843406700701E-3</v>
      </c>
      <c r="K606" s="150">
        <v>0.81256203283615502</v>
      </c>
      <c r="L606" s="176">
        <v>242087.44</v>
      </c>
      <c r="M606" s="175">
        <v>49338</v>
      </c>
      <c r="N606" s="150">
        <v>17</v>
      </c>
      <c r="O606" s="150">
        <v>19.7</v>
      </c>
      <c r="P606" s="150">
        <v>0</v>
      </c>
      <c r="Q606" s="150">
        <v>175.32</v>
      </c>
      <c r="R606" s="150">
        <v>13786</v>
      </c>
      <c r="S606" s="150">
        <v>667.70063200000004</v>
      </c>
      <c r="T606" s="150">
        <v>800.57847487625997</v>
      </c>
      <c r="U606" s="150">
        <v>0.35911458145811698</v>
      </c>
      <c r="V606" s="150">
        <v>0.145499821842313</v>
      </c>
      <c r="W606" s="150">
        <v>4.2983335082420601E-3</v>
      </c>
      <c r="X606" s="150">
        <v>11497.8</v>
      </c>
      <c r="Y606" s="150">
        <v>46.95</v>
      </c>
      <c r="Z606" s="150">
        <v>65480.3463258786</v>
      </c>
      <c r="AA606" s="150">
        <v>13.1833333333333</v>
      </c>
      <c r="AB606" s="150">
        <v>14.2215257082002</v>
      </c>
      <c r="AC606" s="150">
        <v>7.27</v>
      </c>
      <c r="AD606" s="150">
        <v>91.843278129298497</v>
      </c>
      <c r="AE606" s="150">
        <v>0.31059999999999999</v>
      </c>
      <c r="AF606" s="150">
        <v>0.11894603904658101</v>
      </c>
      <c r="AG606" s="150">
        <v>0.15266265360228001</v>
      </c>
      <c r="AH606" s="150">
        <v>0.27639303553795203</v>
      </c>
      <c r="AI606" s="150">
        <v>171.069180596492</v>
      </c>
      <c r="AJ606" s="150">
        <v>6.9841207987883296</v>
      </c>
      <c r="AK606" s="150">
        <v>1.4299439692531299</v>
      </c>
      <c r="AL606" s="150">
        <v>3.1796068217434299</v>
      </c>
      <c r="AM606" s="150">
        <v>1.2</v>
      </c>
      <c r="AN606" s="150">
        <v>0.98029972324956705</v>
      </c>
      <c r="AO606" s="150">
        <v>17</v>
      </c>
      <c r="AP606" s="150">
        <v>6.9230769230769207E-2</v>
      </c>
      <c r="AQ606" s="150">
        <v>5.82</v>
      </c>
      <c r="AR606" s="150">
        <v>4.0674285667205003</v>
      </c>
      <c r="AS606" s="150">
        <v>68578.080000000002</v>
      </c>
      <c r="AT606" s="150">
        <v>0.37866271382132399</v>
      </c>
      <c r="AU606" s="150">
        <v>9204890.4900000002</v>
      </c>
    </row>
    <row r="607" spans="1:47" ht="14.5" x14ac:dyDescent="0.35">
      <c r="A607" s="151" t="s">
        <v>1368</v>
      </c>
      <c r="B607" s="151" t="s">
        <v>333</v>
      </c>
      <c r="C607" s="151" t="s">
        <v>136</v>
      </c>
      <c r="D607" t="s">
        <v>1520</v>
      </c>
      <c r="E607" s="150">
        <v>57.354999999999997</v>
      </c>
      <c r="F607" t="s">
        <v>1520</v>
      </c>
      <c r="G607" s="175">
        <v>-1366996</v>
      </c>
      <c r="H607" s="150">
        <v>7.9762530302520396E-2</v>
      </c>
      <c r="I607" s="150">
        <v>449158</v>
      </c>
      <c r="J607" s="150">
        <v>0</v>
      </c>
      <c r="K607" s="150">
        <v>0.56486747923749803</v>
      </c>
      <c r="L607" s="176">
        <v>49707.91</v>
      </c>
      <c r="M607" s="175">
        <v>21644</v>
      </c>
      <c r="N607" s="150">
        <v>76</v>
      </c>
      <c r="O607" s="150">
        <v>2063.98</v>
      </c>
      <c r="P607" s="150">
        <v>1247.0899999999999</v>
      </c>
      <c r="Q607" s="150">
        <v>-1355.06</v>
      </c>
      <c r="R607" s="150">
        <v>18072.2</v>
      </c>
      <c r="S607" s="150">
        <v>5264.3900759999997</v>
      </c>
      <c r="T607" s="150">
        <v>7530.1821399357304</v>
      </c>
      <c r="U607" s="150">
        <v>0.99978198386072603</v>
      </c>
      <c r="V607" s="150">
        <v>0.181079848802602</v>
      </c>
      <c r="W607" s="150">
        <v>6.9016296618366293E-2</v>
      </c>
      <c r="X607" s="150">
        <v>12634.4</v>
      </c>
      <c r="Y607" s="150">
        <v>520.41999999999996</v>
      </c>
      <c r="Z607" s="150">
        <v>47807.307885938302</v>
      </c>
      <c r="AA607" s="150">
        <v>6.1206896551724101</v>
      </c>
      <c r="AB607" s="150">
        <v>10.115656731101801</v>
      </c>
      <c r="AC607" s="150">
        <v>136.1</v>
      </c>
      <c r="AD607" s="150">
        <v>38.6803091550331</v>
      </c>
      <c r="AE607" s="150">
        <v>0.99839999999999995</v>
      </c>
      <c r="AF607" s="150">
        <v>0.121242599397457</v>
      </c>
      <c r="AG607" s="150">
        <v>0.154005858658469</v>
      </c>
      <c r="AH607" s="150">
        <v>0.28708027731044899</v>
      </c>
      <c r="AI607" s="150">
        <v>239.65625301053399</v>
      </c>
      <c r="AJ607" s="150">
        <v>8.2134497053051394</v>
      </c>
      <c r="AK607" s="150">
        <v>2.0697500166449498</v>
      </c>
      <c r="AL607" s="150">
        <v>4.6457654298676996</v>
      </c>
      <c r="AM607" s="150">
        <v>0.5</v>
      </c>
      <c r="AN607" s="150">
        <v>1.00697919541889</v>
      </c>
      <c r="AO607" s="150">
        <v>46</v>
      </c>
      <c r="AP607" s="150">
        <v>0.371213621065136</v>
      </c>
      <c r="AQ607" s="150">
        <v>97.09</v>
      </c>
      <c r="AR607" s="150">
        <v>3.4330582590713301</v>
      </c>
      <c r="AS607" s="150">
        <v>642589.79</v>
      </c>
      <c r="AT607" s="150">
        <v>0.74456551979362395</v>
      </c>
      <c r="AU607" s="150">
        <v>95139148.840000004</v>
      </c>
    </row>
    <row r="608" spans="1:47" ht="14.5" x14ac:dyDescent="0.35">
      <c r="A608" s="151" t="s">
        <v>1369</v>
      </c>
      <c r="B608" s="151" t="s">
        <v>686</v>
      </c>
      <c r="C608" s="151" t="s">
        <v>143</v>
      </c>
      <c r="D608" t="s">
        <v>1520</v>
      </c>
      <c r="E608" s="150">
        <v>84.468000000000004</v>
      </c>
      <c r="F608" t="s">
        <v>1520</v>
      </c>
      <c r="G608" s="175">
        <v>-107494</v>
      </c>
      <c r="H608" s="150">
        <v>0.25144590350176699</v>
      </c>
      <c r="I608" s="150">
        <v>28378</v>
      </c>
      <c r="J608" s="150">
        <v>4.5381655821088399E-2</v>
      </c>
      <c r="K608" s="150">
        <v>0.73189738705476703</v>
      </c>
      <c r="L608" s="176">
        <v>154852.16</v>
      </c>
      <c r="M608" s="175">
        <v>44427</v>
      </c>
      <c r="N608" s="150">
        <v>22</v>
      </c>
      <c r="O608" s="150">
        <v>27.94</v>
      </c>
      <c r="P608" s="150">
        <v>0</v>
      </c>
      <c r="Q608" s="150">
        <v>-13.49</v>
      </c>
      <c r="R608" s="150">
        <v>11565.2</v>
      </c>
      <c r="S608" s="150">
        <v>1247.3877299999999</v>
      </c>
      <c r="T608" s="150">
        <v>1508.8698487408001</v>
      </c>
      <c r="U608" s="150">
        <v>0.43795362729758502</v>
      </c>
      <c r="V608" s="150">
        <v>0.14815203128541299</v>
      </c>
      <c r="W608" s="150">
        <v>0</v>
      </c>
      <c r="X608" s="150">
        <v>9561</v>
      </c>
      <c r="Y608" s="150">
        <v>83.22</v>
      </c>
      <c r="Z608" s="150">
        <v>62505.307017543899</v>
      </c>
      <c r="AA608" s="150">
        <v>14.2916666666667</v>
      </c>
      <c r="AB608" s="150">
        <v>14.989037851478001</v>
      </c>
      <c r="AC608" s="150">
        <v>8.14</v>
      </c>
      <c r="AD608" s="150">
        <v>153.24173587223601</v>
      </c>
      <c r="AE608" s="150">
        <v>0.79879999999999995</v>
      </c>
      <c r="AF608" s="150">
        <v>0.100175331601932</v>
      </c>
      <c r="AG608" s="150">
        <v>0.20293048184162499</v>
      </c>
      <c r="AH608" s="150">
        <v>0.308078399645625</v>
      </c>
      <c r="AI608" s="150">
        <v>173.483348276963</v>
      </c>
      <c r="AJ608" s="150">
        <v>7.2366628157910604</v>
      </c>
      <c r="AK608" s="150">
        <v>1.3160903600260601</v>
      </c>
      <c r="AL608" s="150">
        <v>3.2772245045078399</v>
      </c>
      <c r="AM608" s="150">
        <v>0.5</v>
      </c>
      <c r="AN608" s="150">
        <v>1.4512781692746901</v>
      </c>
      <c r="AO608" s="150">
        <v>104</v>
      </c>
      <c r="AP608" s="150">
        <v>2.7375201288244801E-2</v>
      </c>
      <c r="AQ608" s="150">
        <v>5.51</v>
      </c>
      <c r="AR608" s="150">
        <v>4.7147846725708904</v>
      </c>
      <c r="AS608" s="150">
        <v>-30606.9</v>
      </c>
      <c r="AT608" s="150">
        <v>0.33419173256311102</v>
      </c>
      <c r="AU608" s="150">
        <v>14426230.279999999</v>
      </c>
    </row>
    <row r="609" spans="1:47" ht="14.5" x14ac:dyDescent="0.35">
      <c r="A609" s="151" t="s">
        <v>1370</v>
      </c>
      <c r="B609" s="151" t="s">
        <v>334</v>
      </c>
      <c r="C609" s="151" t="s">
        <v>335</v>
      </c>
      <c r="D609" t="s">
        <v>1520</v>
      </c>
      <c r="E609" s="150">
        <v>75.28</v>
      </c>
      <c r="F609" t="s">
        <v>1520</v>
      </c>
      <c r="G609" s="175">
        <v>625856</v>
      </c>
      <c r="H609" s="150">
        <v>0.11695329172670201</v>
      </c>
      <c r="I609" s="150">
        <v>625856</v>
      </c>
      <c r="J609" s="150">
        <v>3.9848589301079203E-3</v>
      </c>
      <c r="K609" s="150">
        <v>0.60614445177238696</v>
      </c>
      <c r="L609" s="176">
        <v>89491.74</v>
      </c>
      <c r="M609" s="175">
        <v>26910</v>
      </c>
      <c r="N609" s="150">
        <v>71</v>
      </c>
      <c r="O609" s="150">
        <v>376.32</v>
      </c>
      <c r="P609" s="150">
        <v>40.57</v>
      </c>
      <c r="Q609" s="150">
        <v>-621.24</v>
      </c>
      <c r="R609" s="150">
        <v>13053.9</v>
      </c>
      <c r="S609" s="150">
        <v>3176.0282099999999</v>
      </c>
      <c r="T609" s="150">
        <v>4731.3323051716998</v>
      </c>
      <c r="U609" s="150">
        <v>0.99109601139216597</v>
      </c>
      <c r="V609" s="150">
        <v>0.25703654533975301</v>
      </c>
      <c r="W609" s="150">
        <v>0</v>
      </c>
      <c r="X609" s="150">
        <v>8762.7000000000007</v>
      </c>
      <c r="Y609" s="150">
        <v>216.89</v>
      </c>
      <c r="Z609" s="150">
        <v>53071.134307713597</v>
      </c>
      <c r="AA609" s="150">
        <v>8.6300813008130106</v>
      </c>
      <c r="AB609" s="150">
        <v>14.643497671630801</v>
      </c>
      <c r="AC609" s="150">
        <v>32.22</v>
      </c>
      <c r="AD609" s="150">
        <v>98.573190875232797</v>
      </c>
      <c r="AE609" s="150">
        <v>0.51029999999999998</v>
      </c>
      <c r="AF609" s="150">
        <v>9.80997631717659E-2</v>
      </c>
      <c r="AG609" s="150">
        <v>0.242010166698126</v>
      </c>
      <c r="AH609" s="150">
        <v>0.34389531050535799</v>
      </c>
      <c r="AI609" s="150">
        <v>160.23692686281299</v>
      </c>
      <c r="AJ609" s="150">
        <v>8.7326292303067099</v>
      </c>
      <c r="AK609" s="150">
        <v>1.83089714039814</v>
      </c>
      <c r="AL609" s="150">
        <v>4.3765401627377303</v>
      </c>
      <c r="AM609" s="150">
        <v>0.5</v>
      </c>
      <c r="AN609" s="150">
        <v>1.20129110127119</v>
      </c>
      <c r="AO609" s="150">
        <v>18</v>
      </c>
      <c r="AP609" s="150">
        <v>2.5183630640083901E-2</v>
      </c>
      <c r="AQ609" s="150">
        <v>99.11</v>
      </c>
      <c r="AR609" s="150">
        <v>3.4301384538217801</v>
      </c>
      <c r="AS609" s="150">
        <v>-263143.17</v>
      </c>
      <c r="AT609" s="150">
        <v>0.74752694550740995</v>
      </c>
      <c r="AU609" s="150">
        <v>41459423.369999997</v>
      </c>
    </row>
    <row r="610" spans="1:47" ht="14.5" x14ac:dyDescent="0.35">
      <c r="A610"/>
      <c r="B610"/>
      <c r="C610"/>
      <c r="D610"/>
      <c r="E610"/>
      <c r="F610"/>
      <c r="G610"/>
      <c r="H610"/>
      <c r="I610"/>
      <c r="J610"/>
      <c r="K610"/>
      <c r="L610" s="147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4.5" x14ac:dyDescent="0.35">
      <c r="A611"/>
      <c r="B611"/>
      <c r="C611"/>
      <c r="D611"/>
      <c r="E611"/>
      <c r="F611"/>
      <c r="G611"/>
      <c r="H611"/>
      <c r="I611"/>
      <c r="J611"/>
      <c r="K611"/>
      <c r="L611" s="147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4.5" x14ac:dyDescent="0.35">
      <c r="A612"/>
      <c r="B612"/>
      <c r="C612"/>
      <c r="D612"/>
      <c r="E612"/>
      <c r="F612"/>
      <c r="G612"/>
      <c r="H612"/>
      <c r="I612"/>
      <c r="J612"/>
      <c r="K612"/>
      <c r="L612" s="147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  <row r="613" spans="1:47" ht="14.5" x14ac:dyDescent="0.35">
      <c r="A613"/>
      <c r="B613"/>
      <c r="C613"/>
      <c r="D613"/>
      <c r="E613"/>
      <c r="F613"/>
      <c r="G613"/>
      <c r="H613"/>
      <c r="I613"/>
      <c r="J613"/>
      <c r="K613"/>
      <c r="L613" s="147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</row>
  </sheetData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 activeCell="B2" sqref="B2"/>
    </sheetView>
  </sheetViews>
  <sheetFormatPr defaultColWidth="9.08984375" defaultRowHeight="12.5" x14ac:dyDescent="0.25"/>
  <cols>
    <col min="1" max="1" width="15.08984375" style="35" bestFit="1" customWidth="1"/>
    <col min="2" max="2" width="12.6328125" style="35" bestFit="1" customWidth="1"/>
    <col min="3" max="3" width="12" style="35" bestFit="1" customWidth="1"/>
    <col min="4" max="4" width="12.6328125" style="35" bestFit="1" customWidth="1"/>
    <col min="5" max="9" width="12" style="35" bestFit="1" customWidth="1"/>
    <col min="10" max="10" width="12.6328125" style="35" bestFit="1" customWidth="1"/>
    <col min="11" max="12" width="12" style="35" bestFit="1" customWidth="1"/>
    <col min="13" max="13" width="7.453125" style="35" bestFit="1" customWidth="1"/>
    <col min="14" max="16" width="12" style="35" bestFit="1" customWidth="1"/>
    <col min="17" max="17" width="14" style="35" bestFit="1" customWidth="1"/>
    <col min="18" max="20" width="12" style="35" bestFit="1" customWidth="1"/>
    <col min="21" max="21" width="15.54296875" style="35" bestFit="1" customWidth="1"/>
    <col min="22" max="22" width="12" style="35" bestFit="1" customWidth="1"/>
    <col min="23" max="23" width="16.36328125" style="35" bestFit="1" customWidth="1"/>
    <col min="24" max="24" width="14.36328125" style="35" bestFit="1" customWidth="1"/>
    <col min="25" max="25" width="15" style="35" bestFit="1" customWidth="1"/>
    <col min="26" max="26" width="15.90625" style="35" bestFit="1" customWidth="1"/>
    <col min="27" max="32" width="12" style="35" bestFit="1" customWidth="1"/>
    <col min="33" max="33" width="16" style="35" bestFit="1" customWidth="1"/>
    <col min="34" max="35" width="12" style="35" bestFit="1" customWidth="1"/>
    <col min="36" max="36" width="12.6328125" style="35" bestFit="1" customWidth="1"/>
    <col min="37" max="39" width="12" style="35" bestFit="1" customWidth="1"/>
    <col min="40" max="16384" width="9.08984375" style="35"/>
  </cols>
  <sheetData>
    <row r="1" spans="1:39" x14ac:dyDescent="0.25">
      <c r="A1" s="34" t="s">
        <v>57</v>
      </c>
      <c r="B1" s="34" t="s">
        <v>1432</v>
      </c>
      <c r="C1" s="34" t="s">
        <v>67</v>
      </c>
      <c r="D1" s="34" t="s">
        <v>1433</v>
      </c>
      <c r="E1" s="34" t="s">
        <v>69</v>
      </c>
      <c r="F1" s="34" t="s">
        <v>70</v>
      </c>
      <c r="G1" s="34" t="s">
        <v>1434</v>
      </c>
      <c r="H1" s="34" t="s">
        <v>1451</v>
      </c>
      <c r="I1" s="34" t="s">
        <v>1452</v>
      </c>
      <c r="J1" s="34" t="s">
        <v>64</v>
      </c>
      <c r="K1" s="34" t="s">
        <v>1435</v>
      </c>
      <c r="L1" s="34" t="s">
        <v>1436</v>
      </c>
      <c r="M1" s="34" t="s">
        <v>1492</v>
      </c>
      <c r="N1" s="34" t="s">
        <v>1437</v>
      </c>
      <c r="O1" s="34" t="s">
        <v>1438</v>
      </c>
      <c r="P1" s="34" t="s">
        <v>1439</v>
      </c>
      <c r="Q1" s="34" t="s">
        <v>1440</v>
      </c>
      <c r="R1" s="34" t="s">
        <v>1441</v>
      </c>
      <c r="S1" s="34" t="s">
        <v>1442</v>
      </c>
      <c r="T1" s="34" t="s">
        <v>1443</v>
      </c>
      <c r="U1" s="34" t="s">
        <v>79</v>
      </c>
      <c r="V1" s="34" t="s">
        <v>1444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1445</v>
      </c>
      <c r="AF1" s="34" t="s">
        <v>1446</v>
      </c>
      <c r="AG1" s="34" t="s">
        <v>1447</v>
      </c>
      <c r="AH1" s="34" t="s">
        <v>1448</v>
      </c>
      <c r="AI1" s="34" t="s">
        <v>91</v>
      </c>
      <c r="AJ1" s="34" t="s">
        <v>92</v>
      </c>
      <c r="AK1" s="34" t="s">
        <v>93</v>
      </c>
      <c r="AL1" s="34" t="s">
        <v>1449</v>
      </c>
      <c r="AM1" s="34" t="s">
        <v>1450</v>
      </c>
    </row>
    <row r="2" spans="1:39" ht="14.5" x14ac:dyDescent="0.35">
      <c r="A2" t="s">
        <v>96</v>
      </c>
      <c r="B2" s="150">
        <v>245524.64</v>
      </c>
      <c r="C2" s="150">
        <v>0.50027646652844104</v>
      </c>
      <c r="D2" s="150">
        <v>-31205.24</v>
      </c>
      <c r="E2" s="150">
        <v>2.2693482368838498E-3</v>
      </c>
      <c r="F2" s="150">
        <v>0.73071808680999895</v>
      </c>
      <c r="G2" s="150">
        <v>34.76</v>
      </c>
      <c r="H2" s="150">
        <v>25.679600000000001</v>
      </c>
      <c r="I2" s="150">
        <v>0</v>
      </c>
      <c r="J2" s="150">
        <v>5.9000000000000199</v>
      </c>
      <c r="K2" s="150">
        <v>12132.863407441</v>
      </c>
      <c r="L2" s="150">
        <v>1291.2926496800001</v>
      </c>
      <c r="M2" s="150">
        <v>1727.13719382145</v>
      </c>
      <c r="N2" s="150">
        <v>0.79074266485837896</v>
      </c>
      <c r="O2" s="150">
        <v>0.193668177374024</v>
      </c>
      <c r="P2" s="150">
        <v>2.4781369279791099E-4</v>
      </c>
      <c r="Q2" s="150">
        <v>9071.1249770118993</v>
      </c>
      <c r="R2" s="150">
        <v>93.635199999999998</v>
      </c>
      <c r="S2" s="150">
        <v>57638.240883770202</v>
      </c>
      <c r="T2" s="150">
        <v>14.0981169474728</v>
      </c>
      <c r="U2" s="150">
        <v>13.7906754049759</v>
      </c>
      <c r="V2" s="150">
        <v>11.84</v>
      </c>
      <c r="W2" s="150">
        <v>109.06187919594601</v>
      </c>
      <c r="X2" s="150">
        <v>0.111535026003525</v>
      </c>
      <c r="Y2" s="150">
        <v>0.20975004573041001</v>
      </c>
      <c r="Z2" s="150">
        <v>0.32593684075034901</v>
      </c>
      <c r="AA2" s="150">
        <v>213.91593924774</v>
      </c>
      <c r="AB2" s="150">
        <v>4.8182425059755003</v>
      </c>
      <c r="AC2" s="150">
        <v>1.4370150724719899</v>
      </c>
      <c r="AD2" s="150">
        <v>2.5301408401347198</v>
      </c>
      <c r="AE2" s="150">
        <v>1.3836504104215399</v>
      </c>
      <c r="AF2" s="150">
        <v>174.52</v>
      </c>
      <c r="AG2" s="150">
        <v>1.53354632587859E-3</v>
      </c>
      <c r="AH2" s="150">
        <v>2.7440000000000002</v>
      </c>
      <c r="AI2" s="150">
        <v>3.0022068346799702</v>
      </c>
      <c r="AJ2" s="150">
        <v>-94196.688399999199</v>
      </c>
      <c r="AK2" s="150">
        <v>0.61609426817162605</v>
      </c>
      <c r="AL2" s="150">
        <v>15667077.3376</v>
      </c>
      <c r="AM2" s="150">
        <v>1291.2926496800001</v>
      </c>
    </row>
    <row r="3" spans="1:39" ht="14.5" x14ac:dyDescent="0.35">
      <c r="A3" t="s">
        <v>164</v>
      </c>
      <c r="B3" s="150">
        <v>197688.32579185499</v>
      </c>
      <c r="C3" s="150">
        <v>0.437674229299225</v>
      </c>
      <c r="D3" s="150">
        <v>188912.83710407201</v>
      </c>
      <c r="E3" s="150">
        <v>3.3420032762848501E-3</v>
      </c>
      <c r="F3" s="150">
        <v>0.681582566353785</v>
      </c>
      <c r="G3" s="150">
        <v>37.226244343891402</v>
      </c>
      <c r="H3" s="150">
        <v>58.435339366515798</v>
      </c>
      <c r="I3" s="150">
        <v>55.617647058823501</v>
      </c>
      <c r="J3" s="150">
        <v>-19.707511312217001</v>
      </c>
      <c r="K3" s="150">
        <v>11066.343269376101</v>
      </c>
      <c r="L3" s="150">
        <v>1664.11485488688</v>
      </c>
      <c r="M3" s="150">
        <v>2003.4965753215799</v>
      </c>
      <c r="N3" s="150">
        <v>0.53748822874312996</v>
      </c>
      <c r="O3" s="150">
        <v>0.13010844632519999</v>
      </c>
      <c r="P3" s="150">
        <v>5.0788771325086498E-3</v>
      </c>
      <c r="Q3" s="150">
        <v>9191.7632656249207</v>
      </c>
      <c r="R3" s="150">
        <v>108.54004524886901</v>
      </c>
      <c r="S3" s="150">
        <v>56887.6054778873</v>
      </c>
      <c r="T3" s="150">
        <v>13.455008577437701</v>
      </c>
      <c r="U3" s="150">
        <v>15.331805427860999</v>
      </c>
      <c r="V3" s="150">
        <v>13.390135746606299</v>
      </c>
      <c r="W3" s="150">
        <v>124.27916239076499</v>
      </c>
      <c r="X3" s="150">
        <v>0.118100660345027</v>
      </c>
      <c r="Y3" s="150">
        <v>0.12607338568346399</v>
      </c>
      <c r="Z3" s="150">
        <v>0.25019845628000398</v>
      </c>
      <c r="AA3" s="150">
        <v>194.87870749056199</v>
      </c>
      <c r="AB3" s="150">
        <v>6.2146903789683403</v>
      </c>
      <c r="AC3" s="150">
        <v>1.3167147224276201</v>
      </c>
      <c r="AD3" s="150">
        <v>2.6321527817988799</v>
      </c>
      <c r="AE3" s="150">
        <v>1.1975275521386199</v>
      </c>
      <c r="AF3" s="150">
        <v>55.371040723981899</v>
      </c>
      <c r="AG3" s="150">
        <v>7.0260558897020903E-2</v>
      </c>
      <c r="AH3" s="150">
        <v>21.438461538461599</v>
      </c>
      <c r="AI3" s="150">
        <v>3.4014110500553598</v>
      </c>
      <c r="AJ3" s="150">
        <v>28569.7974208142</v>
      </c>
      <c r="AK3" s="150">
        <v>0.60738094859077296</v>
      </c>
      <c r="AL3" s="150">
        <v>18415666.2238461</v>
      </c>
      <c r="AM3" s="150">
        <v>1664.11485488688</v>
      </c>
    </row>
    <row r="4" spans="1:39" ht="14.5" x14ac:dyDescent="0.35">
      <c r="A4" t="s">
        <v>102</v>
      </c>
      <c r="B4" s="150">
        <v>437204.55454545497</v>
      </c>
      <c r="C4" s="150">
        <v>0.42079543440253198</v>
      </c>
      <c r="D4" s="150">
        <v>598789.03636363603</v>
      </c>
      <c r="E4" s="150">
        <v>2.7673966948161799E-3</v>
      </c>
      <c r="F4" s="150">
        <v>0.64710815386155296</v>
      </c>
      <c r="G4" s="150">
        <v>61.427272727272701</v>
      </c>
      <c r="H4" s="150">
        <v>23.413272727272702</v>
      </c>
      <c r="I4" s="150">
        <v>0</v>
      </c>
      <c r="J4" s="150">
        <v>-11.6082727272728</v>
      </c>
      <c r="K4" s="150">
        <v>11639.9692506416</v>
      </c>
      <c r="L4" s="150">
        <v>995.55963459090901</v>
      </c>
      <c r="M4" s="150">
        <v>1159.08547396174</v>
      </c>
      <c r="N4" s="150">
        <v>0.321528693936038</v>
      </c>
      <c r="O4" s="150">
        <v>0.13222216879919599</v>
      </c>
      <c r="P4" s="150">
        <v>2.08149591153565E-3</v>
      </c>
      <c r="Q4" s="150">
        <v>9997.7816943987309</v>
      </c>
      <c r="R4" s="150">
        <v>65.156090909090906</v>
      </c>
      <c r="S4" s="150">
        <v>54292.544114343596</v>
      </c>
      <c r="T4" s="150">
        <v>15.700478710564999</v>
      </c>
      <c r="U4" s="150">
        <v>15.2796096374162</v>
      </c>
      <c r="V4" s="150">
        <v>10.033727272727299</v>
      </c>
      <c r="W4" s="150">
        <v>99.221317017151193</v>
      </c>
      <c r="X4" s="150">
        <v>0.116610664497053</v>
      </c>
      <c r="Y4" s="150">
        <v>0.189578600856846</v>
      </c>
      <c r="Z4" s="150">
        <v>0.31065803739980702</v>
      </c>
      <c r="AA4" s="150">
        <v>173.03681943479</v>
      </c>
      <c r="AB4" s="150">
        <v>5.00017085435144</v>
      </c>
      <c r="AC4" s="150">
        <v>0.95230944120414196</v>
      </c>
      <c r="AD4" s="150">
        <v>2.9117397310920401</v>
      </c>
      <c r="AE4" s="150">
        <v>1.1224483765591899</v>
      </c>
      <c r="AF4" s="150">
        <v>99.627272727272697</v>
      </c>
      <c r="AG4" s="150">
        <v>2.21150342298869E-2</v>
      </c>
      <c r="AH4" s="150">
        <v>5.3089090909090899</v>
      </c>
      <c r="AI4" s="150">
        <v>3.9908174056927499</v>
      </c>
      <c r="AJ4" s="150">
        <v>-27673.744181818201</v>
      </c>
      <c r="AK4" s="150">
        <v>0.48871461693449902</v>
      </c>
      <c r="AL4" s="150">
        <v>11588283.5338182</v>
      </c>
      <c r="AM4" s="150">
        <v>995.55963459090901</v>
      </c>
    </row>
    <row r="5" spans="1:39" ht="14.5" x14ac:dyDescent="0.35">
      <c r="A5" t="s">
        <v>104</v>
      </c>
      <c r="B5" s="150">
        <v>351007.383783784</v>
      </c>
      <c r="C5" s="150">
        <v>0.27409725871354901</v>
      </c>
      <c r="D5" s="150">
        <v>299537.40000000002</v>
      </c>
      <c r="E5" s="150">
        <v>6.5494751994951503E-3</v>
      </c>
      <c r="F5" s="150">
        <v>0.72248883153380195</v>
      </c>
      <c r="G5" s="150">
        <v>59.273291925465799</v>
      </c>
      <c r="H5" s="150">
        <v>43.474054054054101</v>
      </c>
      <c r="I5" s="150">
        <v>1.6216216216216199</v>
      </c>
      <c r="J5" s="150">
        <v>13.2724324324327</v>
      </c>
      <c r="K5" s="150">
        <v>10814.8346638114</v>
      </c>
      <c r="L5" s="150">
        <v>1742.8510531243201</v>
      </c>
      <c r="M5" s="150">
        <v>2259.4231055871401</v>
      </c>
      <c r="N5" s="150">
        <v>0.59340641322907794</v>
      </c>
      <c r="O5" s="150">
        <v>0.17527527741364399</v>
      </c>
      <c r="P5" s="150">
        <v>1.7600192514713599E-2</v>
      </c>
      <c r="Q5" s="150">
        <v>8342.2383070173491</v>
      </c>
      <c r="R5" s="150">
        <v>104.380702702703</v>
      </c>
      <c r="S5" s="150">
        <v>58419.6885610522</v>
      </c>
      <c r="T5" s="150">
        <v>14.7092011933447</v>
      </c>
      <c r="U5" s="150">
        <v>16.697061889766299</v>
      </c>
      <c r="V5" s="150">
        <v>11.9324324324324</v>
      </c>
      <c r="W5" s="150">
        <v>146.05999765707799</v>
      </c>
      <c r="X5" s="150">
        <v>0.110910867345935</v>
      </c>
      <c r="Y5" s="150">
        <v>0.20776340670211299</v>
      </c>
      <c r="Z5" s="150">
        <v>0.32206300675956401</v>
      </c>
      <c r="AA5" s="150">
        <v>196.98428598062199</v>
      </c>
      <c r="AB5" s="150">
        <v>5.8157410545282504</v>
      </c>
      <c r="AC5" s="150">
        <v>1.48903819603314</v>
      </c>
      <c r="AD5" s="150">
        <v>2.9382601469554199</v>
      </c>
      <c r="AE5" s="150">
        <v>1.3212317907098601</v>
      </c>
      <c r="AF5" s="150">
        <v>105.72972972973</v>
      </c>
      <c r="AG5" s="150">
        <v>7.9964515081511808E-3</v>
      </c>
      <c r="AH5" s="150">
        <v>10.656216216216199</v>
      </c>
      <c r="AI5" s="150">
        <v>3.3303329826378198</v>
      </c>
      <c r="AJ5" s="150">
        <v>-31419.3540540541</v>
      </c>
      <c r="AK5" s="150">
        <v>0.51229851133830995</v>
      </c>
      <c r="AL5" s="150">
        <v>18848645.983189199</v>
      </c>
      <c r="AM5" s="150">
        <v>1742.8510531243201</v>
      </c>
    </row>
    <row r="6" spans="1:39" ht="14.5" x14ac:dyDescent="0.35">
      <c r="A6" t="s">
        <v>106</v>
      </c>
      <c r="B6" s="150">
        <v>172743.32142857101</v>
      </c>
      <c r="C6" s="150">
        <v>0.459039633673267</v>
      </c>
      <c r="D6" s="150">
        <v>128655.785714286</v>
      </c>
      <c r="E6" s="150">
        <v>3.24755852470984E-3</v>
      </c>
      <c r="F6" s="150">
        <v>0.73767591057339899</v>
      </c>
      <c r="G6" s="150">
        <v>12.964285714285699</v>
      </c>
      <c r="H6" s="150">
        <v>18.495000000000001</v>
      </c>
      <c r="I6" s="150">
        <v>0</v>
      </c>
      <c r="J6" s="150">
        <v>17.131071428571399</v>
      </c>
      <c r="K6" s="150">
        <v>13712.099660010501</v>
      </c>
      <c r="L6" s="150">
        <v>1057.95663853571</v>
      </c>
      <c r="M6" s="150">
        <v>1488.1676915354001</v>
      </c>
      <c r="N6" s="150">
        <v>0.91365590318049195</v>
      </c>
      <c r="O6" s="150">
        <v>0.21086350870287801</v>
      </c>
      <c r="P6" s="150">
        <v>3.22887767513475E-3</v>
      </c>
      <c r="Q6" s="150">
        <v>9748.0995899085992</v>
      </c>
      <c r="R6" s="150">
        <v>82.351785714285697</v>
      </c>
      <c r="S6" s="150">
        <v>55394.101632803497</v>
      </c>
      <c r="T6" s="150">
        <v>12.3472905869853</v>
      </c>
      <c r="U6" s="150">
        <v>12.8467965734978</v>
      </c>
      <c r="V6" s="150">
        <v>12.0089285714286</v>
      </c>
      <c r="W6" s="150">
        <v>88.097504472862298</v>
      </c>
      <c r="X6" s="150">
        <v>0.107646835527098</v>
      </c>
      <c r="Y6" s="150">
        <v>0.198878704994852</v>
      </c>
      <c r="Z6" s="150">
        <v>0.30947197843805702</v>
      </c>
      <c r="AA6" s="150">
        <v>215.869332010844</v>
      </c>
      <c r="AB6" s="150">
        <v>5.9667369102707903</v>
      </c>
      <c r="AC6" s="150">
        <v>1.5430096013058401</v>
      </c>
      <c r="AD6" s="150">
        <v>3.0540842197643001</v>
      </c>
      <c r="AE6" s="150">
        <v>1.24806194870912</v>
      </c>
      <c r="AF6" s="150">
        <v>88.821428571428598</v>
      </c>
      <c r="AG6" s="150">
        <v>3.8361209145312303E-5</v>
      </c>
      <c r="AH6" s="150">
        <v>9.5617857142857101</v>
      </c>
      <c r="AI6" s="150">
        <v>2.9660235729898301</v>
      </c>
      <c r="AJ6" s="150">
        <v>-125114.399285714</v>
      </c>
      <c r="AK6" s="150">
        <v>0.62580335842182799</v>
      </c>
      <c r="AL6" s="150">
        <v>14506806.8635714</v>
      </c>
      <c r="AM6" s="150">
        <v>1057.95663853571</v>
      </c>
    </row>
    <row r="7" spans="1:39" ht="14.5" x14ac:dyDescent="0.35">
      <c r="A7" t="s">
        <v>282</v>
      </c>
      <c r="B7" s="150">
        <v>533470.71951219498</v>
      </c>
      <c r="C7" s="150">
        <v>0.50255473741868095</v>
      </c>
      <c r="D7" s="150">
        <v>521160.268292683</v>
      </c>
      <c r="E7" s="150">
        <v>0</v>
      </c>
      <c r="F7" s="150">
        <v>0.72590067268136005</v>
      </c>
      <c r="G7" s="150">
        <v>20.864864864864899</v>
      </c>
      <c r="H7" s="150">
        <v>12.82</v>
      </c>
      <c r="I7" s="150">
        <v>0</v>
      </c>
      <c r="J7" s="150">
        <v>-6.3292682926829302</v>
      </c>
      <c r="K7" s="150">
        <v>10946.860299260101</v>
      </c>
      <c r="L7" s="150">
        <v>1125.5715630975601</v>
      </c>
      <c r="M7" s="150">
        <v>1335.91764255407</v>
      </c>
      <c r="N7" s="150">
        <v>0.34770727176244998</v>
      </c>
      <c r="O7" s="150">
        <v>0.130511185843176</v>
      </c>
      <c r="P7" s="150">
        <v>1.7290908581983301E-3</v>
      </c>
      <c r="Q7" s="150">
        <v>9223.2292362664393</v>
      </c>
      <c r="R7" s="150">
        <v>70.056585365853707</v>
      </c>
      <c r="S7" s="150">
        <v>58687.579407935002</v>
      </c>
      <c r="T7" s="150">
        <v>17.5347802473262</v>
      </c>
      <c r="U7" s="150">
        <v>16.066606118747199</v>
      </c>
      <c r="V7" s="150">
        <v>7.8368292682926803</v>
      </c>
      <c r="W7" s="150">
        <v>143.62588804270001</v>
      </c>
      <c r="X7" s="150">
        <v>0.117850542658592</v>
      </c>
      <c r="Y7" s="150">
        <v>0.163334509725343</v>
      </c>
      <c r="Z7" s="150">
        <v>0.284759443478246</v>
      </c>
      <c r="AA7" s="150">
        <v>210.893569685426</v>
      </c>
      <c r="AB7" s="150">
        <v>5.3274092321242597</v>
      </c>
      <c r="AC7" s="150">
        <v>1.3381570958595199</v>
      </c>
      <c r="AD7" s="150">
        <v>2.3554159155678702</v>
      </c>
      <c r="AE7" s="150">
        <v>1.06008455975743</v>
      </c>
      <c r="AF7" s="150">
        <v>64.939024390243901</v>
      </c>
      <c r="AG7" s="150">
        <v>1.4960520478713799E-2</v>
      </c>
      <c r="AH7" s="150">
        <v>6.9434146341463396</v>
      </c>
      <c r="AI7" s="150">
        <v>3.6934101762594498</v>
      </c>
      <c r="AJ7" s="150">
        <v>-11253.756707316999</v>
      </c>
      <c r="AK7" s="150">
        <v>0.59583025680776303</v>
      </c>
      <c r="AL7" s="150">
        <v>12321474.658048799</v>
      </c>
      <c r="AM7" s="150">
        <v>1125.5715630975601</v>
      </c>
    </row>
    <row r="8" spans="1:39" ht="14.5" x14ac:dyDescent="0.35">
      <c r="A8" t="s">
        <v>113</v>
      </c>
      <c r="B8" s="150">
        <v>1350474.2635135101</v>
      </c>
      <c r="C8" s="150">
        <v>0.43626345579750497</v>
      </c>
      <c r="D8" s="150">
        <v>1471659.38513514</v>
      </c>
      <c r="E8" s="150">
        <v>5.9736166356838703E-3</v>
      </c>
      <c r="F8" s="150">
        <v>0.528120148960326</v>
      </c>
      <c r="G8" s="150">
        <v>18.457627118644101</v>
      </c>
      <c r="H8" s="150">
        <v>13.1555405405405</v>
      </c>
      <c r="I8" s="150">
        <v>0</v>
      </c>
      <c r="J8" s="150">
        <v>44.254121621621501</v>
      </c>
      <c r="K8" s="150">
        <v>10701.553224637601</v>
      </c>
      <c r="L8" s="150">
        <v>1279.89871224324</v>
      </c>
      <c r="M8" s="150">
        <v>1581.9494296078301</v>
      </c>
      <c r="N8" s="150">
        <v>0.42342141551937501</v>
      </c>
      <c r="O8" s="150">
        <v>0.16560895362960801</v>
      </c>
      <c r="P8" s="150">
        <v>1.43710649847673E-3</v>
      </c>
      <c r="Q8" s="150">
        <v>8658.2440214992803</v>
      </c>
      <c r="R8" s="150">
        <v>80.8779054054054</v>
      </c>
      <c r="S8" s="150">
        <v>53356.762008633203</v>
      </c>
      <c r="T8" s="150">
        <v>14.915458987646501</v>
      </c>
      <c r="U8" s="150">
        <v>15.8250724450352</v>
      </c>
      <c r="V8" s="150">
        <v>10.481081081081101</v>
      </c>
      <c r="W8" s="150">
        <v>122.11514273594599</v>
      </c>
      <c r="X8" s="150">
        <v>0.10778304647699199</v>
      </c>
      <c r="Y8" s="150">
        <v>0.20438872522739801</v>
      </c>
      <c r="Z8" s="150">
        <v>0.31634997827385902</v>
      </c>
      <c r="AA8" s="150">
        <v>197.03467940086901</v>
      </c>
      <c r="AB8" s="150">
        <v>5.5733701758279901</v>
      </c>
      <c r="AC8" s="150">
        <v>1.4522708878658499</v>
      </c>
      <c r="AD8" s="150">
        <v>2.77322949961333</v>
      </c>
      <c r="AE8" s="150">
        <v>1.3169693650947001</v>
      </c>
      <c r="AF8" s="150">
        <v>52.202702702702702</v>
      </c>
      <c r="AG8" s="150">
        <v>1.0741142359512901E-2</v>
      </c>
      <c r="AH8" s="150">
        <v>16.9801351351351</v>
      </c>
      <c r="AI8" s="150">
        <v>3.03868741246289</v>
      </c>
      <c r="AJ8" s="150">
        <v>-8267.0380405405303</v>
      </c>
      <c r="AK8" s="150">
        <v>0.345977693131507</v>
      </c>
      <c r="AL8" s="150">
        <v>13696904.191216201</v>
      </c>
      <c r="AM8" s="150">
        <v>1279.89871224324</v>
      </c>
    </row>
    <row r="9" spans="1:39" ht="14.5" x14ac:dyDescent="0.35">
      <c r="A9" t="s">
        <v>360</v>
      </c>
      <c r="B9" s="150">
        <v>417825.15873015899</v>
      </c>
      <c r="C9" s="150">
        <v>0.37268264592361899</v>
      </c>
      <c r="D9" s="150">
        <v>419250.04761904798</v>
      </c>
      <c r="E9" s="150">
        <v>1.31175377684677E-3</v>
      </c>
      <c r="F9" s="150">
        <v>0.66529764791254897</v>
      </c>
      <c r="G9" s="150">
        <v>30.1111111111111</v>
      </c>
      <c r="H9" s="150">
        <v>17.231746031745999</v>
      </c>
      <c r="I9" s="150">
        <v>0</v>
      </c>
      <c r="J9" s="150">
        <v>35.357857142857199</v>
      </c>
      <c r="K9" s="150">
        <v>10955.395045563801</v>
      </c>
      <c r="L9" s="150">
        <v>1118.8285017222199</v>
      </c>
      <c r="M9" s="150">
        <v>1352.82598845287</v>
      </c>
      <c r="N9" s="150">
        <v>0.443383978816005</v>
      </c>
      <c r="O9" s="150">
        <v>0.124536752611194</v>
      </c>
      <c r="P9" s="150">
        <v>3.6177296532833301E-4</v>
      </c>
      <c r="Q9" s="150">
        <v>9060.4470413972995</v>
      </c>
      <c r="R9" s="150">
        <v>72.547222222222203</v>
      </c>
      <c r="S9" s="150">
        <v>53422.137996597798</v>
      </c>
      <c r="T9" s="150">
        <v>12.692553837402</v>
      </c>
      <c r="U9" s="150">
        <v>15.4220722372401</v>
      </c>
      <c r="V9" s="150">
        <v>11.580476190476199</v>
      </c>
      <c r="W9" s="150">
        <v>96.613341569006394</v>
      </c>
      <c r="X9" s="150">
        <v>0.112116435692937</v>
      </c>
      <c r="Y9" s="150">
        <v>0.19663250907765301</v>
      </c>
      <c r="Z9" s="150">
        <v>0.31898789044825598</v>
      </c>
      <c r="AA9" s="150">
        <v>206.36808916164401</v>
      </c>
      <c r="AB9" s="150">
        <v>5.8052241684825301</v>
      </c>
      <c r="AC9" s="150">
        <v>1.3885635498281099</v>
      </c>
      <c r="AD9" s="150">
        <v>2.4897417589860802</v>
      </c>
      <c r="AE9" s="150">
        <v>1.2081784828851301</v>
      </c>
      <c r="AF9" s="150">
        <v>89.492063492063494</v>
      </c>
      <c r="AG9" s="150">
        <v>1.78197274505086E-2</v>
      </c>
      <c r="AH9" s="150">
        <v>6.1001587301587303</v>
      </c>
      <c r="AI9" s="150">
        <v>3.0365912055189002</v>
      </c>
      <c r="AJ9" s="150">
        <v>-12007.369999999801</v>
      </c>
      <c r="AK9" s="150">
        <v>0.51168588906389101</v>
      </c>
      <c r="AL9" s="150">
        <v>12257208.2246032</v>
      </c>
      <c r="AM9" s="150">
        <v>1118.8285017222199</v>
      </c>
    </row>
    <row r="10" spans="1:39" ht="14.5" x14ac:dyDescent="0.35">
      <c r="A10" t="s">
        <v>198</v>
      </c>
      <c r="B10" s="150">
        <v>1688482.5066666701</v>
      </c>
      <c r="C10" s="150">
        <v>0.47374320878624498</v>
      </c>
      <c r="D10" s="150">
        <v>2026677.3266666699</v>
      </c>
      <c r="E10" s="150">
        <v>2.8653565088913101E-3</v>
      </c>
      <c r="F10" s="150">
        <v>0.67543292599239102</v>
      </c>
      <c r="G10" s="150">
        <v>140.82666666666699</v>
      </c>
      <c r="H10" s="150">
        <v>247.771733333334</v>
      </c>
      <c r="I10" s="150">
        <v>24.269133333333102</v>
      </c>
      <c r="J10" s="150">
        <v>-19.957600000000198</v>
      </c>
      <c r="K10" s="150">
        <v>10972.6922688987</v>
      </c>
      <c r="L10" s="150">
        <v>5723.4059317000001</v>
      </c>
      <c r="M10" s="150">
        <v>7211.5338267160596</v>
      </c>
      <c r="N10" s="150">
        <v>0.39333760862994799</v>
      </c>
      <c r="O10" s="150">
        <v>0.11855771621027</v>
      </c>
      <c r="P10" s="150">
        <v>4.6632791469220697E-2</v>
      </c>
      <c r="Q10" s="150">
        <v>8708.4347834406999</v>
      </c>
      <c r="R10" s="150">
        <v>334.35906666666699</v>
      </c>
      <c r="S10" s="150">
        <v>62331.420304638603</v>
      </c>
      <c r="T10" s="150">
        <v>12.312212858591501</v>
      </c>
      <c r="U10" s="150">
        <v>17.117543689658199</v>
      </c>
      <c r="V10" s="150">
        <v>33.316266666666699</v>
      </c>
      <c r="W10" s="150">
        <v>171.790134499864</v>
      </c>
      <c r="X10" s="150">
        <v>0.119065062556425</v>
      </c>
      <c r="Y10" s="150">
        <v>0.131136848503627</v>
      </c>
      <c r="Z10" s="150">
        <v>0.25270312013263602</v>
      </c>
      <c r="AA10" s="150">
        <v>147.095050868881</v>
      </c>
      <c r="AB10" s="150">
        <v>5.8710507882461203</v>
      </c>
      <c r="AC10" s="150">
        <v>1.3106140541670199</v>
      </c>
      <c r="AD10" s="150">
        <v>2.2111365817058899</v>
      </c>
      <c r="AE10" s="150">
        <v>1.27762324832676</v>
      </c>
      <c r="AF10" s="150">
        <v>52.099173553718998</v>
      </c>
      <c r="AG10" s="150">
        <v>5.0596884899004102E-2</v>
      </c>
      <c r="AH10" s="150">
        <v>87.390642201834794</v>
      </c>
      <c r="AI10" s="150">
        <v>3.1920324768291901</v>
      </c>
      <c r="AJ10" s="150">
        <v>171535.26959999901</v>
      </c>
      <c r="AK10" s="150">
        <v>0.51904580721736004</v>
      </c>
      <c r="AL10" s="150">
        <v>62801172.018533297</v>
      </c>
      <c r="AM10" s="150">
        <v>5723.4059317000001</v>
      </c>
    </row>
    <row r="11" spans="1:39" ht="14.5" x14ac:dyDescent="0.35">
      <c r="A11" t="s">
        <v>349</v>
      </c>
      <c r="B11" s="150">
        <v>1990690.2903225799</v>
      </c>
      <c r="C11" s="150">
        <v>0.50485854573164302</v>
      </c>
      <c r="D11" s="150">
        <v>808038.54838709696</v>
      </c>
      <c r="E11" s="150">
        <v>5.8937339603589798E-3</v>
      </c>
      <c r="F11" s="150">
        <v>0.59763691504045802</v>
      </c>
      <c r="G11" s="150">
        <v>15</v>
      </c>
      <c r="H11" s="150">
        <v>25.8445161290323</v>
      </c>
      <c r="I11" s="150">
        <v>0</v>
      </c>
      <c r="J11" s="150">
        <v>-66.640967741935498</v>
      </c>
      <c r="K11" s="150">
        <v>11368.4188013973</v>
      </c>
      <c r="L11" s="150">
        <v>1471.6590077741901</v>
      </c>
      <c r="M11" s="150">
        <v>1801.21009586221</v>
      </c>
      <c r="N11" s="150">
        <v>0.45830674947836603</v>
      </c>
      <c r="O11" s="150">
        <v>0.172277097051941</v>
      </c>
      <c r="P11" s="150">
        <v>5.67511510067555E-3</v>
      </c>
      <c r="Q11" s="150">
        <v>9288.4422376153798</v>
      </c>
      <c r="R11" s="150">
        <v>95.129032258064498</v>
      </c>
      <c r="S11" s="150">
        <v>56214.206510681601</v>
      </c>
      <c r="T11" s="150">
        <v>12.393014581214</v>
      </c>
      <c r="U11" s="150">
        <v>15.470135381824299</v>
      </c>
      <c r="V11" s="150">
        <v>19.2741935483871</v>
      </c>
      <c r="W11" s="150">
        <v>76.353856470292897</v>
      </c>
      <c r="X11" s="150">
        <v>0.109390912233872</v>
      </c>
      <c r="Y11" s="150">
        <v>0.16655810086589101</v>
      </c>
      <c r="Z11" s="150">
        <v>0.282240584698779</v>
      </c>
      <c r="AA11" s="150">
        <v>125.746433100443</v>
      </c>
      <c r="AB11" s="150">
        <v>7.9377783884622799</v>
      </c>
      <c r="AC11" s="150">
        <v>1.59345299728138</v>
      </c>
      <c r="AD11" s="150">
        <v>4.0288205253443996</v>
      </c>
      <c r="AE11" s="150">
        <v>1.7143093182337299</v>
      </c>
      <c r="AF11" s="150">
        <v>206.41935483871001</v>
      </c>
      <c r="AG11" s="150">
        <v>6.3647259554137206E-2</v>
      </c>
      <c r="AH11" s="150">
        <v>6.4564516129032299</v>
      </c>
      <c r="AI11" s="150">
        <v>3.1145412085611901</v>
      </c>
      <c r="AJ11" s="150">
        <v>7655.7306451612403</v>
      </c>
      <c r="AK11" s="150">
        <v>0.47976308813463198</v>
      </c>
      <c r="AL11" s="150">
        <v>16730435.933225799</v>
      </c>
      <c r="AM11" s="150">
        <v>1471.6590077741901</v>
      </c>
    </row>
    <row r="12" spans="1:39" ht="14.5" x14ac:dyDescent="0.35">
      <c r="A12" t="s">
        <v>308</v>
      </c>
      <c r="B12" s="150">
        <v>157986.825842697</v>
      </c>
      <c r="C12" s="150">
        <v>0.42512895834339498</v>
      </c>
      <c r="D12" s="150">
        <v>223445.52808988799</v>
      </c>
      <c r="E12" s="150">
        <v>6.8798561461923702E-4</v>
      </c>
      <c r="F12" s="150">
        <v>0.66516799347282196</v>
      </c>
      <c r="G12" s="150">
        <v>62.352941176470601</v>
      </c>
      <c r="H12" s="150">
        <v>29.714719101123599</v>
      </c>
      <c r="I12" s="150">
        <v>0</v>
      </c>
      <c r="J12" s="150">
        <v>8.1827528089888499</v>
      </c>
      <c r="K12" s="150">
        <v>11495.855248522001</v>
      </c>
      <c r="L12" s="150">
        <v>1248.1329875505601</v>
      </c>
      <c r="M12" s="150">
        <v>1533.8584011829901</v>
      </c>
      <c r="N12" s="150">
        <v>0.38081605205934799</v>
      </c>
      <c r="O12" s="150">
        <v>0.16041492306607799</v>
      </c>
      <c r="P12" s="150">
        <v>9.6323645236764596E-4</v>
      </c>
      <c r="Q12" s="150">
        <v>9354.4202937639893</v>
      </c>
      <c r="R12" s="150">
        <v>86.493370786516905</v>
      </c>
      <c r="S12" s="150">
        <v>55522.241637015803</v>
      </c>
      <c r="T12" s="150">
        <v>15.842092204247701</v>
      </c>
      <c r="U12" s="150">
        <v>14.430389013641401</v>
      </c>
      <c r="V12" s="150">
        <v>13.7432584269663</v>
      </c>
      <c r="W12" s="150">
        <v>90.817835827167698</v>
      </c>
      <c r="X12" s="150">
        <v>0.12457753833412</v>
      </c>
      <c r="Y12" s="150">
        <v>0.142711983411167</v>
      </c>
      <c r="Z12" s="150">
        <v>0.27591398828353098</v>
      </c>
      <c r="AA12" s="150">
        <v>174.18536049486099</v>
      </c>
      <c r="AB12" s="150">
        <v>6.5339267053101704</v>
      </c>
      <c r="AC12" s="150">
        <v>1.18983593178997</v>
      </c>
      <c r="AD12" s="150">
        <v>2.27569098981879</v>
      </c>
      <c r="AE12" s="150">
        <v>1.4446129201190001</v>
      </c>
      <c r="AF12" s="150">
        <v>84.460674157303401</v>
      </c>
      <c r="AG12" s="150">
        <v>6.3119369867131103E-3</v>
      </c>
      <c r="AH12" s="150">
        <v>9.7749999999999897</v>
      </c>
      <c r="AI12" s="150">
        <v>3.3899165884564</v>
      </c>
      <c r="AJ12" s="150">
        <v>-10765.471741573399</v>
      </c>
      <c r="AK12" s="150">
        <v>0.44754538708645603</v>
      </c>
      <c r="AL12" s="150">
        <v>14348356.155786499</v>
      </c>
      <c r="AM12" s="150">
        <v>1248.1329875505601</v>
      </c>
    </row>
    <row r="13" spans="1:39" ht="14.5" x14ac:dyDescent="0.35">
      <c r="A13" t="s">
        <v>293</v>
      </c>
      <c r="B13" s="150">
        <v>852871.03719008295</v>
      </c>
      <c r="C13" s="150">
        <v>0.39103387174971699</v>
      </c>
      <c r="D13" s="150">
        <v>816980.59504132206</v>
      </c>
      <c r="E13" s="150">
        <v>3.0981318489396698E-4</v>
      </c>
      <c r="F13" s="150">
        <v>0.71601782458028196</v>
      </c>
      <c r="G13" s="150">
        <v>74.034653465346494</v>
      </c>
      <c r="H13" s="150">
        <v>151.89719008264501</v>
      </c>
      <c r="I13" s="150">
        <v>37.51</v>
      </c>
      <c r="J13" s="150">
        <v>23.742314049586799</v>
      </c>
      <c r="K13" s="150">
        <v>11520.495740652899</v>
      </c>
      <c r="L13" s="150">
        <v>2235.3509134793399</v>
      </c>
      <c r="M13" s="150">
        <v>2838.4479031792498</v>
      </c>
      <c r="N13" s="150">
        <v>0.56786010579944801</v>
      </c>
      <c r="O13" s="150">
        <v>0.16034489266261501</v>
      </c>
      <c r="P13" s="150">
        <v>2.2688879514959199E-2</v>
      </c>
      <c r="Q13" s="150">
        <v>9072.6874531531303</v>
      </c>
      <c r="R13" s="150">
        <v>150.797975206611</v>
      </c>
      <c r="S13" s="150">
        <v>59913.0556455724</v>
      </c>
      <c r="T13" s="150">
        <v>13.0036601429694</v>
      </c>
      <c r="U13" s="150">
        <v>14.8234809546788</v>
      </c>
      <c r="V13" s="150">
        <v>17.151487603305799</v>
      </c>
      <c r="W13" s="150">
        <v>130.32985623057499</v>
      </c>
      <c r="X13" s="150">
        <v>0.11719860389414</v>
      </c>
      <c r="Y13" s="150">
        <v>0.16078848120252401</v>
      </c>
      <c r="Z13" s="150">
        <v>0.28284108784024398</v>
      </c>
      <c r="AA13" s="150">
        <v>161.25205743345501</v>
      </c>
      <c r="AB13" s="150">
        <v>5.9753548932321703</v>
      </c>
      <c r="AC13" s="150">
        <v>1.2897421487359599</v>
      </c>
      <c r="AD13" s="150">
        <v>3.1421907249119898</v>
      </c>
      <c r="AE13" s="150">
        <v>1.01895338831154</v>
      </c>
      <c r="AF13" s="150">
        <v>57.495867768594998</v>
      </c>
      <c r="AG13" s="150">
        <v>1.5368784190518099E-2</v>
      </c>
      <c r="AH13" s="150">
        <v>21.8990082644628</v>
      </c>
      <c r="AI13" s="150">
        <v>3.6330998547557498</v>
      </c>
      <c r="AJ13" s="150">
        <v>-20287.4675619837</v>
      </c>
      <c r="AK13" s="150">
        <v>0.52201094378532298</v>
      </c>
      <c r="AL13" s="150">
        <v>25752350.677603301</v>
      </c>
      <c r="AM13" s="150">
        <v>2235.3509134793399</v>
      </c>
    </row>
    <row r="14" spans="1:39" ht="14.5" x14ac:dyDescent="0.35">
      <c r="A14" t="s">
        <v>375</v>
      </c>
      <c r="B14" s="150">
        <v>651441.89119171002</v>
      </c>
      <c r="C14" s="150">
        <v>0.33839903560388401</v>
      </c>
      <c r="D14" s="150">
        <v>772930.15544041502</v>
      </c>
      <c r="E14" s="150">
        <v>3.8955953728314801E-3</v>
      </c>
      <c r="F14" s="150">
        <v>0.68327442885423295</v>
      </c>
      <c r="G14" s="150">
        <v>114.31952662721901</v>
      </c>
      <c r="H14" s="150">
        <v>55.7807772020725</v>
      </c>
      <c r="I14" s="150">
        <v>0</v>
      </c>
      <c r="J14" s="150">
        <v>27.406787564766901</v>
      </c>
      <c r="K14" s="150">
        <v>10176.9365105575</v>
      </c>
      <c r="L14" s="150">
        <v>2771.70035731088</v>
      </c>
      <c r="M14" s="150">
        <v>3375.35428193699</v>
      </c>
      <c r="N14" s="150">
        <v>0.34326253437224302</v>
      </c>
      <c r="O14" s="150">
        <v>0.151470164188092</v>
      </c>
      <c r="P14" s="150">
        <v>6.4635465940215599E-3</v>
      </c>
      <c r="Q14" s="150">
        <v>8356.8764066020703</v>
      </c>
      <c r="R14" s="150">
        <v>174.71440414507799</v>
      </c>
      <c r="S14" s="150">
        <v>62784.200488851202</v>
      </c>
      <c r="T14" s="150">
        <v>13.745363269382899</v>
      </c>
      <c r="U14" s="150">
        <v>15.8641777183371</v>
      </c>
      <c r="V14" s="150">
        <v>17.257979274611401</v>
      </c>
      <c r="W14" s="150">
        <v>160.603991533841</v>
      </c>
      <c r="X14" s="150">
        <v>0.119169115049278</v>
      </c>
      <c r="Y14" s="150">
        <v>0.150347660046415</v>
      </c>
      <c r="Z14" s="150">
        <v>0.273507357047162</v>
      </c>
      <c r="AA14" s="150">
        <v>143.34128960909899</v>
      </c>
      <c r="AB14" s="150">
        <v>5.7011835791170604</v>
      </c>
      <c r="AC14" s="150">
        <v>1.2270780341723699</v>
      </c>
      <c r="AD14" s="150">
        <v>2.8893871814016898</v>
      </c>
      <c r="AE14" s="150">
        <v>1.18282527509152</v>
      </c>
      <c r="AF14" s="150">
        <v>44.321243523316099</v>
      </c>
      <c r="AG14" s="150">
        <v>4.0501894773813898E-2</v>
      </c>
      <c r="AH14" s="150">
        <v>44.1280829015544</v>
      </c>
      <c r="AI14" s="150">
        <v>3.4230778258197798</v>
      </c>
      <c r="AJ14" s="150">
        <v>81250.713005180703</v>
      </c>
      <c r="AK14" s="150">
        <v>0.49241175845810498</v>
      </c>
      <c r="AL14" s="150">
        <v>28207418.5626425</v>
      </c>
      <c r="AM14" s="150">
        <v>2771.70035731088</v>
      </c>
    </row>
    <row r="15" spans="1:39" ht="14.5" x14ac:dyDescent="0.35">
      <c r="A15" t="s">
        <v>328</v>
      </c>
      <c r="B15" s="150">
        <v>326229.51250000001</v>
      </c>
      <c r="C15" s="150">
        <v>0.36794842499831198</v>
      </c>
      <c r="D15" s="150">
        <v>308791.0625</v>
      </c>
      <c r="E15" s="150">
        <v>7.4668803254684599E-3</v>
      </c>
      <c r="F15" s="150">
        <v>0.74033661970657805</v>
      </c>
      <c r="G15" s="150">
        <v>71.724999999999994</v>
      </c>
      <c r="H15" s="150">
        <v>48.655875000000002</v>
      </c>
      <c r="I15" s="150">
        <v>0</v>
      </c>
      <c r="J15" s="150">
        <v>10.473375000000001</v>
      </c>
      <c r="K15" s="150">
        <v>10488.8360369331</v>
      </c>
      <c r="L15" s="150">
        <v>1690.2141453375</v>
      </c>
      <c r="M15" s="150">
        <v>2052.0295485506199</v>
      </c>
      <c r="N15" s="150">
        <v>0.42652615223412799</v>
      </c>
      <c r="O15" s="150">
        <v>0.16525213761107599</v>
      </c>
      <c r="P15" s="150">
        <v>3.4692326213073602E-3</v>
      </c>
      <c r="Q15" s="150">
        <v>8639.4365277399593</v>
      </c>
      <c r="R15" s="150">
        <v>105.66312499999999</v>
      </c>
      <c r="S15" s="150">
        <v>56646.369277361402</v>
      </c>
      <c r="T15" s="150">
        <v>13.3370795156778</v>
      </c>
      <c r="U15" s="150">
        <v>15.996253615795499</v>
      </c>
      <c r="V15" s="150">
        <v>13.782</v>
      </c>
      <c r="W15" s="150">
        <v>122.639250133326</v>
      </c>
      <c r="X15" s="150">
        <v>0.105229382631499</v>
      </c>
      <c r="Y15" s="150">
        <v>0.18080170220539299</v>
      </c>
      <c r="Z15" s="150">
        <v>0.29238102393812498</v>
      </c>
      <c r="AA15" s="150">
        <v>179.53066085564501</v>
      </c>
      <c r="AB15" s="150">
        <v>5.3656941958354096</v>
      </c>
      <c r="AC15" s="150">
        <v>1.23417277687768</v>
      </c>
      <c r="AD15" s="150">
        <v>2.5234034532010501</v>
      </c>
      <c r="AE15" s="150">
        <v>1.7071535325521601</v>
      </c>
      <c r="AF15" s="150">
        <v>120.65</v>
      </c>
      <c r="AG15" s="150">
        <v>7.9607467334234898E-3</v>
      </c>
      <c r="AH15" s="150">
        <v>7.7173749999999997</v>
      </c>
      <c r="AI15" s="150">
        <v>3.7424696069751402</v>
      </c>
      <c r="AJ15" s="150">
        <v>-33328.859250000001</v>
      </c>
      <c r="AK15" s="150">
        <v>0.44808543894359198</v>
      </c>
      <c r="AL15" s="150">
        <v>17728379.037749998</v>
      </c>
      <c r="AM15" s="150">
        <v>1690.2141453375</v>
      </c>
    </row>
    <row r="16" spans="1:39" ht="14.5" x14ac:dyDescent="0.35">
      <c r="A16" t="s">
        <v>168</v>
      </c>
      <c r="B16" s="150">
        <v>-163095.681818182</v>
      </c>
      <c r="C16" s="150">
        <v>0.19076427630088899</v>
      </c>
      <c r="D16" s="150">
        <v>38375.646464646503</v>
      </c>
      <c r="E16" s="150">
        <v>3.23096067995397E-3</v>
      </c>
      <c r="F16" s="150">
        <v>0.72421664246291495</v>
      </c>
      <c r="G16" s="150">
        <v>24.318181818181799</v>
      </c>
      <c r="H16" s="150">
        <v>29.351363636363601</v>
      </c>
      <c r="I16" s="150">
        <v>0.39333333333333398</v>
      </c>
      <c r="J16" s="150">
        <v>-27.213939393939199</v>
      </c>
      <c r="K16" s="150">
        <v>11514.8149076628</v>
      </c>
      <c r="L16" s="150">
        <v>1317.25453047475</v>
      </c>
      <c r="M16" s="150">
        <v>1659.87315857365</v>
      </c>
      <c r="N16" s="150">
        <v>0.58610825096657004</v>
      </c>
      <c r="O16" s="150">
        <v>0.15059198406486601</v>
      </c>
      <c r="P16" s="150">
        <v>1.12442044340398E-2</v>
      </c>
      <c r="Q16" s="150">
        <v>9138.0127610057698</v>
      </c>
      <c r="R16" s="150">
        <v>94.198333333333395</v>
      </c>
      <c r="S16" s="150">
        <v>53173.284107194799</v>
      </c>
      <c r="T16" s="150">
        <v>14.2013385683656</v>
      </c>
      <c r="U16" s="150">
        <v>13.983841155803299</v>
      </c>
      <c r="V16" s="150">
        <v>14.2969191919192</v>
      </c>
      <c r="W16" s="150">
        <v>92.135551218564601</v>
      </c>
      <c r="X16" s="150">
        <v>0.122269307992886</v>
      </c>
      <c r="Y16" s="150">
        <v>0.20059313884751401</v>
      </c>
      <c r="Z16" s="150">
        <v>0.32813628251756799</v>
      </c>
      <c r="AA16" s="150">
        <v>225.425734994474</v>
      </c>
      <c r="AB16" s="150">
        <v>4.9990683538837004</v>
      </c>
      <c r="AC16" s="150">
        <v>1.0567354746500399</v>
      </c>
      <c r="AD16" s="150">
        <v>2.7182959686453501</v>
      </c>
      <c r="AE16" s="150">
        <v>1.14063463868797</v>
      </c>
      <c r="AF16" s="150">
        <v>43.434343434343397</v>
      </c>
      <c r="AG16" s="150">
        <v>2.7157302564414499E-2</v>
      </c>
      <c r="AH16" s="150">
        <v>23.997676767676801</v>
      </c>
      <c r="AI16" s="150">
        <v>3.3009382481448801</v>
      </c>
      <c r="AJ16" s="150">
        <v>-711.82030303054501</v>
      </c>
      <c r="AK16" s="150">
        <v>0.51013395443329901</v>
      </c>
      <c r="AL16" s="150">
        <v>15167942.1046969</v>
      </c>
      <c r="AM16" s="150">
        <v>1317.25453047475</v>
      </c>
    </row>
    <row r="17" spans="1:39" ht="14.5" x14ac:dyDescent="0.35">
      <c r="A17" t="s">
        <v>155</v>
      </c>
      <c r="B17" s="150">
        <v>-517730.80769230798</v>
      </c>
      <c r="C17" s="150">
        <v>0.35660286431196198</v>
      </c>
      <c r="D17" s="150">
        <v>-522602.34615384601</v>
      </c>
      <c r="E17" s="150">
        <v>6.51340850952601E-3</v>
      </c>
      <c r="F17" s="150">
        <v>0.72268428387533301</v>
      </c>
      <c r="G17" s="150">
        <v>60.980769230769198</v>
      </c>
      <c r="H17" s="150">
        <v>34.566923076923104</v>
      </c>
      <c r="I17" s="150">
        <v>0</v>
      </c>
      <c r="J17" s="150">
        <v>-30.235192307692301</v>
      </c>
      <c r="K17" s="150">
        <v>11058.315775769401</v>
      </c>
      <c r="L17" s="150">
        <v>1520.7585845384599</v>
      </c>
      <c r="M17" s="150">
        <v>1931.26568206861</v>
      </c>
      <c r="N17" s="150">
        <v>0.65871966878911903</v>
      </c>
      <c r="O17" s="150">
        <v>0.15558175994796</v>
      </c>
      <c r="P17" s="150">
        <v>2.3012497974341501E-4</v>
      </c>
      <c r="Q17" s="150">
        <v>8707.7758397930502</v>
      </c>
      <c r="R17" s="150">
        <v>96.313269230769293</v>
      </c>
      <c r="S17" s="150">
        <v>57156.678351293602</v>
      </c>
      <c r="T17" s="150">
        <v>13.600650122097599</v>
      </c>
      <c r="U17" s="150">
        <v>15.7897099401193</v>
      </c>
      <c r="V17" s="150">
        <v>11.969038461538499</v>
      </c>
      <c r="W17" s="150">
        <v>127.05770721894601</v>
      </c>
      <c r="X17" s="150">
        <v>0.10634424306375299</v>
      </c>
      <c r="Y17" s="150">
        <v>0.189657622593771</v>
      </c>
      <c r="Z17" s="150">
        <v>0.30056057513220102</v>
      </c>
      <c r="AA17" s="150">
        <v>175.55832308788399</v>
      </c>
      <c r="AB17" s="150">
        <v>6.8061587719705798</v>
      </c>
      <c r="AC17" s="150">
        <v>1.56554784807811</v>
      </c>
      <c r="AD17" s="150">
        <v>3.0592082664802498</v>
      </c>
      <c r="AE17" s="150">
        <v>1.6077683986252</v>
      </c>
      <c r="AF17" s="150">
        <v>184.09615384615401</v>
      </c>
      <c r="AG17" s="150">
        <v>8.2542257612353894E-3</v>
      </c>
      <c r="AH17" s="150">
        <v>21.183846153846201</v>
      </c>
      <c r="AI17" s="150">
        <v>3.0650608950057201</v>
      </c>
      <c r="AJ17" s="150">
        <v>-20729.0565384615</v>
      </c>
      <c r="AK17" s="150">
        <v>0.63134968198081198</v>
      </c>
      <c r="AL17" s="150">
        <v>16817028.6465385</v>
      </c>
      <c r="AM17" s="150">
        <v>1520.7585845384599</v>
      </c>
    </row>
    <row r="18" spans="1:39" ht="14.5" x14ac:dyDescent="0.35">
      <c r="A18" t="s">
        <v>132</v>
      </c>
      <c r="B18" s="150">
        <v>951862.230088496</v>
      </c>
      <c r="C18" s="150">
        <v>0.43318394245756298</v>
      </c>
      <c r="D18" s="150">
        <v>1010469.72566372</v>
      </c>
      <c r="E18" s="150">
        <v>4.5005193313440699E-3</v>
      </c>
      <c r="F18" s="150">
        <v>0.62953352661060402</v>
      </c>
      <c r="G18" s="150">
        <v>21.424778761061901</v>
      </c>
      <c r="H18" s="150">
        <v>46.739115044247797</v>
      </c>
      <c r="I18" s="150">
        <v>0</v>
      </c>
      <c r="J18" s="150">
        <v>-0.46451327433609901</v>
      </c>
      <c r="K18" s="150">
        <v>12142.2936339273</v>
      </c>
      <c r="L18" s="150">
        <v>982.15248199999996</v>
      </c>
      <c r="M18" s="150">
        <v>1231.33183558672</v>
      </c>
      <c r="N18" s="150">
        <v>0.51180481153322799</v>
      </c>
      <c r="O18" s="150">
        <v>0.17156393884059001</v>
      </c>
      <c r="P18" s="150">
        <v>1.0923150595903599E-3</v>
      </c>
      <c r="Q18" s="150">
        <v>9685.1096390698895</v>
      </c>
      <c r="R18" s="150">
        <v>69.040619469026595</v>
      </c>
      <c r="S18" s="150">
        <v>55252.478917759203</v>
      </c>
      <c r="T18" s="150">
        <v>14.9705380569858</v>
      </c>
      <c r="U18" s="150">
        <v>14.225719432320901</v>
      </c>
      <c r="V18" s="150">
        <v>10.341592920354</v>
      </c>
      <c r="W18" s="150">
        <v>94.971102572308794</v>
      </c>
      <c r="X18" s="150">
        <v>0.115215140955965</v>
      </c>
      <c r="Y18" s="150">
        <v>0.19027560617551201</v>
      </c>
      <c r="Z18" s="150">
        <v>0.31437067638168098</v>
      </c>
      <c r="AA18" s="150">
        <v>199.75071825640799</v>
      </c>
      <c r="AB18" s="150">
        <v>5.3018214157800703</v>
      </c>
      <c r="AC18" s="150">
        <v>1.3853983182807701</v>
      </c>
      <c r="AD18" s="150">
        <v>2.3712467249282598</v>
      </c>
      <c r="AE18" s="150">
        <v>1.61393554034992</v>
      </c>
      <c r="AF18" s="150">
        <v>93.849557522123902</v>
      </c>
      <c r="AG18" s="150">
        <v>2.63712334945038E-2</v>
      </c>
      <c r="AH18" s="150">
        <v>14.261327433628299</v>
      </c>
      <c r="AI18" s="150">
        <v>3.7365829483056201</v>
      </c>
      <c r="AJ18" s="150">
        <v>-46873.6169911502</v>
      </c>
      <c r="AK18" s="150">
        <v>0.52486853474139095</v>
      </c>
      <c r="AL18" s="150">
        <v>11925583.8297345</v>
      </c>
      <c r="AM18" s="150">
        <v>982.15248199999996</v>
      </c>
    </row>
    <row r="19" spans="1:39" ht="14.5" x14ac:dyDescent="0.35">
      <c r="A19" t="s">
        <v>109</v>
      </c>
      <c r="B19" s="150">
        <v>91390.127906976704</v>
      </c>
      <c r="C19" s="150">
        <v>0.29339605651932099</v>
      </c>
      <c r="D19" s="150">
        <v>169206.73255814001</v>
      </c>
      <c r="E19" s="150">
        <v>1.88469308533429E-3</v>
      </c>
      <c r="F19" s="150">
        <v>0.76369290350490004</v>
      </c>
      <c r="G19" s="150">
        <v>41.5741525423729</v>
      </c>
      <c r="H19" s="150">
        <v>383.39691860465098</v>
      </c>
      <c r="I19" s="150">
        <v>60.252170542635596</v>
      </c>
      <c r="J19" s="150">
        <v>-19.3704457364341</v>
      </c>
      <c r="K19" s="150">
        <v>14986.518833628301</v>
      </c>
      <c r="L19" s="150">
        <v>4047.2434521821701</v>
      </c>
      <c r="M19" s="150">
        <v>5155.4278733156798</v>
      </c>
      <c r="N19" s="150">
        <v>0.41300288792041301</v>
      </c>
      <c r="O19" s="150">
        <v>0.15530701270015701</v>
      </c>
      <c r="P19" s="150">
        <v>3.06285149054541E-2</v>
      </c>
      <c r="Q19" s="150">
        <v>11765.0933561403</v>
      </c>
      <c r="R19" s="150">
        <v>261.60434108527102</v>
      </c>
      <c r="S19" s="150">
        <v>75470.965773065094</v>
      </c>
      <c r="T19" s="150">
        <v>15.080039802103601</v>
      </c>
      <c r="U19" s="150">
        <v>15.470857384828101</v>
      </c>
      <c r="V19" s="150">
        <v>34.435058139534902</v>
      </c>
      <c r="W19" s="150">
        <v>117.532644660632</v>
      </c>
      <c r="X19" s="150">
        <v>0.119483058344982</v>
      </c>
      <c r="Y19" s="150">
        <v>0.153849135428589</v>
      </c>
      <c r="Z19" s="150">
        <v>0.28206735787623399</v>
      </c>
      <c r="AA19" s="150">
        <v>193.40125984665099</v>
      </c>
      <c r="AB19" s="150">
        <v>6.9676120486583404</v>
      </c>
      <c r="AC19" s="150">
        <v>1.53439143280215</v>
      </c>
      <c r="AD19" s="150">
        <v>3.5878547982176201</v>
      </c>
      <c r="AE19" s="150">
        <v>0.71945832905422502</v>
      </c>
      <c r="AF19" s="150">
        <v>16.0736434108527</v>
      </c>
      <c r="AG19" s="150">
        <v>0.15305686311574601</v>
      </c>
      <c r="AH19" s="150">
        <v>113.414186507937</v>
      </c>
      <c r="AI19" s="150">
        <v>3.8778231222497301</v>
      </c>
      <c r="AJ19" s="150">
        <v>31265.121821705499</v>
      </c>
      <c r="AK19" s="150">
        <v>0.40766006171788199</v>
      </c>
      <c r="AL19" s="150">
        <v>60654090.220407002</v>
      </c>
      <c r="AM19" s="150">
        <v>4047.2434521821701</v>
      </c>
    </row>
    <row r="20" spans="1:39" ht="14.5" x14ac:dyDescent="0.35">
      <c r="A20" t="s">
        <v>196</v>
      </c>
      <c r="B20" s="150">
        <v>547785.21428571397</v>
      </c>
      <c r="C20" s="150">
        <v>0.60432530951496299</v>
      </c>
      <c r="D20" s="150">
        <v>485349.72857142898</v>
      </c>
      <c r="E20" s="150">
        <v>7.6839376967657797E-3</v>
      </c>
      <c r="F20" s="150">
        <v>0.68416799459266597</v>
      </c>
      <c r="G20" s="150">
        <v>49.664285714285697</v>
      </c>
      <c r="H20" s="150">
        <v>14.656928571428599</v>
      </c>
      <c r="I20" s="150">
        <v>0</v>
      </c>
      <c r="J20" s="150">
        <v>6.19499999999982</v>
      </c>
      <c r="K20" s="150">
        <v>10701.0060267684</v>
      </c>
      <c r="L20" s="150">
        <v>1161.46301852857</v>
      </c>
      <c r="M20" s="150">
        <v>1346.0861492210099</v>
      </c>
      <c r="N20" s="150">
        <v>0.33360999534709801</v>
      </c>
      <c r="O20" s="150">
        <v>0.117318360511553</v>
      </c>
      <c r="P20" s="150">
        <v>3.9940452173523903E-3</v>
      </c>
      <c r="Q20" s="150">
        <v>9233.3041004363295</v>
      </c>
      <c r="R20" s="150">
        <v>76.940142857142902</v>
      </c>
      <c r="S20" s="150">
        <v>57694.918365111298</v>
      </c>
      <c r="T20" s="150">
        <v>12.6548281502689</v>
      </c>
      <c r="U20" s="150">
        <v>15.0956701586205</v>
      </c>
      <c r="V20" s="150">
        <v>9.5350714285714293</v>
      </c>
      <c r="W20" s="150">
        <v>121.80957712055501</v>
      </c>
      <c r="X20" s="150">
        <v>0.113596646677598</v>
      </c>
      <c r="Y20" s="150">
        <v>0.17046635456488099</v>
      </c>
      <c r="Z20" s="150">
        <v>0.28872287506970101</v>
      </c>
      <c r="AA20" s="150">
        <v>163.205503850654</v>
      </c>
      <c r="AB20" s="150">
        <v>5.47566171522634</v>
      </c>
      <c r="AC20" s="150">
        <v>1.0633401602728001</v>
      </c>
      <c r="AD20" s="150">
        <v>2.2625210379440102</v>
      </c>
      <c r="AE20" s="150">
        <v>1.5248068827768699</v>
      </c>
      <c r="AF20" s="150">
        <v>83.742857142857105</v>
      </c>
      <c r="AG20" s="150">
        <v>1.2881049830990501E-3</v>
      </c>
      <c r="AH20" s="150">
        <v>6.4265714285714299</v>
      </c>
      <c r="AI20" s="150">
        <v>3.4840978703026901</v>
      </c>
      <c r="AJ20" s="150">
        <v>-20567.708857142901</v>
      </c>
      <c r="AK20" s="150">
        <v>0.43297332069779498</v>
      </c>
      <c r="AL20" s="150">
        <v>12428822.7611429</v>
      </c>
      <c r="AM20" s="150">
        <v>1161.46301852857</v>
      </c>
    </row>
    <row r="21" spans="1:39" ht="14.5" x14ac:dyDescent="0.35">
      <c r="A21" t="s">
        <v>160</v>
      </c>
      <c r="B21" s="150">
        <v>-351128.73972602701</v>
      </c>
      <c r="C21" s="150">
        <v>0.37772521038101198</v>
      </c>
      <c r="D21" s="150">
        <v>-348686.86301369901</v>
      </c>
      <c r="E21" s="150">
        <v>7.4996599701227197E-3</v>
      </c>
      <c r="F21" s="150">
        <v>0.72074947339000905</v>
      </c>
      <c r="G21" s="150">
        <v>35.972602739726</v>
      </c>
      <c r="H21" s="150">
        <v>17.907397260273999</v>
      </c>
      <c r="I21" s="150">
        <v>0</v>
      </c>
      <c r="J21" s="150">
        <v>-16.3830136986303</v>
      </c>
      <c r="K21" s="150">
        <v>11761.146100222701</v>
      </c>
      <c r="L21" s="150">
        <v>1370.98335238356</v>
      </c>
      <c r="M21" s="150">
        <v>1643.01972658662</v>
      </c>
      <c r="N21" s="150">
        <v>0.39873206975725001</v>
      </c>
      <c r="O21" s="150">
        <v>0.13726227198969701</v>
      </c>
      <c r="P21" s="150">
        <v>6.3271562327380099E-3</v>
      </c>
      <c r="Q21" s="150">
        <v>9813.8417010090197</v>
      </c>
      <c r="R21" s="150">
        <v>96.220958904109594</v>
      </c>
      <c r="S21" s="150">
        <v>60147.867871181101</v>
      </c>
      <c r="T21" s="150">
        <v>15.8122073480986</v>
      </c>
      <c r="U21" s="150">
        <v>14.2482819543488</v>
      </c>
      <c r="V21" s="150">
        <v>17.2341095890411</v>
      </c>
      <c r="W21" s="150">
        <v>79.550576448425701</v>
      </c>
      <c r="X21" s="150">
        <v>0.123468272677484</v>
      </c>
      <c r="Y21" s="150">
        <v>0.153891266933601</v>
      </c>
      <c r="Z21" s="150">
        <v>0.28310702173993402</v>
      </c>
      <c r="AA21" s="150">
        <v>165.18053755326099</v>
      </c>
      <c r="AB21" s="150">
        <v>6.0906236373414897</v>
      </c>
      <c r="AC21" s="150">
        <v>1.5905099094380799</v>
      </c>
      <c r="AD21" s="150">
        <v>2.9644319705281301</v>
      </c>
      <c r="AE21" s="150">
        <v>1.2400877400441599</v>
      </c>
      <c r="AF21" s="150">
        <v>88.863013698630098</v>
      </c>
      <c r="AG21" s="150">
        <v>6.5930537709495297E-3</v>
      </c>
      <c r="AH21" s="150">
        <v>18.134383561643801</v>
      </c>
      <c r="AI21" s="150">
        <v>3.3203389833600698</v>
      </c>
      <c r="AJ21" s="150">
        <v>28762.963972603</v>
      </c>
      <c r="AK21" s="150">
        <v>0.58105428635561396</v>
      </c>
      <c r="AL21" s="150">
        <v>16124335.508356201</v>
      </c>
      <c r="AM21" s="150">
        <v>1370.98335238356</v>
      </c>
    </row>
    <row r="22" spans="1:39" ht="14.5" x14ac:dyDescent="0.35">
      <c r="A22" t="s">
        <v>162</v>
      </c>
      <c r="B22" s="150">
        <v>3343088.7796610198</v>
      </c>
      <c r="C22" s="150">
        <v>0.27747027665673601</v>
      </c>
      <c r="D22" s="150">
        <v>3135439.8135593198</v>
      </c>
      <c r="E22" s="150">
        <v>2.59696765326593E-3</v>
      </c>
      <c r="F22" s="150">
        <v>0.78424380003435401</v>
      </c>
      <c r="G22" s="150">
        <v>185.88135593220301</v>
      </c>
      <c r="H22" s="150">
        <v>103.901186440678</v>
      </c>
      <c r="I22" s="150">
        <v>0</v>
      </c>
      <c r="J22" s="150">
        <v>12.2096610169492</v>
      </c>
      <c r="K22" s="150">
        <v>11139.042404341701</v>
      </c>
      <c r="L22" s="150">
        <v>5919.4576390000002</v>
      </c>
      <c r="M22" s="150">
        <v>7021.4475334306999</v>
      </c>
      <c r="N22" s="150">
        <v>0.22232330859489899</v>
      </c>
      <c r="O22" s="150">
        <v>0.141841246302253</v>
      </c>
      <c r="P22" s="150">
        <v>1.9326859313301401E-2</v>
      </c>
      <c r="Q22" s="150">
        <v>9390.8114156780193</v>
      </c>
      <c r="R22" s="150">
        <v>342.57983050847503</v>
      </c>
      <c r="S22" s="150">
        <v>67647.815197348493</v>
      </c>
      <c r="T22" s="150">
        <v>9.2224452447307801</v>
      </c>
      <c r="U22" s="150">
        <v>17.2790605629468</v>
      </c>
      <c r="V22" s="150">
        <v>34.349661016949099</v>
      </c>
      <c r="W22" s="150">
        <v>172.32943393762099</v>
      </c>
      <c r="X22" s="150">
        <v>0.112167346476647</v>
      </c>
      <c r="Y22" s="150">
        <v>0.16731533346055899</v>
      </c>
      <c r="Z22" s="150">
        <v>0.29557090447852302</v>
      </c>
      <c r="AA22" s="150">
        <v>161.44549972176401</v>
      </c>
      <c r="AB22" s="150">
        <v>5.6451116625666602</v>
      </c>
      <c r="AC22" s="150">
        <v>1.08391489114086</v>
      </c>
      <c r="AD22" s="150">
        <v>3.3216026395756399</v>
      </c>
      <c r="AE22" s="150">
        <v>1.10291055565399</v>
      </c>
      <c r="AF22" s="150">
        <v>85.067796610169495</v>
      </c>
      <c r="AG22" s="150">
        <v>7.3296813591776894E-2</v>
      </c>
      <c r="AH22" s="150">
        <v>47.644237288135599</v>
      </c>
      <c r="AI22" s="150">
        <v>4.0702024211804497</v>
      </c>
      <c r="AJ22" s="150">
        <v>-41731.951525422999</v>
      </c>
      <c r="AK22" s="150">
        <v>0.40728282144953099</v>
      </c>
      <c r="AL22" s="150">
        <v>65937089.651525401</v>
      </c>
      <c r="AM22" s="150">
        <v>5919.4576390000002</v>
      </c>
    </row>
    <row r="23" spans="1:39" ht="14.5" x14ac:dyDescent="0.35">
      <c r="A23" t="s">
        <v>204</v>
      </c>
      <c r="B23" s="150">
        <v>547880.05780346796</v>
      </c>
      <c r="C23" s="150">
        <v>0.325177457591311</v>
      </c>
      <c r="D23" s="150">
        <v>637343.02890173404</v>
      </c>
      <c r="E23" s="150">
        <v>1.66252422997837E-2</v>
      </c>
      <c r="F23" s="150">
        <v>0.70429852535369597</v>
      </c>
      <c r="G23" s="150">
        <v>12.4046242774566</v>
      </c>
      <c r="H23" s="150">
        <v>91.318208092485605</v>
      </c>
      <c r="I23" s="150">
        <v>4.7167630057803498</v>
      </c>
      <c r="J23" s="150">
        <v>0.90624277456646496</v>
      </c>
      <c r="K23" s="150">
        <v>12511.834053824799</v>
      </c>
      <c r="L23" s="150">
        <v>1889.9647795086701</v>
      </c>
      <c r="M23" s="150">
        <v>2370.6631846319801</v>
      </c>
      <c r="N23" s="150">
        <v>0.536878725537273</v>
      </c>
      <c r="O23" s="150">
        <v>0.143229924242887</v>
      </c>
      <c r="P23" s="150">
        <v>3.15984614001501E-3</v>
      </c>
      <c r="Q23" s="150">
        <v>9974.8145759715408</v>
      </c>
      <c r="R23" s="150">
        <v>120.50433526011599</v>
      </c>
      <c r="S23" s="150">
        <v>66284.6627358525</v>
      </c>
      <c r="T23" s="150">
        <v>16.520788113540199</v>
      </c>
      <c r="U23" s="150">
        <v>15.683790756814499</v>
      </c>
      <c r="V23" s="150">
        <v>16.777630057803499</v>
      </c>
      <c r="W23" s="150">
        <v>112.647899196563</v>
      </c>
      <c r="X23" s="150">
        <v>0.11421460306718199</v>
      </c>
      <c r="Y23" s="150">
        <v>0.15093585441812399</v>
      </c>
      <c r="Z23" s="150">
        <v>0.270886341701705</v>
      </c>
      <c r="AA23" s="150">
        <v>172.05297227179199</v>
      </c>
      <c r="AB23" s="150">
        <v>6.2398142796338298</v>
      </c>
      <c r="AC23" s="150">
        <v>1.35017049046138</v>
      </c>
      <c r="AD23" s="150">
        <v>3.8752351112553098</v>
      </c>
      <c r="AE23" s="150">
        <v>0.88477939404505401</v>
      </c>
      <c r="AF23" s="150">
        <v>38.826589595375701</v>
      </c>
      <c r="AG23" s="150">
        <v>3.3898206839493697E-2</v>
      </c>
      <c r="AH23" s="150">
        <v>43.5705780346821</v>
      </c>
      <c r="AI23" s="150">
        <v>3.2840098792277099</v>
      </c>
      <c r="AJ23" s="150">
        <v>-43581.479653179304</v>
      </c>
      <c r="AK23" s="150">
        <v>0.56634514801152702</v>
      </c>
      <c r="AL23" s="150">
        <v>23646925.688786101</v>
      </c>
      <c r="AM23" s="150">
        <v>1889.9647795086701</v>
      </c>
    </row>
    <row r="24" spans="1:39" ht="14.5" x14ac:dyDescent="0.35">
      <c r="A24" t="s">
        <v>216</v>
      </c>
      <c r="B24" s="150">
        <v>-187715.74534161499</v>
      </c>
      <c r="C24" s="150">
        <v>0.410238244692333</v>
      </c>
      <c r="D24" s="150">
        <v>-112132.801242236</v>
      </c>
      <c r="E24" s="150">
        <v>4.1977759264295103E-3</v>
      </c>
      <c r="F24" s="150">
        <v>0.728130037380187</v>
      </c>
      <c r="G24" s="150">
        <v>64.683823529411796</v>
      </c>
      <c r="H24" s="150">
        <v>42.923602484472099</v>
      </c>
      <c r="I24" s="150">
        <v>0</v>
      </c>
      <c r="J24" s="150">
        <v>44.884596273291699</v>
      </c>
      <c r="K24" s="150">
        <v>11785.834825510499</v>
      </c>
      <c r="L24" s="150">
        <v>2226.2321868819899</v>
      </c>
      <c r="M24" s="150">
        <v>2709.12410870545</v>
      </c>
      <c r="N24" s="150">
        <v>0.32896910477802099</v>
      </c>
      <c r="O24" s="150">
        <v>0.14958449207936</v>
      </c>
      <c r="P24" s="150">
        <v>1.8108876611756398E-2</v>
      </c>
      <c r="Q24" s="150">
        <v>9685.0508817641494</v>
      </c>
      <c r="R24" s="150">
        <v>129.228571428571</v>
      </c>
      <c r="S24" s="150">
        <v>65060.722632150697</v>
      </c>
      <c r="T24" s="150">
        <v>14.063097790039301</v>
      </c>
      <c r="U24" s="150">
        <v>17.227089661921202</v>
      </c>
      <c r="V24" s="150">
        <v>18.516832298136599</v>
      </c>
      <c r="W24" s="150">
        <v>120.2274855136</v>
      </c>
      <c r="X24" s="150">
        <v>0.113053820834012</v>
      </c>
      <c r="Y24" s="150">
        <v>0.15727907458319201</v>
      </c>
      <c r="Z24" s="150">
        <v>0.28318360323422598</v>
      </c>
      <c r="AA24" s="150">
        <v>153.53808582300701</v>
      </c>
      <c r="AB24" s="150">
        <v>8.4023871903508294</v>
      </c>
      <c r="AC24" s="150">
        <v>1.7162702979594999</v>
      </c>
      <c r="AD24" s="150">
        <v>3.49643944556259</v>
      </c>
      <c r="AE24" s="150">
        <v>1.2873263511675099</v>
      </c>
      <c r="AF24" s="150">
        <v>66.894409937888199</v>
      </c>
      <c r="AG24" s="150">
        <v>2.9626626385018499E-2</v>
      </c>
      <c r="AH24" s="150">
        <v>22.153726708074501</v>
      </c>
      <c r="AI24" s="150">
        <v>3.68401695941481</v>
      </c>
      <c r="AJ24" s="150">
        <v>1666.9788819882101</v>
      </c>
      <c r="AK24" s="150">
        <v>0.48936807662856802</v>
      </c>
      <c r="AL24" s="150">
        <v>26238004.837826099</v>
      </c>
      <c r="AM24" s="150">
        <v>2226.2321868819899</v>
      </c>
    </row>
    <row r="25" spans="1:39" ht="14.5" x14ac:dyDescent="0.35">
      <c r="A25" t="s">
        <v>317</v>
      </c>
      <c r="B25" s="150">
        <v>1748220.57142857</v>
      </c>
      <c r="C25" s="150">
        <v>0.36263247458329301</v>
      </c>
      <c r="D25" s="150">
        <v>1657599.3809523799</v>
      </c>
      <c r="E25" s="150">
        <v>1.8149144806967801E-3</v>
      </c>
      <c r="F25" s="150">
        <v>0.66996919236512598</v>
      </c>
      <c r="G25" s="150">
        <v>31.523809523809501</v>
      </c>
      <c r="H25" s="150">
        <v>46.100476190476201</v>
      </c>
      <c r="I25" s="150">
        <v>0</v>
      </c>
      <c r="J25" s="150">
        <v>-74.620476190476197</v>
      </c>
      <c r="K25" s="150">
        <v>10678.6173086955</v>
      </c>
      <c r="L25" s="150">
        <v>2232.4028188571401</v>
      </c>
      <c r="M25" s="150">
        <v>2811.38613299798</v>
      </c>
      <c r="N25" s="150">
        <v>0.51989691449267195</v>
      </c>
      <c r="O25" s="150">
        <v>0.17597338858199299</v>
      </c>
      <c r="P25" s="150">
        <v>9.0830626726525806E-3</v>
      </c>
      <c r="Q25" s="150">
        <v>8479.4383459547607</v>
      </c>
      <c r="R25" s="150">
        <v>143.62761904761899</v>
      </c>
      <c r="S25" s="150">
        <v>53154.928459176801</v>
      </c>
      <c r="T25" s="150">
        <v>12.5562797976248</v>
      </c>
      <c r="U25" s="150">
        <v>15.5429911994642</v>
      </c>
      <c r="V25" s="150">
        <v>22.523809523809501</v>
      </c>
      <c r="W25" s="150">
        <v>99.113021556025402</v>
      </c>
      <c r="X25" s="150">
        <v>0.107983321680908</v>
      </c>
      <c r="Y25" s="150">
        <v>0.150632451577874</v>
      </c>
      <c r="Z25" s="150">
        <v>0.26641732040925098</v>
      </c>
      <c r="AA25" s="150">
        <v>177.60660076278501</v>
      </c>
      <c r="AB25" s="150">
        <v>5.1957761143963603</v>
      </c>
      <c r="AC25" s="150">
        <v>0.90666411610756703</v>
      </c>
      <c r="AD25" s="150">
        <v>3.0134393010371099</v>
      </c>
      <c r="AE25" s="150">
        <v>1.4117714200979901</v>
      </c>
      <c r="AF25" s="150">
        <v>99.285714285714306</v>
      </c>
      <c r="AG25" s="150">
        <v>0</v>
      </c>
      <c r="AH25" s="150">
        <v>132.29761904761901</v>
      </c>
      <c r="AI25" s="150">
        <v>3.9820114497599302</v>
      </c>
      <c r="AJ25" s="150">
        <v>-97855.718095238</v>
      </c>
      <c r="AK25" s="150">
        <v>0.48336806113452402</v>
      </c>
      <c r="AL25" s="150">
        <v>23838975.381428599</v>
      </c>
      <c r="AM25" s="150">
        <v>2232.4028188571401</v>
      </c>
    </row>
    <row r="26" spans="1:39" ht="14.5" x14ac:dyDescent="0.35">
      <c r="A26" t="s">
        <v>122</v>
      </c>
      <c r="B26" s="150">
        <v>4223594.7268292699</v>
      </c>
      <c r="C26" s="150">
        <v>0.37442159580783602</v>
      </c>
      <c r="D26" s="150">
        <v>4173194.0780487801</v>
      </c>
      <c r="E26" s="150">
        <v>3.43839141627602E-3</v>
      </c>
      <c r="F26" s="150">
        <v>0.73552122652793595</v>
      </c>
      <c r="G26" s="150">
        <v>116.71707317073199</v>
      </c>
      <c r="H26" s="150">
        <v>702.30600000000004</v>
      </c>
      <c r="I26" s="150">
        <v>112.307024390244</v>
      </c>
      <c r="J26" s="150">
        <v>-4.6946829268292998</v>
      </c>
      <c r="K26" s="150">
        <v>12948.4542542624</v>
      </c>
      <c r="L26" s="150">
        <v>8096.5874219707302</v>
      </c>
      <c r="M26" s="150">
        <v>10359.7908582569</v>
      </c>
      <c r="N26" s="150">
        <v>0.38205812053619298</v>
      </c>
      <c r="O26" s="150">
        <v>0.13223224395926</v>
      </c>
      <c r="P26" s="150">
        <v>7.5438557195653899E-2</v>
      </c>
      <c r="Q26" s="150">
        <v>10119.7305315741</v>
      </c>
      <c r="R26" s="150">
        <v>489.90029268292699</v>
      </c>
      <c r="S26" s="150">
        <v>71644.598317865893</v>
      </c>
      <c r="T26" s="150">
        <v>13.287950280773901</v>
      </c>
      <c r="U26" s="150">
        <v>16.527010787501201</v>
      </c>
      <c r="V26" s="150">
        <v>49.2669268292683</v>
      </c>
      <c r="W26" s="150">
        <v>164.341231390969</v>
      </c>
      <c r="X26" s="150">
        <v>0.115587186174243</v>
      </c>
      <c r="Y26" s="150">
        <v>0.15391908306242599</v>
      </c>
      <c r="Z26" s="150">
        <v>0.27340410336294702</v>
      </c>
      <c r="AA26" s="150">
        <v>148.109575594181</v>
      </c>
      <c r="AB26" s="150">
        <v>7.5565090783663296</v>
      </c>
      <c r="AC26" s="150">
        <v>1.4231697476934</v>
      </c>
      <c r="AD26" s="150">
        <v>3.65176120772818</v>
      </c>
      <c r="AE26" s="150">
        <v>0.87402404172701897</v>
      </c>
      <c r="AF26" s="150">
        <v>26.980487804877999</v>
      </c>
      <c r="AG26" s="150">
        <v>0.12551417298919801</v>
      </c>
      <c r="AH26" s="150">
        <v>151.643350253807</v>
      </c>
      <c r="AI26" s="150">
        <v>3.33720395170198</v>
      </c>
      <c r="AJ26" s="150">
        <v>104140.24931707401</v>
      </c>
      <c r="AK26" s="150">
        <v>0.47346496926628301</v>
      </c>
      <c r="AL26" s="150">
        <v>104838291.849024</v>
      </c>
      <c r="AM26" s="150">
        <v>8096.5874219707302</v>
      </c>
    </row>
    <row r="27" spans="1:39" ht="14.5" x14ac:dyDescent="0.35">
      <c r="A27" t="s">
        <v>392</v>
      </c>
      <c r="B27" s="150">
        <v>-376480.40776699001</v>
      </c>
      <c r="C27" s="150">
        <v>0.29638852063141402</v>
      </c>
      <c r="D27" s="150">
        <v>-395049.33980582497</v>
      </c>
      <c r="E27" s="150">
        <v>4.7737586930034499E-6</v>
      </c>
      <c r="F27" s="150">
        <v>0.73894187850265902</v>
      </c>
      <c r="G27" s="150">
        <v>30.912621359223301</v>
      </c>
      <c r="H27" s="150">
        <v>15.8725242718447</v>
      </c>
      <c r="I27" s="150">
        <v>0</v>
      </c>
      <c r="J27" s="150">
        <v>-11.0987378640777</v>
      </c>
      <c r="K27" s="150">
        <v>11754.839742255601</v>
      </c>
      <c r="L27" s="150">
        <v>1195.4924406990301</v>
      </c>
      <c r="M27" s="150">
        <v>1412.3865081281299</v>
      </c>
      <c r="N27" s="150">
        <v>0.33187993207026401</v>
      </c>
      <c r="O27" s="150">
        <v>0.13672597943697701</v>
      </c>
      <c r="P27" s="150">
        <v>1.02806410007539E-2</v>
      </c>
      <c r="Q27" s="150">
        <v>9949.70000960978</v>
      </c>
      <c r="R27" s="150">
        <v>80.259611650485397</v>
      </c>
      <c r="S27" s="150">
        <v>58928.4660458656</v>
      </c>
      <c r="T27" s="150">
        <v>15.188937840067499</v>
      </c>
      <c r="U27" s="150">
        <v>14.895318032501301</v>
      </c>
      <c r="V27" s="150">
        <v>11.182135922330099</v>
      </c>
      <c r="W27" s="150">
        <v>106.910920150031</v>
      </c>
      <c r="X27" s="150">
        <v>0.120879881539005</v>
      </c>
      <c r="Y27" s="150">
        <v>0.156334383334126</v>
      </c>
      <c r="Z27" s="150">
        <v>0.28768340904664402</v>
      </c>
      <c r="AA27" s="150">
        <v>202.12172161454501</v>
      </c>
      <c r="AB27" s="150">
        <v>5.54276791392489</v>
      </c>
      <c r="AC27" s="150">
        <v>1.55599405570562</v>
      </c>
      <c r="AD27" s="150">
        <v>2.2537633140317102</v>
      </c>
      <c r="AE27" s="150">
        <v>1.1796374861154399</v>
      </c>
      <c r="AF27" s="150">
        <v>73.126213592233</v>
      </c>
      <c r="AG27" s="150">
        <v>3.9672773242850103E-2</v>
      </c>
      <c r="AH27" s="150">
        <v>8.7366990291262105</v>
      </c>
      <c r="AI27" s="150">
        <v>3.8453502736394198</v>
      </c>
      <c r="AJ27" s="150">
        <v>-1497.7603883495301</v>
      </c>
      <c r="AK27" s="150">
        <v>0.493101833599562</v>
      </c>
      <c r="AL27" s="150">
        <v>14052822.0534951</v>
      </c>
      <c r="AM27" s="150">
        <v>1195.4924406990301</v>
      </c>
    </row>
    <row r="28" spans="1:39" ht="14.5" x14ac:dyDescent="0.35">
      <c r="A28" t="s">
        <v>188</v>
      </c>
      <c r="B28" s="150">
        <v>-72372.206896551696</v>
      </c>
      <c r="C28" s="150">
        <v>0.100273476671473</v>
      </c>
      <c r="D28" s="150">
        <v>-386151.55172413797</v>
      </c>
      <c r="E28" s="150">
        <v>1.25052424887325E-2</v>
      </c>
      <c r="F28" s="150">
        <v>0.76171436861719699</v>
      </c>
      <c r="G28" s="150">
        <v>82.103448275862107</v>
      </c>
      <c r="H28" s="150">
        <v>24.0472413793103</v>
      </c>
      <c r="I28" s="150">
        <v>0</v>
      </c>
      <c r="J28" s="150">
        <v>-59.430689655172401</v>
      </c>
      <c r="K28" s="150">
        <v>12108.776130047199</v>
      </c>
      <c r="L28" s="150">
        <v>2110.1061225517201</v>
      </c>
      <c r="M28" s="150">
        <v>2864.0018329268</v>
      </c>
      <c r="N28" s="150">
        <v>0.82814479827853404</v>
      </c>
      <c r="O28" s="150">
        <v>0.19897370618850499</v>
      </c>
      <c r="P28" s="150">
        <v>3.5951778990991299E-4</v>
      </c>
      <c r="Q28" s="150">
        <v>8921.3639303120399</v>
      </c>
      <c r="R28" s="150">
        <v>165.641379310345</v>
      </c>
      <c r="S28" s="150">
        <v>47138.6533225081</v>
      </c>
      <c r="T28" s="150">
        <v>14.285744025314401</v>
      </c>
      <c r="U28" s="150">
        <v>12.7390035710717</v>
      </c>
      <c r="V28" s="150">
        <v>16.922758620689699</v>
      </c>
      <c r="W28" s="150">
        <v>124.690434334502</v>
      </c>
      <c r="X28" s="150">
        <v>0.10136152000283501</v>
      </c>
      <c r="Y28" s="150">
        <v>0.21358407802266399</v>
      </c>
      <c r="Z28" s="150">
        <v>0.31995053504876497</v>
      </c>
      <c r="AA28" s="150">
        <v>179.139331410918</v>
      </c>
      <c r="AB28" s="150">
        <v>6.4224834349517597</v>
      </c>
      <c r="AC28" s="150">
        <v>1.62645447349579</v>
      </c>
      <c r="AD28" s="150">
        <v>3.2445001512941798</v>
      </c>
      <c r="AE28" s="150">
        <v>1.31800576552101</v>
      </c>
      <c r="AF28" s="150">
        <v>275.03448275862098</v>
      </c>
      <c r="AG28" s="150">
        <v>3.3748806920217297E-2</v>
      </c>
      <c r="AH28" s="150">
        <v>5.6320689655172398</v>
      </c>
      <c r="AI28" s="150">
        <v>2.5824692088215899</v>
      </c>
      <c r="AJ28" s="150">
        <v>114446.536896552</v>
      </c>
      <c r="AK28" s="150">
        <v>0.59501501567508497</v>
      </c>
      <c r="AL28" s="150">
        <v>25550802.648620699</v>
      </c>
      <c r="AM28" s="150">
        <v>2110.1061225517201</v>
      </c>
    </row>
    <row r="29" spans="1:39" ht="14.5" x14ac:dyDescent="0.35">
      <c r="A29" t="s">
        <v>502</v>
      </c>
      <c r="B29" s="150">
        <v>395727.3</v>
      </c>
      <c r="C29" s="150">
        <v>0.32856083134247399</v>
      </c>
      <c r="D29" s="150">
        <v>472578.17</v>
      </c>
      <c r="E29" s="150">
        <v>1.8229967502086399E-3</v>
      </c>
      <c r="F29" s="150">
        <v>0.74604401803873699</v>
      </c>
      <c r="G29" s="150">
        <v>88.52</v>
      </c>
      <c r="H29" s="150">
        <v>48.479500000000002</v>
      </c>
      <c r="I29" s="150">
        <v>0</v>
      </c>
      <c r="J29" s="150">
        <v>27.0944000000001</v>
      </c>
      <c r="K29" s="150">
        <v>12931.586991037801</v>
      </c>
      <c r="L29" s="150">
        <v>1751.3636419100001</v>
      </c>
      <c r="M29" s="150">
        <v>1988.3144578799599</v>
      </c>
      <c r="N29" s="150">
        <v>0.17302617281669699</v>
      </c>
      <c r="O29" s="150">
        <v>0.112214033851743</v>
      </c>
      <c r="P29" s="150">
        <v>7.6673594727336902E-3</v>
      </c>
      <c r="Q29" s="150">
        <v>11390.507773326901</v>
      </c>
      <c r="R29" s="150">
        <v>115.5458</v>
      </c>
      <c r="S29" s="150">
        <v>66951.172980757503</v>
      </c>
      <c r="T29" s="150">
        <v>15.3340926282046</v>
      </c>
      <c r="U29" s="150">
        <v>15.1573111433734</v>
      </c>
      <c r="V29" s="150">
        <v>12.998699999999999</v>
      </c>
      <c r="W29" s="150">
        <v>134.73375352227501</v>
      </c>
      <c r="X29" s="150">
        <v>0.109413903472714</v>
      </c>
      <c r="Y29" s="150">
        <v>0.17819657053536</v>
      </c>
      <c r="Z29" s="150">
        <v>0.291289182777558</v>
      </c>
      <c r="AA29" s="150">
        <v>182.06687770008301</v>
      </c>
      <c r="AB29" s="150">
        <v>6.4344587333755401</v>
      </c>
      <c r="AC29" s="150">
        <v>1.15839049252489</v>
      </c>
      <c r="AD29" s="150">
        <v>3.6285392415374398</v>
      </c>
      <c r="AE29" s="150">
        <v>1.05360774790426</v>
      </c>
      <c r="AF29" s="150">
        <v>79.41</v>
      </c>
      <c r="AG29" s="150">
        <v>6.3918112215425302E-2</v>
      </c>
      <c r="AH29" s="150">
        <v>14.3004</v>
      </c>
      <c r="AI29" s="150">
        <v>5.0299364449309198</v>
      </c>
      <c r="AJ29" s="150">
        <v>-28083.295900000099</v>
      </c>
      <c r="AK29" s="150">
        <v>0.29447602928918998</v>
      </c>
      <c r="AL29" s="150">
        <v>22647911.2883</v>
      </c>
      <c r="AM29" s="150">
        <v>1751.3636419100001</v>
      </c>
    </row>
    <row r="30" spans="1:39" ht="14.5" x14ac:dyDescent="0.35">
      <c r="A30" t="s">
        <v>176</v>
      </c>
      <c r="B30" s="150">
        <v>-570512.21296296304</v>
      </c>
      <c r="C30" s="150">
        <v>0.31798719162589301</v>
      </c>
      <c r="D30" s="150">
        <v>-597422.73148148099</v>
      </c>
      <c r="E30" s="150">
        <v>2.9821150232760699E-3</v>
      </c>
      <c r="F30" s="150">
        <v>0.79338824997911195</v>
      </c>
      <c r="G30" s="150">
        <v>195.459183673469</v>
      </c>
      <c r="H30" s="150">
        <v>151.95777777777801</v>
      </c>
      <c r="I30" s="150">
        <v>0</v>
      </c>
      <c r="J30" s="150">
        <v>-1.58074074074057</v>
      </c>
      <c r="K30" s="150">
        <v>11588.4507481202</v>
      </c>
      <c r="L30" s="150">
        <v>3792.4070645092602</v>
      </c>
      <c r="M30" s="150">
        <v>4661.61966349662</v>
      </c>
      <c r="N30" s="150">
        <v>0.30888935076444002</v>
      </c>
      <c r="O30" s="150">
        <v>0.145553368988422</v>
      </c>
      <c r="P30" s="150">
        <v>1.8993196775660599E-2</v>
      </c>
      <c r="Q30" s="150">
        <v>9427.6508287516408</v>
      </c>
      <c r="R30" s="150">
        <v>224.44611111111101</v>
      </c>
      <c r="S30" s="150">
        <v>66864.073279571297</v>
      </c>
      <c r="T30" s="150">
        <v>15.544191503528401</v>
      </c>
      <c r="U30" s="150">
        <v>16.896737687880201</v>
      </c>
      <c r="V30" s="150">
        <v>23.440277777777801</v>
      </c>
      <c r="W30" s="150">
        <v>161.79019295174899</v>
      </c>
      <c r="X30" s="150">
        <v>0.118227552121692</v>
      </c>
      <c r="Y30" s="150">
        <v>0.16070062811150601</v>
      </c>
      <c r="Z30" s="150">
        <v>0.28599852126662301</v>
      </c>
      <c r="AA30" s="150">
        <v>163.481183295568</v>
      </c>
      <c r="AB30" s="150">
        <v>5.9286731570336997</v>
      </c>
      <c r="AC30" s="150">
        <v>0.97941298025913603</v>
      </c>
      <c r="AD30" s="150">
        <v>2.3729899655782898</v>
      </c>
      <c r="AE30" s="150">
        <v>1.03859712880388</v>
      </c>
      <c r="AF30" s="150">
        <v>62.3611111111111</v>
      </c>
      <c r="AG30" s="150">
        <v>4.6530087255401899E-2</v>
      </c>
      <c r="AH30" s="150">
        <v>52.588333333333303</v>
      </c>
      <c r="AI30" s="150">
        <v>3.9394677875255102</v>
      </c>
      <c r="AJ30" s="150">
        <v>-64159.872037036999</v>
      </c>
      <c r="AK30" s="150">
        <v>0.379547606084845</v>
      </c>
      <c r="AL30" s="150">
        <v>43948122.483888902</v>
      </c>
      <c r="AM30" s="150">
        <v>3792.4070645092602</v>
      </c>
    </row>
    <row r="31" spans="1:39" ht="14.5" x14ac:dyDescent="0.35">
      <c r="A31" t="s">
        <v>134</v>
      </c>
      <c r="B31" s="150">
        <v>-208893.93243243199</v>
      </c>
      <c r="C31" s="150">
        <v>0.30215438612040602</v>
      </c>
      <c r="D31" s="150">
        <v>-105191</v>
      </c>
      <c r="E31" s="150">
        <v>7.9240020595152001E-4</v>
      </c>
      <c r="F31" s="150">
        <v>0.69632589621304797</v>
      </c>
      <c r="G31" s="150">
        <v>32.256756756756801</v>
      </c>
      <c r="H31" s="150">
        <v>33.805945945946</v>
      </c>
      <c r="I31" s="150">
        <v>0</v>
      </c>
      <c r="J31" s="150">
        <v>-17.054324324324298</v>
      </c>
      <c r="K31" s="150">
        <v>12772.352902438301</v>
      </c>
      <c r="L31" s="150">
        <v>1430.07514577027</v>
      </c>
      <c r="M31" s="150">
        <v>1834.1456998969099</v>
      </c>
      <c r="N31" s="150">
        <v>0.61054341597155204</v>
      </c>
      <c r="O31" s="150">
        <v>0.16848259474747099</v>
      </c>
      <c r="P31" s="150">
        <v>1.1448607132246199E-3</v>
      </c>
      <c r="Q31" s="150">
        <v>9958.5460630583402</v>
      </c>
      <c r="R31" s="150">
        <v>93.256216216216202</v>
      </c>
      <c r="S31" s="150">
        <v>54515.197957965298</v>
      </c>
      <c r="T31" s="150">
        <v>16.1881825137372</v>
      </c>
      <c r="U31" s="150">
        <v>15.334904243322701</v>
      </c>
      <c r="V31" s="150">
        <v>13.476891891891899</v>
      </c>
      <c r="W31" s="150">
        <v>106.113127362151</v>
      </c>
      <c r="X31" s="150">
        <v>9.9274958052478796E-2</v>
      </c>
      <c r="Y31" s="150">
        <v>0.21554942391742299</v>
      </c>
      <c r="Z31" s="150">
        <v>0.321034557704169</v>
      </c>
      <c r="AA31" s="150">
        <v>201.71931848266999</v>
      </c>
      <c r="AB31" s="150">
        <v>6.9929051878806803</v>
      </c>
      <c r="AC31" s="150">
        <v>1.63801108161967</v>
      </c>
      <c r="AD31" s="150">
        <v>2.73146852212904</v>
      </c>
      <c r="AE31" s="150">
        <v>1.29207866105268</v>
      </c>
      <c r="AF31" s="150">
        <v>158.283783783784</v>
      </c>
      <c r="AG31" s="150">
        <v>1.4164767176815399E-3</v>
      </c>
      <c r="AH31" s="150">
        <v>5.5452702702702696</v>
      </c>
      <c r="AI31" s="150">
        <v>3.14379013395232</v>
      </c>
      <c r="AJ31" s="150">
        <v>-108496.937972973</v>
      </c>
      <c r="AK31" s="150">
        <v>0.489485607292451</v>
      </c>
      <c r="AL31" s="150">
        <v>18265424.438783798</v>
      </c>
      <c r="AM31" s="150">
        <v>1430.07514577027</v>
      </c>
    </row>
    <row r="32" spans="1:39" ht="14.5" x14ac:dyDescent="0.35">
      <c r="A32" t="s">
        <v>145</v>
      </c>
      <c r="B32" s="150">
        <v>-634867.50450450496</v>
      </c>
      <c r="C32" s="150">
        <v>0.36365719978267402</v>
      </c>
      <c r="D32" s="150">
        <v>-622387.44444444496</v>
      </c>
      <c r="E32" s="150">
        <v>2.7057812391587301E-3</v>
      </c>
      <c r="F32" s="150">
        <v>0.69607774712709602</v>
      </c>
      <c r="G32" s="150">
        <v>77.057877813504803</v>
      </c>
      <c r="H32" s="150">
        <v>196.42801801801801</v>
      </c>
      <c r="I32" s="150">
        <v>78.199099099099101</v>
      </c>
      <c r="J32" s="150">
        <v>-17.3776276276277</v>
      </c>
      <c r="K32" s="150">
        <v>12629.8816504515</v>
      </c>
      <c r="L32" s="150">
        <v>4183.0857916426403</v>
      </c>
      <c r="M32" s="150">
        <v>5245.5753229933398</v>
      </c>
      <c r="N32" s="150">
        <v>0.425315400087319</v>
      </c>
      <c r="O32" s="150">
        <v>0.147472196089213</v>
      </c>
      <c r="P32" s="150">
        <v>4.02342817124191E-2</v>
      </c>
      <c r="Q32" s="150">
        <v>10071.703336438601</v>
      </c>
      <c r="R32" s="150">
        <v>270.212642642643</v>
      </c>
      <c r="S32" s="150">
        <v>69060.984495360899</v>
      </c>
      <c r="T32" s="150">
        <v>13.605134250291799</v>
      </c>
      <c r="U32" s="150">
        <v>15.480718262227301</v>
      </c>
      <c r="V32" s="150">
        <v>29.911261261261298</v>
      </c>
      <c r="W32" s="150">
        <v>139.84986307014199</v>
      </c>
      <c r="X32" s="150">
        <v>0.119311010703903</v>
      </c>
      <c r="Y32" s="150">
        <v>0.130278256711542</v>
      </c>
      <c r="Z32" s="150">
        <v>0.25700663736104301</v>
      </c>
      <c r="AA32" s="150">
        <v>169.404839219829</v>
      </c>
      <c r="AB32" s="150">
        <v>5.6461045796429898</v>
      </c>
      <c r="AC32" s="150">
        <v>1.22901620434265</v>
      </c>
      <c r="AD32" s="150">
        <v>2.5755116545239498</v>
      </c>
      <c r="AE32" s="150">
        <v>0.83021106594501004</v>
      </c>
      <c r="AF32" s="150">
        <v>19.931249999999999</v>
      </c>
      <c r="AG32" s="150">
        <v>0.126768865052414</v>
      </c>
      <c r="AH32" s="150">
        <v>108.32865624999999</v>
      </c>
      <c r="AI32" s="150">
        <v>3.3695386510962799</v>
      </c>
      <c r="AJ32" s="150">
        <v>157525.16355987001</v>
      </c>
      <c r="AK32" s="150">
        <v>0.41285906567076303</v>
      </c>
      <c r="AL32" s="150">
        <v>52831878.4821321</v>
      </c>
      <c r="AM32" s="150">
        <v>4183.0857916426403</v>
      </c>
    </row>
    <row r="33" spans="1:39" ht="14.5" x14ac:dyDescent="0.35">
      <c r="A33" t="s">
        <v>179</v>
      </c>
      <c r="B33" s="150">
        <v>-599362.31073446304</v>
      </c>
      <c r="C33" s="150">
        <v>0.245002484990165</v>
      </c>
      <c r="D33" s="150">
        <v>-476835.86440677999</v>
      </c>
      <c r="E33" s="150">
        <v>8.6802687056532202E-4</v>
      </c>
      <c r="F33" s="150">
        <v>0.77608355201383195</v>
      </c>
      <c r="G33" s="150">
        <v>46.983050847457598</v>
      </c>
      <c r="H33" s="150">
        <v>40.544915254237303</v>
      </c>
      <c r="I33" s="150">
        <v>0</v>
      </c>
      <c r="J33" s="150">
        <v>-15.174858757062299</v>
      </c>
      <c r="K33" s="150">
        <v>11595.317232742</v>
      </c>
      <c r="L33" s="150">
        <v>1658.0346565367199</v>
      </c>
      <c r="M33" s="150">
        <v>2019.2784399534701</v>
      </c>
      <c r="N33" s="150">
        <v>0.33876720347450501</v>
      </c>
      <c r="O33" s="150">
        <v>0.16272049214838499</v>
      </c>
      <c r="P33" s="150">
        <v>9.6691952531291203E-3</v>
      </c>
      <c r="Q33" s="150">
        <v>9520.9444349174191</v>
      </c>
      <c r="R33" s="150">
        <v>108.87932203389801</v>
      </c>
      <c r="S33" s="150">
        <v>58525.699973640003</v>
      </c>
      <c r="T33" s="150">
        <v>15.1807007602882</v>
      </c>
      <c r="U33" s="150">
        <v>15.228186817883699</v>
      </c>
      <c r="V33" s="150">
        <v>13.319209039547999</v>
      </c>
      <c r="W33" s="150">
        <v>124.484468380488</v>
      </c>
      <c r="X33" s="150">
        <v>0.11714190277589399</v>
      </c>
      <c r="Y33" s="150">
        <v>0.15828580992298899</v>
      </c>
      <c r="Z33" s="150">
        <v>0.290853948390911</v>
      </c>
      <c r="AA33" s="150">
        <v>157.861124107009</v>
      </c>
      <c r="AB33" s="150">
        <v>7.5471183325810403</v>
      </c>
      <c r="AC33" s="150">
        <v>1.5858029026217699</v>
      </c>
      <c r="AD33" s="150">
        <v>3.3424415832371701</v>
      </c>
      <c r="AE33" s="150">
        <v>1.19127535475047</v>
      </c>
      <c r="AF33" s="150">
        <v>81.480225988700596</v>
      </c>
      <c r="AG33" s="150">
        <v>4.5612915435909202E-2</v>
      </c>
      <c r="AH33" s="150">
        <v>12.2702824858757</v>
      </c>
      <c r="AI33" s="150">
        <v>3.98000564393696</v>
      </c>
      <c r="AJ33" s="150">
        <v>-25673.236327683699</v>
      </c>
      <c r="AK33" s="150">
        <v>0.39504829642493899</v>
      </c>
      <c r="AL33" s="150">
        <v>19225437.825423699</v>
      </c>
      <c r="AM33" s="150">
        <v>1658.0346565367199</v>
      </c>
    </row>
    <row r="34" spans="1:39" ht="14.5" x14ac:dyDescent="0.35">
      <c r="A34" t="s">
        <v>212</v>
      </c>
      <c r="B34" s="150">
        <v>395367.40677966102</v>
      </c>
      <c r="C34" s="150">
        <v>0.46541398956595198</v>
      </c>
      <c r="D34" s="150">
        <v>253396.01694915301</v>
      </c>
      <c r="E34" s="150">
        <v>4.5961168724960397E-4</v>
      </c>
      <c r="F34" s="150">
        <v>0.72650741683291897</v>
      </c>
      <c r="G34" s="150">
        <v>34.322033898305101</v>
      </c>
      <c r="H34" s="150">
        <v>30.422033898305099</v>
      </c>
      <c r="I34" s="150">
        <v>0</v>
      </c>
      <c r="J34" s="150">
        <v>8.7596610169491704</v>
      </c>
      <c r="K34" s="150">
        <v>12300.891692593499</v>
      </c>
      <c r="L34" s="150">
        <v>1019.30798567797</v>
      </c>
      <c r="M34" s="150">
        <v>1295.9976587971701</v>
      </c>
      <c r="N34" s="150">
        <v>0.54126911909216902</v>
      </c>
      <c r="O34" s="150">
        <v>0.170801386396327</v>
      </c>
      <c r="P34" s="150">
        <v>4.08331024993822E-3</v>
      </c>
      <c r="Q34" s="150">
        <v>9674.7066232028301</v>
      </c>
      <c r="R34" s="150">
        <v>75.433050847457594</v>
      </c>
      <c r="S34" s="150">
        <v>54562.987608273099</v>
      </c>
      <c r="T34" s="150">
        <v>13.050072462954001</v>
      </c>
      <c r="U34" s="150">
        <v>13.5127503690555</v>
      </c>
      <c r="V34" s="150">
        <v>10.943220338983</v>
      </c>
      <c r="W34" s="150">
        <v>93.145157833191206</v>
      </c>
      <c r="X34" s="150">
        <v>0.12072430287278101</v>
      </c>
      <c r="Y34" s="150">
        <v>0.175885365450243</v>
      </c>
      <c r="Z34" s="150">
        <v>0.30178435575076001</v>
      </c>
      <c r="AA34" s="150">
        <v>186.30556066565401</v>
      </c>
      <c r="AB34" s="150">
        <v>6.37271307650607</v>
      </c>
      <c r="AC34" s="150">
        <v>1.4725862104973999</v>
      </c>
      <c r="AD34" s="150">
        <v>3.0010087634509102</v>
      </c>
      <c r="AE34" s="150">
        <v>1.38454879457627</v>
      </c>
      <c r="AF34" s="150">
        <v>95.135593220339004</v>
      </c>
      <c r="AG34" s="150">
        <v>7.2412699531343603E-3</v>
      </c>
      <c r="AH34" s="150">
        <v>4.1635593220339002</v>
      </c>
      <c r="AI34" s="150">
        <v>3.1211475701742999</v>
      </c>
      <c r="AJ34" s="150">
        <v>-25508.60559322</v>
      </c>
      <c r="AK34" s="150">
        <v>0.585365936146518</v>
      </c>
      <c r="AL34" s="150">
        <v>12538397.1332203</v>
      </c>
      <c r="AM34" s="150">
        <v>1019.30798567797</v>
      </c>
    </row>
    <row r="35" spans="1:39" ht="14.5" x14ac:dyDescent="0.35">
      <c r="A35" t="s">
        <v>343</v>
      </c>
      <c r="B35" s="150">
        <v>7869265.1904761903</v>
      </c>
      <c r="C35" s="150">
        <v>0.94297290240299003</v>
      </c>
      <c r="D35" s="150">
        <v>7872749.3809523797</v>
      </c>
      <c r="E35" s="150">
        <v>1.780452535413E-3</v>
      </c>
      <c r="F35" s="150">
        <v>0.41696848226380001</v>
      </c>
      <c r="G35" s="150">
        <v>36.904761904761898</v>
      </c>
      <c r="H35" s="150">
        <v>67.746666666666698</v>
      </c>
      <c r="I35" s="150">
        <v>0</v>
      </c>
      <c r="J35" s="150">
        <v>-121.113333333333</v>
      </c>
      <c r="K35" s="150">
        <v>12916.4163106018</v>
      </c>
      <c r="L35" s="150">
        <v>1271.65114052381</v>
      </c>
      <c r="M35" s="150">
        <v>1558.0945527029401</v>
      </c>
      <c r="N35" s="150">
        <v>0.48903466430493397</v>
      </c>
      <c r="O35" s="150">
        <v>0.17027889546016001</v>
      </c>
      <c r="P35" s="150">
        <v>6.3659268153556405E-4</v>
      </c>
      <c r="Q35" s="150">
        <v>10541.8348997904</v>
      </c>
      <c r="R35" s="150">
        <v>77.880952380952394</v>
      </c>
      <c r="S35" s="150">
        <v>51185.116478141201</v>
      </c>
      <c r="T35" s="150">
        <v>13.7370834607154</v>
      </c>
      <c r="U35" s="150">
        <v>16.328140599816599</v>
      </c>
      <c r="V35" s="150">
        <v>9.8076190476190508</v>
      </c>
      <c r="W35" s="150">
        <v>129.65951617304299</v>
      </c>
      <c r="X35" s="150">
        <v>9.8287498623888997E-2</v>
      </c>
      <c r="Y35" s="150">
        <v>0.25858184652583999</v>
      </c>
      <c r="Z35" s="150">
        <v>0.36830694156162802</v>
      </c>
      <c r="AA35" s="150">
        <v>170.413763835884</v>
      </c>
      <c r="AB35" s="150">
        <v>5.7373031178392404</v>
      </c>
      <c r="AC35" s="150">
        <v>1.68666371336833</v>
      </c>
      <c r="AD35" s="150">
        <v>2.8465590250951198</v>
      </c>
      <c r="AE35" s="150">
        <v>1.9478414240016899</v>
      </c>
      <c r="AF35" s="150">
        <v>323.38095238095201</v>
      </c>
      <c r="AG35" s="150">
        <v>2.38841618151963E-3</v>
      </c>
      <c r="AH35" s="150">
        <v>2.52428571428571</v>
      </c>
      <c r="AI35" s="150">
        <v>2.96496552220492</v>
      </c>
      <c r="AJ35" s="150">
        <v>-47180.072380952399</v>
      </c>
      <c r="AK35" s="150">
        <v>0.42884918942621802</v>
      </c>
      <c r="AL35" s="150">
        <v>16425175.5328571</v>
      </c>
      <c r="AM35" s="150">
        <v>1271.65114052381</v>
      </c>
    </row>
    <row r="36" spans="1:39" ht="14.5" x14ac:dyDescent="0.35">
      <c r="A36" t="s">
        <v>246</v>
      </c>
      <c r="B36" s="150">
        <v>168773.676923077</v>
      </c>
      <c r="C36" s="150">
        <v>0.705617351420466</v>
      </c>
      <c r="D36" s="150">
        <v>191773.892307692</v>
      </c>
      <c r="E36" s="150">
        <v>1.03102980501883E-2</v>
      </c>
      <c r="F36" s="150">
        <v>0.71432892001107096</v>
      </c>
      <c r="G36" s="150">
        <v>27.676923076923099</v>
      </c>
      <c r="H36" s="150">
        <v>18.044923076923101</v>
      </c>
      <c r="I36" s="150">
        <v>0</v>
      </c>
      <c r="J36" s="150">
        <v>-12.938307692307699</v>
      </c>
      <c r="K36" s="150">
        <v>12220.123925965299</v>
      </c>
      <c r="L36" s="150">
        <v>1132.6281308923101</v>
      </c>
      <c r="M36" s="150">
        <v>1358.05518047229</v>
      </c>
      <c r="N36" s="150">
        <v>0.32348302090096898</v>
      </c>
      <c r="O36" s="150">
        <v>0.15034712441190801</v>
      </c>
      <c r="P36" s="150">
        <v>4.2544483313708501E-3</v>
      </c>
      <c r="Q36" s="150">
        <v>10191.6743299967</v>
      </c>
      <c r="R36" s="150">
        <v>82.508307692307696</v>
      </c>
      <c r="S36" s="150">
        <v>58760.010712208001</v>
      </c>
      <c r="T36" s="150">
        <v>12.287620454070799</v>
      </c>
      <c r="U36" s="150">
        <v>13.7274434850383</v>
      </c>
      <c r="V36" s="150">
        <v>14.7076923076923</v>
      </c>
      <c r="W36" s="150">
        <v>77.009234841004201</v>
      </c>
      <c r="X36" s="150">
        <v>0.12362515414492101</v>
      </c>
      <c r="Y36" s="150">
        <v>0.15209441881048699</v>
      </c>
      <c r="Z36" s="150">
        <v>0.28154724662298403</v>
      </c>
      <c r="AA36" s="150">
        <v>174.75975563901599</v>
      </c>
      <c r="AB36" s="150">
        <v>5.7218020943329604</v>
      </c>
      <c r="AC36" s="150">
        <v>1.5242154264765999</v>
      </c>
      <c r="AD36" s="150">
        <v>2.94708770540056</v>
      </c>
      <c r="AE36" s="150">
        <v>1.1078225358514899</v>
      </c>
      <c r="AF36" s="150">
        <v>110.569230769231</v>
      </c>
      <c r="AG36" s="150">
        <v>1.7298135077278402E-2</v>
      </c>
      <c r="AH36" s="150">
        <v>4.806</v>
      </c>
      <c r="AI36" s="150">
        <v>3.7822293957542801</v>
      </c>
      <c r="AJ36" s="150">
        <v>21280.420923076999</v>
      </c>
      <c r="AK36" s="150">
        <v>0.47908717083524399</v>
      </c>
      <c r="AL36" s="150">
        <v>13840856.121538499</v>
      </c>
      <c r="AM36" s="150">
        <v>1132.6281308923101</v>
      </c>
    </row>
    <row r="37" spans="1:39" ht="14.5" x14ac:dyDescent="0.35">
      <c r="A37" t="s">
        <v>202</v>
      </c>
      <c r="B37" s="150">
        <v>774334.30693069298</v>
      </c>
      <c r="C37" s="150">
        <v>0.53059929129926797</v>
      </c>
      <c r="D37" s="150">
        <v>1169021.76237624</v>
      </c>
      <c r="E37" s="150">
        <v>3.03508186991741E-3</v>
      </c>
      <c r="F37" s="150">
        <v>0.67466401510033502</v>
      </c>
      <c r="G37" s="150">
        <v>40.574257425742601</v>
      </c>
      <c r="H37" s="150">
        <v>23.2615841584159</v>
      </c>
      <c r="I37" s="150">
        <v>0</v>
      </c>
      <c r="J37" s="150">
        <v>8.3930693069306397</v>
      </c>
      <c r="K37" s="150">
        <v>11785.429551924301</v>
      </c>
      <c r="L37" s="150">
        <v>1292.7836445742601</v>
      </c>
      <c r="M37" s="150">
        <v>1590.80458894403</v>
      </c>
      <c r="N37" s="150">
        <v>0.50494266531604504</v>
      </c>
      <c r="O37" s="150">
        <v>0.15411204684575899</v>
      </c>
      <c r="P37" s="150">
        <v>8.8277584041733905E-4</v>
      </c>
      <c r="Q37" s="150">
        <v>9577.5500491380499</v>
      </c>
      <c r="R37" s="150">
        <v>88.478514851485102</v>
      </c>
      <c r="S37" s="150">
        <v>54498.385394227902</v>
      </c>
      <c r="T37" s="150">
        <v>12.510616774447699</v>
      </c>
      <c r="U37" s="150">
        <v>14.6112719765273</v>
      </c>
      <c r="V37" s="150">
        <v>13.421584158415801</v>
      </c>
      <c r="W37" s="150">
        <v>96.321241167618396</v>
      </c>
      <c r="X37" s="150">
        <v>0.10521570508124201</v>
      </c>
      <c r="Y37" s="150">
        <v>0.18866179952572901</v>
      </c>
      <c r="Z37" s="150">
        <v>0.29794304222239498</v>
      </c>
      <c r="AA37" s="150">
        <v>183.103919568229</v>
      </c>
      <c r="AB37" s="150">
        <v>6.6895817967718001</v>
      </c>
      <c r="AC37" s="150">
        <v>1.5409574169646101</v>
      </c>
      <c r="AD37" s="150">
        <v>2.5096408847231602</v>
      </c>
      <c r="AE37" s="150">
        <v>1.55201194916583</v>
      </c>
      <c r="AF37" s="150">
        <v>114.356435643564</v>
      </c>
      <c r="AG37" s="150">
        <v>8.9628278252275508E-3</v>
      </c>
      <c r="AH37" s="150">
        <v>6.5783168316831704</v>
      </c>
      <c r="AI37" s="150">
        <v>3.1558448759707698</v>
      </c>
      <c r="AJ37" s="150">
        <v>-9039.9963366336906</v>
      </c>
      <c r="AK37" s="150">
        <v>0.505297353317405</v>
      </c>
      <c r="AL37" s="150">
        <v>15236010.5690099</v>
      </c>
      <c r="AM37" s="150">
        <v>1292.7836445742601</v>
      </c>
    </row>
    <row r="38" spans="1:39" ht="14.5" x14ac:dyDescent="0.35">
      <c r="A38" t="s">
        <v>221</v>
      </c>
      <c r="B38" s="150">
        <v>-2297826</v>
      </c>
      <c r="C38" s="150">
        <v>0.12897421200069101</v>
      </c>
      <c r="D38" s="150">
        <v>-2229277</v>
      </c>
      <c r="E38" s="150">
        <v>0</v>
      </c>
      <c r="F38" s="150">
        <v>0.90008107728647602</v>
      </c>
      <c r="G38" s="150">
        <v>68</v>
      </c>
      <c r="H38" s="150">
        <v>42.46</v>
      </c>
      <c r="I38" s="150">
        <v>0</v>
      </c>
      <c r="J38" s="150">
        <v>65.22</v>
      </c>
      <c r="K38" s="150">
        <v>11718.8232541611</v>
      </c>
      <c r="L38" s="150">
        <v>3758.165352</v>
      </c>
      <c r="M38" s="150">
        <v>5598.1748342985402</v>
      </c>
      <c r="N38" s="150">
        <v>1</v>
      </c>
      <c r="O38" s="150">
        <v>0.21689775186879501</v>
      </c>
      <c r="P38" s="150">
        <v>5.3217456196695805E-4</v>
      </c>
      <c r="Q38" s="150">
        <v>7867.0775428753504</v>
      </c>
      <c r="R38" s="150">
        <v>225.79</v>
      </c>
      <c r="S38" s="150">
        <v>60037.982815890799</v>
      </c>
      <c r="T38" s="150">
        <v>14.557774923601601</v>
      </c>
      <c r="U38" s="150">
        <v>16.644516373621499</v>
      </c>
      <c r="V38" s="150">
        <v>22.74</v>
      </c>
      <c r="W38" s="150">
        <v>165.26672612137199</v>
      </c>
      <c r="X38" s="150">
        <v>0.102954281489135</v>
      </c>
      <c r="Y38" s="150">
        <v>0.175348948122411</v>
      </c>
      <c r="Z38" s="150">
        <v>0.285837891248297</v>
      </c>
      <c r="AA38" s="150">
        <v>171.41741771877199</v>
      </c>
      <c r="AB38" s="150">
        <v>5.7727060065350901</v>
      </c>
      <c r="AC38" s="150">
        <v>1.32440376271897</v>
      </c>
      <c r="AD38" s="150">
        <v>3.4387046405314998</v>
      </c>
      <c r="AE38" s="150">
        <v>1.34149015711969</v>
      </c>
      <c r="AF38" s="150">
        <v>317</v>
      </c>
      <c r="AG38" s="150">
        <v>4.4466403162055296E-3</v>
      </c>
      <c r="AH38" s="150">
        <v>6.1</v>
      </c>
      <c r="AI38" s="150">
        <v>3.2838338833362002</v>
      </c>
      <c r="AJ38" s="150">
        <v>-465098.45</v>
      </c>
      <c r="AK38" s="150">
        <v>0.63888147469202194</v>
      </c>
      <c r="AL38" s="150">
        <v>44041275.520000003</v>
      </c>
      <c r="AM38" s="150">
        <v>3758.165352</v>
      </c>
    </row>
    <row r="39" spans="1:39" ht="14.5" x14ac:dyDescent="0.35">
      <c r="A39" t="s">
        <v>538</v>
      </c>
      <c r="B39" s="150">
        <v>-134789.52941176499</v>
      </c>
      <c r="C39" s="150">
        <v>0.50417579577554195</v>
      </c>
      <c r="D39" s="150">
        <v>-212060.882352941</v>
      </c>
      <c r="E39" s="150">
        <v>0</v>
      </c>
      <c r="F39" s="150">
        <v>0.79118979097443498</v>
      </c>
      <c r="G39" s="150">
        <v>185.29411764705901</v>
      </c>
      <c r="H39" s="150">
        <v>20.490588235294101</v>
      </c>
      <c r="I39" s="150">
        <v>0</v>
      </c>
      <c r="J39" s="150">
        <v>-40.396470588235303</v>
      </c>
      <c r="K39" s="150">
        <v>11566.938754516599</v>
      </c>
      <c r="L39" s="150">
        <v>2053.7019538823502</v>
      </c>
      <c r="M39" s="150">
        <v>2427.4991927136798</v>
      </c>
      <c r="N39" s="150">
        <v>0.36954377333976901</v>
      </c>
      <c r="O39" s="150">
        <v>0.16096122400350499</v>
      </c>
      <c r="P39" s="150">
        <v>1.5654253385663199E-2</v>
      </c>
      <c r="Q39" s="150">
        <v>9785.8095244236501</v>
      </c>
      <c r="R39" s="150">
        <v>141.43352941176499</v>
      </c>
      <c r="S39" s="150">
        <v>57571.499507147397</v>
      </c>
      <c r="T39" s="150">
        <v>15.445626089162699</v>
      </c>
      <c r="U39" s="150">
        <v>14.5206158852423</v>
      </c>
      <c r="V39" s="150">
        <v>17.723529411764702</v>
      </c>
      <c r="W39" s="150">
        <v>115.874321991371</v>
      </c>
      <c r="X39" s="150">
        <v>0.113489749841534</v>
      </c>
      <c r="Y39" s="150">
        <v>0.17243054698469701</v>
      </c>
      <c r="Z39" s="150">
        <v>0.28815707890506198</v>
      </c>
      <c r="AA39" s="150">
        <v>241.83502279122899</v>
      </c>
      <c r="AB39" s="150">
        <v>5.2529567555787704</v>
      </c>
      <c r="AC39" s="150">
        <v>0.89111140365526298</v>
      </c>
      <c r="AD39" s="150">
        <v>2.9489778637644402</v>
      </c>
      <c r="AE39" s="150">
        <v>1.4798582946261301</v>
      </c>
      <c r="AF39" s="150">
        <v>237.470588235294</v>
      </c>
      <c r="AG39" s="150">
        <v>1.8959237639076E-3</v>
      </c>
      <c r="AH39" s="150">
        <v>4.2770588235294102</v>
      </c>
      <c r="AI39" s="150">
        <v>3.62338124290671</v>
      </c>
      <c r="AJ39" s="150">
        <v>-3121.4252941176501</v>
      </c>
      <c r="AK39" s="150">
        <v>0.55943260947156404</v>
      </c>
      <c r="AL39" s="150">
        <v>23755044.7205882</v>
      </c>
      <c r="AM39" s="150">
        <v>2053.7019538823502</v>
      </c>
    </row>
    <row r="40" spans="1:39" ht="14.5" x14ac:dyDescent="0.35">
      <c r="A40" t="s">
        <v>117</v>
      </c>
      <c r="B40" s="150">
        <v>330723.54037267098</v>
      </c>
      <c r="C40" s="150">
        <v>0.26235493339481297</v>
      </c>
      <c r="D40" s="150">
        <v>188088.285714286</v>
      </c>
      <c r="E40" s="150">
        <v>5.0706209933607796E-4</v>
      </c>
      <c r="F40" s="150">
        <v>0.73188070198752597</v>
      </c>
      <c r="G40" s="150">
        <v>46.124183006536001</v>
      </c>
      <c r="H40" s="150">
        <v>44.18</v>
      </c>
      <c r="I40" s="150">
        <v>0</v>
      </c>
      <c r="J40" s="150">
        <v>-22.527826086956502</v>
      </c>
      <c r="K40" s="150">
        <v>10705.7265455779</v>
      </c>
      <c r="L40" s="150">
        <v>1459.20881762112</v>
      </c>
      <c r="M40" s="150">
        <v>1778.60518693784</v>
      </c>
      <c r="N40" s="150">
        <v>0.45692403071086302</v>
      </c>
      <c r="O40" s="150">
        <v>0.14833967578809301</v>
      </c>
      <c r="P40" s="150">
        <v>2.2913498250339202E-2</v>
      </c>
      <c r="Q40" s="150">
        <v>8783.2255798395909</v>
      </c>
      <c r="R40" s="150">
        <v>93.812857142857197</v>
      </c>
      <c r="S40" s="150">
        <v>60091.628227070098</v>
      </c>
      <c r="T40" s="150">
        <v>14.341291337915401</v>
      </c>
      <c r="U40" s="150">
        <v>15.5544651560825</v>
      </c>
      <c r="V40" s="150">
        <v>11.3298757763975</v>
      </c>
      <c r="W40" s="150">
        <v>128.79301118737399</v>
      </c>
      <c r="X40" s="150">
        <v>0.114232164287529</v>
      </c>
      <c r="Y40" s="150">
        <v>0.16915697072633501</v>
      </c>
      <c r="Z40" s="150">
        <v>0.28742952395828802</v>
      </c>
      <c r="AA40" s="150">
        <v>125.255722451262</v>
      </c>
      <c r="AB40" s="150">
        <v>8.4046375308372507</v>
      </c>
      <c r="AC40" s="150">
        <v>1.8499654857135499</v>
      </c>
      <c r="AD40" s="150">
        <v>4.1661995157111802</v>
      </c>
      <c r="AE40" s="150">
        <v>1.4534304545910599</v>
      </c>
      <c r="AF40" s="150">
        <v>78.534161490683204</v>
      </c>
      <c r="AG40" s="150">
        <v>4.0369208760192003E-2</v>
      </c>
      <c r="AH40" s="150">
        <v>12.641925465838501</v>
      </c>
      <c r="AI40" s="150">
        <v>3.3016007963314502</v>
      </c>
      <c r="AJ40" s="150">
        <v>-10266.424161490801</v>
      </c>
      <c r="AK40" s="150">
        <v>0.50195262210353497</v>
      </c>
      <c r="AL40" s="150">
        <v>15621890.5743478</v>
      </c>
      <c r="AM40" s="150">
        <v>1459.20881762112</v>
      </c>
    </row>
    <row r="41" spans="1:39" ht="14.5" x14ac:dyDescent="0.35">
      <c r="A41" t="s">
        <v>208</v>
      </c>
      <c r="B41" s="150">
        <v>-88259</v>
      </c>
      <c r="C41" s="150">
        <v>0.47863111337856001</v>
      </c>
      <c r="D41" s="150">
        <v>-46980.6</v>
      </c>
      <c r="E41" s="150">
        <v>0</v>
      </c>
      <c r="F41" s="150">
        <v>0.74935879657771498</v>
      </c>
      <c r="G41" s="150">
        <v>37.266666666666701</v>
      </c>
      <c r="H41" s="150">
        <v>26.165333333333301</v>
      </c>
      <c r="I41" s="150">
        <v>0</v>
      </c>
      <c r="J41" s="150">
        <v>-7.4773333333333198</v>
      </c>
      <c r="K41" s="150">
        <v>13385.246304087699</v>
      </c>
      <c r="L41" s="150">
        <v>1614.4351360000001</v>
      </c>
      <c r="M41" s="150">
        <v>2090.2431051262301</v>
      </c>
      <c r="N41" s="150">
        <v>0.72225526105001803</v>
      </c>
      <c r="O41" s="150">
        <v>0.15380544798384099</v>
      </c>
      <c r="P41" s="150">
        <v>0</v>
      </c>
      <c r="Q41" s="150">
        <v>10338.324706985901</v>
      </c>
      <c r="R41" s="150">
        <v>118.91866666666699</v>
      </c>
      <c r="S41" s="150">
        <v>57262.791711982398</v>
      </c>
      <c r="T41" s="150">
        <v>13.6676047494646</v>
      </c>
      <c r="U41" s="150">
        <v>13.5759606229468</v>
      </c>
      <c r="V41" s="150">
        <v>9.8000000000000007</v>
      </c>
      <c r="W41" s="150">
        <v>164.738279183673</v>
      </c>
      <c r="X41" s="150">
        <v>0.105740744206427</v>
      </c>
      <c r="Y41" s="150">
        <v>0.18888313847516799</v>
      </c>
      <c r="Z41" s="150">
        <v>0.29699899233997101</v>
      </c>
      <c r="AA41" s="150">
        <v>201.666365781243</v>
      </c>
      <c r="AB41" s="150">
        <v>13.2671272216181</v>
      </c>
      <c r="AC41" s="150">
        <v>1.6269370670638601</v>
      </c>
      <c r="AD41" s="150">
        <v>2.8187079728539599</v>
      </c>
      <c r="AE41" s="150">
        <v>1.3495310043286699</v>
      </c>
      <c r="AF41" s="150">
        <v>132.19999999999999</v>
      </c>
      <c r="AG41" s="150">
        <v>3.4661557882889001E-2</v>
      </c>
      <c r="AH41" s="150">
        <v>7.46</v>
      </c>
      <c r="AI41" s="150">
        <v>3.0180237102686198</v>
      </c>
      <c r="AJ41" s="150">
        <v>-26311.556000000099</v>
      </c>
      <c r="AK41" s="150">
        <v>0.55808167610808701</v>
      </c>
      <c r="AL41" s="150">
        <v>21609611.937333301</v>
      </c>
      <c r="AM41" s="150">
        <v>1614.4351360000001</v>
      </c>
    </row>
    <row r="42" spans="1:39" ht="14.5" x14ac:dyDescent="0.35">
      <c r="A42" t="s">
        <v>295</v>
      </c>
      <c r="B42" s="150">
        <v>1448625.0707964599</v>
      </c>
      <c r="C42" s="150">
        <v>0.18015374933969799</v>
      </c>
      <c r="D42" s="150">
        <v>1236444.43362832</v>
      </c>
      <c r="E42" s="150">
        <v>1.7479627650983699E-3</v>
      </c>
      <c r="F42" s="150">
        <v>0.61489576472557095</v>
      </c>
      <c r="G42" s="150">
        <v>48.2340425531915</v>
      </c>
      <c r="H42" s="150">
        <v>37.2528368794326</v>
      </c>
      <c r="I42" s="150">
        <v>0</v>
      </c>
      <c r="J42" s="150">
        <v>-25.3843971631205</v>
      </c>
      <c r="K42" s="150">
        <v>10313.6016113025</v>
      </c>
      <c r="L42" s="150">
        <v>1844.2846384751799</v>
      </c>
      <c r="M42" s="150">
        <v>2381.2267069969898</v>
      </c>
      <c r="N42" s="150">
        <v>0.69326094392372795</v>
      </c>
      <c r="O42" s="150">
        <v>0.14358400922210501</v>
      </c>
      <c r="P42" s="150">
        <v>4.1452460523349802E-4</v>
      </c>
      <c r="Q42" s="150">
        <v>7987.9907961665804</v>
      </c>
      <c r="R42" s="150">
        <v>122.370354609929</v>
      </c>
      <c r="S42" s="150">
        <v>46652.5306087438</v>
      </c>
      <c r="T42" s="150">
        <v>14.6534586901059</v>
      </c>
      <c r="U42" s="150">
        <v>15.0713352458123</v>
      </c>
      <c r="V42" s="150">
        <v>12.340425531914899</v>
      </c>
      <c r="W42" s="150">
        <v>149.450651738506</v>
      </c>
      <c r="X42" s="150">
        <v>0.104428675047643</v>
      </c>
      <c r="Y42" s="150">
        <v>0.210183318403693</v>
      </c>
      <c r="Z42" s="150">
        <v>0.31920405450212203</v>
      </c>
      <c r="AA42" s="150">
        <v>140.64587973549101</v>
      </c>
      <c r="AB42" s="150">
        <v>9.6785987863117295</v>
      </c>
      <c r="AC42" s="150">
        <v>1.74871073837534</v>
      </c>
      <c r="AD42" s="150">
        <v>3.4193136835822999</v>
      </c>
      <c r="AE42" s="150">
        <v>1.3035180827725801</v>
      </c>
      <c r="AF42" s="150">
        <v>85.354609929077995</v>
      </c>
      <c r="AG42" s="150">
        <v>1.50651876669472E-2</v>
      </c>
      <c r="AH42" s="150">
        <v>37.4717730496454</v>
      </c>
      <c r="AI42" s="150">
        <v>2.7128626251613901</v>
      </c>
      <c r="AJ42" s="150">
        <v>92367.875248227196</v>
      </c>
      <c r="AK42" s="150">
        <v>0.53460559885821002</v>
      </c>
      <c r="AL42" s="150">
        <v>19021217.019078001</v>
      </c>
      <c r="AM42" s="150">
        <v>1844.2846384751799</v>
      </c>
    </row>
    <row r="43" spans="1:39" ht="14.5" x14ac:dyDescent="0.35">
      <c r="A43" t="s">
        <v>244</v>
      </c>
      <c r="B43" s="150">
        <v>746985.36206896603</v>
      </c>
      <c r="C43" s="150">
        <v>0.47342824630087599</v>
      </c>
      <c r="D43" s="150">
        <v>668380.38793103397</v>
      </c>
      <c r="E43" s="150">
        <v>1.16949624416618E-3</v>
      </c>
      <c r="F43" s="150">
        <v>0.69250733227317496</v>
      </c>
      <c r="G43" s="150">
        <v>76.931034482758605</v>
      </c>
      <c r="H43" s="150">
        <v>27.106379310344799</v>
      </c>
      <c r="I43" s="150">
        <v>0</v>
      </c>
      <c r="J43" s="150">
        <v>18.416896551723902</v>
      </c>
      <c r="K43" s="150">
        <v>10775.8606528811</v>
      </c>
      <c r="L43" s="150">
        <v>1275.30697910345</v>
      </c>
      <c r="M43" s="150">
        <v>1571.57187278275</v>
      </c>
      <c r="N43" s="150">
        <v>0.379166230313083</v>
      </c>
      <c r="O43" s="150">
        <v>0.16858657259385099</v>
      </c>
      <c r="P43" s="150">
        <v>5.7048042281289601E-3</v>
      </c>
      <c r="Q43" s="150">
        <v>8744.4491304950207</v>
      </c>
      <c r="R43" s="150">
        <v>83.738965517241397</v>
      </c>
      <c r="S43" s="150">
        <v>55472.083352207002</v>
      </c>
      <c r="T43" s="150">
        <v>13.358630884975</v>
      </c>
      <c r="U43" s="150">
        <v>15.229552589121299</v>
      </c>
      <c r="V43" s="150">
        <v>8.5581896551724093</v>
      </c>
      <c r="W43" s="150">
        <v>149.01597539763301</v>
      </c>
      <c r="X43" s="150">
        <v>0.108023335886604</v>
      </c>
      <c r="Y43" s="150">
        <v>0.17902392025306399</v>
      </c>
      <c r="Z43" s="150">
        <v>0.28973098724797303</v>
      </c>
      <c r="AA43" s="150">
        <v>188.43915322279901</v>
      </c>
      <c r="AB43" s="150">
        <v>5.7736622609697603</v>
      </c>
      <c r="AC43" s="150">
        <v>1.31221923264603</v>
      </c>
      <c r="AD43" s="150">
        <v>2.7339769491981198</v>
      </c>
      <c r="AE43" s="150">
        <v>1.4623208780305701</v>
      </c>
      <c r="AF43" s="150">
        <v>90.870689655172399</v>
      </c>
      <c r="AG43" s="150">
        <v>1.9547007464693501E-3</v>
      </c>
      <c r="AH43" s="150">
        <v>6.1898275862069001</v>
      </c>
      <c r="AI43" s="150">
        <v>3.3621593837733301</v>
      </c>
      <c r="AJ43" s="150">
        <v>-40796.262931034398</v>
      </c>
      <c r="AK43" s="150">
        <v>0.425800981645443</v>
      </c>
      <c r="AL43" s="150">
        <v>13742530.296465499</v>
      </c>
      <c r="AM43" s="150">
        <v>1275.30697910345</v>
      </c>
    </row>
    <row r="44" spans="1:39" ht="14.5" x14ac:dyDescent="0.35">
      <c r="A44" t="s">
        <v>269</v>
      </c>
      <c r="B44" s="150">
        <v>1683962.24880383</v>
      </c>
      <c r="C44" s="150">
        <v>0.320620856653478</v>
      </c>
      <c r="D44" s="150">
        <v>-255017.492822967</v>
      </c>
      <c r="E44" s="150">
        <v>4.4331482561195098E-3</v>
      </c>
      <c r="F44" s="150">
        <v>0.76090764607643802</v>
      </c>
      <c r="G44" s="150">
        <v>39.023923444976099</v>
      </c>
      <c r="H44" s="150">
        <v>73.591770334928299</v>
      </c>
      <c r="I44" s="150">
        <v>18.046076555023902</v>
      </c>
      <c r="J44" s="150">
        <v>20.489043062201201</v>
      </c>
      <c r="K44" s="150">
        <v>12106.1016208808</v>
      </c>
      <c r="L44" s="150">
        <v>3685.1673455885102</v>
      </c>
      <c r="M44" s="150">
        <v>4530.2264428526096</v>
      </c>
      <c r="N44" s="150">
        <v>0.37053047196933397</v>
      </c>
      <c r="O44" s="150">
        <v>0.13950500288732501</v>
      </c>
      <c r="P44" s="150">
        <v>4.0967781572129297E-2</v>
      </c>
      <c r="Q44" s="150">
        <v>9847.8543928046493</v>
      </c>
      <c r="R44" s="150">
        <v>220.186842105263</v>
      </c>
      <c r="S44" s="150">
        <v>71163.958854865297</v>
      </c>
      <c r="T44" s="150">
        <v>14.679268694160299</v>
      </c>
      <c r="U44" s="150">
        <v>16.736546609023801</v>
      </c>
      <c r="V44" s="150">
        <v>23.130813397129199</v>
      </c>
      <c r="W44" s="150">
        <v>159.31853680709199</v>
      </c>
      <c r="X44" s="150">
        <v>0.11907686272694699</v>
      </c>
      <c r="Y44" s="150">
        <v>0.145534475907943</v>
      </c>
      <c r="Z44" s="150">
        <v>0.27047869578925698</v>
      </c>
      <c r="AA44" s="150">
        <v>140.80130029593599</v>
      </c>
      <c r="AB44" s="150">
        <v>7.9062314002991201</v>
      </c>
      <c r="AC44" s="150">
        <v>1.58621184239503</v>
      </c>
      <c r="AD44" s="150">
        <v>4.0607388173107699</v>
      </c>
      <c r="AE44" s="150">
        <v>0.887141818056983</v>
      </c>
      <c r="AF44" s="150">
        <v>31.674641148325399</v>
      </c>
      <c r="AG44" s="150">
        <v>7.4627671558515005E-2</v>
      </c>
      <c r="AH44" s="150">
        <v>80.271004784688998</v>
      </c>
      <c r="AI44" s="150">
        <v>4.0851870569810398</v>
      </c>
      <c r="AJ44" s="150">
        <v>45739.764321605398</v>
      </c>
      <c r="AK44" s="150">
        <v>0.39460337689720298</v>
      </c>
      <c r="AL44" s="150">
        <v>44613010.375645801</v>
      </c>
      <c r="AM44" s="150">
        <v>3685.1673455885102</v>
      </c>
    </row>
    <row r="45" spans="1:39" ht="14.5" x14ac:dyDescent="0.35">
      <c r="A45" t="s">
        <v>206</v>
      </c>
      <c r="B45" s="150">
        <v>547851.70212766004</v>
      </c>
      <c r="C45" s="150">
        <v>0.36383463821309198</v>
      </c>
      <c r="D45" s="150">
        <v>503611.69148936198</v>
      </c>
      <c r="E45" s="150">
        <v>5.8376767016962202E-3</v>
      </c>
      <c r="F45" s="150">
        <v>0.683050495831801</v>
      </c>
      <c r="G45" s="150">
        <v>24.855072463768099</v>
      </c>
      <c r="H45" s="150">
        <v>30.885106382978702</v>
      </c>
      <c r="I45" s="150">
        <v>0</v>
      </c>
      <c r="J45" s="150">
        <v>-5.2127659574466599E-2</v>
      </c>
      <c r="K45" s="150">
        <v>11898.1888016987</v>
      </c>
      <c r="L45" s="150">
        <v>1303.90661009574</v>
      </c>
      <c r="M45" s="150">
        <v>1765.13836576721</v>
      </c>
      <c r="N45" s="150">
        <v>0.80145646311334495</v>
      </c>
      <c r="O45" s="150">
        <v>0.15631182372526201</v>
      </c>
      <c r="P45" s="150">
        <v>3.65479444724032E-4</v>
      </c>
      <c r="Q45" s="150">
        <v>8789.1846483995105</v>
      </c>
      <c r="R45" s="150">
        <v>91.746063829787204</v>
      </c>
      <c r="S45" s="150">
        <v>54855.785406759896</v>
      </c>
      <c r="T45" s="150">
        <v>17.394218315354699</v>
      </c>
      <c r="U45" s="150">
        <v>14.2121259012793</v>
      </c>
      <c r="V45" s="150">
        <v>12.3336170212766</v>
      </c>
      <c r="W45" s="150">
        <v>105.719725839256</v>
      </c>
      <c r="X45" s="150">
        <v>0.10815903232543</v>
      </c>
      <c r="Y45" s="150">
        <v>0.180221542837187</v>
      </c>
      <c r="Z45" s="150">
        <v>0.29250422837802897</v>
      </c>
      <c r="AA45" s="150">
        <v>165.45550904067599</v>
      </c>
      <c r="AB45" s="150">
        <v>8.3124746006074499</v>
      </c>
      <c r="AC45" s="150">
        <v>1.9696232806832501</v>
      </c>
      <c r="AD45" s="150">
        <v>5.0487540108391702</v>
      </c>
      <c r="AE45" s="150">
        <v>1.15165114190333</v>
      </c>
      <c r="AF45" s="150">
        <v>53.6170212765957</v>
      </c>
      <c r="AG45" s="150">
        <v>3.7000890747362299E-2</v>
      </c>
      <c r="AH45" s="150">
        <v>47.951276595744702</v>
      </c>
      <c r="AI45" s="150">
        <v>3.0557355930403398</v>
      </c>
      <c r="AJ45" s="150">
        <v>-100593.35734042501</v>
      </c>
      <c r="AK45" s="150">
        <v>0.55064776637540502</v>
      </c>
      <c r="AL45" s="150">
        <v>15514127.0267021</v>
      </c>
      <c r="AM45" s="150">
        <v>1303.90661009574</v>
      </c>
    </row>
    <row r="46" spans="1:39" ht="14.5" x14ac:dyDescent="0.35">
      <c r="A46" t="s">
        <v>200</v>
      </c>
      <c r="B46" s="150">
        <v>924979.86341463402</v>
      </c>
      <c r="C46" s="150">
        <v>0.47591294535760198</v>
      </c>
      <c r="D46" s="150">
        <v>942561.31219512201</v>
      </c>
      <c r="E46" s="150">
        <v>4.7048614129192902E-3</v>
      </c>
      <c r="F46" s="150">
        <v>0.69294590216649699</v>
      </c>
      <c r="G46" s="150">
        <v>90.395121951219494</v>
      </c>
      <c r="H46" s="150">
        <v>65.950390243902902</v>
      </c>
      <c r="I46" s="150">
        <v>0</v>
      </c>
      <c r="J46" s="150">
        <v>2.6664390243898599</v>
      </c>
      <c r="K46" s="150">
        <v>10787.806118242401</v>
      </c>
      <c r="L46" s="150">
        <v>2402.0642417951299</v>
      </c>
      <c r="M46" s="150">
        <v>2941.5497293788299</v>
      </c>
      <c r="N46" s="150">
        <v>0.38252660304195601</v>
      </c>
      <c r="O46" s="150">
        <v>0.15438335044976401</v>
      </c>
      <c r="P46" s="150">
        <v>2.0311145425538E-2</v>
      </c>
      <c r="Q46" s="150">
        <v>8809.3031592298594</v>
      </c>
      <c r="R46" s="150">
        <v>149.35024390243899</v>
      </c>
      <c r="S46" s="150">
        <v>58541.667504442099</v>
      </c>
      <c r="T46" s="150">
        <v>13.9062540827258</v>
      </c>
      <c r="U46" s="150">
        <v>16.083430324788999</v>
      </c>
      <c r="V46" s="150">
        <v>16.594926829268299</v>
      </c>
      <c r="W46" s="150">
        <v>144.746901659044</v>
      </c>
      <c r="X46" s="150">
        <v>0.112789597567738</v>
      </c>
      <c r="Y46" s="150">
        <v>0.15413999064533901</v>
      </c>
      <c r="Z46" s="150">
        <v>0.27316046406665301</v>
      </c>
      <c r="AA46" s="150">
        <v>155.72062961064799</v>
      </c>
      <c r="AB46" s="150">
        <v>6.5708550051991201</v>
      </c>
      <c r="AC46" s="150">
        <v>1.59247998035901</v>
      </c>
      <c r="AD46" s="150">
        <v>2.7894260474176198</v>
      </c>
      <c r="AE46" s="150">
        <v>1.09076581549104</v>
      </c>
      <c r="AF46" s="150">
        <v>75.097560975609795</v>
      </c>
      <c r="AG46" s="150">
        <v>1.9138039357369001E-2</v>
      </c>
      <c r="AH46" s="150">
        <v>29.539707317073098</v>
      </c>
      <c r="AI46" s="150">
        <v>2.8974051800668801</v>
      </c>
      <c r="AJ46" s="150">
        <v>61629.047658537398</v>
      </c>
      <c r="AK46" s="150">
        <v>0.46064400976975001</v>
      </c>
      <c r="AL46" s="150">
        <v>25913003.324048702</v>
      </c>
      <c r="AM46" s="150">
        <v>2402.0642417951299</v>
      </c>
    </row>
    <row r="47" spans="1:39" ht="14.5" x14ac:dyDescent="0.35">
      <c r="A47" t="s">
        <v>115</v>
      </c>
      <c r="B47" s="150">
        <v>-166260.157894737</v>
      </c>
      <c r="C47" s="150">
        <v>0.41809723018081502</v>
      </c>
      <c r="D47" s="150">
        <v>-114331.115789474</v>
      </c>
      <c r="E47" s="150">
        <v>0</v>
      </c>
      <c r="F47" s="150">
        <v>0.76769108721352197</v>
      </c>
      <c r="G47" s="150">
        <v>41.431578947368401</v>
      </c>
      <c r="H47" s="150">
        <v>27.949894736842101</v>
      </c>
      <c r="I47" s="150">
        <v>0</v>
      </c>
      <c r="J47" s="150">
        <v>-16.728526315789502</v>
      </c>
      <c r="K47" s="150">
        <v>11749.599807815701</v>
      </c>
      <c r="L47" s="150">
        <v>1631.24887386316</v>
      </c>
      <c r="M47" s="150">
        <v>1998.7818387612199</v>
      </c>
      <c r="N47" s="150">
        <v>0.44235257111001502</v>
      </c>
      <c r="O47" s="150">
        <v>0.15792861288276999</v>
      </c>
      <c r="P47" s="150">
        <v>1.1916959767127901E-2</v>
      </c>
      <c r="Q47" s="150">
        <v>9589.1012631578105</v>
      </c>
      <c r="R47" s="150">
        <v>115.311052631579</v>
      </c>
      <c r="S47" s="150">
        <v>58119.3728861524</v>
      </c>
      <c r="T47" s="150">
        <v>16.101163443500599</v>
      </c>
      <c r="U47" s="150">
        <v>14.1465092602617</v>
      </c>
      <c r="V47" s="150">
        <v>14.8447368421053</v>
      </c>
      <c r="W47" s="150">
        <v>109.887355445488</v>
      </c>
      <c r="X47" s="150">
        <v>0.11670591722757299</v>
      </c>
      <c r="Y47" s="150">
        <v>0.158219680689621</v>
      </c>
      <c r="Z47" s="150">
        <v>0.28173341331028401</v>
      </c>
      <c r="AA47" s="150">
        <v>214.05507820289199</v>
      </c>
      <c r="AB47" s="150">
        <v>4.8489273505452299</v>
      </c>
      <c r="AC47" s="150">
        <v>1.04898991448315</v>
      </c>
      <c r="AD47" s="150">
        <v>2.0502302203752798</v>
      </c>
      <c r="AE47" s="150">
        <v>1.2267829750835699</v>
      </c>
      <c r="AF47" s="150">
        <v>82.442105263157899</v>
      </c>
      <c r="AG47" s="150">
        <v>0</v>
      </c>
      <c r="AH47" s="150">
        <v>17.6892631578947</v>
      </c>
      <c r="AI47" s="150">
        <v>3.26297163070726</v>
      </c>
      <c r="AJ47" s="150">
        <v>-6802.0797894736797</v>
      </c>
      <c r="AK47" s="150">
        <v>0.54654759337085701</v>
      </c>
      <c r="AL47" s="150">
        <v>19166521.454842102</v>
      </c>
      <c r="AM47" s="150">
        <v>1631.24887386316</v>
      </c>
    </row>
    <row r="48" spans="1:39" ht="14.5" x14ac:dyDescent="0.35">
      <c r="A48" t="s">
        <v>173</v>
      </c>
      <c r="B48" s="150">
        <v>560780.30592105305</v>
      </c>
      <c r="C48" s="150">
        <v>0.35226906972833399</v>
      </c>
      <c r="D48" s="150">
        <v>463166.42434210499</v>
      </c>
      <c r="E48" s="150">
        <v>1.9685682459421399E-3</v>
      </c>
      <c r="F48" s="150">
        <v>0.63720685882931605</v>
      </c>
      <c r="G48" s="150">
        <v>40.483552631578902</v>
      </c>
      <c r="H48" s="150">
        <v>214.09052631578899</v>
      </c>
      <c r="I48" s="150">
        <v>44.4506578947368</v>
      </c>
      <c r="J48" s="150">
        <v>-18.236743421052701</v>
      </c>
      <c r="K48" s="150">
        <v>11231.4800992693</v>
      </c>
      <c r="L48" s="150">
        <v>3040.4010258815802</v>
      </c>
      <c r="M48" s="150">
        <v>3732.5216945280099</v>
      </c>
      <c r="N48" s="150">
        <v>0.39770941123696701</v>
      </c>
      <c r="O48" s="150">
        <v>0.13677063369066</v>
      </c>
      <c r="P48" s="150">
        <v>1.8606690578032301E-2</v>
      </c>
      <c r="Q48" s="150">
        <v>9148.8292395056105</v>
      </c>
      <c r="R48" s="150">
        <v>185.298125</v>
      </c>
      <c r="S48" s="150">
        <v>63251.718436843403</v>
      </c>
      <c r="T48" s="150">
        <v>12.9667642630661</v>
      </c>
      <c r="U48" s="150">
        <v>16.408158614025801</v>
      </c>
      <c r="V48" s="150">
        <v>21.588651315789502</v>
      </c>
      <c r="W48" s="150">
        <v>140.83330085830301</v>
      </c>
      <c r="X48" s="150">
        <v>0.11611249942641</v>
      </c>
      <c r="Y48" s="150">
        <v>0.14475264454242501</v>
      </c>
      <c r="Z48" s="150">
        <v>0.26762797891165202</v>
      </c>
      <c r="AA48" s="150">
        <v>106.063861838292</v>
      </c>
      <c r="AB48" s="150">
        <v>9.6232406754348006</v>
      </c>
      <c r="AC48" s="150">
        <v>2.2937303499786998</v>
      </c>
      <c r="AD48" s="150">
        <v>4.5810907507600298</v>
      </c>
      <c r="AE48" s="150">
        <v>0.86894852522806798</v>
      </c>
      <c r="AF48" s="150">
        <v>37.664473684210499</v>
      </c>
      <c r="AG48" s="150">
        <v>7.99070545826744E-2</v>
      </c>
      <c r="AH48" s="150">
        <v>46.523256578947397</v>
      </c>
      <c r="AI48" s="150">
        <v>3.3119657060723999</v>
      </c>
      <c r="AJ48" s="150">
        <v>71620.898980265905</v>
      </c>
      <c r="AK48" s="150">
        <v>0.42429674379645599</v>
      </c>
      <c r="AL48" s="150">
        <v>34148203.615986802</v>
      </c>
      <c r="AM48" s="150">
        <v>3040.4010258815802</v>
      </c>
    </row>
    <row r="49" spans="1:39" ht="14.5" x14ac:dyDescent="0.35">
      <c r="A49" t="s">
        <v>237</v>
      </c>
      <c r="B49" s="150">
        <v>2184982.3576642298</v>
      </c>
      <c r="C49" s="150">
        <v>0.241197520255613</v>
      </c>
      <c r="D49" s="150">
        <v>2485406.6204379601</v>
      </c>
      <c r="E49" s="150">
        <v>2.2958520186689702E-3</v>
      </c>
      <c r="F49" s="150">
        <v>0.74412651359104798</v>
      </c>
      <c r="G49" s="150">
        <v>78.248175182481702</v>
      </c>
      <c r="H49" s="150">
        <v>590.14912408759096</v>
      </c>
      <c r="I49" s="150">
        <v>118.77489051094901</v>
      </c>
      <c r="J49" s="150">
        <v>-61.657810218978099</v>
      </c>
      <c r="K49" s="150">
        <v>12589.4197840577</v>
      </c>
      <c r="L49" s="150">
        <v>5595.4094733868596</v>
      </c>
      <c r="M49" s="150">
        <v>7077.5544980607501</v>
      </c>
      <c r="N49" s="150">
        <v>0.45571191909655601</v>
      </c>
      <c r="O49" s="150">
        <v>0.15314703174389599</v>
      </c>
      <c r="P49" s="150">
        <v>1.47684472773538E-2</v>
      </c>
      <c r="Q49" s="150">
        <v>9953.0083086554696</v>
      </c>
      <c r="R49" s="150">
        <v>355.12175182481798</v>
      </c>
      <c r="S49" s="150">
        <v>66896.209800771496</v>
      </c>
      <c r="T49" s="150">
        <v>13.8690996898771</v>
      </c>
      <c r="U49" s="150">
        <v>15.7563129958513</v>
      </c>
      <c r="V49" s="150">
        <v>44.886277372262803</v>
      </c>
      <c r="W49" s="150">
        <v>124.65746328173999</v>
      </c>
      <c r="X49" s="150">
        <v>0.11787359065985099</v>
      </c>
      <c r="Y49" s="150">
        <v>0.15579691654119801</v>
      </c>
      <c r="Z49" s="150">
        <v>0.285060970038648</v>
      </c>
      <c r="AA49" s="150">
        <v>97.8380012107949</v>
      </c>
      <c r="AB49" s="150">
        <v>13.5733875384228</v>
      </c>
      <c r="AC49" s="150">
        <v>2.4843142449583602</v>
      </c>
      <c r="AD49" s="150">
        <v>6.1699549130701596</v>
      </c>
      <c r="AE49" s="150">
        <v>0.90641612756552303</v>
      </c>
      <c r="AF49" s="150">
        <v>31.087591240875899</v>
      </c>
      <c r="AG49" s="150">
        <v>0.114612427337503</v>
      </c>
      <c r="AH49" s="150">
        <v>88.936692913385798</v>
      </c>
      <c r="AI49" s="150">
        <v>3.7700917111301302</v>
      </c>
      <c r="AJ49" s="150">
        <v>-46831.460629920497</v>
      </c>
      <c r="AK49" s="150">
        <v>0.41232360833320902</v>
      </c>
      <c r="AL49" s="150">
        <v>70442958.724160597</v>
      </c>
      <c r="AM49" s="150">
        <v>5595.4094733868596</v>
      </c>
    </row>
    <row r="50" spans="1:39" ht="14.5" x14ac:dyDescent="0.35">
      <c r="A50" t="s">
        <v>223</v>
      </c>
      <c r="B50" s="150">
        <v>-360487.84347826103</v>
      </c>
      <c r="C50" s="150">
        <v>0.27306588045867902</v>
      </c>
      <c r="D50" s="150">
        <v>-301627.313043478</v>
      </c>
      <c r="E50" s="150">
        <v>9.2570110118157301E-4</v>
      </c>
      <c r="F50" s="150">
        <v>0.80103621060382602</v>
      </c>
      <c r="G50" s="150">
        <v>51.017391304347797</v>
      </c>
      <c r="H50" s="150">
        <v>26.3473043478261</v>
      </c>
      <c r="I50" s="150">
        <v>0</v>
      </c>
      <c r="J50" s="150">
        <v>43.7220869565217</v>
      </c>
      <c r="K50" s="150">
        <v>11302.1125354499</v>
      </c>
      <c r="L50" s="150">
        <v>1494.5000368869601</v>
      </c>
      <c r="M50" s="150">
        <v>1794.7542633988501</v>
      </c>
      <c r="N50" s="150">
        <v>0.32709785984814399</v>
      </c>
      <c r="O50" s="150">
        <v>0.15817863453536199</v>
      </c>
      <c r="P50" s="150">
        <v>9.8523513532594795E-3</v>
      </c>
      <c r="Q50" s="150">
        <v>9411.3205053168404</v>
      </c>
      <c r="R50" s="150">
        <v>91.888173913043502</v>
      </c>
      <c r="S50" s="150">
        <v>60384.363077426802</v>
      </c>
      <c r="T50" s="150">
        <v>14.074101412491901</v>
      </c>
      <c r="U50" s="150">
        <v>16.264334932819999</v>
      </c>
      <c r="V50" s="150">
        <v>11.013913043478301</v>
      </c>
      <c r="W50" s="150">
        <v>135.69201345491899</v>
      </c>
      <c r="X50" s="150">
        <v>0.110494405681327</v>
      </c>
      <c r="Y50" s="150">
        <v>0.17726978885946801</v>
      </c>
      <c r="Z50" s="150">
        <v>0.29307346486311497</v>
      </c>
      <c r="AA50" s="150">
        <v>172.87095737519499</v>
      </c>
      <c r="AB50" s="150">
        <v>6.8792884816683397</v>
      </c>
      <c r="AC50" s="150">
        <v>1.4166104550855101</v>
      </c>
      <c r="AD50" s="150">
        <v>3.1430101100942802</v>
      </c>
      <c r="AE50" s="150">
        <v>1.2386947762420399</v>
      </c>
      <c r="AF50" s="150">
        <v>75.904347826087005</v>
      </c>
      <c r="AG50" s="150">
        <v>2.9272344463869601E-2</v>
      </c>
      <c r="AH50" s="150">
        <v>12.128</v>
      </c>
      <c r="AI50" s="150">
        <v>4.3181827633354297</v>
      </c>
      <c r="AJ50" s="150">
        <v>-57395.419304347801</v>
      </c>
      <c r="AK50" s="150">
        <v>0.42531936505489998</v>
      </c>
      <c r="AL50" s="150">
        <v>16891007.6011304</v>
      </c>
      <c r="AM50" s="150">
        <v>1494.5000368869601</v>
      </c>
    </row>
    <row r="51" spans="1:39" ht="14.5" x14ac:dyDescent="0.35">
      <c r="A51" t="s">
        <v>136</v>
      </c>
      <c r="B51" s="150">
        <v>279820.85172413802</v>
      </c>
      <c r="C51" s="150">
        <v>0.22748745856076699</v>
      </c>
      <c r="D51" s="150">
        <v>613218.18620689702</v>
      </c>
      <c r="E51" s="150">
        <v>2.2186639243212901E-3</v>
      </c>
      <c r="F51" s="150">
        <v>0.70677735242884199</v>
      </c>
      <c r="G51" s="150">
        <v>30.141379310344799</v>
      </c>
      <c r="H51" s="150">
        <v>144.24906896551801</v>
      </c>
      <c r="I51" s="150">
        <v>55.904034482758597</v>
      </c>
      <c r="J51" s="150">
        <v>6.7861724137933699</v>
      </c>
      <c r="K51" s="150">
        <v>11454.5379804853</v>
      </c>
      <c r="L51" s="150">
        <v>2175.4013949758601</v>
      </c>
      <c r="M51" s="150">
        <v>2672.8106051469499</v>
      </c>
      <c r="N51" s="150">
        <v>0.46836288528161801</v>
      </c>
      <c r="O51" s="150">
        <v>0.142805779460173</v>
      </c>
      <c r="P51" s="150">
        <v>1.7542905211472001E-2</v>
      </c>
      <c r="Q51" s="150">
        <v>9322.8520769737606</v>
      </c>
      <c r="R51" s="150">
        <v>154.263034482759</v>
      </c>
      <c r="S51" s="150">
        <v>54470.893514838703</v>
      </c>
      <c r="T51" s="150">
        <v>12.6352034634977</v>
      </c>
      <c r="U51" s="150">
        <v>14.1018968171471</v>
      </c>
      <c r="V51" s="150">
        <v>19.430137931034501</v>
      </c>
      <c r="W51" s="150">
        <v>111.960162233395</v>
      </c>
      <c r="X51" s="150">
        <v>0.11894132149364101</v>
      </c>
      <c r="Y51" s="150">
        <v>0.161172564497226</v>
      </c>
      <c r="Z51" s="150">
        <v>0.28640132931785101</v>
      </c>
      <c r="AA51" s="150">
        <v>185.307353756911</v>
      </c>
      <c r="AB51" s="150">
        <v>5.9814253955187802</v>
      </c>
      <c r="AC51" s="150">
        <v>1.40676354919855</v>
      </c>
      <c r="AD51" s="150">
        <v>3.4267010497246302</v>
      </c>
      <c r="AE51" s="150">
        <v>0.825360038950397</v>
      </c>
      <c r="AF51" s="150">
        <v>38.065517241379297</v>
      </c>
      <c r="AG51" s="150">
        <v>5.2925496874289303E-2</v>
      </c>
      <c r="AH51" s="150">
        <v>46.142034482758604</v>
      </c>
      <c r="AI51" s="150">
        <v>3.56952319516459</v>
      </c>
      <c r="AJ51" s="150">
        <v>56196.767724138001</v>
      </c>
      <c r="AK51" s="150">
        <v>0.47858094315166499</v>
      </c>
      <c r="AL51" s="150">
        <v>24918217.901551701</v>
      </c>
      <c r="AM51" s="150">
        <v>2175.4013949758601</v>
      </c>
    </row>
    <row r="52" spans="1:39" ht="14.5" x14ac:dyDescent="0.35">
      <c r="A52" t="s">
        <v>233</v>
      </c>
      <c r="B52" s="150">
        <v>514534.6171875</v>
      </c>
      <c r="C52" s="150">
        <v>0.329701332687731</v>
      </c>
      <c r="D52" s="150">
        <v>445573.890625</v>
      </c>
      <c r="E52" s="150">
        <v>1.93522888935057E-3</v>
      </c>
      <c r="F52" s="150">
        <v>0.67655190009328803</v>
      </c>
      <c r="G52" s="150">
        <v>22.015625</v>
      </c>
      <c r="H52" s="150">
        <v>99.678359374999999</v>
      </c>
      <c r="I52" s="150">
        <v>7.2234375000000002</v>
      </c>
      <c r="J52" s="150">
        <v>-6.9345312500000196</v>
      </c>
      <c r="K52" s="150">
        <v>11173.095506793199</v>
      </c>
      <c r="L52" s="150">
        <v>1774.0075045937499</v>
      </c>
      <c r="M52" s="150">
        <v>2277.8746376694498</v>
      </c>
      <c r="N52" s="150">
        <v>0.66868662989997696</v>
      </c>
      <c r="O52" s="150">
        <v>0.14996968133421901</v>
      </c>
      <c r="P52" s="150">
        <v>1.42451600781698E-2</v>
      </c>
      <c r="Q52" s="150">
        <v>8701.6005845138498</v>
      </c>
      <c r="R52" s="150">
        <v>119.41125</v>
      </c>
      <c r="S52" s="150">
        <v>53871.235545619602</v>
      </c>
      <c r="T52" s="150">
        <v>13.2277894670728</v>
      </c>
      <c r="U52" s="150">
        <v>14.856284517528699</v>
      </c>
      <c r="V52" s="150">
        <v>16.044374999999999</v>
      </c>
      <c r="W52" s="150">
        <v>110.56881334385101</v>
      </c>
      <c r="X52" s="150">
        <v>0.122311593691266</v>
      </c>
      <c r="Y52" s="150">
        <v>0.15537218014027299</v>
      </c>
      <c r="Z52" s="150">
        <v>0.28332442334904001</v>
      </c>
      <c r="AA52" s="150">
        <v>174.807176060123</v>
      </c>
      <c r="AB52" s="150">
        <v>5.1621645068976898</v>
      </c>
      <c r="AC52" s="150">
        <v>1.24017668672856</v>
      </c>
      <c r="AD52" s="150">
        <v>2.2306588701365602</v>
      </c>
      <c r="AE52" s="150">
        <v>1.5589424526562199</v>
      </c>
      <c r="AF52" s="150">
        <v>77.4921875</v>
      </c>
      <c r="AG52" s="150">
        <v>7.2454573271197004E-2</v>
      </c>
      <c r="AH52" s="150">
        <v>34.785703124999998</v>
      </c>
      <c r="AI52" s="150">
        <v>3.2690441714011498</v>
      </c>
      <c r="AJ52" s="150">
        <v>28836.4927343747</v>
      </c>
      <c r="AK52" s="150">
        <v>0.60083622795871205</v>
      </c>
      <c r="AL52" s="150">
        <v>19821155.2785937</v>
      </c>
      <c r="AM52" s="150">
        <v>1774.0075045937499</v>
      </c>
    </row>
    <row r="53" spans="1:39" ht="14.5" x14ac:dyDescent="0.35">
      <c r="A53" t="s">
        <v>128</v>
      </c>
      <c r="B53" s="150">
        <v>748973.67857142899</v>
      </c>
      <c r="C53" s="150">
        <v>0.49430272747936999</v>
      </c>
      <c r="D53" s="150">
        <v>684457.70238095196</v>
      </c>
      <c r="E53" s="150">
        <v>3.8754073690864198E-4</v>
      </c>
      <c r="F53" s="150">
        <v>0.795232559516166</v>
      </c>
      <c r="G53" s="150">
        <v>99.303571428571402</v>
      </c>
      <c r="H53" s="150">
        <v>46.388869047619103</v>
      </c>
      <c r="I53" s="150">
        <v>0</v>
      </c>
      <c r="J53" s="150">
        <v>-54.8664285714286</v>
      </c>
      <c r="K53" s="150">
        <v>11499.618675498399</v>
      </c>
      <c r="L53" s="150">
        <v>3524.59617091071</v>
      </c>
      <c r="M53" s="150">
        <v>4118.5779523033998</v>
      </c>
      <c r="N53" s="150">
        <v>0.21753036439537801</v>
      </c>
      <c r="O53" s="150">
        <v>0.13244171135095201</v>
      </c>
      <c r="P53" s="150">
        <v>6.1501548897725002E-3</v>
      </c>
      <c r="Q53" s="150">
        <v>9841.1423602962695</v>
      </c>
      <c r="R53" s="150">
        <v>214.41761904761901</v>
      </c>
      <c r="S53" s="150">
        <v>69318.841482576405</v>
      </c>
      <c r="T53" s="150">
        <v>14.829149612349701</v>
      </c>
      <c r="U53" s="150">
        <v>16.437996963896701</v>
      </c>
      <c r="V53" s="150">
        <v>22.695119047619102</v>
      </c>
      <c r="W53" s="150">
        <v>155.30194679813701</v>
      </c>
      <c r="X53" s="150">
        <v>0.12532636153323501</v>
      </c>
      <c r="Y53" s="150">
        <v>0.150551958423222</v>
      </c>
      <c r="Z53" s="150">
        <v>0.28096602006337601</v>
      </c>
      <c r="AA53" s="150">
        <v>4329.1536643271102</v>
      </c>
      <c r="AB53" s="150">
        <v>0.25450112282635701</v>
      </c>
      <c r="AC53" s="150">
        <v>4.7408521660532998E-2</v>
      </c>
      <c r="AD53" s="150">
        <v>0.12490166756563401</v>
      </c>
      <c r="AE53" s="150">
        <v>1.30018161910245</v>
      </c>
      <c r="AF53" s="150">
        <v>77.035714285714306</v>
      </c>
      <c r="AG53" s="150">
        <v>3.3024182234877401E-2</v>
      </c>
      <c r="AH53" s="150">
        <v>39.4201785714286</v>
      </c>
      <c r="AI53" s="150">
        <v>4.3966052873539496</v>
      </c>
      <c r="AJ53" s="150">
        <v>-27493.022202381599</v>
      </c>
      <c r="AK53" s="150">
        <v>0.34411463147010002</v>
      </c>
      <c r="AL53" s="150">
        <v>40531511.9505952</v>
      </c>
      <c r="AM53" s="150">
        <v>3524.59617091071</v>
      </c>
    </row>
    <row r="54" spans="1:39" ht="14.5" x14ac:dyDescent="0.35">
      <c r="A54" t="s">
        <v>605</v>
      </c>
      <c r="B54" s="150">
        <v>250343.38961039</v>
      </c>
      <c r="C54" s="150">
        <v>0.26365089759587201</v>
      </c>
      <c r="D54" s="150">
        <v>250343.38961039</v>
      </c>
      <c r="E54" s="150">
        <v>2.05088342889761E-3</v>
      </c>
      <c r="F54" s="150">
        <v>0.73674831035614496</v>
      </c>
      <c r="G54" s="150">
        <v>23.194805194805198</v>
      </c>
      <c r="H54" s="150">
        <v>20.388961038961</v>
      </c>
      <c r="I54" s="150">
        <v>0</v>
      </c>
      <c r="J54" s="150">
        <v>-10.259480519480499</v>
      </c>
      <c r="K54" s="150">
        <v>11981.2160744169</v>
      </c>
      <c r="L54" s="150">
        <v>1078.1999077662299</v>
      </c>
      <c r="M54" s="150">
        <v>1401.4461756481401</v>
      </c>
      <c r="N54" s="150">
        <v>0.778164466288499</v>
      </c>
      <c r="O54" s="150">
        <v>0.141774657147237</v>
      </c>
      <c r="P54" s="150">
        <v>3.7339773422118502E-4</v>
      </c>
      <c r="Q54" s="150">
        <v>9217.7254402148101</v>
      </c>
      <c r="R54" s="150">
        <v>80.023896103896107</v>
      </c>
      <c r="S54" s="150">
        <v>49560.538017864797</v>
      </c>
      <c r="T54" s="150">
        <v>15.2314892954053</v>
      </c>
      <c r="U54" s="150">
        <v>13.4734743028057</v>
      </c>
      <c r="V54" s="150">
        <v>16.025974025974001</v>
      </c>
      <c r="W54" s="150">
        <v>67.278276254456998</v>
      </c>
      <c r="X54" s="150">
        <v>0.10493333658132201</v>
      </c>
      <c r="Y54" s="150">
        <v>0.207746169730329</v>
      </c>
      <c r="Z54" s="150">
        <v>0.31440192242398202</v>
      </c>
      <c r="AA54" s="150">
        <v>188.04936239965301</v>
      </c>
      <c r="AB54" s="150">
        <v>7.2035578864369398</v>
      </c>
      <c r="AC54" s="150">
        <v>1.37801149875866</v>
      </c>
      <c r="AD54" s="150">
        <v>3.7988260607784201</v>
      </c>
      <c r="AE54" s="150">
        <v>1.3568338305254899</v>
      </c>
      <c r="AF54" s="150">
        <v>133.12987012987</v>
      </c>
      <c r="AG54" s="150">
        <v>0</v>
      </c>
      <c r="AH54" s="150">
        <v>4.2814285714285703</v>
      </c>
      <c r="AI54" s="150">
        <v>2.8687732941294102</v>
      </c>
      <c r="AJ54" s="150">
        <v>-70311.4816883116</v>
      </c>
      <c r="AK54" s="150">
        <v>0.63601632384058904</v>
      </c>
      <c r="AL54" s="150">
        <v>12918146.066363599</v>
      </c>
      <c r="AM54" s="150">
        <v>1078.1999077662299</v>
      </c>
    </row>
    <row r="55" spans="1:39" ht="14.5" x14ac:dyDescent="0.35">
      <c r="A55" t="s">
        <v>139</v>
      </c>
      <c r="B55" s="150">
        <v>-350344.58947368403</v>
      </c>
      <c r="C55" s="150">
        <v>0.32855560593413202</v>
      </c>
      <c r="D55" s="150">
        <v>-346433.95789473702</v>
      </c>
      <c r="E55" s="150">
        <v>0</v>
      </c>
      <c r="F55" s="150">
        <v>0.78330611622996305</v>
      </c>
      <c r="G55" s="150">
        <v>14.6307692307692</v>
      </c>
      <c r="H55" s="150">
        <v>20.738399999999999</v>
      </c>
      <c r="I55" s="150">
        <v>0</v>
      </c>
      <c r="J55" s="150">
        <v>-40.134210526315798</v>
      </c>
      <c r="K55" s="150">
        <v>11719.2547246999</v>
      </c>
      <c r="L55" s="150">
        <v>1555.7175377368401</v>
      </c>
      <c r="M55" s="150">
        <v>1831.92022590136</v>
      </c>
      <c r="N55" s="150">
        <v>0.287821542327168</v>
      </c>
      <c r="O55" s="150">
        <v>0.148135633737006</v>
      </c>
      <c r="P55" s="150">
        <v>2.4200648099946299E-2</v>
      </c>
      <c r="Q55" s="150">
        <v>9952.3166165439397</v>
      </c>
      <c r="R55" s="150">
        <v>104.812105263158</v>
      </c>
      <c r="S55" s="150">
        <v>59987.090601226198</v>
      </c>
      <c r="T55" s="150">
        <v>16.630863249022099</v>
      </c>
      <c r="U55" s="150">
        <v>14.842918514333901</v>
      </c>
      <c r="V55" s="150">
        <v>13.4894736842105</v>
      </c>
      <c r="W55" s="150">
        <v>115.3282606984</v>
      </c>
      <c r="X55" s="150">
        <v>0.114627431451072</v>
      </c>
      <c r="Y55" s="150">
        <v>0.179084319153896</v>
      </c>
      <c r="Z55" s="150">
        <v>0.30406342732047997</v>
      </c>
      <c r="AA55" s="150">
        <v>212.00437631858799</v>
      </c>
      <c r="AB55" s="150">
        <v>4.4836008788618198</v>
      </c>
      <c r="AC55" s="150">
        <v>0.94168672137100495</v>
      </c>
      <c r="AD55" s="150">
        <v>2.6687074215331799</v>
      </c>
      <c r="AE55" s="150">
        <v>1.4594135860950199</v>
      </c>
      <c r="AF55" s="150">
        <v>97.431578947368394</v>
      </c>
      <c r="AG55" s="150">
        <v>1.0424612255275899E-2</v>
      </c>
      <c r="AH55" s="150">
        <v>6.4738947368421096</v>
      </c>
      <c r="AI55" s="150">
        <v>3.54486413896135</v>
      </c>
      <c r="AJ55" s="150">
        <v>-28204.680315789301</v>
      </c>
      <c r="AK55" s="150">
        <v>0.61369387715090395</v>
      </c>
      <c r="AL55" s="150">
        <v>18231850.104421001</v>
      </c>
      <c r="AM55" s="150">
        <v>1555.7175377368401</v>
      </c>
    </row>
    <row r="56" spans="1:39" ht="14.5" x14ac:dyDescent="0.35">
      <c r="A56" t="s">
        <v>272</v>
      </c>
      <c r="B56" s="150">
        <v>101441.90960452</v>
      </c>
      <c r="C56" s="150">
        <v>0.388520638609688</v>
      </c>
      <c r="D56" s="150">
        <v>84812.112994350304</v>
      </c>
      <c r="E56" s="150">
        <v>9.7594153371383899E-4</v>
      </c>
      <c r="F56" s="150">
        <v>0.74373627704760603</v>
      </c>
      <c r="G56" s="150">
        <v>78.165644171779107</v>
      </c>
      <c r="H56" s="150">
        <v>30.400903954802299</v>
      </c>
      <c r="I56" s="150">
        <v>0</v>
      </c>
      <c r="J56" s="150">
        <v>9.7182485875706597</v>
      </c>
      <c r="K56" s="150">
        <v>11208.1651691844</v>
      </c>
      <c r="L56" s="150">
        <v>2104.6712035197702</v>
      </c>
      <c r="M56" s="150">
        <v>2464.0652406588201</v>
      </c>
      <c r="N56" s="150">
        <v>0.341451496460904</v>
      </c>
      <c r="O56" s="150">
        <v>0.120351453436846</v>
      </c>
      <c r="P56" s="150">
        <v>1.37122639969737E-2</v>
      </c>
      <c r="Q56" s="150">
        <v>9573.4082388047991</v>
      </c>
      <c r="R56" s="150">
        <v>134.451920903955</v>
      </c>
      <c r="S56" s="150">
        <v>62348.226343064998</v>
      </c>
      <c r="T56" s="150">
        <v>13.593164800892801</v>
      </c>
      <c r="U56" s="150">
        <v>15.6537086965327</v>
      </c>
      <c r="V56" s="150">
        <v>18.573672316384201</v>
      </c>
      <c r="W56" s="150">
        <v>113.314759066962</v>
      </c>
      <c r="X56" s="150">
        <v>0.118950254330862</v>
      </c>
      <c r="Y56" s="150">
        <v>0.16334615575424499</v>
      </c>
      <c r="Z56" s="150">
        <v>0.28654716495354099</v>
      </c>
      <c r="AA56" s="150">
        <v>159.38922117325899</v>
      </c>
      <c r="AB56" s="150">
        <v>5.5347694194548298</v>
      </c>
      <c r="AC56" s="150">
        <v>1.2210699585698199</v>
      </c>
      <c r="AD56" s="150">
        <v>3.3002818116186399</v>
      </c>
      <c r="AE56" s="150">
        <v>1.18201108476063</v>
      </c>
      <c r="AF56" s="150">
        <v>46.610169491525397</v>
      </c>
      <c r="AG56" s="150">
        <v>4.41152846952148E-2</v>
      </c>
      <c r="AH56" s="150">
        <v>26.434011299434999</v>
      </c>
      <c r="AI56" s="150">
        <v>3.5897627204535101</v>
      </c>
      <c r="AJ56" s="150">
        <v>-18963.109830508201</v>
      </c>
      <c r="AK56" s="150">
        <v>0.49162921868954401</v>
      </c>
      <c r="AL56" s="150">
        <v>23589502.475875702</v>
      </c>
      <c r="AM56" s="150">
        <v>2104.6712035197702</v>
      </c>
    </row>
    <row r="57" spans="1:39" ht="14.5" x14ac:dyDescent="0.35">
      <c r="A57" t="s">
        <v>616</v>
      </c>
      <c r="B57" s="150">
        <v>6057691</v>
      </c>
      <c r="C57" s="150">
        <v>0.37538002317952102</v>
      </c>
      <c r="D57" s="150">
        <v>6057691</v>
      </c>
      <c r="E57" s="150">
        <v>1.1058931856903501E-2</v>
      </c>
      <c r="F57" s="150">
        <v>0.555827338258017</v>
      </c>
      <c r="G57" s="150">
        <v>32</v>
      </c>
      <c r="H57" s="150">
        <v>30.69</v>
      </c>
      <c r="I57" s="150">
        <v>0</v>
      </c>
      <c r="J57" s="150">
        <v>-158.24</v>
      </c>
      <c r="K57" s="150">
        <v>16960.6381389567</v>
      </c>
      <c r="L57" s="150">
        <v>2054.2874969999998</v>
      </c>
      <c r="M57" s="150">
        <v>2583.4450889371101</v>
      </c>
      <c r="N57" s="150">
        <v>0.53583877310625505</v>
      </c>
      <c r="O57" s="150">
        <v>0.20502810566441401</v>
      </c>
      <c r="P57" s="150">
        <v>1.41243472699771E-3</v>
      </c>
      <c r="Q57" s="150">
        <v>13486.652771990901</v>
      </c>
      <c r="R57" s="150">
        <v>180.7</v>
      </c>
      <c r="S57" s="150">
        <v>48639.848865523003</v>
      </c>
      <c r="T57" s="150">
        <v>12.556723851687901</v>
      </c>
      <c r="U57" s="150">
        <v>11.368497493082501</v>
      </c>
      <c r="V57" s="150">
        <v>23.8</v>
      </c>
      <c r="W57" s="150">
        <v>86.314600714285703</v>
      </c>
      <c r="X57" s="150">
        <v>0.100206121095927</v>
      </c>
      <c r="Y57" s="150">
        <v>0.27252504348454498</v>
      </c>
      <c r="Z57" s="150">
        <v>0.37565801859876202</v>
      </c>
      <c r="AA57" s="150">
        <v>257.49463050935401</v>
      </c>
      <c r="AB57" s="150">
        <v>7.1055104845661798</v>
      </c>
      <c r="AC57" s="150">
        <v>1.6875277710560901</v>
      </c>
      <c r="AD57" s="150">
        <v>2.8967512968648399</v>
      </c>
      <c r="AE57" s="150">
        <v>1.3926895165803199</v>
      </c>
      <c r="AF57" s="150">
        <v>546</v>
      </c>
      <c r="AG57" s="150">
        <v>2.0968908170643501E-2</v>
      </c>
      <c r="AH57" s="150">
        <v>2.48</v>
      </c>
      <c r="AI57" s="150">
        <v>3.6718245919551999</v>
      </c>
      <c r="AJ57" s="150">
        <v>-412813.1</v>
      </c>
      <c r="AK57" s="150">
        <v>0.481848600549388</v>
      </c>
      <c r="AL57" s="150">
        <v>34842026.869999997</v>
      </c>
      <c r="AM57" s="150">
        <v>2054.2874969999998</v>
      </c>
    </row>
    <row r="58" spans="1:39" ht="14.5" x14ac:dyDescent="0.35">
      <c r="A58" t="s">
        <v>141</v>
      </c>
      <c r="B58" s="150">
        <v>2004305.9677419399</v>
      </c>
      <c r="C58" s="150">
        <v>0.40071785713200397</v>
      </c>
      <c r="D58" s="150">
        <v>1771022.86217009</v>
      </c>
      <c r="E58" s="150">
        <v>1.5813098700349301E-3</v>
      </c>
      <c r="F58" s="150">
        <v>0.74215467624891696</v>
      </c>
      <c r="G58" s="150">
        <v>113.55921052631599</v>
      </c>
      <c r="H58" s="150">
        <v>390.83486803519099</v>
      </c>
      <c r="I58" s="150">
        <v>111.666862170088</v>
      </c>
      <c r="J58" s="150">
        <v>-18.854046920821101</v>
      </c>
      <c r="K58" s="150">
        <v>12836.0784120076</v>
      </c>
      <c r="L58" s="150">
        <v>4258.0434662815296</v>
      </c>
      <c r="M58" s="150">
        <v>5377.307850268</v>
      </c>
      <c r="N58" s="150">
        <v>0.47875969567640397</v>
      </c>
      <c r="O58" s="150">
        <v>0.15775723015639201</v>
      </c>
      <c r="P58" s="150">
        <v>3.0589062764622001E-2</v>
      </c>
      <c r="Q58" s="150">
        <v>10164.301791314099</v>
      </c>
      <c r="R58" s="150">
        <v>274.34744868035199</v>
      </c>
      <c r="S58" s="150">
        <v>66617.209992081407</v>
      </c>
      <c r="T58" s="150">
        <v>15.421087714617499</v>
      </c>
      <c r="U58" s="150">
        <v>15.520623525982399</v>
      </c>
      <c r="V58" s="150">
        <v>27.973049853372402</v>
      </c>
      <c r="W58" s="150">
        <v>152.21949299776401</v>
      </c>
      <c r="X58" s="150">
        <v>0.112259703463</v>
      </c>
      <c r="Y58" s="150">
        <v>0.16813125164362799</v>
      </c>
      <c r="Z58" s="150">
        <v>0.286903456000492</v>
      </c>
      <c r="AA58" s="150">
        <v>167.93723033960299</v>
      </c>
      <c r="AB58" s="150">
        <v>6.19388735199108</v>
      </c>
      <c r="AC58" s="150">
        <v>1.0714771336287401</v>
      </c>
      <c r="AD58" s="150">
        <v>3.24543007043123</v>
      </c>
      <c r="AE58" s="150">
        <v>0.90810449655398895</v>
      </c>
      <c r="AF58" s="150">
        <v>30.384164222873899</v>
      </c>
      <c r="AG58" s="150">
        <v>9.7515033733791806E-2</v>
      </c>
      <c r="AH58" s="150">
        <v>84.5100305810398</v>
      </c>
      <c r="AI58" s="150">
        <v>3.4616126497470101</v>
      </c>
      <c r="AJ58" s="150">
        <v>109280.86234604</v>
      </c>
      <c r="AK58" s="150">
        <v>0.52317376783458402</v>
      </c>
      <c r="AL58" s="150">
        <v>54656579.814926699</v>
      </c>
      <c r="AM58" s="150">
        <v>4258.0434662815296</v>
      </c>
    </row>
    <row r="59" spans="1:39" ht="14.5" x14ac:dyDescent="0.35">
      <c r="A59" t="s">
        <v>627</v>
      </c>
      <c r="B59" s="150">
        <v>356648</v>
      </c>
      <c r="C59" s="150">
        <v>0.30211273567903302</v>
      </c>
      <c r="D59" s="150">
        <v>359839</v>
      </c>
      <c r="E59" s="150">
        <v>5.9410248281036601E-4</v>
      </c>
      <c r="F59" s="150">
        <v>0.74787688932096197</v>
      </c>
      <c r="G59" s="150">
        <v>109</v>
      </c>
      <c r="H59" s="150">
        <v>39.26</v>
      </c>
      <c r="I59" s="150">
        <v>0</v>
      </c>
      <c r="J59" s="150">
        <v>-153.47999999999999</v>
      </c>
      <c r="K59" s="150">
        <v>13438.4093749596</v>
      </c>
      <c r="L59" s="150">
        <v>1762.3368479999999</v>
      </c>
      <c r="M59" s="150">
        <v>2493.9473818207598</v>
      </c>
      <c r="N59" s="150">
        <v>0.99995341980161601</v>
      </c>
      <c r="O59" s="150">
        <v>0.182001784371702</v>
      </c>
      <c r="P59" s="150">
        <v>5.67428412527864E-4</v>
      </c>
      <c r="Q59" s="150">
        <v>9496.1923385527607</v>
      </c>
      <c r="R59" s="150">
        <v>138.68</v>
      </c>
      <c r="S59" s="150">
        <v>54972.441592154602</v>
      </c>
      <c r="T59" s="150">
        <v>11.3715027401211</v>
      </c>
      <c r="U59" s="150">
        <v>12.7079380444188</v>
      </c>
      <c r="V59" s="150">
        <v>12.93</v>
      </c>
      <c r="W59" s="150">
        <v>136.298286774942</v>
      </c>
      <c r="X59" s="150">
        <v>0.119783525589122</v>
      </c>
      <c r="Y59" s="150">
        <v>0.194157910607163</v>
      </c>
      <c r="Z59" s="150">
        <v>0.31770899661317498</v>
      </c>
      <c r="AA59" s="150">
        <v>208.52653703351501</v>
      </c>
      <c r="AB59" s="150">
        <v>5.9217543687788101</v>
      </c>
      <c r="AC59" s="150">
        <v>1.6935197309343799</v>
      </c>
      <c r="AD59" s="150">
        <v>2.62259171578311</v>
      </c>
      <c r="AE59" s="150">
        <v>1.7512413223838501</v>
      </c>
      <c r="AF59" s="150">
        <v>387</v>
      </c>
      <c r="AG59" s="150">
        <v>0</v>
      </c>
      <c r="AH59" s="150">
        <v>2.88</v>
      </c>
      <c r="AI59" s="150">
        <v>3.1349408483477799</v>
      </c>
      <c r="AJ59" s="150">
        <v>-312993.07</v>
      </c>
      <c r="AK59" s="150">
        <v>0.67936627641926395</v>
      </c>
      <c r="AL59" s="150">
        <v>23683004.02</v>
      </c>
      <c r="AM59" s="150">
        <v>1762.3368479999999</v>
      </c>
    </row>
    <row r="60" spans="1:39" ht="14.5" x14ac:dyDescent="0.35">
      <c r="A60" t="s">
        <v>379</v>
      </c>
      <c r="B60" s="150">
        <v>974606.30985915498</v>
      </c>
      <c r="C60" s="150">
        <v>0.33383215080519002</v>
      </c>
      <c r="D60" s="150">
        <v>1002703.55633803</v>
      </c>
      <c r="E60" s="150">
        <v>0</v>
      </c>
      <c r="F60" s="150">
        <v>0.65416021128502999</v>
      </c>
      <c r="G60" s="150">
        <v>38.345070422535201</v>
      </c>
      <c r="H60" s="150">
        <v>45.998732394366201</v>
      </c>
      <c r="I60" s="150">
        <v>0</v>
      </c>
      <c r="J60" s="150">
        <v>11.104014084507</v>
      </c>
      <c r="K60" s="150">
        <v>10587.798968634001</v>
      </c>
      <c r="L60" s="150">
        <v>1209.20815865493</v>
      </c>
      <c r="M60" s="150">
        <v>1483.8139447793101</v>
      </c>
      <c r="N60" s="150">
        <v>0.40855938352388699</v>
      </c>
      <c r="O60" s="150">
        <v>0.160875912846519</v>
      </c>
      <c r="P60" s="150">
        <v>1.2463050656203801E-3</v>
      </c>
      <c r="Q60" s="150">
        <v>8628.3411340864495</v>
      </c>
      <c r="R60" s="150">
        <v>80.215985915492993</v>
      </c>
      <c r="S60" s="150">
        <v>52242.223444274998</v>
      </c>
      <c r="T60" s="150">
        <v>13.0988782924973</v>
      </c>
      <c r="U60" s="150">
        <v>15.074403747013999</v>
      </c>
      <c r="V60" s="150">
        <v>11.657394366197201</v>
      </c>
      <c r="W60" s="150">
        <v>103.728854036306</v>
      </c>
      <c r="X60" s="150">
        <v>0.113674136149317</v>
      </c>
      <c r="Y60" s="150">
        <v>0.16185635632671799</v>
      </c>
      <c r="Z60" s="150">
        <v>0.28036371357769901</v>
      </c>
      <c r="AA60" s="150">
        <v>188.373617778376</v>
      </c>
      <c r="AB60" s="150">
        <v>6.96091683012743</v>
      </c>
      <c r="AC60" s="150">
        <v>1.7981847492921199</v>
      </c>
      <c r="AD60" s="150">
        <v>3.0607867748678599</v>
      </c>
      <c r="AE60" s="150">
        <v>1.3775133637707599</v>
      </c>
      <c r="AF60" s="150">
        <v>91.852112676056294</v>
      </c>
      <c r="AG60" s="150">
        <v>4.0767913340491298E-2</v>
      </c>
      <c r="AH60" s="150">
        <v>6.73908450704225</v>
      </c>
      <c r="AI60" s="150">
        <v>2.9183898566005402</v>
      </c>
      <c r="AJ60" s="150">
        <v>1888.0100704224301</v>
      </c>
      <c r="AK60" s="150">
        <v>0.47129731390038598</v>
      </c>
      <c r="AL60" s="150">
        <v>12802852.8950704</v>
      </c>
      <c r="AM60" s="150">
        <v>1209.20815865493</v>
      </c>
    </row>
    <row r="61" spans="1:39" ht="14.5" x14ac:dyDescent="0.35">
      <c r="A61" t="s">
        <v>335</v>
      </c>
      <c r="B61" s="150">
        <v>354629.62184873997</v>
      </c>
      <c r="C61" s="150">
        <v>0.152971632533624</v>
      </c>
      <c r="D61" s="150">
        <v>360331.56302520999</v>
      </c>
      <c r="E61" s="150">
        <v>2.86057772296273E-3</v>
      </c>
      <c r="F61" s="150">
        <v>0.63977709774845704</v>
      </c>
      <c r="G61" s="150">
        <v>56.89</v>
      </c>
      <c r="H61" s="150">
        <v>154.40386554621799</v>
      </c>
      <c r="I61" s="150">
        <v>11.2505042016807</v>
      </c>
      <c r="J61" s="150">
        <v>-116.899831932773</v>
      </c>
      <c r="K61" s="150">
        <v>11215.836349224001</v>
      </c>
      <c r="L61" s="150">
        <v>2261.98770904202</v>
      </c>
      <c r="M61" s="150">
        <v>3050.6134214745598</v>
      </c>
      <c r="N61" s="150">
        <v>0.72326143303141399</v>
      </c>
      <c r="O61" s="150">
        <v>0.19974429516453801</v>
      </c>
      <c r="P61" s="150">
        <v>1.0402095321141601E-3</v>
      </c>
      <c r="Q61" s="150">
        <v>8316.3877107406097</v>
      </c>
      <c r="R61" s="150">
        <v>145.54025210084001</v>
      </c>
      <c r="S61" s="150">
        <v>53687.055786928897</v>
      </c>
      <c r="T61" s="150">
        <v>12.977206340444701</v>
      </c>
      <c r="U61" s="150">
        <v>15.5420076328764</v>
      </c>
      <c r="V61" s="150">
        <v>19.8215966386555</v>
      </c>
      <c r="W61" s="150">
        <v>114.11733122602</v>
      </c>
      <c r="X61" s="150">
        <v>0.107604605894913</v>
      </c>
      <c r="Y61" s="150">
        <v>0.21208798338173701</v>
      </c>
      <c r="Z61" s="150">
        <v>0.32153434768533501</v>
      </c>
      <c r="AA61" s="150">
        <v>163.84783915394999</v>
      </c>
      <c r="AB61" s="150">
        <v>7.0442923520713396</v>
      </c>
      <c r="AC61" s="150">
        <v>1.73503394862606</v>
      </c>
      <c r="AD61" s="150">
        <v>3.51142046772453</v>
      </c>
      <c r="AE61" s="150">
        <v>1.3962754320197099</v>
      </c>
      <c r="AF61" s="150">
        <v>99.865546218487395</v>
      </c>
      <c r="AG61" s="150">
        <v>2.31608350402932E-2</v>
      </c>
      <c r="AH61" s="150">
        <v>35.9631932773109</v>
      </c>
      <c r="AI61" s="150">
        <v>3.1365558808056302</v>
      </c>
      <c r="AJ61" s="150">
        <v>-92060.382184873597</v>
      </c>
      <c r="AK61" s="150">
        <v>0.611370583301588</v>
      </c>
      <c r="AL61" s="150">
        <v>25370083.968571398</v>
      </c>
      <c r="AM61" s="150">
        <v>2261.98770904202</v>
      </c>
    </row>
    <row r="62" spans="1:39" ht="14.5" x14ac:dyDescent="0.35">
      <c r="A62" t="s">
        <v>345</v>
      </c>
      <c r="B62" s="150">
        <v>-435456</v>
      </c>
      <c r="C62" s="150">
        <v>0.43505963743794701</v>
      </c>
      <c r="D62" s="150">
        <v>-410392</v>
      </c>
      <c r="E62" s="150">
        <v>3.2363061412754301E-3</v>
      </c>
      <c r="F62" s="150">
        <v>0.48837513029490298</v>
      </c>
      <c r="G62" s="150">
        <v>17.5</v>
      </c>
      <c r="H62" s="150">
        <v>20.828749999999999</v>
      </c>
      <c r="I62" s="150">
        <v>0</v>
      </c>
      <c r="J62" s="150">
        <v>44.256875000000001</v>
      </c>
      <c r="K62" s="150">
        <v>17864.1934853079</v>
      </c>
      <c r="L62" s="150">
        <v>836.11916193750005</v>
      </c>
      <c r="M62" s="150">
        <v>968.61722591744501</v>
      </c>
      <c r="N62" s="150">
        <v>0.36404965805909001</v>
      </c>
      <c r="O62" s="150">
        <v>0.128910371160776</v>
      </c>
      <c r="P62" s="150">
        <v>9.9245572613970105E-5</v>
      </c>
      <c r="Q62" s="150">
        <v>15420.533608079801</v>
      </c>
      <c r="R62" s="150">
        <v>61.6875</v>
      </c>
      <c r="S62" s="150">
        <v>57422.951722391103</v>
      </c>
      <c r="T62" s="150">
        <v>16.178318135764901</v>
      </c>
      <c r="U62" s="150">
        <v>13.5541100212766</v>
      </c>
      <c r="V62" s="150">
        <v>7.5625</v>
      </c>
      <c r="W62" s="150">
        <v>110.56121149586799</v>
      </c>
      <c r="X62" s="150">
        <v>0.10111049636133899</v>
      </c>
      <c r="Y62" s="150">
        <v>0.26332893084419801</v>
      </c>
      <c r="Z62" s="150">
        <v>0.37066416671367802</v>
      </c>
      <c r="AA62" s="150">
        <v>148.48362010064801</v>
      </c>
      <c r="AB62" s="150">
        <v>34.162917116391498</v>
      </c>
      <c r="AC62" s="150">
        <v>1.66986499194523</v>
      </c>
      <c r="AD62" s="150">
        <v>5.2062003826016898</v>
      </c>
      <c r="AE62" s="150">
        <v>1.4678475287486501</v>
      </c>
      <c r="AF62" s="150">
        <v>222.8125</v>
      </c>
      <c r="AG62" s="150">
        <v>5.5650684931506803E-3</v>
      </c>
      <c r="AH62" s="150">
        <v>2.395</v>
      </c>
      <c r="AI62" s="150">
        <v>3.48943308959061</v>
      </c>
      <c r="AJ62" s="150">
        <v>-88142.788750000094</v>
      </c>
      <c r="AK62" s="150">
        <v>0.48490147711382398</v>
      </c>
      <c r="AL62" s="150">
        <v>14936594.485625001</v>
      </c>
      <c r="AM62" s="150">
        <v>836.11916193750005</v>
      </c>
    </row>
    <row r="63" spans="1:39" ht="14.5" x14ac:dyDescent="0.35">
      <c r="A63" t="s">
        <v>274</v>
      </c>
      <c r="B63" s="150">
        <v>-8499.6896551724094</v>
      </c>
      <c r="C63" s="150">
        <v>0.34610195530593402</v>
      </c>
      <c r="D63" s="150">
        <v>112480.54022988499</v>
      </c>
      <c r="E63" s="150">
        <v>0</v>
      </c>
      <c r="F63" s="150">
        <v>0.72943854552226195</v>
      </c>
      <c r="G63" s="150">
        <v>12.130434782608701</v>
      </c>
      <c r="H63" s="150">
        <v>17.4031034482759</v>
      </c>
      <c r="I63" s="150">
        <v>0</v>
      </c>
      <c r="J63" s="150">
        <v>43.144827586206901</v>
      </c>
      <c r="K63" s="150">
        <v>12664.8179597007</v>
      </c>
      <c r="L63" s="150">
        <v>1354.76480186207</v>
      </c>
      <c r="M63" s="150">
        <v>1629.6768369123899</v>
      </c>
      <c r="N63" s="150">
        <v>0.34523791018606997</v>
      </c>
      <c r="O63" s="150">
        <v>0.164127248749427</v>
      </c>
      <c r="P63" s="150">
        <v>5.4713875118416995E-4</v>
      </c>
      <c r="Q63" s="150">
        <v>10528.375445465999</v>
      </c>
      <c r="R63" s="150">
        <v>80.7703448275862</v>
      </c>
      <c r="S63" s="150">
        <v>64907.325107940502</v>
      </c>
      <c r="T63" s="150">
        <v>12.7268742653358</v>
      </c>
      <c r="U63" s="150">
        <v>16.773047146870201</v>
      </c>
      <c r="V63" s="150">
        <v>14.0528735632184</v>
      </c>
      <c r="W63" s="150">
        <v>96.404823950597006</v>
      </c>
      <c r="X63" s="150">
        <v>0.124152697644506</v>
      </c>
      <c r="Y63" s="150">
        <v>0.12263539518757299</v>
      </c>
      <c r="Z63" s="150">
        <v>0.249870270729008</v>
      </c>
      <c r="AA63" s="150">
        <v>221.57724024452</v>
      </c>
      <c r="AB63" s="150">
        <v>6.3518805829308604</v>
      </c>
      <c r="AC63" s="150">
        <v>1.3777560155519399</v>
      </c>
      <c r="AD63" s="150">
        <v>3.08375829406988</v>
      </c>
      <c r="AE63" s="150">
        <v>0.86107092279423603</v>
      </c>
      <c r="AF63" s="150">
        <v>68.6666666666667</v>
      </c>
      <c r="AG63" s="150">
        <v>1.6139497190387101E-2</v>
      </c>
      <c r="AH63" s="150">
        <v>8.7091954022988496</v>
      </c>
      <c r="AI63" s="150">
        <v>3.8185137684375401</v>
      </c>
      <c r="AJ63" s="150">
        <v>-31052.316666666498</v>
      </c>
      <c r="AK63" s="150">
        <v>0.50568041940859898</v>
      </c>
      <c r="AL63" s="150">
        <v>17157849.593793102</v>
      </c>
      <c r="AM63" s="150">
        <v>1354.76480186207</v>
      </c>
    </row>
    <row r="64" spans="1:39" ht="14.5" x14ac:dyDescent="0.35">
      <c r="A64" t="s">
        <v>384</v>
      </c>
      <c r="B64" s="150">
        <v>-278421.24193548399</v>
      </c>
      <c r="C64" s="150">
        <v>0.59987748843171096</v>
      </c>
      <c r="D64" s="150">
        <v>-494031.72580645198</v>
      </c>
      <c r="E64" s="150">
        <v>0</v>
      </c>
      <c r="F64" s="150">
        <v>0.66109713417296101</v>
      </c>
      <c r="G64" s="150">
        <v>34.209677419354797</v>
      </c>
      <c r="H64" s="150">
        <v>13.2924193548387</v>
      </c>
      <c r="I64" s="150">
        <v>0</v>
      </c>
      <c r="J64" s="150">
        <v>1.0217741935483799</v>
      </c>
      <c r="K64" s="150">
        <v>12419.802884500101</v>
      </c>
      <c r="L64" s="150">
        <v>911.29650980645204</v>
      </c>
      <c r="M64" s="150">
        <v>1098.3148734674901</v>
      </c>
      <c r="N64" s="150">
        <v>0.36536874555090698</v>
      </c>
      <c r="O64" s="150">
        <v>0.17818100627151401</v>
      </c>
      <c r="P64" s="150">
        <v>2.5893546673068099E-3</v>
      </c>
      <c r="Q64" s="150">
        <v>10304.9893018353</v>
      </c>
      <c r="R64" s="150">
        <v>66.841935483870998</v>
      </c>
      <c r="S64" s="150">
        <v>53910.909068095199</v>
      </c>
      <c r="T64" s="150">
        <v>14.364895516625699</v>
      </c>
      <c r="U64" s="150">
        <v>13.633604461174601</v>
      </c>
      <c r="V64" s="150">
        <v>8.4032258064516103</v>
      </c>
      <c r="W64" s="150">
        <v>108.446033796545</v>
      </c>
      <c r="X64" s="150">
        <v>0.109013227635349</v>
      </c>
      <c r="Y64" s="150">
        <v>0.190557056206419</v>
      </c>
      <c r="Z64" s="150">
        <v>0.301939411811259</v>
      </c>
      <c r="AA64" s="150">
        <v>222.84885864416</v>
      </c>
      <c r="AB64" s="150">
        <v>6.7097428323270298</v>
      </c>
      <c r="AC64" s="150">
        <v>1.4900426684169099</v>
      </c>
      <c r="AD64" s="150">
        <v>2.4193021842664999</v>
      </c>
      <c r="AE64" s="150">
        <v>1.47613703029737</v>
      </c>
      <c r="AF64" s="150">
        <v>124.467741935484</v>
      </c>
      <c r="AG64" s="150">
        <v>1.6772501469020901E-2</v>
      </c>
      <c r="AH64" s="150">
        <v>3.95</v>
      </c>
      <c r="AI64" s="150">
        <v>4.0940623872558</v>
      </c>
      <c r="AJ64" s="150">
        <v>-21968.027741935501</v>
      </c>
      <c r="AK64" s="150">
        <v>0.49893112577041998</v>
      </c>
      <c r="AL64" s="150">
        <v>11318123.021129001</v>
      </c>
      <c r="AM64" s="150">
        <v>911.29650980645204</v>
      </c>
    </row>
    <row r="65" spans="1:39" ht="14.5" x14ac:dyDescent="0.35">
      <c r="A65" t="s">
        <v>252</v>
      </c>
      <c r="B65" s="150">
        <v>-97587.746031746006</v>
      </c>
      <c r="C65" s="150">
        <v>0.13872128530725999</v>
      </c>
      <c r="D65" s="150">
        <v>134134.25396825399</v>
      </c>
      <c r="E65" s="150">
        <v>2.5464006850900899E-2</v>
      </c>
      <c r="F65" s="150">
        <v>0.72229254196008297</v>
      </c>
      <c r="G65" s="150">
        <v>43.269841269841301</v>
      </c>
      <c r="H65" s="150">
        <v>24.991111111111099</v>
      </c>
      <c r="I65" s="150">
        <v>0</v>
      </c>
      <c r="J65" s="150">
        <v>32.592857142857198</v>
      </c>
      <c r="K65" s="150">
        <v>13102.411446067101</v>
      </c>
      <c r="L65" s="150">
        <v>1385.9120952222199</v>
      </c>
      <c r="M65" s="150">
        <v>1848.29910359263</v>
      </c>
      <c r="N65" s="150">
        <v>0.80015953045511601</v>
      </c>
      <c r="O65" s="150">
        <v>0.16053044475095099</v>
      </c>
      <c r="P65" s="150">
        <v>2.156115584075E-4</v>
      </c>
      <c r="Q65" s="150">
        <v>9824.5951991138209</v>
      </c>
      <c r="R65" s="150">
        <v>94.703968253968199</v>
      </c>
      <c r="S65" s="150">
        <v>55707.123775842898</v>
      </c>
      <c r="T65" s="150">
        <v>14.7616214268355</v>
      </c>
      <c r="U65" s="150">
        <v>14.634150192161</v>
      </c>
      <c r="V65" s="150">
        <v>11.120634920634901</v>
      </c>
      <c r="W65" s="150">
        <v>124.625266912646</v>
      </c>
      <c r="X65" s="150">
        <v>9.4556559834015896E-2</v>
      </c>
      <c r="Y65" s="150">
        <v>0.18464752563068801</v>
      </c>
      <c r="Z65" s="150">
        <v>0.34943787640939999</v>
      </c>
      <c r="AA65" s="150">
        <v>193.408244520621</v>
      </c>
      <c r="AB65" s="150">
        <v>6.98859237221642</v>
      </c>
      <c r="AC65" s="150">
        <v>1.69319525787664</v>
      </c>
      <c r="AD65" s="150">
        <v>2.58032923766577</v>
      </c>
      <c r="AE65" s="150">
        <v>1.4715862579677701</v>
      </c>
      <c r="AF65" s="150">
        <v>97.190476190476204</v>
      </c>
      <c r="AG65" s="150">
        <v>1.6211486240647301E-2</v>
      </c>
      <c r="AH65" s="150">
        <v>9.0171428571428596</v>
      </c>
      <c r="AI65" s="150">
        <v>2.50263374372265</v>
      </c>
      <c r="AJ65" s="150">
        <v>-37128.826031746001</v>
      </c>
      <c r="AK65" s="150">
        <v>0.67011536363379998</v>
      </c>
      <c r="AL65" s="150">
        <v>18158790.499682501</v>
      </c>
      <c r="AM65" s="150">
        <v>1385.9120952222199</v>
      </c>
    </row>
    <row r="66" spans="1:39" ht="14.5" x14ac:dyDescent="0.35">
      <c r="A66" t="s">
        <v>147</v>
      </c>
      <c r="B66" s="150">
        <v>564566.75409836101</v>
      </c>
      <c r="C66" s="150">
        <v>0.70889407184700703</v>
      </c>
      <c r="D66" s="150">
        <v>532190</v>
      </c>
      <c r="E66" s="150">
        <v>1.7991338776245199E-2</v>
      </c>
      <c r="F66" s="150">
        <v>0.73953691408217903</v>
      </c>
      <c r="G66" s="150">
        <v>62.546511627907002</v>
      </c>
      <c r="H66" s="150">
        <v>51.1294186046512</v>
      </c>
      <c r="I66" s="150">
        <v>0</v>
      </c>
      <c r="J66" s="150">
        <v>22.426976744186099</v>
      </c>
      <c r="K66" s="150">
        <v>11780.4490574796</v>
      </c>
      <c r="L66" s="150">
        <v>1947.5416538372101</v>
      </c>
      <c r="M66" s="150">
        <v>2359.0904673021601</v>
      </c>
      <c r="N66" s="150">
        <v>0.37926585154186099</v>
      </c>
      <c r="O66" s="150">
        <v>0.157742551571182</v>
      </c>
      <c r="P66" s="150">
        <v>2.4075760188014298E-3</v>
      </c>
      <c r="Q66" s="150">
        <v>9725.3223470426201</v>
      </c>
      <c r="R66" s="150">
        <v>122.30488372092999</v>
      </c>
      <c r="S66" s="150">
        <v>63021.144605265901</v>
      </c>
      <c r="T66" s="150">
        <v>13.0465040662774</v>
      </c>
      <c r="U66" s="150">
        <v>15.923662200448399</v>
      </c>
      <c r="V66" s="150">
        <v>14.383720930232601</v>
      </c>
      <c r="W66" s="150">
        <v>135.39901554567501</v>
      </c>
      <c r="X66" s="150">
        <v>0.109990252987911</v>
      </c>
      <c r="Y66" s="150">
        <v>0.16998345071403001</v>
      </c>
      <c r="Z66" s="150">
        <v>0.28546706347782502</v>
      </c>
      <c r="AA66" s="150">
        <v>163.988856042035</v>
      </c>
      <c r="AB66" s="150">
        <v>6.48458755889635</v>
      </c>
      <c r="AC66" s="150">
        <v>1.3986724967770501</v>
      </c>
      <c r="AD66" s="150">
        <v>3.0375268872599701</v>
      </c>
      <c r="AE66" s="150">
        <v>1.7187501202138</v>
      </c>
      <c r="AF66" s="150">
        <v>145.03488372093</v>
      </c>
      <c r="AG66" s="150">
        <v>1.8543555179072298E-2</v>
      </c>
      <c r="AH66" s="150">
        <v>14.676976744186099</v>
      </c>
      <c r="AI66" s="150">
        <v>3.0091154830460201</v>
      </c>
      <c r="AJ66" s="150">
        <v>30744.6731395348</v>
      </c>
      <c r="AK66" s="150">
        <v>0.54078432567791102</v>
      </c>
      <c r="AL66" s="150">
        <v>22942915.240348801</v>
      </c>
      <c r="AM66" s="150">
        <v>1947.5416538372101</v>
      </c>
    </row>
    <row r="67" spans="1:39" ht="14.5" x14ac:dyDescent="0.35">
      <c r="A67" t="s">
        <v>649</v>
      </c>
      <c r="B67" s="150">
        <v>-475537.954545455</v>
      </c>
      <c r="C67" s="150">
        <v>0.38612766615517602</v>
      </c>
      <c r="D67" s="150">
        <v>-393534.227272727</v>
      </c>
      <c r="E67" s="150">
        <v>1.05532236903675E-2</v>
      </c>
      <c r="F67" s="150">
        <v>0.70193611566608705</v>
      </c>
      <c r="G67" s="150">
        <v>29</v>
      </c>
      <c r="H67" s="150">
        <v>20.196969696969699</v>
      </c>
      <c r="I67" s="150">
        <v>0</v>
      </c>
      <c r="J67" s="150">
        <v>-18.334393939393902</v>
      </c>
      <c r="K67" s="150">
        <v>12571.165827196201</v>
      </c>
      <c r="L67" s="150">
        <v>1152.8339030909101</v>
      </c>
      <c r="M67" s="150">
        <v>1587.1994243333099</v>
      </c>
      <c r="N67" s="150">
        <v>0.98736439424802303</v>
      </c>
      <c r="O67" s="150">
        <v>0.16907661340364399</v>
      </c>
      <c r="P67" s="150">
        <v>0</v>
      </c>
      <c r="Q67" s="150">
        <v>9130.8413705210296</v>
      </c>
      <c r="R67" s="150">
        <v>73.870757575757594</v>
      </c>
      <c r="S67" s="150">
        <v>59075.500956830801</v>
      </c>
      <c r="T67" s="150">
        <v>12.644114311030499</v>
      </c>
      <c r="U67" s="150">
        <v>15.606092869815599</v>
      </c>
      <c r="V67" s="150">
        <v>9.7878787878787907</v>
      </c>
      <c r="W67" s="150">
        <v>117.78179195665599</v>
      </c>
      <c r="X67" s="150">
        <v>0.11445767492937001</v>
      </c>
      <c r="Y67" s="150">
        <v>0.187660078227358</v>
      </c>
      <c r="Z67" s="150">
        <v>0.306647468533706</v>
      </c>
      <c r="AA67" s="150">
        <v>205.57888035290901</v>
      </c>
      <c r="AB67" s="150">
        <v>6.4756552111867798</v>
      </c>
      <c r="AC67" s="150">
        <v>1.3819797846653801</v>
      </c>
      <c r="AD67" s="150">
        <v>3.38066082048408</v>
      </c>
      <c r="AE67" s="150">
        <v>1.1797056850216401</v>
      </c>
      <c r="AF67" s="150">
        <v>119.984848484848</v>
      </c>
      <c r="AG67" s="150">
        <v>1.93235278777447E-2</v>
      </c>
      <c r="AH67" s="150">
        <v>6.0622727272727301</v>
      </c>
      <c r="AI67" s="150">
        <v>2.8811014784308302</v>
      </c>
      <c r="AJ67" s="150">
        <v>-146659.476515152</v>
      </c>
      <c r="AK67" s="150">
        <v>0.64021432092856601</v>
      </c>
      <c r="AL67" s="150">
        <v>14492466.1669697</v>
      </c>
      <c r="AM67" s="150">
        <v>1152.8339030909101</v>
      </c>
    </row>
    <row r="68" spans="1:39" ht="14.5" x14ac:dyDescent="0.35">
      <c r="A68" t="s">
        <v>210</v>
      </c>
      <c r="B68" s="150">
        <v>96169.505494505502</v>
      </c>
      <c r="C68" s="150">
        <v>0.274322795039176</v>
      </c>
      <c r="D68" s="150">
        <v>113084.92307692301</v>
      </c>
      <c r="E68" s="150">
        <v>3.4551238225812501E-3</v>
      </c>
      <c r="F68" s="150">
        <v>0.77328672948042398</v>
      </c>
      <c r="G68" s="150">
        <v>39.741573033707901</v>
      </c>
      <c r="H68" s="150">
        <v>74.765897435897401</v>
      </c>
      <c r="I68" s="150">
        <v>0</v>
      </c>
      <c r="J68" s="150">
        <v>-11.3573626373626</v>
      </c>
      <c r="K68" s="150">
        <v>11918.728189032399</v>
      </c>
      <c r="L68" s="150">
        <v>1805.0488699047601</v>
      </c>
      <c r="M68" s="150">
        <v>2192.05058897548</v>
      </c>
      <c r="N68" s="150">
        <v>0.36257466092957602</v>
      </c>
      <c r="O68" s="150">
        <v>0.14112080817630299</v>
      </c>
      <c r="P68" s="150">
        <v>8.8423135762785397E-3</v>
      </c>
      <c r="Q68" s="150">
        <v>9814.50289355327</v>
      </c>
      <c r="R68" s="150">
        <v>121.280805860806</v>
      </c>
      <c r="S68" s="150">
        <v>62475.521732932299</v>
      </c>
      <c r="T68" s="150">
        <v>14.0278396093466</v>
      </c>
      <c r="U68" s="150">
        <v>14.8832196248466</v>
      </c>
      <c r="V68" s="150">
        <v>12.2369230769231</v>
      </c>
      <c r="W68" s="150">
        <v>147.508393944945</v>
      </c>
      <c r="X68" s="150">
        <v>0.112640732426948</v>
      </c>
      <c r="Y68" s="150">
        <v>0.174818915514588</v>
      </c>
      <c r="Z68" s="150">
        <v>0.29233562624572401</v>
      </c>
      <c r="AA68" s="150">
        <v>175.91119516119099</v>
      </c>
      <c r="AB68" s="150">
        <v>6.6795729588387696</v>
      </c>
      <c r="AC68" s="150">
        <v>1.2060590433707901</v>
      </c>
      <c r="AD68" s="150">
        <v>3.2116172034711301</v>
      </c>
      <c r="AE68" s="150">
        <v>1.02748111116103</v>
      </c>
      <c r="AF68" s="150">
        <v>46.912087912087898</v>
      </c>
      <c r="AG68" s="150">
        <v>3.84940374201986E-2</v>
      </c>
      <c r="AH68" s="150">
        <v>30.225238095238101</v>
      </c>
      <c r="AI68" s="150">
        <v>3.85858489199292</v>
      </c>
      <c r="AJ68" s="150">
        <v>-8715.1841758239298</v>
      </c>
      <c r="AK68" s="150">
        <v>0.389381166748754</v>
      </c>
      <c r="AL68" s="150">
        <v>21513886.848315001</v>
      </c>
      <c r="AM68" s="150">
        <v>1805.0488699047601</v>
      </c>
    </row>
    <row r="69" spans="1:39" ht="14.5" x14ac:dyDescent="0.35">
      <c r="A69" t="s">
        <v>171</v>
      </c>
      <c r="B69" s="150">
        <v>136153.56488549599</v>
      </c>
      <c r="C69" s="150">
        <v>0.58618636597331597</v>
      </c>
      <c r="D69" s="150">
        <v>694504.56488549605</v>
      </c>
      <c r="E69" s="150">
        <v>6.4815635001393103E-3</v>
      </c>
      <c r="F69" s="150">
        <v>0.70280284866839005</v>
      </c>
      <c r="G69" s="150">
        <v>70.175572519084</v>
      </c>
      <c r="H69" s="150">
        <v>21.242824427480901</v>
      </c>
      <c r="I69" s="150">
        <v>0</v>
      </c>
      <c r="J69" s="150">
        <v>-13.044503816793901</v>
      </c>
      <c r="K69" s="150">
        <v>12140.858963593701</v>
      </c>
      <c r="L69" s="150">
        <v>1081.6321290458</v>
      </c>
      <c r="M69" s="150">
        <v>1277.5773495590099</v>
      </c>
      <c r="N69" s="150">
        <v>0.39640502149009599</v>
      </c>
      <c r="O69" s="150">
        <v>0.132225250042939</v>
      </c>
      <c r="P69" s="150">
        <v>3.41776819850109E-3</v>
      </c>
      <c r="Q69" s="150">
        <v>10278.785181789101</v>
      </c>
      <c r="R69" s="150">
        <v>72.4911450381679</v>
      </c>
      <c r="S69" s="150">
        <v>56519.102182524999</v>
      </c>
      <c r="T69" s="150">
        <v>15.132988077512</v>
      </c>
      <c r="U69" s="150">
        <v>14.9208862472279</v>
      </c>
      <c r="V69" s="150">
        <v>9.19847328244275</v>
      </c>
      <c r="W69" s="150">
        <v>117.588223157676</v>
      </c>
      <c r="X69" s="150">
        <v>0.114011644100574</v>
      </c>
      <c r="Y69" s="150">
        <v>0.17762731252195199</v>
      </c>
      <c r="Z69" s="150">
        <v>0.29883505824879403</v>
      </c>
      <c r="AA69" s="150">
        <v>205.17920454444101</v>
      </c>
      <c r="AB69" s="150">
        <v>6.3722190863204897</v>
      </c>
      <c r="AC69" s="150">
        <v>1.0328367512625201</v>
      </c>
      <c r="AD69" s="150">
        <v>2.8340150825056298</v>
      </c>
      <c r="AE69" s="150">
        <v>1.4522674580808499</v>
      </c>
      <c r="AF69" s="150">
        <v>82.091603053435094</v>
      </c>
      <c r="AG69" s="150">
        <v>4.0869287461385096E-3</v>
      </c>
      <c r="AH69" s="150">
        <v>7.9798473282442703</v>
      </c>
      <c r="AI69" s="150">
        <v>4.71860719426431</v>
      </c>
      <c r="AJ69" s="150">
        <v>-66726.025496183094</v>
      </c>
      <c r="AK69" s="150">
        <v>0.42258503597344099</v>
      </c>
      <c r="AL69" s="150">
        <v>13131943.129236599</v>
      </c>
      <c r="AM69" s="150">
        <v>1081.6321290458</v>
      </c>
    </row>
    <row r="70" spans="1:39" ht="14.5" x14ac:dyDescent="0.35">
      <c r="A70" t="s">
        <v>665</v>
      </c>
      <c r="B70" s="150">
        <v>53327.144927536203</v>
      </c>
      <c r="C70" s="150">
        <v>0.60190605607104597</v>
      </c>
      <c r="D70" s="150">
        <v>76822.0869565217</v>
      </c>
      <c r="E70" s="150">
        <v>5.4468467238299599E-4</v>
      </c>
      <c r="F70" s="150">
        <v>0.72080975921574597</v>
      </c>
      <c r="G70" s="150">
        <v>20.845588235294102</v>
      </c>
      <c r="H70" s="150">
        <v>6.3371653543307103</v>
      </c>
      <c r="I70" s="150">
        <v>0</v>
      </c>
      <c r="J70" s="150">
        <v>-4.8500724637681101</v>
      </c>
      <c r="K70" s="150">
        <v>11601.114689525</v>
      </c>
      <c r="L70" s="150">
        <v>697.33425663768105</v>
      </c>
      <c r="M70" s="150">
        <v>835.03840806587596</v>
      </c>
      <c r="N70" s="150">
        <v>0.22481520300883401</v>
      </c>
      <c r="O70" s="150">
        <v>0.14873816532315601</v>
      </c>
      <c r="P70" s="150">
        <v>2.07402877146427E-3</v>
      </c>
      <c r="Q70" s="150">
        <v>9688.0031026670895</v>
      </c>
      <c r="R70" s="150">
        <v>52.752608695652199</v>
      </c>
      <c r="S70" s="150">
        <v>54427.791042684803</v>
      </c>
      <c r="T70" s="150">
        <v>19.0415749753429</v>
      </c>
      <c r="U70" s="150">
        <v>13.2189530315143</v>
      </c>
      <c r="V70" s="150">
        <v>4.5894202898550702</v>
      </c>
      <c r="W70" s="150">
        <v>151.94386493194801</v>
      </c>
      <c r="X70" s="150">
        <v>0.108392215310009</v>
      </c>
      <c r="Y70" s="150">
        <v>0.196900241217428</v>
      </c>
      <c r="Z70" s="150">
        <v>0.31869356983543501</v>
      </c>
      <c r="AA70" s="150">
        <v>215.446260585868</v>
      </c>
      <c r="AB70" s="150">
        <v>6.07207792106942</v>
      </c>
      <c r="AC70" s="150">
        <v>1.3439249858147799</v>
      </c>
      <c r="AD70" s="150">
        <v>2.6877020985824802</v>
      </c>
      <c r="AE70" s="150">
        <v>1.1489143266256501</v>
      </c>
      <c r="AF70" s="150">
        <v>63.376811594202898</v>
      </c>
      <c r="AG70" s="150">
        <v>6.8764370632744307E-2</v>
      </c>
      <c r="AH70" s="150">
        <v>5.0086956521739099</v>
      </c>
      <c r="AI70" s="150">
        <v>3.95321793095545</v>
      </c>
      <c r="AJ70" s="150">
        <v>-12689.2612318841</v>
      </c>
      <c r="AK70" s="150">
        <v>0.61399383885500003</v>
      </c>
      <c r="AL70" s="150">
        <v>8089854.6881884104</v>
      </c>
      <c r="AM70" s="150">
        <v>697.33425663768105</v>
      </c>
    </row>
    <row r="71" spans="1:39" ht="14.5" x14ac:dyDescent="0.35">
      <c r="A71" t="s">
        <v>228</v>
      </c>
      <c r="B71" s="150">
        <v>217173.32599118899</v>
      </c>
      <c r="C71" s="150">
        <v>0.34700828592069599</v>
      </c>
      <c r="D71" s="150">
        <v>219458.84581497801</v>
      </c>
      <c r="E71" s="150">
        <v>3.7712776693749998E-3</v>
      </c>
      <c r="F71" s="150">
        <v>0.68904568199720195</v>
      </c>
      <c r="G71" s="150">
        <v>68.312775330396505</v>
      </c>
      <c r="H71" s="150">
        <v>199.503920704845</v>
      </c>
      <c r="I71" s="150">
        <v>18.327973568281902</v>
      </c>
      <c r="J71" s="150">
        <v>-53.162246696035098</v>
      </c>
      <c r="K71" s="150">
        <v>11984.764529780799</v>
      </c>
      <c r="L71" s="150">
        <v>1881.3917844273101</v>
      </c>
      <c r="M71" s="150">
        <v>2423.5350597522201</v>
      </c>
      <c r="N71" s="150">
        <v>0.54953051889303794</v>
      </c>
      <c r="O71" s="150">
        <v>0.173876760866186</v>
      </c>
      <c r="P71" s="150">
        <v>1.9636727666998101E-3</v>
      </c>
      <c r="Q71" s="150">
        <v>9303.7802089526504</v>
      </c>
      <c r="R71" s="150">
        <v>129.555991189427</v>
      </c>
      <c r="S71" s="150">
        <v>53141.6998525292</v>
      </c>
      <c r="T71" s="150">
        <v>15.2417218959639</v>
      </c>
      <c r="U71" s="150">
        <v>14.521843159506901</v>
      </c>
      <c r="V71" s="150">
        <v>16.136872246696001</v>
      </c>
      <c r="W71" s="150">
        <v>116.58961883474799</v>
      </c>
      <c r="X71" s="150">
        <v>0.12576815162535199</v>
      </c>
      <c r="Y71" s="150">
        <v>0.201319092386958</v>
      </c>
      <c r="Z71" s="150">
        <v>0.33072624767985498</v>
      </c>
      <c r="AA71" s="150">
        <v>207.45541887419901</v>
      </c>
      <c r="AB71" s="150">
        <v>5.3291521426199404</v>
      </c>
      <c r="AC71" s="150">
        <v>1.1247846111326201</v>
      </c>
      <c r="AD71" s="150">
        <v>2.8429061387754699</v>
      </c>
      <c r="AE71" s="150">
        <v>1.0839498584904701</v>
      </c>
      <c r="AF71" s="150">
        <v>63.7356828193833</v>
      </c>
      <c r="AG71" s="150">
        <v>4.5001621634288697E-2</v>
      </c>
      <c r="AH71" s="150">
        <v>25.492422907489001</v>
      </c>
      <c r="AI71" s="150">
        <v>3.0929523925332698</v>
      </c>
      <c r="AJ71" s="150">
        <v>23128.509999999798</v>
      </c>
      <c r="AK71" s="150">
        <v>0.54669788658444396</v>
      </c>
      <c r="AL71" s="150">
        <v>22548037.524625599</v>
      </c>
      <c r="AM71" s="150">
        <v>1881.3917844273101</v>
      </c>
    </row>
    <row r="72" spans="1:39" ht="14.5" x14ac:dyDescent="0.35">
      <c r="A72" t="s">
        <v>143</v>
      </c>
      <c r="B72" s="150">
        <v>-18287.860759493698</v>
      </c>
      <c r="C72" s="150">
        <v>0.443660894269719</v>
      </c>
      <c r="D72" s="150">
        <v>4219.1582278481001</v>
      </c>
      <c r="E72" s="150">
        <v>9.8396345442083796E-3</v>
      </c>
      <c r="F72" s="150">
        <v>0.69469411303666395</v>
      </c>
      <c r="G72" s="150">
        <v>14.4873417721519</v>
      </c>
      <c r="H72" s="150">
        <v>26.812594936708901</v>
      </c>
      <c r="I72" s="150">
        <v>0</v>
      </c>
      <c r="J72" s="150">
        <v>54.655253164556797</v>
      </c>
      <c r="K72" s="150">
        <v>11186.615859548499</v>
      </c>
      <c r="L72" s="150">
        <v>1476.2081683480999</v>
      </c>
      <c r="M72" s="150">
        <v>1841.65813575878</v>
      </c>
      <c r="N72" s="150">
        <v>0.67305549829551603</v>
      </c>
      <c r="O72" s="150">
        <v>0.13199109533039999</v>
      </c>
      <c r="P72" s="150">
        <v>1.2096589936499301E-3</v>
      </c>
      <c r="Q72" s="150">
        <v>8966.7964902911608</v>
      </c>
      <c r="R72" s="150">
        <v>92.615822784810106</v>
      </c>
      <c r="S72" s="150">
        <v>59238.716492520398</v>
      </c>
      <c r="T72" s="150">
        <v>13.2017385005433</v>
      </c>
      <c r="U72" s="150">
        <v>15.939049332618</v>
      </c>
      <c r="V72" s="150">
        <v>11.376582278480999</v>
      </c>
      <c r="W72" s="150">
        <v>129.75849268372701</v>
      </c>
      <c r="X72" s="150">
        <v>0.10835612399470899</v>
      </c>
      <c r="Y72" s="150">
        <v>0.17533311614099301</v>
      </c>
      <c r="Z72" s="150">
        <v>0.30356509188057701</v>
      </c>
      <c r="AA72" s="150">
        <v>177.869107314144</v>
      </c>
      <c r="AB72" s="150">
        <v>5.8541766680890603</v>
      </c>
      <c r="AC72" s="150">
        <v>1.33900623479786</v>
      </c>
      <c r="AD72" s="150">
        <v>2.39326286678059</v>
      </c>
      <c r="AE72" s="150">
        <v>1.27487625708237</v>
      </c>
      <c r="AF72" s="150">
        <v>86.601265822784796</v>
      </c>
      <c r="AG72" s="150">
        <v>2.1586806759311E-2</v>
      </c>
      <c r="AH72" s="150">
        <v>13.376835443038001</v>
      </c>
      <c r="AI72" s="150">
        <v>2.9714861239879502</v>
      </c>
      <c r="AJ72" s="150">
        <v>-69556.581582278799</v>
      </c>
      <c r="AK72" s="150">
        <v>0.55624890024941898</v>
      </c>
      <c r="AL72" s="150">
        <v>16513773.708038</v>
      </c>
      <c r="AM72" s="150">
        <v>1476.2081683480999</v>
      </c>
    </row>
    <row r="73" spans="1:39" ht="14.5" x14ac:dyDescent="0.35">
      <c r="A73" t="s">
        <v>185</v>
      </c>
      <c r="B73" s="150">
        <v>110414.689655172</v>
      </c>
      <c r="C73" s="150">
        <v>0.28120390983726501</v>
      </c>
      <c r="D73" s="150">
        <v>77791.482758620696</v>
      </c>
      <c r="E73" s="150">
        <v>1.5747300194351398E-2</v>
      </c>
      <c r="F73" s="150">
        <v>0.70820591205576</v>
      </c>
      <c r="G73" s="150">
        <v>36.266666666666701</v>
      </c>
      <c r="H73" s="150">
        <v>46.548045977011498</v>
      </c>
      <c r="I73" s="150">
        <v>0</v>
      </c>
      <c r="J73" s="150">
        <v>3.7290804597701301</v>
      </c>
      <c r="K73" s="150">
        <v>11628.9616629702</v>
      </c>
      <c r="L73" s="150">
        <v>1467.23550688506</v>
      </c>
      <c r="M73" s="150">
        <v>1766.19962335318</v>
      </c>
      <c r="N73" s="150">
        <v>0.483669543683929</v>
      </c>
      <c r="O73" s="150">
        <v>0.13277469462377001</v>
      </c>
      <c r="P73" s="150">
        <v>6.2704234513561502E-3</v>
      </c>
      <c r="Q73" s="150">
        <v>9660.5305733909208</v>
      </c>
      <c r="R73" s="150">
        <v>82.953333333333305</v>
      </c>
      <c r="S73" s="150">
        <v>60578.652875041204</v>
      </c>
      <c r="T73" s="150">
        <v>13.971433876407501</v>
      </c>
      <c r="U73" s="150">
        <v>17.6874809959623</v>
      </c>
      <c r="V73" s="150">
        <v>13.6620689655172</v>
      </c>
      <c r="W73" s="150">
        <v>107.39482508749801</v>
      </c>
      <c r="X73" s="150">
        <v>0.112722060866986</v>
      </c>
      <c r="Y73" s="150">
        <v>0.16274607335733399</v>
      </c>
      <c r="Z73" s="150">
        <v>0.27931840724197798</v>
      </c>
      <c r="AA73" s="150">
        <v>186.809537337873</v>
      </c>
      <c r="AB73" s="150">
        <v>5.7221466290018697</v>
      </c>
      <c r="AC73" s="150">
        <v>1.61317165770463</v>
      </c>
      <c r="AD73" s="150">
        <v>2.6231985446534698</v>
      </c>
      <c r="AE73" s="150">
        <v>0.99613100085982398</v>
      </c>
      <c r="AF73" s="150">
        <v>98.091954022988503</v>
      </c>
      <c r="AG73" s="150">
        <v>2.7699131875531701E-2</v>
      </c>
      <c r="AH73" s="150">
        <v>7.0594252873563201</v>
      </c>
      <c r="AI73" s="150">
        <v>3.3277390052111899</v>
      </c>
      <c r="AJ73" s="150">
        <v>8955.2303448277507</v>
      </c>
      <c r="AK73" s="150">
        <v>0.61755302221883501</v>
      </c>
      <c r="AL73" s="150">
        <v>17062425.4601149</v>
      </c>
      <c r="AM73" s="150">
        <v>1467.23550688506</v>
      </c>
    </row>
    <row r="74" spans="1:39" ht="14.5" x14ac:dyDescent="0.35">
      <c r="A74" t="s">
        <v>250</v>
      </c>
      <c r="B74" s="150">
        <v>-20270.819354838699</v>
      </c>
      <c r="C74" s="150">
        <v>0.20637778392653</v>
      </c>
      <c r="D74" s="150">
        <v>35724.632258064499</v>
      </c>
      <c r="E74" s="150">
        <v>5.3046055550152399E-3</v>
      </c>
      <c r="F74" s="150">
        <v>0.65750835079985104</v>
      </c>
      <c r="G74" s="150">
        <v>18.362204724409398</v>
      </c>
      <c r="H74" s="150">
        <v>69.054340659340696</v>
      </c>
      <c r="I74" s="150">
        <v>5.1428571428571397</v>
      </c>
      <c r="J74" s="150">
        <v>-0.55071428571415004</v>
      </c>
      <c r="K74" s="150">
        <v>11374.3459441953</v>
      </c>
      <c r="L74" s="150">
        <v>1278.76685953846</v>
      </c>
      <c r="M74" s="150">
        <v>1685.2618771238999</v>
      </c>
      <c r="N74" s="150">
        <v>0.65164739985888898</v>
      </c>
      <c r="O74" s="150">
        <v>0.158845656082715</v>
      </c>
      <c r="P74" s="150">
        <v>1.5615170145337599E-3</v>
      </c>
      <c r="Q74" s="150">
        <v>8630.7872027495396</v>
      </c>
      <c r="R74" s="150">
        <v>92.501043956043901</v>
      </c>
      <c r="S74" s="150">
        <v>53846.175700422697</v>
      </c>
      <c r="T74" s="150">
        <v>13.0837252208024</v>
      </c>
      <c r="U74" s="150">
        <v>13.8243505678285</v>
      </c>
      <c r="V74" s="150">
        <v>10.393406593406599</v>
      </c>
      <c r="W74" s="150">
        <v>123.036354639458</v>
      </c>
      <c r="X74" s="150">
        <v>0.107099831124498</v>
      </c>
      <c r="Y74" s="150">
        <v>0.18302786671086599</v>
      </c>
      <c r="Z74" s="150">
        <v>0.29396648348219101</v>
      </c>
      <c r="AA74" s="150">
        <v>189.471082122654</v>
      </c>
      <c r="AB74" s="150">
        <v>6.2274522528463701</v>
      </c>
      <c r="AC74" s="150">
        <v>1.7497952187308501</v>
      </c>
      <c r="AD74" s="150">
        <v>3.4865359439921302</v>
      </c>
      <c r="AE74" s="150">
        <v>1.1930277726745899</v>
      </c>
      <c r="AF74" s="150">
        <v>66.313186813186803</v>
      </c>
      <c r="AG74" s="150">
        <v>2.7723456137572201E-2</v>
      </c>
      <c r="AH74" s="150">
        <v>16.1440659340659</v>
      </c>
      <c r="AI74" s="150">
        <v>3.1704170176178299</v>
      </c>
      <c r="AJ74" s="150">
        <v>27167.9593956034</v>
      </c>
      <c r="AK74" s="150">
        <v>0.54081622791075301</v>
      </c>
      <c r="AL74" s="150">
        <v>14545136.6423626</v>
      </c>
      <c r="AM74" s="150">
        <v>1278.76685953846</v>
      </c>
    </row>
    <row r="75" spans="1:39" ht="14.5" x14ac:dyDescent="0.35">
      <c r="A75" t="s">
        <v>181</v>
      </c>
      <c r="B75" s="150">
        <v>587092.35074626899</v>
      </c>
      <c r="C75" s="150">
        <v>0.48165946902273898</v>
      </c>
      <c r="D75" s="150">
        <v>639086.93283582095</v>
      </c>
      <c r="E75" s="150">
        <v>8.5358761570085396E-4</v>
      </c>
      <c r="F75" s="150">
        <v>0.64657398535007404</v>
      </c>
      <c r="G75" s="150">
        <v>15.9626865671642</v>
      </c>
      <c r="H75" s="150">
        <v>62.880522388059703</v>
      </c>
      <c r="I75" s="150">
        <v>0</v>
      </c>
      <c r="J75" s="150">
        <v>15.541044776119399</v>
      </c>
      <c r="K75" s="150">
        <v>10496.4172900597</v>
      </c>
      <c r="L75" s="150">
        <v>1228.58876345522</v>
      </c>
      <c r="M75" s="150">
        <v>1479.0342563807701</v>
      </c>
      <c r="N75" s="150">
        <v>0.40598409369013699</v>
      </c>
      <c r="O75" s="150">
        <v>0.14777348535339099</v>
      </c>
      <c r="P75" s="150">
        <v>7.8122843251575797E-3</v>
      </c>
      <c r="Q75" s="150">
        <v>8719.0545340449098</v>
      </c>
      <c r="R75" s="150">
        <v>80.654850746268707</v>
      </c>
      <c r="S75" s="150">
        <v>55565.519168189501</v>
      </c>
      <c r="T75" s="150">
        <v>13.576368809419201</v>
      </c>
      <c r="U75" s="150">
        <v>15.2326704728551</v>
      </c>
      <c r="V75" s="150">
        <v>10.9892537313433</v>
      </c>
      <c r="W75" s="150">
        <v>111.799107882191</v>
      </c>
      <c r="X75" s="150">
        <v>0.118334821770309</v>
      </c>
      <c r="Y75" s="150">
        <v>0.13695932083169901</v>
      </c>
      <c r="Z75" s="150">
        <v>0.26118204444773002</v>
      </c>
      <c r="AA75" s="150">
        <v>175.71771764027201</v>
      </c>
      <c r="AB75" s="150">
        <v>5.7388998341258901</v>
      </c>
      <c r="AC75" s="150">
        <v>1.5133519374362301</v>
      </c>
      <c r="AD75" s="150">
        <v>2.6606028052203801</v>
      </c>
      <c r="AE75" s="150">
        <v>1.09802663240397</v>
      </c>
      <c r="AF75" s="150">
        <v>67.477611940298502</v>
      </c>
      <c r="AG75" s="150">
        <v>3.3090702698220197E-2</v>
      </c>
      <c r="AH75" s="150">
        <v>10.2827611940299</v>
      </c>
      <c r="AI75" s="150">
        <v>3.33628814249461</v>
      </c>
      <c r="AJ75" s="150">
        <v>-2890.6992537311698</v>
      </c>
      <c r="AK75" s="150">
        <v>0.50806614206559197</v>
      </c>
      <c r="AL75" s="150">
        <v>12895780.3391045</v>
      </c>
      <c r="AM75" s="150">
        <v>1228.58876345522</v>
      </c>
    </row>
    <row r="76" spans="1:39" ht="14.5" x14ac:dyDescent="0.35">
      <c r="A76" t="s">
        <v>289</v>
      </c>
      <c r="B76" s="150">
        <v>151753.56603773599</v>
      </c>
      <c r="C76" s="150">
        <v>0.62011612972290697</v>
      </c>
      <c r="D76" s="150">
        <v>162778.13207547201</v>
      </c>
      <c r="E76" s="150">
        <v>0</v>
      </c>
      <c r="F76" s="150">
        <v>0.72229349279157595</v>
      </c>
      <c r="G76" s="150">
        <v>23.735849056603801</v>
      </c>
      <c r="H76" s="150">
        <v>11.5446666666667</v>
      </c>
      <c r="I76" s="150">
        <v>0</v>
      </c>
      <c r="J76" s="150">
        <v>7.6756603773580103</v>
      </c>
      <c r="K76" s="150">
        <v>11125.1610826249</v>
      </c>
      <c r="L76" s="150">
        <v>1071.42324260378</v>
      </c>
      <c r="M76" s="150">
        <v>1297.4324692287</v>
      </c>
      <c r="N76" s="150">
        <v>0.35924246431747697</v>
      </c>
      <c r="O76" s="150">
        <v>0.15608368548052701</v>
      </c>
      <c r="P76" s="150">
        <v>8.5000724107140296E-3</v>
      </c>
      <c r="Q76" s="150">
        <v>9187.1881152483493</v>
      </c>
      <c r="R76" s="150">
        <v>68.319811320754795</v>
      </c>
      <c r="S76" s="150">
        <v>60421.338285072598</v>
      </c>
      <c r="T76" s="150">
        <v>15.2166328357659</v>
      </c>
      <c r="U76" s="150">
        <v>15.6824678214281</v>
      </c>
      <c r="V76" s="150">
        <v>9.9690566037735699</v>
      </c>
      <c r="W76" s="150">
        <v>107.474888064956</v>
      </c>
      <c r="X76" s="150">
        <v>0.116084678495862</v>
      </c>
      <c r="Y76" s="150">
        <v>0.163944690241318</v>
      </c>
      <c r="Z76" s="150">
        <v>0.28825461500851002</v>
      </c>
      <c r="AA76" s="150">
        <v>172.27481321494</v>
      </c>
      <c r="AB76" s="150">
        <v>6.0851600204156302</v>
      </c>
      <c r="AC76" s="150">
        <v>1.2593314967350999</v>
      </c>
      <c r="AD76" s="150">
        <v>3.1211533748744702</v>
      </c>
      <c r="AE76" s="150">
        <v>1.05968417662277</v>
      </c>
      <c r="AF76" s="150">
        <v>54.981132075471699</v>
      </c>
      <c r="AG76" s="150">
        <v>2.4104047453922701E-2</v>
      </c>
      <c r="AH76" s="150">
        <v>7.1859748427673003</v>
      </c>
      <c r="AI76" s="150">
        <v>3.5598472890733399</v>
      </c>
      <c r="AJ76" s="150">
        <v>-7450.8251572328199</v>
      </c>
      <c r="AK76" s="150">
        <v>0.55044324547130896</v>
      </c>
      <c r="AL76" s="150">
        <v>11919756.1616352</v>
      </c>
      <c r="AM76" s="150">
        <v>1071.42324260378</v>
      </c>
    </row>
    <row r="77" spans="1:39" ht="14.5" x14ac:dyDescent="0.35">
      <c r="A77" t="s">
        <v>100</v>
      </c>
      <c r="B77" s="150">
        <v>983572.26600985206</v>
      </c>
      <c r="C77" s="150">
        <v>0.376363206990663</v>
      </c>
      <c r="D77" s="150">
        <v>823056.16995073901</v>
      </c>
      <c r="E77" s="150">
        <v>3.54251450721589E-3</v>
      </c>
      <c r="F77" s="150">
        <v>0.71646082407926603</v>
      </c>
      <c r="G77" s="150">
        <v>70.5159574468085</v>
      </c>
      <c r="H77" s="150">
        <v>74.756083743842396</v>
      </c>
      <c r="I77" s="150">
        <v>11.24039408867</v>
      </c>
      <c r="J77" s="150">
        <v>-16.878472906403999</v>
      </c>
      <c r="K77" s="150">
        <v>11022.8613920107</v>
      </c>
      <c r="L77" s="150">
        <v>2968.8736467413801</v>
      </c>
      <c r="M77" s="150">
        <v>3711.6567406867498</v>
      </c>
      <c r="N77" s="150">
        <v>0.40268823874311799</v>
      </c>
      <c r="O77" s="150">
        <v>0.122435930347234</v>
      </c>
      <c r="P77" s="150">
        <v>6.2233950946126802E-3</v>
      </c>
      <c r="Q77" s="150">
        <v>8816.9475209522207</v>
      </c>
      <c r="R77" s="150">
        <v>183.07399014778301</v>
      </c>
      <c r="S77" s="150">
        <v>58197.368616070104</v>
      </c>
      <c r="T77" s="150">
        <v>14.541349401921501</v>
      </c>
      <c r="U77" s="150">
        <v>16.2167965222412</v>
      </c>
      <c r="V77" s="150">
        <v>19.804088669950701</v>
      </c>
      <c r="W77" s="150">
        <v>149.91215683891201</v>
      </c>
      <c r="X77" s="150">
        <v>0.11774154220678799</v>
      </c>
      <c r="Y77" s="150">
        <v>0.159928508489902</v>
      </c>
      <c r="Z77" s="150">
        <v>0.28260160116347799</v>
      </c>
      <c r="AA77" s="150">
        <v>175.41513263915101</v>
      </c>
      <c r="AB77" s="150">
        <v>6.8608428988960997</v>
      </c>
      <c r="AC77" s="150">
        <v>1.28341311950333</v>
      </c>
      <c r="AD77" s="150">
        <v>3.0321650860411</v>
      </c>
      <c r="AE77" s="150">
        <v>1.0137171064806101</v>
      </c>
      <c r="AF77" s="150">
        <v>41.677339901477801</v>
      </c>
      <c r="AG77" s="150">
        <v>3.09766499711818E-2</v>
      </c>
      <c r="AH77" s="150">
        <v>66.951157635467894</v>
      </c>
      <c r="AI77" s="150">
        <v>3.1354802625639402</v>
      </c>
      <c r="AJ77" s="150">
        <v>86468.405418719398</v>
      </c>
      <c r="AK77" s="150">
        <v>0.53667758603678595</v>
      </c>
      <c r="AL77" s="150">
        <v>32725482.698423699</v>
      </c>
      <c r="AM77" s="150">
        <v>2968.8736467413801</v>
      </c>
    </row>
    <row r="78" spans="1:39" ht="14.5" x14ac:dyDescent="0.35">
      <c r="A78" t="s">
        <v>98</v>
      </c>
      <c r="B78" s="150">
        <v>-627945.59759759798</v>
      </c>
      <c r="C78" s="150">
        <v>0.32895350275179103</v>
      </c>
      <c r="D78" s="150">
        <v>-638483.26126126095</v>
      </c>
      <c r="E78" s="150">
        <v>3.2240234707943799E-3</v>
      </c>
      <c r="F78" s="150">
        <v>0.77548696591232702</v>
      </c>
      <c r="G78" s="150">
        <v>65.797794117647101</v>
      </c>
      <c r="H78" s="150">
        <v>106.945015015015</v>
      </c>
      <c r="I78" s="150">
        <v>24.5587387387387</v>
      </c>
      <c r="J78" s="150">
        <v>50.577207207207998</v>
      </c>
      <c r="K78" s="150">
        <v>12544.1587611469</v>
      </c>
      <c r="L78" s="150">
        <v>3592.10041687688</v>
      </c>
      <c r="M78" s="150">
        <v>4443.4948378245699</v>
      </c>
      <c r="N78" s="150">
        <v>0.364422557384528</v>
      </c>
      <c r="O78" s="150">
        <v>0.148104716049896</v>
      </c>
      <c r="P78" s="150">
        <v>2.1951077285423899E-2</v>
      </c>
      <c r="Q78" s="150">
        <v>10140.6391950138</v>
      </c>
      <c r="R78" s="150">
        <v>225.45273273273301</v>
      </c>
      <c r="S78" s="150">
        <v>68918.626813501498</v>
      </c>
      <c r="T78" s="150">
        <v>14.2534554428753</v>
      </c>
      <c r="U78" s="150">
        <v>15.932831566673499</v>
      </c>
      <c r="V78" s="150">
        <v>23.837687687687701</v>
      </c>
      <c r="W78" s="150">
        <v>150.68996892396601</v>
      </c>
      <c r="X78" s="150">
        <v>0.112015858587625</v>
      </c>
      <c r="Y78" s="150">
        <v>0.15273519124868701</v>
      </c>
      <c r="Z78" s="150">
        <v>0.28089797318382298</v>
      </c>
      <c r="AA78" s="150">
        <v>172.27431608960299</v>
      </c>
      <c r="AB78" s="150">
        <v>6.6084465642698902</v>
      </c>
      <c r="AC78" s="150">
        <v>1.1987244722735799</v>
      </c>
      <c r="AD78" s="150">
        <v>3.1972587282202798</v>
      </c>
      <c r="AE78" s="150">
        <v>0.89433552987260301</v>
      </c>
      <c r="AF78" s="150">
        <v>23.4564564564565</v>
      </c>
      <c r="AG78" s="150">
        <v>8.2818115461195496E-2</v>
      </c>
      <c r="AH78" s="150">
        <v>79.500720720720807</v>
      </c>
      <c r="AI78" s="150">
        <v>3.7606866921765398</v>
      </c>
      <c r="AJ78" s="150">
        <v>23392.041441441499</v>
      </c>
      <c r="AK78" s="150">
        <v>0.40329301361658498</v>
      </c>
      <c r="AL78" s="150">
        <v>45059877.915285297</v>
      </c>
      <c r="AM78" s="150">
        <v>3592.10041687688</v>
      </c>
    </row>
    <row r="79" spans="1:39" ht="14.5" x14ac:dyDescent="0.35">
      <c r="A79" t="s">
        <v>192</v>
      </c>
      <c r="B79" s="150">
        <v>366358.28421052598</v>
      </c>
      <c r="C79" s="150">
        <v>0.31038574888751402</v>
      </c>
      <c r="D79" s="150">
        <v>382759.813157895</v>
      </c>
      <c r="E79" s="150">
        <v>8.5799381444810596E-3</v>
      </c>
      <c r="F79" s="150">
        <v>0.70806632180691997</v>
      </c>
      <c r="G79" s="150">
        <v>17.739766081871299</v>
      </c>
      <c r="H79" s="150">
        <v>74.887763157894696</v>
      </c>
      <c r="I79" s="150">
        <v>23.2918421052631</v>
      </c>
      <c r="J79" s="150">
        <v>20.665842105263199</v>
      </c>
      <c r="K79" s="150">
        <v>12186.6944763643</v>
      </c>
      <c r="L79" s="150">
        <v>1515.5317849815799</v>
      </c>
      <c r="M79" s="150">
        <v>1890.68008389284</v>
      </c>
      <c r="N79" s="150">
        <v>0.56964591697148403</v>
      </c>
      <c r="O79" s="150">
        <v>0.141750803231981</v>
      </c>
      <c r="P79" s="150">
        <v>4.8681183532274797E-3</v>
      </c>
      <c r="Q79" s="150">
        <v>9768.6134159523208</v>
      </c>
      <c r="R79" s="150">
        <v>103.02476315789499</v>
      </c>
      <c r="S79" s="150">
        <v>57210.860362135703</v>
      </c>
      <c r="T79" s="150">
        <v>15.6069018664649</v>
      </c>
      <c r="U79" s="150">
        <v>14.710364173891801</v>
      </c>
      <c r="V79" s="150">
        <v>11.793052631578901</v>
      </c>
      <c r="W79" s="150">
        <v>128.51055891358899</v>
      </c>
      <c r="X79" s="150">
        <v>0.110829506422966</v>
      </c>
      <c r="Y79" s="150">
        <v>0.18488809462115299</v>
      </c>
      <c r="Z79" s="150">
        <v>0.30081187984105001</v>
      </c>
      <c r="AA79" s="150">
        <v>184.835219410067</v>
      </c>
      <c r="AB79" s="150">
        <v>7.3922083215939303</v>
      </c>
      <c r="AC79" s="150">
        <v>1.5882267470849101</v>
      </c>
      <c r="AD79" s="150">
        <v>3.52416417103472</v>
      </c>
      <c r="AE79" s="150">
        <v>1.07700112381708</v>
      </c>
      <c r="AF79" s="150">
        <v>31.723684210526301</v>
      </c>
      <c r="AG79" s="150">
        <v>2.34791738342492E-2</v>
      </c>
      <c r="AH79" s="150">
        <v>38.661026315789499</v>
      </c>
      <c r="AI79" s="150">
        <v>3.6351470542010702</v>
      </c>
      <c r="AJ79" s="150">
        <v>-17846.8380263158</v>
      </c>
      <c r="AK79" s="150">
        <v>0.52835129891006305</v>
      </c>
      <c r="AL79" s="150">
        <v>18469322.832789499</v>
      </c>
      <c r="AM79" s="150">
        <v>1515.5317849815799</v>
      </c>
    </row>
    <row r="80" spans="1:39" ht="14.5" x14ac:dyDescent="0.35">
      <c r="A80" t="s">
        <v>149</v>
      </c>
      <c r="B80" s="150">
        <v>47762.4712041885</v>
      </c>
      <c r="C80" s="150">
        <v>0.28645547816780698</v>
      </c>
      <c r="D80" s="150">
        <v>-1559.08376963351</v>
      </c>
      <c r="E80" s="150">
        <v>1.50825531894806E-3</v>
      </c>
      <c r="F80" s="150">
        <v>0.762656688337501</v>
      </c>
      <c r="G80" s="150">
        <v>55.596858638743498</v>
      </c>
      <c r="H80" s="150">
        <v>40.590104712041899</v>
      </c>
      <c r="I80" s="150">
        <v>0</v>
      </c>
      <c r="J80" s="150">
        <v>9.4960209424083608</v>
      </c>
      <c r="K80" s="150">
        <v>10520.364490284999</v>
      </c>
      <c r="L80" s="150">
        <v>1921.4257638377001</v>
      </c>
      <c r="M80" s="150">
        <v>2311.3131472659702</v>
      </c>
      <c r="N80" s="150">
        <v>0.38969491508433401</v>
      </c>
      <c r="O80" s="150">
        <v>0.14271125920171501</v>
      </c>
      <c r="P80" s="150">
        <v>5.0529075730733397E-2</v>
      </c>
      <c r="Q80" s="150">
        <v>8745.7207607319797</v>
      </c>
      <c r="R80" s="150">
        <v>122.433560209424</v>
      </c>
      <c r="S80" s="150">
        <v>58437.349789884996</v>
      </c>
      <c r="T80" s="150">
        <v>14.848442215267101</v>
      </c>
      <c r="U80" s="150">
        <v>15.6936199564162</v>
      </c>
      <c r="V80" s="150">
        <v>13.2365445026178</v>
      </c>
      <c r="W80" s="150">
        <v>145.16067720375901</v>
      </c>
      <c r="X80" s="150">
        <v>0.105795545358042</v>
      </c>
      <c r="Y80" s="150">
        <v>0.19251617693040801</v>
      </c>
      <c r="Z80" s="150">
        <v>0.30285739774364501</v>
      </c>
      <c r="AA80" s="150">
        <v>142.94308085889099</v>
      </c>
      <c r="AB80" s="150">
        <v>7.1010989507179501</v>
      </c>
      <c r="AC80" s="150">
        <v>1.52499967793904</v>
      </c>
      <c r="AD80" s="150">
        <v>3.6205087303110299</v>
      </c>
      <c r="AE80" s="150">
        <v>1.2703644928829201</v>
      </c>
      <c r="AF80" s="150">
        <v>78.010471204188505</v>
      </c>
      <c r="AG80" s="150">
        <v>2.1965076633771799E-2</v>
      </c>
      <c r="AH80" s="150">
        <v>10.4383769633508</v>
      </c>
      <c r="AI80" s="150">
        <v>3.3836041496071299</v>
      </c>
      <c r="AJ80" s="150">
        <v>-39623.103089004901</v>
      </c>
      <c r="AK80" s="150">
        <v>0.41380164960469201</v>
      </c>
      <c r="AL80" s="150">
        <v>20214099.376596902</v>
      </c>
      <c r="AM80" s="150">
        <v>1921.4257638377001</v>
      </c>
    </row>
    <row r="81" spans="1:39" ht="14.5" x14ac:dyDescent="0.35">
      <c r="A81" t="s">
        <v>371</v>
      </c>
      <c r="B81" s="150">
        <v>492088</v>
      </c>
      <c r="C81" s="150">
        <v>0.48308533227559702</v>
      </c>
      <c r="D81" s="150">
        <v>328476.23809523799</v>
      </c>
      <c r="E81" s="150">
        <v>0</v>
      </c>
      <c r="F81" s="150">
        <v>0.76815290012783899</v>
      </c>
      <c r="G81" s="150">
        <v>88.928571428571402</v>
      </c>
      <c r="H81" s="150">
        <v>34.03</v>
      </c>
      <c r="I81" s="150">
        <v>0</v>
      </c>
      <c r="J81" s="150">
        <v>43.427619047618997</v>
      </c>
      <c r="K81" s="150">
        <v>11409.348950899501</v>
      </c>
      <c r="L81" s="150">
        <v>2332.2642453333301</v>
      </c>
      <c r="M81" s="150">
        <v>2819.37348234915</v>
      </c>
      <c r="N81" s="150">
        <v>0.25497114986796099</v>
      </c>
      <c r="O81" s="150">
        <v>0.16021030541254799</v>
      </c>
      <c r="P81" s="150">
        <v>4.7011921990097703E-3</v>
      </c>
      <c r="Q81" s="150">
        <v>9438.1311264028409</v>
      </c>
      <c r="R81" s="150">
        <v>139.405714285714</v>
      </c>
      <c r="S81" s="150">
        <v>61198.6407778598</v>
      </c>
      <c r="T81" s="150">
        <v>14.2716360605564</v>
      </c>
      <c r="U81" s="150">
        <v>16.730047669016798</v>
      </c>
      <c r="V81" s="150">
        <v>19.1535714285714</v>
      </c>
      <c r="W81" s="150">
        <v>121.76654646528701</v>
      </c>
      <c r="X81" s="150">
        <v>0.123327946477017</v>
      </c>
      <c r="Y81" s="150">
        <v>0.136355509516113</v>
      </c>
      <c r="Z81" s="150">
        <v>0.27346074025704697</v>
      </c>
      <c r="AA81" s="150">
        <v>220.47985632125199</v>
      </c>
      <c r="AB81" s="150">
        <v>5.5609849157707396</v>
      </c>
      <c r="AC81" s="150">
        <v>1.02564833857986</v>
      </c>
      <c r="AD81" s="150">
        <v>2.2694314826889501</v>
      </c>
      <c r="AE81" s="150">
        <v>1.32783949972839</v>
      </c>
      <c r="AF81" s="150">
        <v>149.61904761904799</v>
      </c>
      <c r="AG81" s="150">
        <v>2.21245736852708E-2</v>
      </c>
      <c r="AH81" s="150">
        <v>7.4095238095238098</v>
      </c>
      <c r="AI81" s="150">
        <v>4.2435322566600098</v>
      </c>
      <c r="AJ81" s="150">
        <v>-3679.0159523808402</v>
      </c>
      <c r="AK81" s="150">
        <v>0.40820159920297899</v>
      </c>
      <c r="AL81" s="150">
        <v>26609616.620714299</v>
      </c>
      <c r="AM81" s="150">
        <v>2332.2642453333301</v>
      </c>
    </row>
    <row r="82" spans="1:39" ht="14.5" x14ac:dyDescent="0.35">
      <c r="A82" t="s">
        <v>311</v>
      </c>
      <c r="B82" s="150">
        <v>505956.091954023</v>
      </c>
      <c r="C82" s="150">
        <v>0.53059332821222005</v>
      </c>
      <c r="D82" s="150">
        <v>462518.44827586203</v>
      </c>
      <c r="E82" s="150">
        <v>9.8501854294114305E-4</v>
      </c>
      <c r="F82" s="150">
        <v>0.71342704329135997</v>
      </c>
      <c r="G82" s="150">
        <v>42.011494252873597</v>
      </c>
      <c r="H82" s="150">
        <v>21.419655172413801</v>
      </c>
      <c r="I82" s="150">
        <v>0</v>
      </c>
      <c r="J82" s="150">
        <v>-62.535977011494303</v>
      </c>
      <c r="K82" s="150">
        <v>11449.068653423001</v>
      </c>
      <c r="L82" s="150">
        <v>1407.5237139770099</v>
      </c>
      <c r="M82" s="150">
        <v>1712.4193249198599</v>
      </c>
      <c r="N82" s="150">
        <v>0.429020114409568</v>
      </c>
      <c r="O82" s="150">
        <v>0.16421024488856001</v>
      </c>
      <c r="P82" s="150">
        <v>5.0274275154354097E-3</v>
      </c>
      <c r="Q82" s="150">
        <v>9410.5663245758005</v>
      </c>
      <c r="R82" s="150">
        <v>103.797816091954</v>
      </c>
      <c r="S82" s="150">
        <v>53508.267191633597</v>
      </c>
      <c r="T82" s="150">
        <v>13.8850838444766</v>
      </c>
      <c r="U82" s="150">
        <v>13.560244010626301</v>
      </c>
      <c r="V82" s="150">
        <v>10.7126436781609</v>
      </c>
      <c r="W82" s="150">
        <v>131.389016218884</v>
      </c>
      <c r="X82" s="150">
        <v>0.113280033031651</v>
      </c>
      <c r="Y82" s="150">
        <v>0.16211485575773499</v>
      </c>
      <c r="Z82" s="150">
        <v>0.29815953363854802</v>
      </c>
      <c r="AA82" s="150">
        <v>196.21501550121101</v>
      </c>
      <c r="AB82" s="150">
        <v>5.0270231652798101</v>
      </c>
      <c r="AC82" s="150">
        <v>1.3948099713061199</v>
      </c>
      <c r="AD82" s="150">
        <v>2.8539254224672601</v>
      </c>
      <c r="AE82" s="150">
        <v>0.91362450695290998</v>
      </c>
      <c r="AF82" s="150">
        <v>105.045977011494</v>
      </c>
      <c r="AG82" s="150">
        <v>8.7125626647995107E-3</v>
      </c>
      <c r="AH82" s="150">
        <v>2.1829885057471299</v>
      </c>
      <c r="AI82" s="150">
        <v>3.34435282617024</v>
      </c>
      <c r="AJ82" s="150">
        <v>14581.0414942527</v>
      </c>
      <c r="AK82" s="150">
        <v>0.54730803786526805</v>
      </c>
      <c r="AL82" s="150">
        <v>16114835.6326437</v>
      </c>
      <c r="AM82" s="150">
        <v>1407.5237139770099</v>
      </c>
    </row>
    <row r="83" spans="1:39" ht="14.5" x14ac:dyDescent="0.35">
      <c r="A83" t="s">
        <v>756</v>
      </c>
      <c r="B83" s="150">
        <v>899361</v>
      </c>
      <c r="C83" s="150">
        <v>0.752162202114811</v>
      </c>
      <c r="D83" s="150">
        <v>899361</v>
      </c>
      <c r="E83" s="150">
        <v>0</v>
      </c>
      <c r="F83" s="150">
        <v>0.77156363936044103</v>
      </c>
      <c r="G83" s="150">
        <v>3</v>
      </c>
      <c r="H83" s="150">
        <v>32.1</v>
      </c>
      <c r="I83" s="150">
        <v>0</v>
      </c>
      <c r="J83" s="150">
        <v>-105.74</v>
      </c>
      <c r="K83" s="150">
        <v>13314.730432706599</v>
      </c>
      <c r="L83" s="150">
        <v>1956.8100730000001</v>
      </c>
      <c r="M83" s="150">
        <v>2755.2790659341199</v>
      </c>
      <c r="N83" s="150">
        <v>0.99065616676228097</v>
      </c>
      <c r="O83" s="150">
        <v>0.19674758900323799</v>
      </c>
      <c r="P83" s="150">
        <v>0</v>
      </c>
      <c r="Q83" s="150">
        <v>9456.1741320989604</v>
      </c>
      <c r="R83" s="150">
        <v>140.80000000000001</v>
      </c>
      <c r="S83" s="150">
        <v>57212.862215909103</v>
      </c>
      <c r="T83" s="150">
        <v>14.4602272727273</v>
      </c>
      <c r="U83" s="150">
        <v>13.897798813920501</v>
      </c>
      <c r="V83" s="150">
        <v>18.2</v>
      </c>
      <c r="W83" s="150">
        <v>107.51703697802201</v>
      </c>
      <c r="X83" s="150">
        <v>9.8261086793612396E-2</v>
      </c>
      <c r="Y83" s="150">
        <v>0.27014222188708498</v>
      </c>
      <c r="Z83" s="150">
        <v>0.36809880223735503</v>
      </c>
      <c r="AA83" s="150">
        <v>208.72797295744499</v>
      </c>
      <c r="AB83" s="150">
        <v>5.7194903058214104</v>
      </c>
      <c r="AC83" s="150">
        <v>1.4411295144219101</v>
      </c>
      <c r="AD83" s="150">
        <v>2.8799285331296298</v>
      </c>
      <c r="AE83" s="150">
        <v>1.8622936432887001</v>
      </c>
      <c r="AF83" s="150">
        <v>416</v>
      </c>
      <c r="AG83" s="150">
        <v>1.9607843137254902E-3</v>
      </c>
      <c r="AH83" s="150">
        <v>3.52</v>
      </c>
      <c r="AI83" s="150">
        <v>2.5159521691349598</v>
      </c>
      <c r="AJ83" s="150">
        <v>321550.52</v>
      </c>
      <c r="AK83" s="150">
        <v>0.685148535391638</v>
      </c>
      <c r="AL83" s="150">
        <v>26054398.629999999</v>
      </c>
      <c r="AM83" s="150">
        <v>1956.8100730000001</v>
      </c>
    </row>
    <row r="84" spans="1:39" ht="14.5" x14ac:dyDescent="0.35">
      <c r="A84" t="s">
        <v>183</v>
      </c>
      <c r="B84" s="150">
        <v>190216.27737226299</v>
      </c>
      <c r="C84" s="150">
        <v>0.37441401413102099</v>
      </c>
      <c r="D84" s="150">
        <v>86331.416058394199</v>
      </c>
      <c r="E84" s="150">
        <v>4.1730880774718199E-3</v>
      </c>
      <c r="F84" s="150">
        <v>0.78506627649854699</v>
      </c>
      <c r="G84" s="150">
        <v>190.65306122448999</v>
      </c>
      <c r="H84" s="150">
        <v>60.663138686131397</v>
      </c>
      <c r="I84" s="150">
        <v>0</v>
      </c>
      <c r="J84" s="150">
        <v>9.2848905109488395</v>
      </c>
      <c r="K84" s="150">
        <v>10574.071132003901</v>
      </c>
      <c r="L84" s="150">
        <v>4629.1268684014603</v>
      </c>
      <c r="M84" s="150">
        <v>5367.7930922994301</v>
      </c>
      <c r="N84" s="150">
        <v>0.14668267366113499</v>
      </c>
      <c r="O84" s="150">
        <v>0.11584188049890901</v>
      </c>
      <c r="P84" s="150">
        <v>2.8926104429260999E-2</v>
      </c>
      <c r="Q84" s="150">
        <v>9118.9648974675802</v>
      </c>
      <c r="R84" s="150">
        <v>257.60459854014601</v>
      </c>
      <c r="S84" s="150">
        <v>68321.201950422997</v>
      </c>
      <c r="T84" s="150">
        <v>15.112874566153099</v>
      </c>
      <c r="U84" s="150">
        <v>17.969892209358399</v>
      </c>
      <c r="V84" s="150">
        <v>25.421313868613101</v>
      </c>
      <c r="W84" s="150">
        <v>182.09628708911401</v>
      </c>
      <c r="X84" s="150">
        <v>0.11594920162038699</v>
      </c>
      <c r="Y84" s="150">
        <v>0.15604387423566299</v>
      </c>
      <c r="Z84" s="150">
        <v>0.278177015726076</v>
      </c>
      <c r="AA84" s="150">
        <v>157.57962908076601</v>
      </c>
      <c r="AB84" s="150">
        <v>5.3730229423512599</v>
      </c>
      <c r="AC84" s="150">
        <v>1.0990420281644699</v>
      </c>
      <c r="AD84" s="150">
        <v>2.5083574934368902</v>
      </c>
      <c r="AE84" s="150">
        <v>0.93580975562723001</v>
      </c>
      <c r="AF84" s="150">
        <v>41.2919708029197</v>
      </c>
      <c r="AG84" s="150">
        <v>5.84682618611925E-2</v>
      </c>
      <c r="AH84" s="150">
        <v>89.791094890511005</v>
      </c>
      <c r="AI84" s="150">
        <v>4.2608108150917099</v>
      </c>
      <c r="AJ84" s="150">
        <v>-5616.3999270042405</v>
      </c>
      <c r="AK84" s="150">
        <v>0.354532375401171</v>
      </c>
      <c r="AL84" s="150">
        <v>48948716.785547398</v>
      </c>
      <c r="AM84" s="150">
        <v>4629.1268684014603</v>
      </c>
    </row>
    <row r="85" spans="1:39" ht="14.5" x14ac:dyDescent="0.35">
      <c r="A85" t="s">
        <v>119</v>
      </c>
      <c r="B85" s="150">
        <v>108425.691588785</v>
      </c>
      <c r="C85" s="150">
        <v>0.39405737638390198</v>
      </c>
      <c r="D85" s="150">
        <v>129247.700934579</v>
      </c>
      <c r="E85" s="150">
        <v>6.6087406629812204E-3</v>
      </c>
      <c r="F85" s="150">
        <v>0.68619047242278997</v>
      </c>
      <c r="G85" s="150">
        <v>14.691588785046701</v>
      </c>
      <c r="H85" s="150">
        <v>22.151495327102801</v>
      </c>
      <c r="I85" s="150">
        <v>0</v>
      </c>
      <c r="J85" s="150">
        <v>10.612242990654099</v>
      </c>
      <c r="K85" s="150">
        <v>11128.651224622699</v>
      </c>
      <c r="L85" s="150">
        <v>1313.0227174766401</v>
      </c>
      <c r="M85" s="150">
        <v>1580.73059727037</v>
      </c>
      <c r="N85" s="150">
        <v>0.44187221532535897</v>
      </c>
      <c r="O85" s="150">
        <v>0.149452453583926</v>
      </c>
      <c r="P85" s="150">
        <v>4.83938641311321E-4</v>
      </c>
      <c r="Q85" s="150">
        <v>9243.9356194131105</v>
      </c>
      <c r="R85" s="150">
        <v>83.270654205607499</v>
      </c>
      <c r="S85" s="150">
        <v>53383.256546606302</v>
      </c>
      <c r="T85" s="150">
        <v>15.9476585753471</v>
      </c>
      <c r="U85" s="150">
        <v>15.768132603288899</v>
      </c>
      <c r="V85" s="150">
        <v>11.317757009345801</v>
      </c>
      <c r="W85" s="150">
        <v>116.014393699422</v>
      </c>
      <c r="X85" s="150">
        <v>0.13026506737829399</v>
      </c>
      <c r="Y85" s="150">
        <v>0.19356685352741501</v>
      </c>
      <c r="Z85" s="150">
        <v>0.328552849985981</v>
      </c>
      <c r="AA85" s="150">
        <v>203.511259162057</v>
      </c>
      <c r="AB85" s="150">
        <v>5.22222825409699</v>
      </c>
      <c r="AC85" s="150">
        <v>0.99983965442075695</v>
      </c>
      <c r="AD85" s="150">
        <v>3.05516054056389</v>
      </c>
      <c r="AE85" s="150">
        <v>1.192671677433</v>
      </c>
      <c r="AF85" s="150">
        <v>106.803738317757</v>
      </c>
      <c r="AG85" s="150">
        <v>2.0124547469965101E-2</v>
      </c>
      <c r="AH85" s="150">
        <v>8.9606542056074794</v>
      </c>
      <c r="AI85" s="150">
        <v>2.6375658633155501</v>
      </c>
      <c r="AJ85" s="150">
        <v>19544.075046728802</v>
      </c>
      <c r="AK85" s="150">
        <v>0.50190104699939497</v>
      </c>
      <c r="AL85" s="150">
        <v>14612171.872803699</v>
      </c>
      <c r="AM85" s="150">
        <v>1313.0227174766401</v>
      </c>
    </row>
    <row r="86" spans="1:39" ht="14.5" x14ac:dyDescent="0.35">
      <c r="A86" t="s">
        <v>267</v>
      </c>
      <c r="B86" s="150">
        <v>546088.52500000002</v>
      </c>
      <c r="C86" s="150">
        <v>0.43701657965574398</v>
      </c>
      <c r="D86" s="150">
        <v>474398.685714286</v>
      </c>
      <c r="E86" s="150">
        <v>7.9347186971813494E-3</v>
      </c>
      <c r="F86" s="150">
        <v>0.73374963073020405</v>
      </c>
      <c r="G86" s="150">
        <v>65.482142857142904</v>
      </c>
      <c r="H86" s="150">
        <v>30.087714285714402</v>
      </c>
      <c r="I86" s="150">
        <v>0</v>
      </c>
      <c r="J86" s="150">
        <v>34.042214285714401</v>
      </c>
      <c r="K86" s="150">
        <v>11348.9682691703</v>
      </c>
      <c r="L86" s="150">
        <v>1522.66458563214</v>
      </c>
      <c r="M86" s="150">
        <v>1796.8045759286499</v>
      </c>
      <c r="N86" s="150">
        <v>0.36046791173128501</v>
      </c>
      <c r="O86" s="150">
        <v>0.126213701099464</v>
      </c>
      <c r="P86" s="150">
        <v>1.1338937681577999E-2</v>
      </c>
      <c r="Q86" s="150">
        <v>9617.4466040622792</v>
      </c>
      <c r="R86" s="150">
        <v>99.726964285714104</v>
      </c>
      <c r="S86" s="150">
        <v>57685.780823355497</v>
      </c>
      <c r="T86" s="150">
        <v>15.849918796141599</v>
      </c>
      <c r="U86" s="150">
        <v>15.2683338607376</v>
      </c>
      <c r="V86" s="150">
        <v>12.9231071428571</v>
      </c>
      <c r="W86" s="150">
        <v>117.82496026690799</v>
      </c>
      <c r="X86" s="150">
        <v>0.11862251442673399</v>
      </c>
      <c r="Y86" s="150">
        <v>0.185023055114172</v>
      </c>
      <c r="Z86" s="150">
        <v>0.30893611519576297</v>
      </c>
      <c r="AA86" s="150">
        <v>172.92774994499001</v>
      </c>
      <c r="AB86" s="150">
        <v>6.51717742285404</v>
      </c>
      <c r="AC86" s="150">
        <v>1.50741827903128</v>
      </c>
      <c r="AD86" s="150">
        <v>3.2500744569135098</v>
      </c>
      <c r="AE86" s="150">
        <v>1.15529909302304</v>
      </c>
      <c r="AF86" s="150">
        <v>60.8857142857143</v>
      </c>
      <c r="AG86" s="150">
        <v>5.3897057698522703E-2</v>
      </c>
      <c r="AH86" s="150">
        <v>15.43375</v>
      </c>
      <c r="AI86" s="150">
        <v>3.6594799258391402</v>
      </c>
      <c r="AJ86" s="150">
        <v>5987.3740357171</v>
      </c>
      <c r="AK86" s="150">
        <v>0.47061717330025599</v>
      </c>
      <c r="AL86" s="150">
        <v>17280672.066928498</v>
      </c>
      <c r="AM86" s="150">
        <v>1522.66458563214</v>
      </c>
    </row>
    <row r="87" spans="1:39" ht="14.5" x14ac:dyDescent="0.35">
      <c r="A87" t="s">
        <v>130</v>
      </c>
      <c r="B87" s="150">
        <v>387406.22666666697</v>
      </c>
      <c r="C87" s="150">
        <v>0.57495210181295997</v>
      </c>
      <c r="D87" s="150">
        <v>367695.42</v>
      </c>
      <c r="E87" s="150">
        <v>1.4729594962798701E-3</v>
      </c>
      <c r="F87" s="150">
        <v>0.73447128537899498</v>
      </c>
      <c r="G87" s="150">
        <v>23.066666666666698</v>
      </c>
      <c r="H87" s="150">
        <v>11.1178666666667</v>
      </c>
      <c r="I87" s="150">
        <v>0.24</v>
      </c>
      <c r="J87" s="150">
        <v>-3.3107999999999702</v>
      </c>
      <c r="K87" s="150">
        <v>12100.6732856332</v>
      </c>
      <c r="L87" s="150">
        <v>838.678356053333</v>
      </c>
      <c r="M87" s="150">
        <v>1010.34109269423</v>
      </c>
      <c r="N87" s="150">
        <v>0.39184389400462299</v>
      </c>
      <c r="O87" s="150">
        <v>0.15698757405192201</v>
      </c>
      <c r="P87" s="150">
        <v>4.4204645240233697E-3</v>
      </c>
      <c r="Q87" s="150">
        <v>10044.6996085951</v>
      </c>
      <c r="R87" s="150">
        <v>62.994399999999999</v>
      </c>
      <c r="S87" s="150">
        <v>53395.306576457602</v>
      </c>
      <c r="T87" s="150">
        <v>14.2664533143687</v>
      </c>
      <c r="U87" s="150">
        <v>13.3135382836146</v>
      </c>
      <c r="V87" s="150">
        <v>9.1893333333333302</v>
      </c>
      <c r="W87" s="150">
        <v>91.266507115496196</v>
      </c>
      <c r="X87" s="150">
        <v>0.11991266248313499</v>
      </c>
      <c r="Y87" s="150">
        <v>0.16758323992253499</v>
      </c>
      <c r="Z87" s="150">
        <v>0.29283816123342599</v>
      </c>
      <c r="AA87" s="150">
        <v>162.20796171114699</v>
      </c>
      <c r="AB87" s="150">
        <v>6.8234163242599903</v>
      </c>
      <c r="AC87" s="150">
        <v>1.8488680908589501</v>
      </c>
      <c r="AD87" s="150">
        <v>3.2721744839740201</v>
      </c>
      <c r="AE87" s="150">
        <v>1.0864234005853599</v>
      </c>
      <c r="AF87" s="150">
        <v>62.1533333333333</v>
      </c>
      <c r="AG87" s="150">
        <v>3.1917969122508098E-2</v>
      </c>
      <c r="AH87" s="150">
        <v>6.8352666666666604</v>
      </c>
      <c r="AI87" s="150">
        <v>4.1524677387318301</v>
      </c>
      <c r="AJ87" s="150">
        <v>-23977.164866666699</v>
      </c>
      <c r="AK87" s="150">
        <v>0.516119639008359</v>
      </c>
      <c r="AL87" s="150">
        <v>10148572.778333301</v>
      </c>
      <c r="AM87" s="150">
        <v>838.678356053333</v>
      </c>
    </row>
    <row r="88" spans="1:39" ht="14.5" x14ac:dyDescent="0.35">
      <c r="A88" t="s">
        <v>124</v>
      </c>
      <c r="B88" s="150">
        <v>-213807.22459893001</v>
      </c>
      <c r="C88" s="150">
        <v>0.304666977455197</v>
      </c>
      <c r="D88" s="150">
        <v>-207471.29411764699</v>
      </c>
      <c r="E88" s="150">
        <v>9.8938556212720095E-3</v>
      </c>
      <c r="F88" s="150">
        <v>0.791858693970654</v>
      </c>
      <c r="G88" s="150">
        <v>40.572192513368996</v>
      </c>
      <c r="H88" s="150">
        <v>28.282192513369001</v>
      </c>
      <c r="I88" s="150">
        <v>0</v>
      </c>
      <c r="J88" s="150">
        <v>44.347540106951897</v>
      </c>
      <c r="K88" s="150">
        <v>11684.1505380617</v>
      </c>
      <c r="L88" s="150">
        <v>2199.0450673636401</v>
      </c>
      <c r="M88" s="150">
        <v>2576.3487977558202</v>
      </c>
      <c r="N88" s="150">
        <v>0.22102070937332399</v>
      </c>
      <c r="O88" s="150">
        <v>0.110946871549484</v>
      </c>
      <c r="P88" s="150">
        <v>5.8893482111379803E-3</v>
      </c>
      <c r="Q88" s="150">
        <v>9973.0182611299006</v>
      </c>
      <c r="R88" s="150">
        <v>134.75117647058801</v>
      </c>
      <c r="S88" s="150">
        <v>65402.161288364099</v>
      </c>
      <c r="T88" s="150">
        <v>13.555307127774</v>
      </c>
      <c r="U88" s="150">
        <v>16.319301433658499</v>
      </c>
      <c r="V88" s="150">
        <v>16.758663101604299</v>
      </c>
      <c r="W88" s="150">
        <v>131.218406506013</v>
      </c>
      <c r="X88" s="150">
        <v>0.115545062253395</v>
      </c>
      <c r="Y88" s="150">
        <v>0.15801819429295899</v>
      </c>
      <c r="Z88" s="150">
        <v>0.27929034918728302</v>
      </c>
      <c r="AA88" s="150">
        <v>162.95844161523701</v>
      </c>
      <c r="AB88" s="150">
        <v>6.9682487003112099</v>
      </c>
      <c r="AC88" s="150">
        <v>1.52971481512051</v>
      </c>
      <c r="AD88" s="150">
        <v>3.39789005680072</v>
      </c>
      <c r="AE88" s="150">
        <v>1.2861883113603101</v>
      </c>
      <c r="AF88" s="150">
        <v>56.743315508021396</v>
      </c>
      <c r="AG88" s="150">
        <v>4.6635146746815702E-2</v>
      </c>
      <c r="AH88" s="150">
        <v>36.602941176470601</v>
      </c>
      <c r="AI88" s="150">
        <v>4.1011019153589103</v>
      </c>
      <c r="AJ88" s="150">
        <v>-11875.6421925123</v>
      </c>
      <c r="AK88" s="150">
        <v>0.39881068688064802</v>
      </c>
      <c r="AL88" s="150">
        <v>25693973.607058801</v>
      </c>
      <c r="AM88" s="150">
        <v>2199.0450673636401</v>
      </c>
    </row>
    <row r="89" spans="1:39" ht="14.5" x14ac:dyDescent="0.35">
      <c r="A89" t="s">
        <v>347</v>
      </c>
      <c r="B89" s="150">
        <v>303419.8</v>
      </c>
      <c r="C89" s="150">
        <v>0.290738344821942</v>
      </c>
      <c r="D89" s="150">
        <v>276473.066666667</v>
      </c>
      <c r="E89" s="150">
        <v>4.87408321536059E-3</v>
      </c>
      <c r="F89" s="150">
        <v>0.67747795507682895</v>
      </c>
      <c r="G89" s="150">
        <v>19.177777777777798</v>
      </c>
      <c r="H89" s="150">
        <v>30.764222222222202</v>
      </c>
      <c r="I89" s="150">
        <v>0</v>
      </c>
      <c r="J89" s="150">
        <v>21.688666666666698</v>
      </c>
      <c r="K89" s="150">
        <v>11496.3479869163</v>
      </c>
      <c r="L89" s="150">
        <v>1106.4746534222199</v>
      </c>
      <c r="M89" s="150">
        <v>1334.34211523607</v>
      </c>
      <c r="N89" s="150">
        <v>0.31698183787149298</v>
      </c>
      <c r="O89" s="150">
        <v>0.15117909492937601</v>
      </c>
      <c r="P89" s="150">
        <v>1.3103933550116799E-2</v>
      </c>
      <c r="Q89" s="150">
        <v>9533.1006262917908</v>
      </c>
      <c r="R89" s="150">
        <v>68.417555555555595</v>
      </c>
      <c r="S89" s="150">
        <v>57933.898479597497</v>
      </c>
      <c r="T89" s="150">
        <v>16.969328859714398</v>
      </c>
      <c r="U89" s="150">
        <v>16.172379215211201</v>
      </c>
      <c r="V89" s="150">
        <v>9.2822222222222202</v>
      </c>
      <c r="W89" s="150">
        <v>119.20363754848</v>
      </c>
      <c r="X89" s="150">
        <v>0.119523830284886</v>
      </c>
      <c r="Y89" s="150">
        <v>0.173939434797138</v>
      </c>
      <c r="Z89" s="150">
        <v>0.29956483002109002</v>
      </c>
      <c r="AA89" s="150">
        <v>152.31554411809699</v>
      </c>
      <c r="AB89" s="150">
        <v>8.0117145086272394</v>
      </c>
      <c r="AC89" s="150">
        <v>1.6667450597956399</v>
      </c>
      <c r="AD89" s="150">
        <v>3.2504806541351901</v>
      </c>
      <c r="AE89" s="150">
        <v>1.16560123874711</v>
      </c>
      <c r="AF89" s="150">
        <v>137.177777777778</v>
      </c>
      <c r="AG89" s="150">
        <v>0.106816020156244</v>
      </c>
      <c r="AH89" s="150">
        <v>3.2384444444444398</v>
      </c>
      <c r="AI89" s="150">
        <v>3.9401043468156001</v>
      </c>
      <c r="AJ89" s="150">
        <v>-28636.068888889102</v>
      </c>
      <c r="AK89" s="150">
        <v>0.50793139105201202</v>
      </c>
      <c r="AL89" s="150">
        <v>12720417.6544444</v>
      </c>
      <c r="AM89" s="150">
        <v>1106.4746534222199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9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 activeCell="C6" sqref="C6"/>
    </sheetView>
  </sheetViews>
  <sheetFormatPr defaultColWidth="9.08984375" defaultRowHeight="12.5" x14ac:dyDescent="0.25"/>
  <cols>
    <col min="1" max="1" width="9.08984375" style="35"/>
    <col min="2" max="12" width="9.36328125" style="35" bestFit="1" customWidth="1"/>
    <col min="13" max="13" width="9.36328125" style="35" customWidth="1"/>
    <col min="14" max="37" width="9.36328125" style="35" bestFit="1" customWidth="1"/>
    <col min="38" max="38" width="10" style="35" bestFit="1" customWidth="1"/>
    <col min="39" max="39" width="9.36328125" style="35" bestFit="1" customWidth="1"/>
    <col min="40" max="16384" width="9.08984375" style="35"/>
  </cols>
  <sheetData>
    <row r="1" spans="1:39" x14ac:dyDescent="0.25">
      <c r="A1" s="34" t="s">
        <v>1453</v>
      </c>
      <c r="B1" s="34" t="s">
        <v>1432</v>
      </c>
      <c r="C1" s="34" t="s">
        <v>67</v>
      </c>
      <c r="D1" s="34" t="s">
        <v>1433</v>
      </c>
      <c r="E1" s="34" t="s">
        <v>69</v>
      </c>
      <c r="F1" s="34" t="s">
        <v>70</v>
      </c>
      <c r="G1" s="34" t="s">
        <v>1434</v>
      </c>
      <c r="H1" s="34" t="s">
        <v>1451</v>
      </c>
      <c r="I1" s="34" t="s">
        <v>1452</v>
      </c>
      <c r="J1" s="34" t="s">
        <v>64</v>
      </c>
      <c r="K1" s="34" t="s">
        <v>1435</v>
      </c>
      <c r="L1" s="34" t="s">
        <v>1436</v>
      </c>
      <c r="M1" s="34" t="s">
        <v>1492</v>
      </c>
      <c r="N1" s="34" t="s">
        <v>1437</v>
      </c>
      <c r="O1" s="34" t="s">
        <v>1438</v>
      </c>
      <c r="P1" s="34" t="s">
        <v>1439</v>
      </c>
      <c r="Q1" s="34" t="s">
        <v>1440</v>
      </c>
      <c r="R1" s="34" t="s">
        <v>1441</v>
      </c>
      <c r="S1" s="34" t="s">
        <v>1442</v>
      </c>
      <c r="T1" s="34" t="s">
        <v>1443</v>
      </c>
      <c r="U1" s="34" t="s">
        <v>79</v>
      </c>
      <c r="V1" s="34" t="s">
        <v>1444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1445</v>
      </c>
      <c r="AF1" s="34" t="s">
        <v>1446</v>
      </c>
      <c r="AG1" s="34" t="s">
        <v>1447</v>
      </c>
      <c r="AH1" s="34" t="s">
        <v>1448</v>
      </c>
      <c r="AI1" s="34" t="s">
        <v>91</v>
      </c>
      <c r="AJ1" s="34" t="s">
        <v>92</v>
      </c>
      <c r="AK1" s="34" t="s">
        <v>93</v>
      </c>
      <c r="AL1" s="34" t="s">
        <v>1449</v>
      </c>
      <c r="AM1" s="34" t="s">
        <v>1450</v>
      </c>
    </row>
    <row r="2" spans="1:39" ht="14.5" x14ac:dyDescent="0.35">
      <c r="A2" t="s">
        <v>95</v>
      </c>
      <c r="B2" s="150">
        <v>300669.95</v>
      </c>
      <c r="C2" s="150">
        <v>0.39169017427165898</v>
      </c>
      <c r="D2" s="150">
        <v>300890.34999999998</v>
      </c>
      <c r="E2" s="150">
        <v>6.0176239222560898E-3</v>
      </c>
      <c r="F2" s="150">
        <v>0.69443911104619105</v>
      </c>
      <c r="G2" s="150">
        <v>25.0588235294118</v>
      </c>
      <c r="H2" s="150">
        <v>23.152000000000001</v>
      </c>
      <c r="I2" s="150">
        <v>0</v>
      </c>
      <c r="J2" s="150">
        <v>-22.773</v>
      </c>
      <c r="K2" s="150">
        <v>13548.193564695801</v>
      </c>
      <c r="L2" s="150">
        <v>1233.0629831000001</v>
      </c>
      <c r="M2" s="150">
        <v>1701.23166182369</v>
      </c>
      <c r="N2" s="150">
        <v>0.94542515044055797</v>
      </c>
      <c r="O2" s="150">
        <v>0.173451642398915</v>
      </c>
      <c r="P2" s="150">
        <v>1.9854849537734E-4</v>
      </c>
      <c r="Q2" s="150">
        <v>9819.8125201783005</v>
      </c>
      <c r="R2" s="150">
        <v>92.626499999999993</v>
      </c>
      <c r="S2" s="150">
        <v>55104.729175775799</v>
      </c>
      <c r="T2" s="150">
        <v>14.3344507241448</v>
      </c>
      <c r="U2" s="150">
        <v>13.3122052879036</v>
      </c>
      <c r="V2" s="150">
        <v>12.355</v>
      </c>
      <c r="W2" s="150">
        <v>99.802750554431398</v>
      </c>
      <c r="X2" s="150">
        <v>0.106488148189521</v>
      </c>
      <c r="Y2" s="150">
        <v>0.203169228588649</v>
      </c>
      <c r="Z2" s="150">
        <v>0.313717924926942</v>
      </c>
      <c r="AA2" s="150">
        <v>201.73876226063501</v>
      </c>
      <c r="AB2" s="150">
        <v>7.7196643425742302</v>
      </c>
      <c r="AC2" s="150">
        <v>1.6058478046411599</v>
      </c>
      <c r="AD2" s="150">
        <v>3.57956242367037</v>
      </c>
      <c r="AE2" s="150">
        <v>1.4172827055945501</v>
      </c>
      <c r="AF2" s="150">
        <v>150.55000000000001</v>
      </c>
      <c r="AG2" s="150">
        <v>1.12619323877795E-2</v>
      </c>
      <c r="AH2" s="150">
        <v>6.42</v>
      </c>
      <c r="AI2" s="150">
        <v>2.7454448620533398</v>
      </c>
      <c r="AJ2" s="150">
        <v>-19919.775000000001</v>
      </c>
      <c r="AK2" s="150">
        <v>0.67176527090807403</v>
      </c>
      <c r="AL2" s="150">
        <v>16705775.9725</v>
      </c>
      <c r="AM2" s="150">
        <v>1233.0629831000001</v>
      </c>
    </row>
    <row r="3" spans="1:39" ht="14.5" x14ac:dyDescent="0.35">
      <c r="A3" t="s">
        <v>97</v>
      </c>
      <c r="B3" s="150">
        <v>3816684.15</v>
      </c>
      <c r="C3" s="150">
        <v>0.23431439363885501</v>
      </c>
      <c r="D3" s="150">
        <v>4589226.5999999996</v>
      </c>
      <c r="E3" s="150">
        <v>1.6737978509085199E-3</v>
      </c>
      <c r="F3" s="150">
        <v>0.58163277701632499</v>
      </c>
      <c r="G3" s="150">
        <v>173.65</v>
      </c>
      <c r="H3" s="150">
        <v>3390.2620000000002</v>
      </c>
      <c r="I3" s="150">
        <v>976.34100000000001</v>
      </c>
      <c r="J3" s="150">
        <v>-334.68450000000001</v>
      </c>
      <c r="K3" s="150">
        <v>14988.714202117901</v>
      </c>
      <c r="L3" s="150">
        <v>12906.576080999999</v>
      </c>
      <c r="M3" s="150">
        <v>18486.129420922502</v>
      </c>
      <c r="N3" s="150">
        <v>0.80847803164551801</v>
      </c>
      <c r="O3" s="150">
        <v>0.169353550944291</v>
      </c>
      <c r="P3" s="150">
        <v>7.0251688825883299E-2</v>
      </c>
      <c r="Q3" s="150">
        <v>10464.763921161901</v>
      </c>
      <c r="R3" s="150">
        <v>866.30899999999997</v>
      </c>
      <c r="S3" s="150">
        <v>64404.8128947062</v>
      </c>
      <c r="T3" s="150">
        <v>12.9303170115975</v>
      </c>
      <c r="U3" s="150">
        <v>14.8983516054895</v>
      </c>
      <c r="V3" s="150">
        <v>131.25550000000001</v>
      </c>
      <c r="W3" s="150">
        <v>98.331697193641403</v>
      </c>
      <c r="X3" s="150">
        <v>0.113335758806478</v>
      </c>
      <c r="Y3" s="150">
        <v>0.15491289330361799</v>
      </c>
      <c r="Z3" s="150">
        <v>0.27781238100730998</v>
      </c>
      <c r="AA3" s="150">
        <v>167.84661837534799</v>
      </c>
      <c r="AB3" s="150">
        <v>8.5973931067088394</v>
      </c>
      <c r="AC3" s="150">
        <v>1.82515566857542</v>
      </c>
      <c r="AD3" s="150">
        <v>3.89272087456493</v>
      </c>
      <c r="AE3" s="150">
        <v>0.73944710829727101</v>
      </c>
      <c r="AF3" s="150">
        <v>39.894736842105303</v>
      </c>
      <c r="AG3" s="150">
        <v>0.17891457326339499</v>
      </c>
      <c r="AH3" s="150">
        <v>124.73894736842099</v>
      </c>
      <c r="AI3" s="150">
        <v>2.9000035460746898</v>
      </c>
      <c r="AJ3" s="150">
        <v>561149.32850000099</v>
      </c>
      <c r="AK3" s="150">
        <v>0.65085899299640204</v>
      </c>
      <c r="AL3" s="150">
        <v>193452980.206</v>
      </c>
      <c r="AM3" s="150">
        <v>12906.576080999999</v>
      </c>
    </row>
    <row r="4" spans="1:39" ht="14.5" x14ac:dyDescent="0.35">
      <c r="A4" t="s">
        <v>99</v>
      </c>
      <c r="B4" s="150">
        <v>1261715.6000000001</v>
      </c>
      <c r="C4" s="150">
        <v>0.28933400492493699</v>
      </c>
      <c r="D4" s="150">
        <v>1261866.95</v>
      </c>
      <c r="E4" s="150">
        <v>2.0554209834471298E-3</v>
      </c>
      <c r="F4" s="150">
        <v>0.65098199502958498</v>
      </c>
      <c r="G4" s="150">
        <v>52.631578947368403</v>
      </c>
      <c r="H4" s="150">
        <v>344.40199999999999</v>
      </c>
      <c r="I4" s="150">
        <v>95.875</v>
      </c>
      <c r="J4" s="150">
        <v>-293.92450000000002</v>
      </c>
      <c r="K4" s="150">
        <v>12802.5491580868</v>
      </c>
      <c r="L4" s="150">
        <v>3533.6416704500002</v>
      </c>
      <c r="M4" s="150">
        <v>5033.7741968252203</v>
      </c>
      <c r="N4" s="150">
        <v>0.91370860323786895</v>
      </c>
      <c r="O4" s="150">
        <v>0.18303741306277799</v>
      </c>
      <c r="P4" s="150">
        <v>2.45386450825269E-2</v>
      </c>
      <c r="Q4" s="150">
        <v>8987.2170312153394</v>
      </c>
      <c r="R4" s="150">
        <v>239.36699999999999</v>
      </c>
      <c r="S4" s="150">
        <v>57991.581565127999</v>
      </c>
      <c r="T4" s="150">
        <v>12.6477333968342</v>
      </c>
      <c r="U4" s="150">
        <v>14.762442903366001</v>
      </c>
      <c r="V4" s="150">
        <v>30.192499999999999</v>
      </c>
      <c r="W4" s="150">
        <v>117.037067829759</v>
      </c>
      <c r="X4" s="150">
        <v>0.11391501986758901</v>
      </c>
      <c r="Y4" s="150">
        <v>0.17600704470286399</v>
      </c>
      <c r="Z4" s="150">
        <v>0.29379397717481798</v>
      </c>
      <c r="AA4" s="150">
        <v>181.25014071345799</v>
      </c>
      <c r="AB4" s="150">
        <v>7.0329794071741203</v>
      </c>
      <c r="AC4" s="150">
        <v>1.4499345499392999</v>
      </c>
      <c r="AD4" s="150">
        <v>3.05481088938871</v>
      </c>
      <c r="AE4" s="150">
        <v>0.97724367426383296</v>
      </c>
      <c r="AF4" s="150">
        <v>15.6315789473684</v>
      </c>
      <c r="AG4" s="150">
        <v>6.8744795796211705E-2</v>
      </c>
      <c r="AH4" s="150">
        <v>105.889473684211</v>
      </c>
      <c r="AI4" s="150">
        <v>3.0055949082873998</v>
      </c>
      <c r="AJ4" s="150">
        <v>62469.025500000003</v>
      </c>
      <c r="AK4" s="150">
        <v>0.725081143872225</v>
      </c>
      <c r="AL4" s="150">
        <v>45239621.193000004</v>
      </c>
      <c r="AM4" s="150">
        <v>3533.6416704500002</v>
      </c>
    </row>
    <row r="5" spans="1:39" ht="14.5" x14ac:dyDescent="0.35">
      <c r="A5" t="s">
        <v>101</v>
      </c>
      <c r="B5" s="150">
        <v>243399.95238095199</v>
      </c>
      <c r="C5" s="150">
        <v>0.33154573170310397</v>
      </c>
      <c r="D5" s="150">
        <v>230794.33333333299</v>
      </c>
      <c r="E5" s="150">
        <v>3.37567576522054E-3</v>
      </c>
      <c r="F5" s="150">
        <v>0.75596773246143301</v>
      </c>
      <c r="G5" s="150">
        <v>58.857142857142897</v>
      </c>
      <c r="H5" s="150">
        <v>67.363333333333301</v>
      </c>
      <c r="I5" s="150">
        <v>0</v>
      </c>
      <c r="J5" s="150">
        <v>68.643333333333302</v>
      </c>
      <c r="K5" s="150">
        <v>10465.1994330252</v>
      </c>
      <c r="L5" s="150">
        <v>2608.3945939047599</v>
      </c>
      <c r="M5" s="150">
        <v>3128.4351224396701</v>
      </c>
      <c r="N5" s="150">
        <v>0.36728817885973503</v>
      </c>
      <c r="O5" s="150">
        <v>0.14191547847942601</v>
      </c>
      <c r="P5" s="150">
        <v>1.5570433921912E-2</v>
      </c>
      <c r="Q5" s="150">
        <v>8725.5667951811593</v>
      </c>
      <c r="R5" s="150">
        <v>157.19523809523801</v>
      </c>
      <c r="S5" s="150">
        <v>61007.496946472398</v>
      </c>
      <c r="T5" s="150">
        <v>14.667232134742999</v>
      </c>
      <c r="U5" s="150">
        <v>16.593343573960201</v>
      </c>
      <c r="V5" s="150">
        <v>17.128571428571401</v>
      </c>
      <c r="W5" s="150">
        <v>152.283254022797</v>
      </c>
      <c r="X5" s="150">
        <v>0.115293527118895</v>
      </c>
      <c r="Y5" s="150">
        <v>0.16445458683641201</v>
      </c>
      <c r="Z5" s="150">
        <v>0.28392665811640599</v>
      </c>
      <c r="AA5" s="150">
        <v>159.821951502226</v>
      </c>
      <c r="AB5" s="150">
        <v>5.8966633357903699</v>
      </c>
      <c r="AC5" s="150">
        <v>1.3448866365494201</v>
      </c>
      <c r="AD5" s="150">
        <v>3.1198481607017601</v>
      </c>
      <c r="AE5" s="150">
        <v>1.0913053710942799</v>
      </c>
      <c r="AF5" s="150">
        <v>57.3333333333333</v>
      </c>
      <c r="AG5" s="150">
        <v>2.84535244719453E-2</v>
      </c>
      <c r="AH5" s="150">
        <v>24.4909523809524</v>
      </c>
      <c r="AI5" s="150">
        <v>3.5014081474434402</v>
      </c>
      <c r="AJ5" s="150">
        <v>-2854.3976190476701</v>
      </c>
      <c r="AK5" s="150">
        <v>0.40747052529074601</v>
      </c>
      <c r="AL5" s="150">
        <v>27297369.625238098</v>
      </c>
      <c r="AM5" s="150">
        <v>2608.3945939047599</v>
      </c>
    </row>
    <row r="6" spans="1:39" ht="14.5" x14ac:dyDescent="0.35">
      <c r="A6" t="s">
        <v>103</v>
      </c>
      <c r="B6" s="150">
        <v>687355.6</v>
      </c>
      <c r="C6" s="150">
        <v>0.31684893598147001</v>
      </c>
      <c r="D6" s="150">
        <v>669203.6</v>
      </c>
      <c r="E6" s="150">
        <v>1.99482005511304E-3</v>
      </c>
      <c r="F6" s="150">
        <v>0.65351301764906</v>
      </c>
      <c r="G6" s="150">
        <v>43.3888888888889</v>
      </c>
      <c r="H6" s="150">
        <v>285.35050000000001</v>
      </c>
      <c r="I6" s="150">
        <v>38.679499999999997</v>
      </c>
      <c r="J6" s="150">
        <v>-224.0565</v>
      </c>
      <c r="K6" s="150">
        <v>12723.4070768743</v>
      </c>
      <c r="L6" s="150">
        <v>2998.4279219</v>
      </c>
      <c r="M6" s="150">
        <v>4199.0192049565503</v>
      </c>
      <c r="N6" s="150">
        <v>0.88508671564742303</v>
      </c>
      <c r="O6" s="150">
        <v>0.16970741348605001</v>
      </c>
      <c r="P6" s="150">
        <v>1.1705511626158901E-2</v>
      </c>
      <c r="Q6" s="150">
        <v>9085.5071574731701</v>
      </c>
      <c r="R6" s="150">
        <v>204.792</v>
      </c>
      <c r="S6" s="150">
        <v>58193.980736552199</v>
      </c>
      <c r="T6" s="150">
        <v>13.4678112426267</v>
      </c>
      <c r="U6" s="150">
        <v>14.641333264483</v>
      </c>
      <c r="V6" s="150">
        <v>25.420500000000001</v>
      </c>
      <c r="W6" s="150">
        <v>117.953144977479</v>
      </c>
      <c r="X6" s="150">
        <v>0.11710628792877099</v>
      </c>
      <c r="Y6" s="150">
        <v>0.16507534496729601</v>
      </c>
      <c r="Z6" s="150">
        <v>0.28658577852668898</v>
      </c>
      <c r="AA6" s="150">
        <v>183.58762135965699</v>
      </c>
      <c r="AB6" s="150">
        <v>6.8595526557327604</v>
      </c>
      <c r="AC6" s="150">
        <v>1.4215757957797299</v>
      </c>
      <c r="AD6" s="150">
        <v>2.8380986476660799</v>
      </c>
      <c r="AE6" s="150">
        <v>1.0872043652702801</v>
      </c>
      <c r="AF6" s="150">
        <v>30.2631578947368</v>
      </c>
      <c r="AG6" s="150">
        <v>5.8699843742264703E-2</v>
      </c>
      <c r="AH6" s="150">
        <v>79.233684210526306</v>
      </c>
      <c r="AI6" s="150">
        <v>2.9459314239493102</v>
      </c>
      <c r="AJ6" s="150">
        <v>35194.455999999504</v>
      </c>
      <c r="AK6" s="150">
        <v>0.71948137882485497</v>
      </c>
      <c r="AL6" s="150">
        <v>38150219.041000001</v>
      </c>
      <c r="AM6" s="150">
        <v>2998.4279219</v>
      </c>
    </row>
    <row r="7" spans="1:39" ht="14.5" x14ac:dyDescent="0.35">
      <c r="A7" t="s">
        <v>105</v>
      </c>
      <c r="B7" s="150">
        <v>796612.75</v>
      </c>
      <c r="C7" s="150">
        <v>0.38243424762933098</v>
      </c>
      <c r="D7" s="150">
        <v>910687.05</v>
      </c>
      <c r="E7" s="150">
        <v>7.4059826681136696E-3</v>
      </c>
      <c r="F7" s="150">
        <v>0.73592500101448599</v>
      </c>
      <c r="G7" s="150">
        <v>54.647058823529399</v>
      </c>
      <c r="H7" s="150">
        <v>54.557000000000002</v>
      </c>
      <c r="I7" s="150">
        <v>0</v>
      </c>
      <c r="J7" s="150">
        <v>60.176000000000002</v>
      </c>
      <c r="K7" s="150">
        <v>11508.987916952399</v>
      </c>
      <c r="L7" s="150">
        <v>2442.9838656000002</v>
      </c>
      <c r="M7" s="150">
        <v>2972.9676186648198</v>
      </c>
      <c r="N7" s="150">
        <v>0.40605250098791301</v>
      </c>
      <c r="O7" s="150">
        <v>0.14569711726793599</v>
      </c>
      <c r="P7" s="150">
        <v>1.33270052285031E-2</v>
      </c>
      <c r="Q7" s="150">
        <v>9457.3084530020005</v>
      </c>
      <c r="R7" s="150">
        <v>156.21100000000001</v>
      </c>
      <c r="S7" s="150">
        <v>62909.725752347797</v>
      </c>
      <c r="T7" s="150">
        <v>14.6910268803093</v>
      </c>
      <c r="U7" s="150">
        <v>15.6390002342985</v>
      </c>
      <c r="V7" s="150">
        <v>17.316500000000001</v>
      </c>
      <c r="W7" s="150">
        <v>141.078385678399</v>
      </c>
      <c r="X7" s="150">
        <v>0.118250077947978</v>
      </c>
      <c r="Y7" s="150">
        <v>0.15883932714132201</v>
      </c>
      <c r="Z7" s="150">
        <v>0.28234913754129398</v>
      </c>
      <c r="AA7" s="150">
        <v>172.250666869079</v>
      </c>
      <c r="AB7" s="150">
        <v>6.0215765961764802</v>
      </c>
      <c r="AC7" s="150">
        <v>1.2679741381768701</v>
      </c>
      <c r="AD7" s="150">
        <v>3.36223546335885</v>
      </c>
      <c r="AE7" s="150">
        <v>1.06927811302696</v>
      </c>
      <c r="AF7" s="150">
        <v>50.25</v>
      </c>
      <c r="AG7" s="150">
        <v>4.9328147880529298E-2</v>
      </c>
      <c r="AH7" s="150">
        <v>37.271000000000001</v>
      </c>
      <c r="AI7" s="150">
        <v>3.8064747800331999</v>
      </c>
      <c r="AJ7" s="150">
        <v>-32122.642</v>
      </c>
      <c r="AK7" s="150">
        <v>0.425078079111195</v>
      </c>
      <c r="AL7" s="150">
        <v>28116271.7905</v>
      </c>
      <c r="AM7" s="150">
        <v>2442.9838656000002</v>
      </c>
    </row>
    <row r="8" spans="1:39" ht="14.5" x14ac:dyDescent="0.35">
      <c r="A8" t="s">
        <v>107</v>
      </c>
      <c r="B8" s="150">
        <v>1448084.4</v>
      </c>
      <c r="C8" s="150">
        <v>0.29004496607294</v>
      </c>
      <c r="D8" s="150">
        <v>1412075.35</v>
      </c>
      <c r="E8" s="150">
        <v>2.45206605804482E-3</v>
      </c>
      <c r="F8" s="150">
        <v>0.70041319942150604</v>
      </c>
      <c r="G8" s="150">
        <v>69.099999999999994</v>
      </c>
      <c r="H8" s="150">
        <v>297.25599999999997</v>
      </c>
      <c r="I8" s="150">
        <v>30.651</v>
      </c>
      <c r="J8" s="150">
        <v>-97.124499999999998</v>
      </c>
      <c r="K8" s="150">
        <v>11904.1042587633</v>
      </c>
      <c r="L8" s="150">
        <v>4069.6475888</v>
      </c>
      <c r="M8" s="150">
        <v>5477.7102422472099</v>
      </c>
      <c r="N8" s="150">
        <v>0.64584469985397797</v>
      </c>
      <c r="O8" s="150">
        <v>0.150993239510744</v>
      </c>
      <c r="P8" s="150">
        <v>2.1344315854045001E-2</v>
      </c>
      <c r="Q8" s="150">
        <v>8844.1168026488103</v>
      </c>
      <c r="R8" s="150">
        <v>264.70800000000003</v>
      </c>
      <c r="S8" s="150">
        <v>60170.410922601499</v>
      </c>
      <c r="T8" s="150">
        <v>13.112183991417</v>
      </c>
      <c r="U8" s="150">
        <v>15.3741012315457</v>
      </c>
      <c r="V8" s="150">
        <v>28.234999999999999</v>
      </c>
      <c r="W8" s="150">
        <v>144.13485350805701</v>
      </c>
      <c r="X8" s="150">
        <v>0.11788945859121901</v>
      </c>
      <c r="Y8" s="150">
        <v>0.16227483923139799</v>
      </c>
      <c r="Z8" s="150">
        <v>0.28381355230530803</v>
      </c>
      <c r="AA8" s="150">
        <v>142.97568457802799</v>
      </c>
      <c r="AB8" s="150">
        <v>7.8174084525220904</v>
      </c>
      <c r="AC8" s="150">
        <v>1.6700819414407899</v>
      </c>
      <c r="AD8" s="150">
        <v>3.4834599469821499</v>
      </c>
      <c r="AE8" s="150">
        <v>0.99054177857257497</v>
      </c>
      <c r="AF8" s="150">
        <v>13.421052631578901</v>
      </c>
      <c r="AG8" s="150">
        <v>5.0561167073441798E-2</v>
      </c>
      <c r="AH8" s="150">
        <v>126.079473684211</v>
      </c>
      <c r="AI8" s="150">
        <v>2.8849225039466999</v>
      </c>
      <c r="AJ8" s="150">
        <v>84898.212000000305</v>
      </c>
      <c r="AK8" s="150">
        <v>0.60388418891523599</v>
      </c>
      <c r="AL8" s="150">
        <v>48445509.193499997</v>
      </c>
      <c r="AM8" s="150">
        <v>4069.6475888</v>
      </c>
    </row>
    <row r="9" spans="1:39" ht="14.5" x14ac:dyDescent="0.35">
      <c r="A9" t="s">
        <v>108</v>
      </c>
      <c r="B9" s="150">
        <v>-651405.94999999995</v>
      </c>
      <c r="C9" s="150">
        <v>0.30193234018333798</v>
      </c>
      <c r="D9" s="150">
        <v>-776869.2</v>
      </c>
      <c r="E9" s="150">
        <v>3.5057255527603201E-3</v>
      </c>
      <c r="F9" s="150">
        <v>0.81940925297442002</v>
      </c>
      <c r="G9" s="150">
        <v>50.25</v>
      </c>
      <c r="H9" s="150">
        <v>29.81</v>
      </c>
      <c r="I9" s="150">
        <v>0</v>
      </c>
      <c r="J9" s="150">
        <v>-12.914999999999999</v>
      </c>
      <c r="K9" s="150">
        <v>12781.543042777101</v>
      </c>
      <c r="L9" s="150">
        <v>3464.9104090000001</v>
      </c>
      <c r="M9" s="150">
        <v>4007.9106029179102</v>
      </c>
      <c r="N9" s="150">
        <v>8.9781833519263193E-2</v>
      </c>
      <c r="O9" s="150">
        <v>0.113962935080322</v>
      </c>
      <c r="P9" s="150">
        <v>1.21279800311281E-2</v>
      </c>
      <c r="Q9" s="150">
        <v>11049.872594402999</v>
      </c>
      <c r="R9" s="150">
        <v>214.37649999999999</v>
      </c>
      <c r="S9" s="150">
        <v>75436.171152155206</v>
      </c>
      <c r="T9" s="150">
        <v>15.690152605346199</v>
      </c>
      <c r="U9" s="150">
        <v>16.162734296902901</v>
      </c>
      <c r="V9" s="150">
        <v>22.298999999999999</v>
      </c>
      <c r="W9" s="150">
        <v>155.38411628324101</v>
      </c>
      <c r="X9" s="150">
        <v>0.117605503785478</v>
      </c>
      <c r="Y9" s="150">
        <v>0.14276668222106201</v>
      </c>
      <c r="Z9" s="150">
        <v>0.26599952633426099</v>
      </c>
      <c r="AA9" s="150">
        <v>172.042774454316</v>
      </c>
      <c r="AB9" s="150">
        <v>6.4005440614595104</v>
      </c>
      <c r="AC9" s="150">
        <v>1.3723001963722301</v>
      </c>
      <c r="AD9" s="150">
        <v>3.0336236111688901</v>
      </c>
      <c r="AE9" s="150">
        <v>0.76831494800944999</v>
      </c>
      <c r="AF9" s="150">
        <v>15.9</v>
      </c>
      <c r="AG9" s="150">
        <v>0.157913693065107</v>
      </c>
      <c r="AH9" s="150">
        <v>100.977222222222</v>
      </c>
      <c r="AI9" s="150">
        <v>5.6222661553697098</v>
      </c>
      <c r="AJ9" s="150">
        <v>58460.675789473898</v>
      </c>
      <c r="AK9" s="150">
        <v>0.25049212687385802</v>
      </c>
      <c r="AL9" s="150">
        <v>44286901.531999998</v>
      </c>
      <c r="AM9" s="150">
        <v>3464.9104090000001</v>
      </c>
    </row>
    <row r="10" spans="1:39" ht="14.5" x14ac:dyDescent="0.35">
      <c r="A10" t="s">
        <v>110</v>
      </c>
      <c r="B10" s="150">
        <v>-220776.9</v>
      </c>
      <c r="C10" s="150">
        <v>0.45333860361161099</v>
      </c>
      <c r="D10" s="150">
        <v>-277051</v>
      </c>
      <c r="E10" s="150">
        <v>4.0023278357603298E-3</v>
      </c>
      <c r="F10" s="150">
        <v>0.80227652157253504</v>
      </c>
      <c r="G10" s="150">
        <v>30.3</v>
      </c>
      <c r="H10" s="150">
        <v>23.468499999999999</v>
      </c>
      <c r="I10" s="150">
        <v>0</v>
      </c>
      <c r="J10" s="150">
        <v>-8.2789999999999999</v>
      </c>
      <c r="K10" s="150">
        <v>13964.135931168301</v>
      </c>
      <c r="L10" s="150">
        <v>2931.44573175</v>
      </c>
      <c r="M10" s="150">
        <v>3394.3790236350401</v>
      </c>
      <c r="N10" s="150">
        <v>0.107702316874043</v>
      </c>
      <c r="O10" s="150">
        <v>0.107983355762492</v>
      </c>
      <c r="P10" s="150">
        <v>1.92358597293006E-2</v>
      </c>
      <c r="Q10" s="150">
        <v>12059.674652703499</v>
      </c>
      <c r="R10" s="150">
        <v>189.00200000000001</v>
      </c>
      <c r="S10" s="150">
        <v>77206.925701844404</v>
      </c>
      <c r="T10" s="150">
        <v>15.244547676744199</v>
      </c>
      <c r="U10" s="150">
        <v>15.510130748616399</v>
      </c>
      <c r="V10" s="150">
        <v>19.628499999999999</v>
      </c>
      <c r="W10" s="150">
        <v>149.34639589117899</v>
      </c>
      <c r="X10" s="150">
        <v>0.11953777787606799</v>
      </c>
      <c r="Y10" s="150">
        <v>0.13514222427087999</v>
      </c>
      <c r="Z10" s="150">
        <v>0.26272597193195202</v>
      </c>
      <c r="AA10" s="150">
        <v>184.97691911093</v>
      </c>
      <c r="AB10" s="150">
        <v>7.2691913883601202</v>
      </c>
      <c r="AC10" s="150">
        <v>1.4849554135381899</v>
      </c>
      <c r="AD10" s="150">
        <v>3.3793843492427298</v>
      </c>
      <c r="AE10" s="150">
        <v>0.81840121435410695</v>
      </c>
      <c r="AF10" s="150">
        <v>15.1</v>
      </c>
      <c r="AG10" s="150">
        <v>0.155530843415744</v>
      </c>
      <c r="AH10" s="150">
        <v>102.06888888888901</v>
      </c>
      <c r="AI10" s="150">
        <v>5.54806288963968</v>
      </c>
      <c r="AJ10" s="150">
        <v>47393.400555555403</v>
      </c>
      <c r="AK10" s="150">
        <v>0.25761463879548202</v>
      </c>
      <c r="AL10" s="150">
        <v>40935106.673</v>
      </c>
      <c r="AM10" s="150">
        <v>2931.44573175</v>
      </c>
    </row>
    <row r="11" spans="1:39" ht="14.5" x14ac:dyDescent="0.35">
      <c r="A11" t="s">
        <v>111</v>
      </c>
      <c r="B11" s="150">
        <v>739908.1</v>
      </c>
      <c r="C11" s="150">
        <v>0.36396815993864101</v>
      </c>
      <c r="D11" s="150">
        <v>853335.25</v>
      </c>
      <c r="E11" s="150">
        <v>2.6650015414754502E-3</v>
      </c>
      <c r="F11" s="150">
        <v>0.71546041827561901</v>
      </c>
      <c r="G11" s="150">
        <v>89.7222222222222</v>
      </c>
      <c r="H11" s="150">
        <v>316.28199999999998</v>
      </c>
      <c r="I11" s="150">
        <v>31.806000000000001</v>
      </c>
      <c r="J11" s="150">
        <v>-8.1580000000000403</v>
      </c>
      <c r="K11" s="150">
        <v>11996.6399153977</v>
      </c>
      <c r="L11" s="150">
        <v>4220.542837</v>
      </c>
      <c r="M11" s="150">
        <v>5515.8837329642602</v>
      </c>
      <c r="N11" s="150">
        <v>0.65824405087065296</v>
      </c>
      <c r="O11" s="150">
        <v>0.16510793086638201</v>
      </c>
      <c r="P11" s="150">
        <v>5.3075651439004702E-2</v>
      </c>
      <c r="Q11" s="150">
        <v>9179.3690937335905</v>
      </c>
      <c r="R11" s="150">
        <v>267.57799999999997</v>
      </c>
      <c r="S11" s="150">
        <v>64072.160269155203</v>
      </c>
      <c r="T11" s="150">
        <v>13.3712412829156</v>
      </c>
      <c r="U11" s="150">
        <v>15.7731309636816</v>
      </c>
      <c r="V11" s="150">
        <v>32.735999999999997</v>
      </c>
      <c r="W11" s="150">
        <v>128.92665069037099</v>
      </c>
      <c r="X11" s="150">
        <v>0.117876701733221</v>
      </c>
      <c r="Y11" s="150">
        <v>0.15083542922545801</v>
      </c>
      <c r="Z11" s="150">
        <v>0.27402505061468602</v>
      </c>
      <c r="AA11" s="150">
        <v>135.843142018084</v>
      </c>
      <c r="AB11" s="150">
        <v>7.3091075377294601</v>
      </c>
      <c r="AC11" s="150">
        <v>1.50963037633705</v>
      </c>
      <c r="AD11" s="150">
        <v>3.2963004127801701</v>
      </c>
      <c r="AE11" s="150">
        <v>0.84974670552654796</v>
      </c>
      <c r="AF11" s="150">
        <v>19.894736842105299</v>
      </c>
      <c r="AG11" s="150">
        <v>0.12422351405696699</v>
      </c>
      <c r="AH11" s="150">
        <v>120.451052631579</v>
      </c>
      <c r="AI11" s="150">
        <v>2.9787383136355001</v>
      </c>
      <c r="AJ11" s="150">
        <v>49350.8665000002</v>
      </c>
      <c r="AK11" s="150">
        <v>0.56073085915964904</v>
      </c>
      <c r="AL11" s="150">
        <v>50632332.663000003</v>
      </c>
      <c r="AM11" s="150">
        <v>4220.542837</v>
      </c>
    </row>
    <row r="12" spans="1:39" ht="14.5" x14ac:dyDescent="0.35">
      <c r="A12" t="s">
        <v>112</v>
      </c>
      <c r="B12" s="150">
        <v>390962.15</v>
      </c>
      <c r="C12" s="150">
        <v>0.29748204407105</v>
      </c>
      <c r="D12" s="150">
        <v>403145.65</v>
      </c>
      <c r="E12" s="150">
        <v>8.9573151700567608E-3</v>
      </c>
      <c r="F12" s="150">
        <v>0.69005438013403197</v>
      </c>
      <c r="G12" s="150">
        <v>28.421052631578899</v>
      </c>
      <c r="H12" s="150">
        <v>29.960999999999999</v>
      </c>
      <c r="I12" s="150">
        <v>0</v>
      </c>
      <c r="J12" s="150">
        <v>12.221500000000001</v>
      </c>
      <c r="K12" s="150">
        <v>11228.037213086</v>
      </c>
      <c r="L12" s="150">
        <v>1276.7556058499999</v>
      </c>
      <c r="M12" s="150">
        <v>1603.78737411009</v>
      </c>
      <c r="N12" s="150">
        <v>0.494780881795648</v>
      </c>
      <c r="O12" s="150">
        <v>0.163225231982638</v>
      </c>
      <c r="P12" s="150">
        <v>3.4811826786857901E-3</v>
      </c>
      <c r="Q12" s="150">
        <v>8938.5037480136598</v>
      </c>
      <c r="R12" s="150">
        <v>87.34</v>
      </c>
      <c r="S12" s="150">
        <v>55599.748465766002</v>
      </c>
      <c r="T12" s="150">
        <v>14.906114037096399</v>
      </c>
      <c r="U12" s="150">
        <v>14.6182231033891</v>
      </c>
      <c r="V12" s="150">
        <v>11.815</v>
      </c>
      <c r="W12" s="150">
        <v>108.062260334321</v>
      </c>
      <c r="X12" s="150">
        <v>0.11262814492743101</v>
      </c>
      <c r="Y12" s="150">
        <v>0.18657157450887499</v>
      </c>
      <c r="Z12" s="150">
        <v>0.30421388404608501</v>
      </c>
      <c r="AA12" s="150">
        <v>214.82991634675</v>
      </c>
      <c r="AB12" s="150">
        <v>5.1304161251076899</v>
      </c>
      <c r="AC12" s="150">
        <v>1.4410898305523501</v>
      </c>
      <c r="AD12" s="150">
        <v>2.5285881871904898</v>
      </c>
      <c r="AE12" s="150">
        <v>1.0818375147125501</v>
      </c>
      <c r="AF12" s="150">
        <v>54.15</v>
      </c>
      <c r="AG12" s="150">
        <v>1.3320853593393101E-2</v>
      </c>
      <c r="AH12" s="150">
        <v>14.7935</v>
      </c>
      <c r="AI12" s="150">
        <v>3.3425031443900002</v>
      </c>
      <c r="AJ12" s="150">
        <v>-22221.7</v>
      </c>
      <c r="AK12" s="150">
        <v>0.51308936433930596</v>
      </c>
      <c r="AL12" s="150">
        <v>14335459.454500001</v>
      </c>
      <c r="AM12" s="150">
        <v>1276.7556058499999</v>
      </c>
    </row>
    <row r="13" spans="1:39" ht="14.5" x14ac:dyDescent="0.35">
      <c r="A13" t="s">
        <v>114</v>
      </c>
      <c r="B13" s="150">
        <v>-146145</v>
      </c>
      <c r="C13" s="150">
        <v>0.30475775498772101</v>
      </c>
      <c r="D13" s="150">
        <v>-166775.52380952399</v>
      </c>
      <c r="E13" s="150">
        <v>4.0356164215456297E-3</v>
      </c>
      <c r="F13" s="150">
        <v>0.74088051017034595</v>
      </c>
      <c r="G13" s="150">
        <v>51.3</v>
      </c>
      <c r="H13" s="150">
        <v>59.475714285714297</v>
      </c>
      <c r="I13" s="150">
        <v>0</v>
      </c>
      <c r="J13" s="150">
        <v>-41.340952380952402</v>
      </c>
      <c r="K13" s="150">
        <v>10798.587024325299</v>
      </c>
      <c r="L13" s="150">
        <v>2384.2223143333299</v>
      </c>
      <c r="M13" s="150">
        <v>2921.06782089326</v>
      </c>
      <c r="N13" s="150">
        <v>0.45139343103180901</v>
      </c>
      <c r="O13" s="150">
        <v>0.14923365557299401</v>
      </c>
      <c r="P13" s="150">
        <v>2.3895414026969E-2</v>
      </c>
      <c r="Q13" s="150">
        <v>8813.9795873666208</v>
      </c>
      <c r="R13" s="150">
        <v>148.21619047619001</v>
      </c>
      <c r="S13" s="150">
        <v>60395.840795620301</v>
      </c>
      <c r="T13" s="150">
        <v>14.280619686815299</v>
      </c>
      <c r="U13" s="150">
        <v>16.086112500080301</v>
      </c>
      <c r="V13" s="150">
        <v>18.213809523809498</v>
      </c>
      <c r="W13" s="150">
        <v>130.90190227456901</v>
      </c>
      <c r="X13" s="150">
        <v>0.11317072377347499</v>
      </c>
      <c r="Y13" s="150">
        <v>0.161028504486877</v>
      </c>
      <c r="Z13" s="150">
        <v>0.28807135165617198</v>
      </c>
      <c r="AA13" s="150">
        <v>164.526923326966</v>
      </c>
      <c r="AB13" s="150">
        <v>5.8477743697105602</v>
      </c>
      <c r="AC13" s="150">
        <v>1.3709305087716801</v>
      </c>
      <c r="AD13" s="150">
        <v>3.06197704465015</v>
      </c>
      <c r="AE13" s="150">
        <v>1.16312439651751</v>
      </c>
      <c r="AF13" s="150">
        <v>46.095238095238102</v>
      </c>
      <c r="AG13" s="150">
        <v>2.86794324263758E-2</v>
      </c>
      <c r="AH13" s="150">
        <v>27.215714285714299</v>
      </c>
      <c r="AI13" s="150">
        <v>3.2347633973908301</v>
      </c>
      <c r="AJ13" s="150">
        <v>3997.66380952392</v>
      </c>
      <c r="AK13" s="150">
        <v>0.48218888638619301</v>
      </c>
      <c r="AL13" s="150">
        <v>25746232.146666698</v>
      </c>
      <c r="AM13" s="150">
        <v>2384.2223143333299</v>
      </c>
    </row>
    <row r="14" spans="1:39" ht="14.5" x14ac:dyDescent="0.35">
      <c r="A14" t="s">
        <v>116</v>
      </c>
      <c r="B14" s="150">
        <v>-35067.550000000003</v>
      </c>
      <c r="C14" s="150">
        <v>0.37763330215601498</v>
      </c>
      <c r="D14" s="150">
        <v>-41075.449999999997</v>
      </c>
      <c r="E14" s="150">
        <v>4.6526406775199104E-3</v>
      </c>
      <c r="F14" s="150">
        <v>0.73914749677505798</v>
      </c>
      <c r="G14" s="150">
        <v>58.6666666666667</v>
      </c>
      <c r="H14" s="150">
        <v>39.49</v>
      </c>
      <c r="I14" s="150">
        <v>0</v>
      </c>
      <c r="J14" s="150">
        <v>1.0489999999999799</v>
      </c>
      <c r="K14" s="150">
        <v>11050.540892238199</v>
      </c>
      <c r="L14" s="150">
        <v>1858.9678711500001</v>
      </c>
      <c r="M14" s="150">
        <v>2238.7950383959301</v>
      </c>
      <c r="N14" s="150">
        <v>0.41304378640229</v>
      </c>
      <c r="O14" s="150">
        <v>0.14726524909257599</v>
      </c>
      <c r="P14" s="150">
        <v>9.2693170320045804E-3</v>
      </c>
      <c r="Q14" s="150">
        <v>9175.7396837088399</v>
      </c>
      <c r="R14" s="150">
        <v>120.723</v>
      </c>
      <c r="S14" s="150">
        <v>58361.962865402602</v>
      </c>
      <c r="T14" s="150">
        <v>14.6699469032413</v>
      </c>
      <c r="U14" s="150">
        <v>15.3986222273303</v>
      </c>
      <c r="V14" s="150">
        <v>14.095000000000001</v>
      </c>
      <c r="W14" s="150">
        <v>131.888461947499</v>
      </c>
      <c r="X14" s="150">
        <v>0.112155805814004</v>
      </c>
      <c r="Y14" s="150">
        <v>0.17408751514246401</v>
      </c>
      <c r="Z14" s="150">
        <v>0.296868295522835</v>
      </c>
      <c r="AA14" s="150">
        <v>181.337453557743</v>
      </c>
      <c r="AB14" s="150">
        <v>5.6280867931076903</v>
      </c>
      <c r="AC14" s="150">
        <v>1.3501225658223599</v>
      </c>
      <c r="AD14" s="150">
        <v>2.4738152435253</v>
      </c>
      <c r="AE14" s="150">
        <v>1.1929741618746501</v>
      </c>
      <c r="AF14" s="150">
        <v>96.05</v>
      </c>
      <c r="AG14" s="150">
        <v>1.9691986013423798E-2</v>
      </c>
      <c r="AH14" s="150">
        <v>10.333500000000001</v>
      </c>
      <c r="AI14" s="150">
        <v>3.6554767238742998</v>
      </c>
      <c r="AJ14" s="150">
        <v>-33957.004500000003</v>
      </c>
      <c r="AK14" s="150">
        <v>0.49231291357538598</v>
      </c>
      <c r="AL14" s="150">
        <v>20542600.477499999</v>
      </c>
      <c r="AM14" s="150">
        <v>1858.9678711500001</v>
      </c>
    </row>
    <row r="15" spans="1:39" ht="14.5" x14ac:dyDescent="0.35">
      <c r="A15" t="s">
        <v>118</v>
      </c>
      <c r="B15" s="150">
        <v>577202</v>
      </c>
      <c r="C15" s="150">
        <v>0.32094700266425602</v>
      </c>
      <c r="D15" s="150">
        <v>595895.9</v>
      </c>
      <c r="E15" s="150">
        <v>6.3106010518835798E-3</v>
      </c>
      <c r="F15" s="150">
        <v>0.66300216601555195</v>
      </c>
      <c r="G15" s="150">
        <v>23.1666666666667</v>
      </c>
      <c r="H15" s="150">
        <v>34.890999999999998</v>
      </c>
      <c r="I15" s="150">
        <v>0</v>
      </c>
      <c r="J15" s="150">
        <v>-37.0045</v>
      </c>
      <c r="K15" s="150">
        <v>11095.228380758101</v>
      </c>
      <c r="L15" s="150">
        <v>1325.0303617</v>
      </c>
      <c r="M15" s="150">
        <v>1655.82311518042</v>
      </c>
      <c r="N15" s="150">
        <v>0.52169864780540798</v>
      </c>
      <c r="O15" s="150">
        <v>0.164690680046022</v>
      </c>
      <c r="P15" s="150">
        <v>5.7086713773828197E-3</v>
      </c>
      <c r="Q15" s="150">
        <v>8878.6745031627997</v>
      </c>
      <c r="R15" s="150">
        <v>87.587999999999994</v>
      </c>
      <c r="S15" s="150">
        <v>54654.8968922684</v>
      </c>
      <c r="T15" s="150">
        <v>14.815956523724701</v>
      </c>
      <c r="U15" s="150">
        <v>15.1279896983605</v>
      </c>
      <c r="V15" s="150">
        <v>11.862</v>
      </c>
      <c r="W15" s="150">
        <v>111.703790397909</v>
      </c>
      <c r="X15" s="150">
        <v>0.111407387181625</v>
      </c>
      <c r="Y15" s="150">
        <v>0.18544123803562501</v>
      </c>
      <c r="Z15" s="150">
        <v>0.30240551797401299</v>
      </c>
      <c r="AA15" s="150">
        <v>200.927546791021</v>
      </c>
      <c r="AB15" s="150">
        <v>5.3122012011188602</v>
      </c>
      <c r="AC15" s="150">
        <v>1.4087858137413101</v>
      </c>
      <c r="AD15" s="150">
        <v>2.74596307924838</v>
      </c>
      <c r="AE15" s="150">
        <v>1.10623919729627</v>
      </c>
      <c r="AF15" s="150">
        <v>36.450000000000003</v>
      </c>
      <c r="AG15" s="150">
        <v>3.5548736560445403E-2</v>
      </c>
      <c r="AH15" s="150">
        <v>21.288499999999999</v>
      </c>
      <c r="AI15" s="150">
        <v>3.1733260119743201</v>
      </c>
      <c r="AJ15" s="150">
        <v>-5012.0869999999404</v>
      </c>
      <c r="AK15" s="150">
        <v>0.51086481370918801</v>
      </c>
      <c r="AL15" s="150">
        <v>14701514.4745</v>
      </c>
      <c r="AM15" s="150">
        <v>1325.0303617</v>
      </c>
    </row>
    <row r="16" spans="1:39" ht="14.5" x14ac:dyDescent="0.35">
      <c r="A16" t="s">
        <v>120</v>
      </c>
      <c r="B16" s="150">
        <v>2281419.25</v>
      </c>
      <c r="C16" s="150">
        <v>0.32318725297533901</v>
      </c>
      <c r="D16" s="150">
        <v>1220707.55</v>
      </c>
      <c r="E16" s="150">
        <v>1.88634324640197E-3</v>
      </c>
      <c r="F16" s="150">
        <v>0.77009376681392105</v>
      </c>
      <c r="G16" s="150">
        <v>125.8</v>
      </c>
      <c r="H16" s="150">
        <v>226.71100000000001</v>
      </c>
      <c r="I16" s="150">
        <v>0</v>
      </c>
      <c r="J16" s="150">
        <v>-62.789000000000001</v>
      </c>
      <c r="K16" s="150">
        <v>11540.643796414801</v>
      </c>
      <c r="L16" s="150">
        <v>5903.9478159500004</v>
      </c>
      <c r="M16" s="150">
        <v>7270.1729643014796</v>
      </c>
      <c r="N16" s="150">
        <v>0.38002088263528799</v>
      </c>
      <c r="O16" s="150">
        <v>0.15005327501483801</v>
      </c>
      <c r="P16" s="150">
        <v>2.5762083167316398E-2</v>
      </c>
      <c r="Q16" s="150">
        <v>9371.9034018947095</v>
      </c>
      <c r="R16" s="150">
        <v>365.041</v>
      </c>
      <c r="S16" s="150">
        <v>66321.408588350401</v>
      </c>
      <c r="T16" s="150">
        <v>14.1073194517876</v>
      </c>
      <c r="U16" s="150">
        <v>16.173382759607801</v>
      </c>
      <c r="V16" s="150">
        <v>33.942999999999998</v>
      </c>
      <c r="W16" s="150">
        <v>173.93712447190899</v>
      </c>
      <c r="X16" s="150">
        <v>0.116415570396423</v>
      </c>
      <c r="Y16" s="150">
        <v>0.155535805023093</v>
      </c>
      <c r="Z16" s="150">
        <v>0.27788147453279999</v>
      </c>
      <c r="AA16" s="150">
        <v>153.30577576495099</v>
      </c>
      <c r="AB16" s="150">
        <v>6.2770260652497996</v>
      </c>
      <c r="AC16" s="150">
        <v>1.14345505178214</v>
      </c>
      <c r="AD16" s="150">
        <v>3.2086696004559898</v>
      </c>
      <c r="AE16" s="150">
        <v>0.91428523258118299</v>
      </c>
      <c r="AF16" s="150">
        <v>28.8</v>
      </c>
      <c r="AG16" s="150">
        <v>9.8264827975752506E-2</v>
      </c>
      <c r="AH16" s="150">
        <v>90.618499999999997</v>
      </c>
      <c r="AI16" s="150">
        <v>3.8625280866555598</v>
      </c>
      <c r="AJ16" s="150">
        <v>69997.719500000094</v>
      </c>
      <c r="AK16" s="150">
        <v>0.43055103340616302</v>
      </c>
      <c r="AL16" s="150">
        <v>68135358.736499995</v>
      </c>
      <c r="AM16" s="150">
        <v>5903.9478159500004</v>
      </c>
    </row>
    <row r="17" spans="1:39" ht="14.5" x14ac:dyDescent="0.35">
      <c r="A17" t="s">
        <v>121</v>
      </c>
      <c r="B17" s="150">
        <v>-166689.75</v>
      </c>
      <c r="C17" s="150">
        <v>0.41006441887754502</v>
      </c>
      <c r="D17" s="150">
        <v>-286312.34999999998</v>
      </c>
      <c r="E17" s="150">
        <v>3.2213141131282701E-3</v>
      </c>
      <c r="F17" s="150">
        <v>0.80103888135567503</v>
      </c>
      <c r="G17" s="150">
        <v>28.45</v>
      </c>
      <c r="H17" s="150">
        <v>24.177</v>
      </c>
      <c r="I17" s="150">
        <v>0</v>
      </c>
      <c r="J17" s="150">
        <v>-6.4595000000000002</v>
      </c>
      <c r="K17" s="150">
        <v>14040.3334423508</v>
      </c>
      <c r="L17" s="150">
        <v>3095.9689235999999</v>
      </c>
      <c r="M17" s="150">
        <v>3613.8592081746101</v>
      </c>
      <c r="N17" s="150">
        <v>8.6478468665853903E-2</v>
      </c>
      <c r="O17" s="150">
        <v>0.117783781022575</v>
      </c>
      <c r="P17" s="150">
        <v>1.84129459651402E-2</v>
      </c>
      <c r="Q17" s="150">
        <v>12028.259406502</v>
      </c>
      <c r="R17" s="150">
        <v>201.47749999999999</v>
      </c>
      <c r="S17" s="150">
        <v>77520.4560136988</v>
      </c>
      <c r="T17" s="150">
        <v>16.08120013401</v>
      </c>
      <c r="U17" s="150">
        <v>15.3663258855207</v>
      </c>
      <c r="V17" s="150">
        <v>19.734500000000001</v>
      </c>
      <c r="W17" s="150">
        <v>156.88104201271901</v>
      </c>
      <c r="X17" s="150">
        <v>0.11922049119308201</v>
      </c>
      <c r="Y17" s="150">
        <v>0.13470401775335999</v>
      </c>
      <c r="Z17" s="150">
        <v>0.260130281057945</v>
      </c>
      <c r="AA17" s="150">
        <v>182.46793296074699</v>
      </c>
      <c r="AB17" s="150">
        <v>6.9460448345286601</v>
      </c>
      <c r="AC17" s="150">
        <v>1.4049872082537</v>
      </c>
      <c r="AD17" s="150">
        <v>3.1604187257889498</v>
      </c>
      <c r="AE17" s="150">
        <v>0.71891935717285405</v>
      </c>
      <c r="AF17" s="150">
        <v>11.7</v>
      </c>
      <c r="AG17" s="150">
        <v>0.13493057482461501</v>
      </c>
      <c r="AH17" s="150">
        <v>117.946470588235</v>
      </c>
      <c r="AI17" s="150">
        <v>5.7684543074801402</v>
      </c>
      <c r="AJ17" s="150">
        <v>55237.783888888902</v>
      </c>
      <c r="AK17" s="150">
        <v>0.25374061398590803</v>
      </c>
      <c r="AL17" s="150">
        <v>43468436.0145</v>
      </c>
      <c r="AM17" s="150">
        <v>3095.9689235999999</v>
      </c>
    </row>
    <row r="18" spans="1:39" ht="14.5" x14ac:dyDescent="0.35">
      <c r="A18" t="s">
        <v>123</v>
      </c>
      <c r="B18" s="150">
        <v>342171.15</v>
      </c>
      <c r="C18" s="150">
        <v>0.32641971434953798</v>
      </c>
      <c r="D18" s="150">
        <v>513317.75</v>
      </c>
      <c r="E18" s="150">
        <v>5.1855883830222802E-3</v>
      </c>
      <c r="F18" s="150">
        <v>0.75902032660532504</v>
      </c>
      <c r="G18" s="150">
        <v>62.0555555555556</v>
      </c>
      <c r="H18" s="150">
        <v>63.875500000000002</v>
      </c>
      <c r="I18" s="150">
        <v>0</v>
      </c>
      <c r="J18" s="150">
        <v>32.078000000000003</v>
      </c>
      <c r="K18" s="150">
        <v>11570.7877523646</v>
      </c>
      <c r="L18" s="150">
        <v>2647.2892755500002</v>
      </c>
      <c r="M18" s="150">
        <v>3234.5723655939801</v>
      </c>
      <c r="N18" s="150">
        <v>0.39502448095051401</v>
      </c>
      <c r="O18" s="150">
        <v>0.15167941503732199</v>
      </c>
      <c r="P18" s="150">
        <v>1.82805700710383E-2</v>
      </c>
      <c r="Q18" s="150">
        <v>9469.9449770619303</v>
      </c>
      <c r="R18" s="150">
        <v>168.61199999999999</v>
      </c>
      <c r="S18" s="150">
        <v>63521.170509809497</v>
      </c>
      <c r="T18" s="150">
        <v>15.2996228026475</v>
      </c>
      <c r="U18" s="150">
        <v>15.7004796547695</v>
      </c>
      <c r="V18" s="150">
        <v>20.134499999999999</v>
      </c>
      <c r="W18" s="150">
        <v>131.480259035486</v>
      </c>
      <c r="X18" s="150">
        <v>0.119330836416424</v>
      </c>
      <c r="Y18" s="150">
        <v>0.162078274354444</v>
      </c>
      <c r="Z18" s="150">
        <v>0.28704550379212301</v>
      </c>
      <c r="AA18" s="150">
        <v>178.41880914274799</v>
      </c>
      <c r="AB18" s="150">
        <v>5.8937908832921</v>
      </c>
      <c r="AC18" s="150">
        <v>1.1873294579042999</v>
      </c>
      <c r="AD18" s="150">
        <v>3.25510316069699</v>
      </c>
      <c r="AE18" s="150">
        <v>1.08257004501133</v>
      </c>
      <c r="AF18" s="150">
        <v>45</v>
      </c>
      <c r="AG18" s="150">
        <v>4.8702507270180898E-2</v>
      </c>
      <c r="AH18" s="150">
        <v>36.1265</v>
      </c>
      <c r="AI18" s="150">
        <v>3.7769761962792998</v>
      </c>
      <c r="AJ18" s="150">
        <v>-28912.139000000101</v>
      </c>
      <c r="AK18" s="150">
        <v>0.40425670678626702</v>
      </c>
      <c r="AL18" s="150">
        <v>30631222.326499999</v>
      </c>
      <c r="AM18" s="150">
        <v>2647.2892755500002</v>
      </c>
    </row>
    <row r="19" spans="1:39" ht="14.5" x14ac:dyDescent="0.35">
      <c r="A19" t="s">
        <v>125</v>
      </c>
      <c r="B19" s="150">
        <v>-641339.4</v>
      </c>
      <c r="C19" s="150">
        <v>0.38052771581158301</v>
      </c>
      <c r="D19" s="150">
        <v>-677936.15</v>
      </c>
      <c r="E19" s="150">
        <v>2.4470882368968902E-3</v>
      </c>
      <c r="F19" s="150">
        <v>0.830293928006957</v>
      </c>
      <c r="G19" s="150">
        <v>106.333333333333</v>
      </c>
      <c r="H19" s="150">
        <v>63.331000000000003</v>
      </c>
      <c r="I19" s="150">
        <v>0</v>
      </c>
      <c r="J19" s="150">
        <v>-32.4465</v>
      </c>
      <c r="K19" s="150">
        <v>11987.150565154199</v>
      </c>
      <c r="L19" s="150">
        <v>4788.8410143000001</v>
      </c>
      <c r="M19" s="150">
        <v>5582.1687496965496</v>
      </c>
      <c r="N19" s="150">
        <v>0.14660169190282099</v>
      </c>
      <c r="O19" s="150">
        <v>0.117369611597381</v>
      </c>
      <c r="P19" s="150">
        <v>1.52713242476875E-2</v>
      </c>
      <c r="Q19" s="150">
        <v>10283.558388327199</v>
      </c>
      <c r="R19" s="150">
        <v>283.28750000000002</v>
      </c>
      <c r="S19" s="150">
        <v>72455.859891453001</v>
      </c>
      <c r="T19" s="150">
        <v>15.046375148921101</v>
      </c>
      <c r="U19" s="150">
        <v>16.904526370912901</v>
      </c>
      <c r="V19" s="150">
        <v>26.759499999999999</v>
      </c>
      <c r="W19" s="150">
        <v>178.95853862366599</v>
      </c>
      <c r="X19" s="150">
        <v>0.11785959619420699</v>
      </c>
      <c r="Y19" s="150">
        <v>0.15585886087099901</v>
      </c>
      <c r="Z19" s="150">
        <v>0.280430500166435</v>
      </c>
      <c r="AA19" s="150">
        <v>163.20824760440399</v>
      </c>
      <c r="AB19" s="150">
        <v>6.3202063471947501</v>
      </c>
      <c r="AC19" s="150">
        <v>1.23089419634001</v>
      </c>
      <c r="AD19" s="150">
        <v>3.1840925692222699</v>
      </c>
      <c r="AE19" s="150">
        <v>0.87098514446255104</v>
      </c>
      <c r="AF19" s="150">
        <v>27.3</v>
      </c>
      <c r="AG19" s="150">
        <v>9.9175988819590805E-2</v>
      </c>
      <c r="AH19" s="150">
        <v>99.105999999999995</v>
      </c>
      <c r="AI19" s="150">
        <v>4.3464411027176304</v>
      </c>
      <c r="AJ19" s="150">
        <v>47530.201000000103</v>
      </c>
      <c r="AK19" s="150">
        <v>0.36746550650442</v>
      </c>
      <c r="AL19" s="150">
        <v>57404558.270999998</v>
      </c>
      <c r="AM19" s="150">
        <v>4788.8410143000001</v>
      </c>
    </row>
    <row r="20" spans="1:39" ht="14.5" x14ac:dyDescent="0.35">
      <c r="A20" t="s">
        <v>126</v>
      </c>
      <c r="B20" s="150">
        <v>531983.94999999995</v>
      </c>
      <c r="C20" s="150">
        <v>0.32261698561283902</v>
      </c>
      <c r="D20" s="150">
        <v>567306.69999999995</v>
      </c>
      <c r="E20" s="150">
        <v>4.1978172915769704E-3</v>
      </c>
      <c r="F20" s="150">
        <v>0.718103755396445</v>
      </c>
      <c r="G20" s="150">
        <v>26.6315789473684</v>
      </c>
      <c r="H20" s="150">
        <v>86.97</v>
      </c>
      <c r="I20" s="150">
        <v>13.4765</v>
      </c>
      <c r="J20" s="150">
        <v>79.120999999999995</v>
      </c>
      <c r="K20" s="150">
        <v>12615.887403088</v>
      </c>
      <c r="L20" s="150">
        <v>1893.7839534499999</v>
      </c>
      <c r="M20" s="150">
        <v>2435.7342605524</v>
      </c>
      <c r="N20" s="150">
        <v>0.60652516606104301</v>
      </c>
      <c r="O20" s="150">
        <v>0.16366186076049799</v>
      </c>
      <c r="P20" s="150">
        <v>1.8903490355794299E-2</v>
      </c>
      <c r="Q20" s="150">
        <v>9808.8553868276304</v>
      </c>
      <c r="R20" s="150">
        <v>129.40950000000001</v>
      </c>
      <c r="S20" s="150">
        <v>62879.904106731003</v>
      </c>
      <c r="T20" s="150">
        <v>13.435257844284999</v>
      </c>
      <c r="U20" s="150">
        <v>14.6340411905617</v>
      </c>
      <c r="V20" s="150">
        <v>16.5245</v>
      </c>
      <c r="W20" s="150">
        <v>114.60461456927599</v>
      </c>
      <c r="X20" s="150">
        <v>0.117246401521316</v>
      </c>
      <c r="Y20" s="150">
        <v>0.155279330693844</v>
      </c>
      <c r="Z20" s="150">
        <v>0.27838818709955898</v>
      </c>
      <c r="AA20" s="150">
        <v>188.468911329501</v>
      </c>
      <c r="AB20" s="150">
        <v>6.1271670242637404</v>
      </c>
      <c r="AC20" s="150">
        <v>1.35044953566548</v>
      </c>
      <c r="AD20" s="150">
        <v>2.73367002606191</v>
      </c>
      <c r="AE20" s="150">
        <v>0.76765306741924599</v>
      </c>
      <c r="AF20" s="150">
        <v>8.9473684210526301</v>
      </c>
      <c r="AG20" s="150">
        <v>7.4084348173122205E-2</v>
      </c>
      <c r="AH20" s="150">
        <v>80.518421052631595</v>
      </c>
      <c r="AI20" s="150">
        <v>3.2405461379553202</v>
      </c>
      <c r="AJ20" s="150">
        <v>2847.35526315775</v>
      </c>
      <c r="AK20" s="150">
        <v>0.54467699637882105</v>
      </c>
      <c r="AL20" s="150">
        <v>23891765.122499999</v>
      </c>
      <c r="AM20" s="150">
        <v>1893.7839534499999</v>
      </c>
    </row>
    <row r="21" spans="1:39" ht="14.5" x14ac:dyDescent="0.35">
      <c r="A21" t="s">
        <v>127</v>
      </c>
      <c r="B21" s="150">
        <v>1018687.8</v>
      </c>
      <c r="C21" s="150">
        <v>0.36120836501272902</v>
      </c>
      <c r="D21" s="150">
        <v>-80600.95</v>
      </c>
      <c r="E21" s="150">
        <v>3.0899679516598099E-3</v>
      </c>
      <c r="F21" s="150">
        <v>0.791957370541443</v>
      </c>
      <c r="G21" s="150">
        <v>121.833333333333</v>
      </c>
      <c r="H21" s="150">
        <v>92.465500000000006</v>
      </c>
      <c r="I21" s="150">
        <v>0</v>
      </c>
      <c r="J21" s="150">
        <v>-51.860999999999997</v>
      </c>
      <c r="K21" s="150">
        <v>11266.9126704136</v>
      </c>
      <c r="L21" s="150">
        <v>5522.4734047499996</v>
      </c>
      <c r="M21" s="150">
        <v>6615.8678017313296</v>
      </c>
      <c r="N21" s="150">
        <v>0.25528241760972697</v>
      </c>
      <c r="O21" s="150">
        <v>0.13802265084597601</v>
      </c>
      <c r="P21" s="150">
        <v>1.30978113426106E-2</v>
      </c>
      <c r="Q21" s="150">
        <v>9404.8471705733209</v>
      </c>
      <c r="R21" s="150">
        <v>332.70049999999998</v>
      </c>
      <c r="S21" s="150">
        <v>68319.388966953804</v>
      </c>
      <c r="T21" s="150">
        <v>14.1102883824942</v>
      </c>
      <c r="U21" s="150">
        <v>16.598933289099399</v>
      </c>
      <c r="V21" s="150">
        <v>30.564</v>
      </c>
      <c r="W21" s="150">
        <v>180.685558328426</v>
      </c>
      <c r="X21" s="150">
        <v>0.119177728269854</v>
      </c>
      <c r="Y21" s="150">
        <v>0.14770178341503601</v>
      </c>
      <c r="Z21" s="150">
        <v>0.27341338060530901</v>
      </c>
      <c r="AA21" s="150">
        <v>153.92522293884701</v>
      </c>
      <c r="AB21" s="150">
        <v>6.1784673558709198</v>
      </c>
      <c r="AC21" s="150">
        <v>1.1456086830160599</v>
      </c>
      <c r="AD21" s="150">
        <v>3.28583840535113</v>
      </c>
      <c r="AE21" s="150">
        <v>0.93892992956660004</v>
      </c>
      <c r="AF21" s="150">
        <v>32.35</v>
      </c>
      <c r="AG21" s="150">
        <v>8.6201170278638703E-2</v>
      </c>
      <c r="AH21" s="150">
        <v>91.683000000000007</v>
      </c>
      <c r="AI21" s="150">
        <v>4.21439443038095</v>
      </c>
      <c r="AJ21" s="150">
        <v>31943.199500000101</v>
      </c>
      <c r="AK21" s="150">
        <v>0.37775706290210298</v>
      </c>
      <c r="AL21" s="150">
        <v>62221225.575999998</v>
      </c>
      <c r="AM21" s="150">
        <v>5522.4734047499996</v>
      </c>
    </row>
    <row r="22" spans="1:39" ht="14.5" x14ac:dyDescent="0.35">
      <c r="A22" t="s">
        <v>129</v>
      </c>
      <c r="B22" s="150">
        <v>86570.095238095193</v>
      </c>
      <c r="C22" s="150">
        <v>0.35038093951334698</v>
      </c>
      <c r="D22" s="150">
        <v>63300.285714285703</v>
      </c>
      <c r="E22" s="150">
        <v>4.4363904442671102E-3</v>
      </c>
      <c r="F22" s="150">
        <v>0.73918157425056996</v>
      </c>
      <c r="G22" s="150">
        <v>48.8888888888889</v>
      </c>
      <c r="H22" s="150">
        <v>51.204761904761902</v>
      </c>
      <c r="I22" s="150">
        <v>0</v>
      </c>
      <c r="J22" s="150">
        <v>-15.5757142857143</v>
      </c>
      <c r="K22" s="150">
        <v>10689.061334571499</v>
      </c>
      <c r="L22" s="150">
        <v>2186.7938408095201</v>
      </c>
      <c r="M22" s="150">
        <v>2648.1438324144001</v>
      </c>
      <c r="N22" s="150">
        <v>0.40836647419897898</v>
      </c>
      <c r="O22" s="150">
        <v>0.146461847139432</v>
      </c>
      <c r="P22" s="150">
        <v>1.49837890121731E-2</v>
      </c>
      <c r="Q22" s="150">
        <v>8826.8519271344303</v>
      </c>
      <c r="R22" s="150">
        <v>135.67428571428599</v>
      </c>
      <c r="S22" s="150">
        <v>59349.679912676002</v>
      </c>
      <c r="T22" s="150">
        <v>14.0750256215867</v>
      </c>
      <c r="U22" s="150">
        <v>16.117968333473701</v>
      </c>
      <c r="V22" s="150">
        <v>16.2061904761905</v>
      </c>
      <c r="W22" s="150">
        <v>134.935711388946</v>
      </c>
      <c r="X22" s="150">
        <v>0.11404116950039</v>
      </c>
      <c r="Y22" s="150">
        <v>0.162774572919205</v>
      </c>
      <c r="Z22" s="150">
        <v>0.28635971246735598</v>
      </c>
      <c r="AA22" s="150">
        <v>161.516390355433</v>
      </c>
      <c r="AB22" s="150">
        <v>6.03938853329206</v>
      </c>
      <c r="AC22" s="150">
        <v>1.4199036207960201</v>
      </c>
      <c r="AD22" s="150">
        <v>2.9430093913335198</v>
      </c>
      <c r="AE22" s="150">
        <v>1.14043821955414</v>
      </c>
      <c r="AF22" s="150">
        <v>72.809523809523796</v>
      </c>
      <c r="AG22" s="150">
        <v>1.8207913937276901E-2</v>
      </c>
      <c r="AH22" s="150">
        <v>15.492380952381</v>
      </c>
      <c r="AI22" s="150">
        <v>3.3428573197563001</v>
      </c>
      <c r="AJ22" s="150">
        <v>-3160.4242857142799</v>
      </c>
      <c r="AK22" s="150">
        <v>0.455940381960526</v>
      </c>
      <c r="AL22" s="150">
        <v>23374773.490476198</v>
      </c>
      <c r="AM22" s="150">
        <v>2186.7938408095201</v>
      </c>
    </row>
    <row r="23" spans="1:39" ht="14.5" x14ac:dyDescent="0.35">
      <c r="A23" t="s">
        <v>131</v>
      </c>
      <c r="B23" s="150">
        <v>340632.35</v>
      </c>
      <c r="C23" s="150">
        <v>0.280315933751076</v>
      </c>
      <c r="D23" s="150">
        <v>389904.1</v>
      </c>
      <c r="E23" s="150">
        <v>5.9055413830976303E-3</v>
      </c>
      <c r="F23" s="150">
        <v>0.71149773822511697</v>
      </c>
      <c r="G23" s="150">
        <v>30.2</v>
      </c>
      <c r="H23" s="150">
        <v>62.750500000000002</v>
      </c>
      <c r="I23" s="150">
        <v>0.15</v>
      </c>
      <c r="J23" s="150">
        <v>-9.8869999999999401</v>
      </c>
      <c r="K23" s="150">
        <v>11507.2036313587</v>
      </c>
      <c r="L23" s="150">
        <v>1732.9911440999999</v>
      </c>
      <c r="M23" s="150">
        <v>2218.4069710817598</v>
      </c>
      <c r="N23" s="150">
        <v>0.64142913899729503</v>
      </c>
      <c r="O23" s="150">
        <v>0.166762247276276</v>
      </c>
      <c r="P23" s="150">
        <v>7.3230479816391303E-3</v>
      </c>
      <c r="Q23" s="150">
        <v>8989.2802567131002</v>
      </c>
      <c r="R23" s="150">
        <v>116.15300000000001</v>
      </c>
      <c r="S23" s="150">
        <v>57449.080342307097</v>
      </c>
      <c r="T23" s="150">
        <v>14.2884815717201</v>
      </c>
      <c r="U23" s="150">
        <v>14.919899994834401</v>
      </c>
      <c r="V23" s="150">
        <v>14.407999999999999</v>
      </c>
      <c r="W23" s="150">
        <v>120.279785126319</v>
      </c>
      <c r="X23" s="150">
        <v>0.119602728909812</v>
      </c>
      <c r="Y23" s="150">
        <v>0.16948402748601701</v>
      </c>
      <c r="Z23" s="150">
        <v>0.305000823925625</v>
      </c>
      <c r="AA23" s="150">
        <v>182.17733026210001</v>
      </c>
      <c r="AB23" s="150">
        <v>5.7628829118464697</v>
      </c>
      <c r="AC23" s="150">
        <v>1.31309813193493</v>
      </c>
      <c r="AD23" s="150">
        <v>3.00550817407147</v>
      </c>
      <c r="AE23" s="150">
        <v>1.0324556025684499</v>
      </c>
      <c r="AF23" s="150">
        <v>18.7</v>
      </c>
      <c r="AG23" s="150">
        <v>3.4036343521691499E-2</v>
      </c>
      <c r="AH23" s="150">
        <v>58.275500000000001</v>
      </c>
      <c r="AI23" s="150">
        <v>3.1543688892379498</v>
      </c>
      <c r="AJ23" s="150">
        <v>-13670.433499999899</v>
      </c>
      <c r="AK23" s="150">
        <v>0.54772399533887095</v>
      </c>
      <c r="AL23" s="150">
        <v>19941881.986499999</v>
      </c>
      <c r="AM23" s="150">
        <v>1732.9911440999999</v>
      </c>
    </row>
    <row r="24" spans="1:39" ht="14.5" x14ac:dyDescent="0.35">
      <c r="A24" t="s">
        <v>133</v>
      </c>
      <c r="B24" s="150">
        <v>454605.95</v>
      </c>
      <c r="C24" s="150">
        <v>0.36521984706462302</v>
      </c>
      <c r="D24" s="150">
        <v>422289.05</v>
      </c>
      <c r="E24" s="150">
        <v>5.7752818860190196E-3</v>
      </c>
      <c r="F24" s="150">
        <v>0.70053652594974702</v>
      </c>
      <c r="G24" s="150">
        <v>37.5</v>
      </c>
      <c r="H24" s="150">
        <v>41.636499999999998</v>
      </c>
      <c r="I24" s="150">
        <v>0</v>
      </c>
      <c r="J24" s="150">
        <v>-34.503999999999998</v>
      </c>
      <c r="K24" s="150">
        <v>11381.8542549381</v>
      </c>
      <c r="L24" s="150">
        <v>1539.3935274999999</v>
      </c>
      <c r="M24" s="150">
        <v>1946.3595735309</v>
      </c>
      <c r="N24" s="150">
        <v>0.51990691554989699</v>
      </c>
      <c r="O24" s="150">
        <v>0.17121956906499999</v>
      </c>
      <c r="P24" s="150">
        <v>3.5949555465439602E-3</v>
      </c>
      <c r="Q24" s="150">
        <v>9002.0122742349995</v>
      </c>
      <c r="R24" s="150">
        <v>102.2895</v>
      </c>
      <c r="S24" s="150">
        <v>56300.439619902303</v>
      </c>
      <c r="T24" s="150">
        <v>14.7737548819771</v>
      </c>
      <c r="U24" s="150">
        <v>15.0493797261694</v>
      </c>
      <c r="V24" s="150">
        <v>13.305999999999999</v>
      </c>
      <c r="W24" s="150">
        <v>115.69168251164901</v>
      </c>
      <c r="X24" s="150">
        <v>0.114278656226408</v>
      </c>
      <c r="Y24" s="150">
        <v>0.19091073881145201</v>
      </c>
      <c r="Z24" s="150">
        <v>0.310351013342128</v>
      </c>
      <c r="AA24" s="150">
        <v>198.33193692572499</v>
      </c>
      <c r="AB24" s="150">
        <v>5.0936377410698404</v>
      </c>
      <c r="AC24" s="150">
        <v>1.35615264473034</v>
      </c>
      <c r="AD24" s="150">
        <v>2.6533988452426698</v>
      </c>
      <c r="AE24" s="150">
        <v>1.14415086949392</v>
      </c>
      <c r="AF24" s="150">
        <v>54.9</v>
      </c>
      <c r="AG24" s="150">
        <v>1.7579014975049202E-2</v>
      </c>
      <c r="AH24" s="150">
        <v>15.9815</v>
      </c>
      <c r="AI24" s="150">
        <v>3.1960090406237298</v>
      </c>
      <c r="AJ24" s="150">
        <v>-30509.1350000001</v>
      </c>
      <c r="AK24" s="150">
        <v>0.52259685899077002</v>
      </c>
      <c r="AL24" s="150">
        <v>17521152.771000002</v>
      </c>
      <c r="AM24" s="150">
        <v>1539.3935274999999</v>
      </c>
    </row>
    <row r="25" spans="1:39" ht="14.5" x14ac:dyDescent="0.35">
      <c r="A25" t="s">
        <v>135</v>
      </c>
      <c r="B25" s="150">
        <v>764834.85</v>
      </c>
      <c r="C25" s="150">
        <v>0.35512756952687002</v>
      </c>
      <c r="D25" s="150">
        <v>848381.4</v>
      </c>
      <c r="E25" s="150">
        <v>3.7070888633839402E-3</v>
      </c>
      <c r="F25" s="150">
        <v>0.64685499537124602</v>
      </c>
      <c r="G25" s="150">
        <v>32</v>
      </c>
      <c r="H25" s="150">
        <v>262.95949999999999</v>
      </c>
      <c r="I25" s="150">
        <v>61.603000000000002</v>
      </c>
      <c r="J25" s="150">
        <v>-88.875500000000002</v>
      </c>
      <c r="K25" s="150">
        <v>13471.4255995278</v>
      </c>
      <c r="L25" s="150">
        <v>2243.7304506999999</v>
      </c>
      <c r="M25" s="150">
        <v>3188.7059758803898</v>
      </c>
      <c r="N25" s="150">
        <v>0.95056622170662397</v>
      </c>
      <c r="O25" s="150">
        <v>0.19269195990771301</v>
      </c>
      <c r="P25" s="150">
        <v>3.4832955814998602E-2</v>
      </c>
      <c r="Q25" s="150">
        <v>9479.1580222929297</v>
      </c>
      <c r="R25" s="150">
        <v>156.37799999999999</v>
      </c>
      <c r="S25" s="150">
        <v>58584.715765644803</v>
      </c>
      <c r="T25" s="150">
        <v>12.562189054726399</v>
      </c>
      <c r="U25" s="150">
        <v>14.3481209038356</v>
      </c>
      <c r="V25" s="150">
        <v>19.785</v>
      </c>
      <c r="W25" s="150">
        <v>113.405633090725</v>
      </c>
      <c r="X25" s="150">
        <v>0.116123170434263</v>
      </c>
      <c r="Y25" s="150">
        <v>0.171925877557802</v>
      </c>
      <c r="Z25" s="150">
        <v>0.29250259863102102</v>
      </c>
      <c r="AA25" s="150">
        <v>204.337891771698</v>
      </c>
      <c r="AB25" s="150">
        <v>6.5761844677124301</v>
      </c>
      <c r="AC25" s="150">
        <v>1.48214182804169</v>
      </c>
      <c r="AD25" s="150">
        <v>3.12717540481394</v>
      </c>
      <c r="AE25" s="150">
        <v>0.93903910290643</v>
      </c>
      <c r="AF25" s="150">
        <v>10.526315789473699</v>
      </c>
      <c r="AG25" s="150">
        <v>7.1893634321038999E-2</v>
      </c>
      <c r="AH25" s="150">
        <v>93.216315789473697</v>
      </c>
      <c r="AI25" s="150">
        <v>2.9297546699500598</v>
      </c>
      <c r="AJ25" s="150">
        <v>57538.472499999902</v>
      </c>
      <c r="AK25" s="150">
        <v>0.71492693466493895</v>
      </c>
      <c r="AL25" s="150">
        <v>30226247.831999999</v>
      </c>
      <c r="AM25" s="150">
        <v>2243.7304506999999</v>
      </c>
    </row>
    <row r="26" spans="1:39" ht="14.5" x14ac:dyDescent="0.35">
      <c r="A26" t="s">
        <v>137</v>
      </c>
      <c r="B26" s="150">
        <v>3675002</v>
      </c>
      <c r="C26" s="150">
        <v>0.25182412702409002</v>
      </c>
      <c r="D26" s="150">
        <v>4057284.8</v>
      </c>
      <c r="E26" s="150">
        <v>1.70307715257115E-3</v>
      </c>
      <c r="F26" s="150">
        <v>0.60594363552395303</v>
      </c>
      <c r="G26" s="150">
        <v>92.05</v>
      </c>
      <c r="H26" s="150">
        <v>1465.203</v>
      </c>
      <c r="I26" s="150">
        <v>562.7405</v>
      </c>
      <c r="J26" s="150">
        <v>-449.64350000000002</v>
      </c>
      <c r="K26" s="150">
        <v>14291.717167647101</v>
      </c>
      <c r="L26" s="150">
        <v>6574.098446</v>
      </c>
      <c r="M26" s="150">
        <v>9437.2164043248795</v>
      </c>
      <c r="N26" s="150">
        <v>0.92014361409975198</v>
      </c>
      <c r="O26" s="150">
        <v>0.195332821062534</v>
      </c>
      <c r="P26" s="150">
        <v>4.7795367453187701E-2</v>
      </c>
      <c r="Q26" s="150">
        <v>9955.8123494383708</v>
      </c>
      <c r="R26" s="150">
        <v>458.59350000000001</v>
      </c>
      <c r="S26" s="150">
        <v>61107.390773092098</v>
      </c>
      <c r="T26" s="150">
        <v>12.850160327174301</v>
      </c>
      <c r="U26" s="150">
        <v>14.335350252456699</v>
      </c>
      <c r="V26" s="150">
        <v>65.366</v>
      </c>
      <c r="W26" s="150">
        <v>100.57366897163701</v>
      </c>
      <c r="X26" s="150">
        <v>0.110992180750806</v>
      </c>
      <c r="Y26" s="150">
        <v>0.16438900524339201</v>
      </c>
      <c r="Z26" s="150">
        <v>0.28755995387738298</v>
      </c>
      <c r="AA26" s="150">
        <v>143.72137225521601</v>
      </c>
      <c r="AB26" s="150">
        <v>9.8106991084031403</v>
      </c>
      <c r="AC26" s="150">
        <v>2.12808710473203</v>
      </c>
      <c r="AD26" s="150">
        <v>4.6483791504251304</v>
      </c>
      <c r="AE26" s="150">
        <v>0.74911355388351197</v>
      </c>
      <c r="AF26" s="150">
        <v>21.210526315789501</v>
      </c>
      <c r="AG26" s="150">
        <v>0.15202788778079099</v>
      </c>
      <c r="AH26" s="150">
        <v>109.12210526315801</v>
      </c>
      <c r="AI26" s="150">
        <v>2.9846204718777298</v>
      </c>
      <c r="AJ26" s="150">
        <v>449466.52150000102</v>
      </c>
      <c r="AK26" s="150">
        <v>0.67977069116808397</v>
      </c>
      <c r="AL26" s="150">
        <v>93955155.622500002</v>
      </c>
      <c r="AM26" s="150">
        <v>6574.098446</v>
      </c>
    </row>
    <row r="27" spans="1:39" ht="14.5" x14ac:dyDescent="0.35">
      <c r="A27" t="s">
        <v>138</v>
      </c>
      <c r="B27" s="150">
        <v>176321.65</v>
      </c>
      <c r="C27" s="150">
        <v>0.38897971679839999</v>
      </c>
      <c r="D27" s="150">
        <v>110615.6</v>
      </c>
      <c r="E27" s="150">
        <v>7.4968896515946503E-3</v>
      </c>
      <c r="F27" s="150">
        <v>0.73207870617662296</v>
      </c>
      <c r="G27" s="150">
        <v>62.647058823529399</v>
      </c>
      <c r="H27" s="150">
        <v>46.764000000000003</v>
      </c>
      <c r="I27" s="150">
        <v>0</v>
      </c>
      <c r="J27" s="150">
        <v>-0.17399999999997801</v>
      </c>
      <c r="K27" s="150">
        <v>10684.981486120099</v>
      </c>
      <c r="L27" s="150">
        <v>2076.6664338</v>
      </c>
      <c r="M27" s="150">
        <v>2509.2236567852801</v>
      </c>
      <c r="N27" s="150">
        <v>0.41931296554286301</v>
      </c>
      <c r="O27" s="150">
        <v>0.14355276044718401</v>
      </c>
      <c r="P27" s="150">
        <v>1.14618306351902E-2</v>
      </c>
      <c r="Q27" s="150">
        <v>8843.0309263176005</v>
      </c>
      <c r="R27" s="150">
        <v>132.19450000000001</v>
      </c>
      <c r="S27" s="150">
        <v>58227.0239193007</v>
      </c>
      <c r="T27" s="150">
        <v>13.9854532525937</v>
      </c>
      <c r="U27" s="150">
        <v>15.709174237959999</v>
      </c>
      <c r="V27" s="150">
        <v>15.002000000000001</v>
      </c>
      <c r="W27" s="150">
        <v>138.425972123717</v>
      </c>
      <c r="X27" s="150">
        <v>0.110909564993911</v>
      </c>
      <c r="Y27" s="150">
        <v>0.17055407076634799</v>
      </c>
      <c r="Z27" s="150">
        <v>0.29160560474033898</v>
      </c>
      <c r="AA27" s="150">
        <v>158.22678339281401</v>
      </c>
      <c r="AB27" s="150">
        <v>6.2299086809547299</v>
      </c>
      <c r="AC27" s="150">
        <v>1.4380195383680101</v>
      </c>
      <c r="AD27" s="150">
        <v>2.8145379046621999</v>
      </c>
      <c r="AE27" s="150">
        <v>1.21344555594238</v>
      </c>
      <c r="AF27" s="150">
        <v>86.35</v>
      </c>
      <c r="AG27" s="150">
        <v>1.6579076316146302E-2</v>
      </c>
      <c r="AH27" s="150">
        <v>12.099</v>
      </c>
      <c r="AI27" s="150">
        <v>3.5175509990093698</v>
      </c>
      <c r="AJ27" s="150">
        <v>-23229.093500000101</v>
      </c>
      <c r="AK27" s="150">
        <v>0.47205703527753501</v>
      </c>
      <c r="AL27" s="150">
        <v>22189142.397999998</v>
      </c>
      <c r="AM27" s="150">
        <v>2076.6664338</v>
      </c>
    </row>
    <row r="28" spans="1:39" ht="14.5" x14ac:dyDescent="0.35">
      <c r="A28" t="s">
        <v>140</v>
      </c>
      <c r="B28" s="150">
        <v>1050049.8999999999</v>
      </c>
      <c r="C28" s="150">
        <v>0.35813653614922702</v>
      </c>
      <c r="D28" s="150">
        <v>1091258.45</v>
      </c>
      <c r="E28" s="150">
        <v>4.0698517720170399E-3</v>
      </c>
      <c r="F28" s="150">
        <v>0.81265415768598503</v>
      </c>
      <c r="G28" s="150">
        <v>138.42105263157899</v>
      </c>
      <c r="H28" s="150">
        <v>113.6035</v>
      </c>
      <c r="I28" s="150">
        <v>0</v>
      </c>
      <c r="J28" s="150">
        <v>-17.317</v>
      </c>
      <c r="K28" s="150">
        <v>12435.1339834921</v>
      </c>
      <c r="L28" s="150">
        <v>7690.8758832000003</v>
      </c>
      <c r="M28" s="150">
        <v>9140.2340912505606</v>
      </c>
      <c r="N28" s="150">
        <v>0.17629353005315401</v>
      </c>
      <c r="O28" s="150">
        <v>0.121991031405077</v>
      </c>
      <c r="P28" s="150">
        <v>4.7477849765802098E-2</v>
      </c>
      <c r="Q28" s="150">
        <v>10463.3066399851</v>
      </c>
      <c r="R28" s="150">
        <v>443.75099999999998</v>
      </c>
      <c r="S28" s="150">
        <v>75377.3088612758</v>
      </c>
      <c r="T28" s="150">
        <v>14.5187278451204</v>
      </c>
      <c r="U28" s="150">
        <v>17.3315122291555</v>
      </c>
      <c r="V28" s="150">
        <v>44.393500000000003</v>
      </c>
      <c r="W28" s="150">
        <v>173.24328749028601</v>
      </c>
      <c r="X28" s="150">
        <v>0.116576119128561</v>
      </c>
      <c r="Y28" s="150">
        <v>0.145615123635354</v>
      </c>
      <c r="Z28" s="150">
        <v>0.26896052528873998</v>
      </c>
      <c r="AA28" s="150">
        <v>153.159180812302</v>
      </c>
      <c r="AB28" s="150">
        <v>6.6565006510371099</v>
      </c>
      <c r="AC28" s="150">
        <v>1.33480455239952</v>
      </c>
      <c r="AD28" s="150">
        <v>3.4408776065095701</v>
      </c>
      <c r="AE28" s="150">
        <v>0.83819301456283701</v>
      </c>
      <c r="AF28" s="150">
        <v>30.15</v>
      </c>
      <c r="AG28" s="150">
        <v>8.4006459141843001E-2</v>
      </c>
      <c r="AH28" s="150">
        <v>132.687894736842</v>
      </c>
      <c r="AI28" s="150">
        <v>4.2233174400300904</v>
      </c>
      <c r="AJ28" s="150">
        <v>50362.950000000201</v>
      </c>
      <c r="AK28" s="150">
        <v>0.36593364923824401</v>
      </c>
      <c r="AL28" s="150">
        <v>95637072.057999998</v>
      </c>
      <c r="AM28" s="150">
        <v>7690.8758832000003</v>
      </c>
    </row>
    <row r="29" spans="1:39" ht="14.5" x14ac:dyDescent="0.35">
      <c r="A29" t="s">
        <v>142</v>
      </c>
      <c r="B29" s="150">
        <v>833377.75</v>
      </c>
      <c r="C29" s="150">
        <v>0.27627081839436801</v>
      </c>
      <c r="D29" s="150">
        <v>753289.8</v>
      </c>
      <c r="E29" s="150">
        <v>2.38183327995433E-3</v>
      </c>
      <c r="F29" s="150">
        <v>0.661563984491228</v>
      </c>
      <c r="G29" s="150">
        <v>59.0555555555556</v>
      </c>
      <c r="H29" s="150">
        <v>236.2</v>
      </c>
      <c r="I29" s="150">
        <v>20.1585</v>
      </c>
      <c r="J29" s="150">
        <v>-223.3895</v>
      </c>
      <c r="K29" s="150">
        <v>12372.794761786799</v>
      </c>
      <c r="L29" s="150">
        <v>2973.7506749999998</v>
      </c>
      <c r="M29" s="150">
        <v>4184.5459578768896</v>
      </c>
      <c r="N29" s="150">
        <v>0.87162959292140396</v>
      </c>
      <c r="O29" s="150">
        <v>0.176801555446473</v>
      </c>
      <c r="P29" s="150">
        <v>1.44311956146088E-2</v>
      </c>
      <c r="Q29" s="150">
        <v>8792.7357340264407</v>
      </c>
      <c r="R29" s="150">
        <v>201.09450000000001</v>
      </c>
      <c r="S29" s="150">
        <v>58311.755239452097</v>
      </c>
      <c r="T29" s="150">
        <v>14.0098311987648</v>
      </c>
      <c r="U29" s="150">
        <v>14.7878269917874</v>
      </c>
      <c r="V29" s="150">
        <v>23.697500000000002</v>
      </c>
      <c r="W29" s="150">
        <v>125.48794915075401</v>
      </c>
      <c r="X29" s="150">
        <v>0.11530714265247401</v>
      </c>
      <c r="Y29" s="150">
        <v>0.175176770927574</v>
      </c>
      <c r="Z29" s="150">
        <v>0.294763229459161</v>
      </c>
      <c r="AA29" s="150">
        <v>177.95674817291101</v>
      </c>
      <c r="AB29" s="150">
        <v>6.9273226820156504</v>
      </c>
      <c r="AC29" s="150">
        <v>1.4053275582531299</v>
      </c>
      <c r="AD29" s="150">
        <v>2.7973542202460702</v>
      </c>
      <c r="AE29" s="150">
        <v>1.1146693071378799</v>
      </c>
      <c r="AF29" s="150">
        <v>24.473684210526301</v>
      </c>
      <c r="AG29" s="150">
        <v>4.8736195607315798E-2</v>
      </c>
      <c r="AH29" s="150">
        <v>93.945263157894701</v>
      </c>
      <c r="AI29" s="150">
        <v>2.898274411579</v>
      </c>
      <c r="AJ29" s="150">
        <v>19527.392999999702</v>
      </c>
      <c r="AK29" s="150">
        <v>0.69051668040208003</v>
      </c>
      <c r="AL29" s="150">
        <v>36793606.774499997</v>
      </c>
      <c r="AM29" s="150">
        <v>2973.7506749999998</v>
      </c>
    </row>
    <row r="30" spans="1:39" ht="14.5" x14ac:dyDescent="0.35">
      <c r="A30" t="s">
        <v>144</v>
      </c>
      <c r="B30" s="150">
        <v>6875482.4444444403</v>
      </c>
      <c r="C30" s="150">
        <v>0.24381161683806499</v>
      </c>
      <c r="D30" s="150">
        <v>7758228.8888888899</v>
      </c>
      <c r="E30" s="150">
        <v>2.0736188718202099E-3</v>
      </c>
      <c r="F30" s="150">
        <v>0.65332368563384502</v>
      </c>
      <c r="G30" s="150">
        <v>310.33333333333297</v>
      </c>
      <c r="H30" s="150">
        <v>5997.4644444444402</v>
      </c>
      <c r="I30" s="150">
        <v>1254.50111111111</v>
      </c>
      <c r="J30" s="150">
        <v>-235.33444444444399</v>
      </c>
      <c r="K30" s="150">
        <v>15133.693915284901</v>
      </c>
      <c r="L30" s="150">
        <v>21337.663423444399</v>
      </c>
      <c r="M30" s="150">
        <v>30606.763938958698</v>
      </c>
      <c r="N30" s="150">
        <v>0.78112158009132404</v>
      </c>
      <c r="O30" s="150">
        <v>0.16343035951222801</v>
      </c>
      <c r="P30" s="150">
        <v>8.5239387770465899E-2</v>
      </c>
      <c r="Q30" s="150">
        <v>10550.5328090809</v>
      </c>
      <c r="R30" s="150">
        <v>1365.76444444444</v>
      </c>
      <c r="S30" s="150">
        <v>67221.095092044503</v>
      </c>
      <c r="T30" s="150">
        <v>13.4788982645454</v>
      </c>
      <c r="U30" s="150">
        <v>15.6232383338431</v>
      </c>
      <c r="V30" s="150">
        <v>212.886666666667</v>
      </c>
      <c r="W30" s="150">
        <v>100.23015418271601</v>
      </c>
      <c r="X30" s="150">
        <v>0.11025458451591499</v>
      </c>
      <c r="Y30" s="150">
        <v>0.16077217983956901</v>
      </c>
      <c r="Z30" s="150">
        <v>0.283133173333178</v>
      </c>
      <c r="AA30" s="150">
        <v>171.48746872014399</v>
      </c>
      <c r="AB30" s="150">
        <v>8.6520714337487199</v>
      </c>
      <c r="AC30" s="150">
        <v>1.79421621529541</v>
      </c>
      <c r="AD30" s="150">
        <v>3.8444331732664598</v>
      </c>
      <c r="AE30" s="150">
        <v>0.78540040680532996</v>
      </c>
      <c r="AF30" s="150">
        <v>66</v>
      </c>
      <c r="AG30" s="150">
        <v>0.20267461397320399</v>
      </c>
      <c r="AH30" s="150">
        <v>143.713333333333</v>
      </c>
      <c r="AI30" s="150">
        <v>2.8788133692868398</v>
      </c>
      <c r="AJ30" s="150">
        <v>995853.22888888803</v>
      </c>
      <c r="AK30" s="150">
        <v>0.63289847737124205</v>
      </c>
      <c r="AL30" s="150">
        <v>322917667.117778</v>
      </c>
      <c r="AM30" s="150">
        <v>21337.663423444399</v>
      </c>
    </row>
    <row r="31" spans="1:39" ht="14.5" x14ac:dyDescent="0.35">
      <c r="A31" t="s">
        <v>146</v>
      </c>
      <c r="B31" s="150">
        <v>79362.149999999994</v>
      </c>
      <c r="C31" s="150">
        <v>0.28183258696277902</v>
      </c>
      <c r="D31" s="150">
        <v>79073.45</v>
      </c>
      <c r="E31" s="150">
        <v>1.7835109486907599E-3</v>
      </c>
      <c r="F31" s="150">
        <v>0.71700104677217102</v>
      </c>
      <c r="G31" s="150">
        <v>53.578947368421098</v>
      </c>
      <c r="H31" s="150">
        <v>70.660499999999999</v>
      </c>
      <c r="I31" s="150">
        <v>0</v>
      </c>
      <c r="J31" s="150">
        <v>-93.489500000000007</v>
      </c>
      <c r="K31" s="150">
        <v>11111.148384554899</v>
      </c>
      <c r="L31" s="150">
        <v>2311.3998739499998</v>
      </c>
      <c r="M31" s="150">
        <v>2893.11518002411</v>
      </c>
      <c r="N31" s="150">
        <v>0.52139883353046801</v>
      </c>
      <c r="O31" s="150">
        <v>0.16395004606121999</v>
      </c>
      <c r="P31" s="150">
        <v>1.88295359191239E-2</v>
      </c>
      <c r="Q31" s="150">
        <v>8877.0426953018705</v>
      </c>
      <c r="R31" s="150">
        <v>149.54150000000001</v>
      </c>
      <c r="S31" s="150">
        <v>58327.398220560899</v>
      </c>
      <c r="T31" s="150">
        <v>14.334482401206399</v>
      </c>
      <c r="U31" s="150">
        <v>15.4565781000592</v>
      </c>
      <c r="V31" s="150">
        <v>17.811</v>
      </c>
      <c r="W31" s="150">
        <v>129.77372825501101</v>
      </c>
      <c r="X31" s="150">
        <v>0.11530159173091301</v>
      </c>
      <c r="Y31" s="150">
        <v>0.169274654758615</v>
      </c>
      <c r="Z31" s="150">
        <v>0.299797584413869</v>
      </c>
      <c r="AA31" s="150">
        <v>182.61260405741899</v>
      </c>
      <c r="AB31" s="150">
        <v>5.4375863685712096</v>
      </c>
      <c r="AC31" s="150">
        <v>1.18095542368555</v>
      </c>
      <c r="AD31" s="150">
        <v>2.9496455975403402</v>
      </c>
      <c r="AE31" s="150">
        <v>1.11528992822189</v>
      </c>
      <c r="AF31" s="150">
        <v>45.25</v>
      </c>
      <c r="AG31" s="150">
        <v>2.8900474391636701E-2</v>
      </c>
      <c r="AH31" s="150">
        <v>25.809000000000001</v>
      </c>
      <c r="AI31" s="150">
        <v>3.08764185105955</v>
      </c>
      <c r="AJ31" s="150">
        <v>-10090.702499999799</v>
      </c>
      <c r="AK31" s="150">
        <v>0.50171027031069304</v>
      </c>
      <c r="AL31" s="150">
        <v>25682306.975499999</v>
      </c>
      <c r="AM31" s="150">
        <v>2311.3998739499998</v>
      </c>
    </row>
    <row r="32" spans="1:39" ht="14.5" x14ac:dyDescent="0.35">
      <c r="A32" t="s">
        <v>148</v>
      </c>
      <c r="B32" s="150">
        <v>-66610.850000000006</v>
      </c>
      <c r="C32" s="150">
        <v>0.31576500472232699</v>
      </c>
      <c r="D32" s="150">
        <v>144830.54999999999</v>
      </c>
      <c r="E32" s="150">
        <v>5.9620881220004496E-3</v>
      </c>
      <c r="F32" s="150">
        <v>0.70988618330650299</v>
      </c>
      <c r="G32" s="150">
        <v>29.8888888888889</v>
      </c>
      <c r="H32" s="150">
        <v>36.401000000000003</v>
      </c>
      <c r="I32" s="150">
        <v>2.4500000000000001E-2</v>
      </c>
      <c r="J32" s="150">
        <v>-8.0800000000000107</v>
      </c>
      <c r="K32" s="150">
        <v>12619.122706177999</v>
      </c>
      <c r="L32" s="150">
        <v>1443.5012823500001</v>
      </c>
      <c r="M32" s="150">
        <v>1963.40062014618</v>
      </c>
      <c r="N32" s="150">
        <v>0.87691748623821297</v>
      </c>
      <c r="O32" s="150">
        <v>0.17475259300728299</v>
      </c>
      <c r="P32" s="150">
        <v>8.0097299817961595E-4</v>
      </c>
      <c r="Q32" s="150">
        <v>9277.6377992300695</v>
      </c>
      <c r="R32" s="150">
        <v>99.454499999999996</v>
      </c>
      <c r="S32" s="150">
        <v>56224.094560829297</v>
      </c>
      <c r="T32" s="150">
        <v>13.5142200704845</v>
      </c>
      <c r="U32" s="150">
        <v>14.514187717499</v>
      </c>
      <c r="V32" s="150">
        <v>12.707000000000001</v>
      </c>
      <c r="W32" s="150">
        <v>113.598904725742</v>
      </c>
      <c r="X32" s="150">
        <v>0.10902531613428899</v>
      </c>
      <c r="Y32" s="150">
        <v>0.19934277616446</v>
      </c>
      <c r="Z32" s="150">
        <v>0.31187775788640598</v>
      </c>
      <c r="AA32" s="150">
        <v>192.09439117960301</v>
      </c>
      <c r="AB32" s="150">
        <v>7.5034690926598104</v>
      </c>
      <c r="AC32" s="150">
        <v>1.5123306159469301</v>
      </c>
      <c r="AD32" s="150">
        <v>3.2340228516509</v>
      </c>
      <c r="AE32" s="150">
        <v>1.23069262663451</v>
      </c>
      <c r="AF32" s="150">
        <v>100</v>
      </c>
      <c r="AG32" s="150">
        <v>2.1888925403873698E-2</v>
      </c>
      <c r="AH32" s="150">
        <v>11.413</v>
      </c>
      <c r="AI32" s="150">
        <v>2.7957782283918902</v>
      </c>
      <c r="AJ32" s="150">
        <v>-60054.5609999999</v>
      </c>
      <c r="AK32" s="150">
        <v>0.63905496860029598</v>
      </c>
      <c r="AL32" s="150">
        <v>18215719.808499999</v>
      </c>
      <c r="AM32" s="150">
        <v>1443.5012823500001</v>
      </c>
    </row>
    <row r="33" spans="1:39" ht="14.5" x14ac:dyDescent="0.35">
      <c r="A33" t="s">
        <v>150</v>
      </c>
      <c r="B33" s="150">
        <v>10104019.3333333</v>
      </c>
      <c r="C33" s="150">
        <v>0.22809951453292501</v>
      </c>
      <c r="D33" s="150">
        <v>11714649.7777778</v>
      </c>
      <c r="E33" s="150">
        <v>1.7951469487914101E-3</v>
      </c>
      <c r="F33" s="150">
        <v>0.54749584470468904</v>
      </c>
      <c r="G33" s="150">
        <v>305.66666666666703</v>
      </c>
      <c r="H33" s="150">
        <v>5157.0977777777798</v>
      </c>
      <c r="I33" s="150">
        <v>1943.36666666667</v>
      </c>
      <c r="J33" s="150">
        <v>-532.18222222222198</v>
      </c>
      <c r="K33" s="150">
        <v>14967.223361889301</v>
      </c>
      <c r="L33" s="150">
        <v>19351.838650444399</v>
      </c>
      <c r="M33" s="150">
        <v>27677.381088734801</v>
      </c>
      <c r="N33" s="150">
        <v>0.88429616750001405</v>
      </c>
      <c r="O33" s="150">
        <v>0.18081283317620001</v>
      </c>
      <c r="P33" s="150">
        <v>8.4769935707610197E-2</v>
      </c>
      <c r="Q33" s="150">
        <v>10464.981878734699</v>
      </c>
      <c r="R33" s="150">
        <v>1300.5344444444399</v>
      </c>
      <c r="S33" s="150">
        <v>64523.054305879399</v>
      </c>
      <c r="T33" s="150">
        <v>13.3816781306147</v>
      </c>
      <c r="U33" s="150">
        <v>14.8799124337772</v>
      </c>
      <c r="V33" s="150">
        <v>159.76333333333301</v>
      </c>
      <c r="W33" s="150">
        <v>121.128160302392</v>
      </c>
      <c r="X33" s="150">
        <v>0.111691768199935</v>
      </c>
      <c r="Y33" s="150">
        <v>0.16126565993016501</v>
      </c>
      <c r="Z33" s="150">
        <v>0.28318407966227599</v>
      </c>
      <c r="AA33" s="150">
        <v>152.27284071928599</v>
      </c>
      <c r="AB33" s="150">
        <v>9.8725644177492899</v>
      </c>
      <c r="AC33" s="150">
        <v>1.9655185464560201</v>
      </c>
      <c r="AD33" s="150">
        <v>4.2627157440555701</v>
      </c>
      <c r="AE33" s="150">
        <v>0.61787720115186395</v>
      </c>
      <c r="AF33" s="150">
        <v>52.6666666666667</v>
      </c>
      <c r="AG33" s="150">
        <v>0.24056277542900301</v>
      </c>
      <c r="AH33" s="150">
        <v>118.822222222222</v>
      </c>
      <c r="AI33" s="150">
        <v>2.8737827395630999</v>
      </c>
      <c r="AJ33" s="150">
        <v>855585.25666666601</v>
      </c>
      <c r="AK33" s="150">
        <v>0.64127877877408401</v>
      </c>
      <c r="AL33" s="150">
        <v>289643291.54444402</v>
      </c>
      <c r="AM33" s="150">
        <v>19351.838650444399</v>
      </c>
    </row>
    <row r="34" spans="1:39" ht="14.5" x14ac:dyDescent="0.35">
      <c r="A34" t="s">
        <v>151</v>
      </c>
      <c r="B34" s="150">
        <v>-137681.5</v>
      </c>
      <c r="C34" s="150">
        <v>0.35804650083450801</v>
      </c>
      <c r="D34" s="150">
        <v>-292750.83333333302</v>
      </c>
      <c r="E34" s="150">
        <v>3.1410707478818998E-3</v>
      </c>
      <c r="F34" s="150">
        <v>0.728724164127319</v>
      </c>
      <c r="G34" s="150">
        <v>80</v>
      </c>
      <c r="H34" s="150">
        <v>396.58</v>
      </c>
      <c r="I34" s="150">
        <v>172.47</v>
      </c>
      <c r="J34" s="150">
        <v>41.27</v>
      </c>
      <c r="K34" s="150">
        <v>13718.8044518031</v>
      </c>
      <c r="L34" s="150">
        <v>4482.2088593333301</v>
      </c>
      <c r="M34" s="150">
        <v>5959.2631356270304</v>
      </c>
      <c r="N34" s="150">
        <v>0.68268165887189802</v>
      </c>
      <c r="O34" s="150">
        <v>0.158681150073059</v>
      </c>
      <c r="P34" s="150">
        <v>9.9976556365407199E-2</v>
      </c>
      <c r="Q34" s="150">
        <v>10318.481572950899</v>
      </c>
      <c r="R34" s="150">
        <v>287.77333333333303</v>
      </c>
      <c r="S34" s="150">
        <v>69437.846325812003</v>
      </c>
      <c r="T34" s="150">
        <v>12.4750961404809</v>
      </c>
      <c r="U34" s="150">
        <v>15.5754836885512</v>
      </c>
      <c r="V34" s="150">
        <v>39.648333333333298</v>
      </c>
      <c r="W34" s="150">
        <v>113.04911158938999</v>
      </c>
      <c r="X34" s="150">
        <v>0.11897810692538199</v>
      </c>
      <c r="Y34" s="150">
        <v>0.140920771198211</v>
      </c>
      <c r="Z34" s="150">
        <v>0.27152023944449699</v>
      </c>
      <c r="AA34" s="150">
        <v>182.48167938377901</v>
      </c>
      <c r="AB34" s="150">
        <v>6.3222531352865001</v>
      </c>
      <c r="AC34" s="150">
        <v>1.26919852284023</v>
      </c>
      <c r="AD34" s="150">
        <v>2.7154910641329302</v>
      </c>
      <c r="AE34" s="150">
        <v>0.68626333810664797</v>
      </c>
      <c r="AF34" s="150">
        <v>12.5</v>
      </c>
      <c r="AG34" s="150">
        <v>0.12442152376656</v>
      </c>
      <c r="AH34" s="150">
        <v>168.101666666667</v>
      </c>
      <c r="AI34" s="150">
        <v>3.0607823572153898</v>
      </c>
      <c r="AJ34" s="150">
        <v>88608.518333333501</v>
      </c>
      <c r="AK34" s="150">
        <v>0.591345962290865</v>
      </c>
      <c r="AL34" s="150">
        <v>61490546.853333302</v>
      </c>
      <c r="AM34" s="150">
        <v>4482.2088593333301</v>
      </c>
    </row>
    <row r="35" spans="1:39" ht="14.5" x14ac:dyDescent="0.35">
      <c r="A35" t="s">
        <v>152</v>
      </c>
      <c r="B35" s="150">
        <v>3233925.3333333302</v>
      </c>
      <c r="C35" s="150">
        <v>0.223310901499152</v>
      </c>
      <c r="D35" s="150">
        <v>4633492.6666666698</v>
      </c>
      <c r="E35" s="150">
        <v>5.95684136166913E-4</v>
      </c>
      <c r="F35" s="150">
        <v>0.56528542132207804</v>
      </c>
      <c r="G35" s="150">
        <v>345.5</v>
      </c>
      <c r="H35" s="150">
        <v>6670.3916666666601</v>
      </c>
      <c r="I35" s="150">
        <v>1808.32</v>
      </c>
      <c r="J35" s="150">
        <v>-344.26</v>
      </c>
      <c r="K35" s="150">
        <v>15395.367714547599</v>
      </c>
      <c r="L35" s="150">
        <v>25562.1847391667</v>
      </c>
      <c r="M35" s="150">
        <v>36811.643606992096</v>
      </c>
      <c r="N35" s="150">
        <v>0.785556157388967</v>
      </c>
      <c r="O35" s="150">
        <v>0.18104945445353701</v>
      </c>
      <c r="P35" s="150">
        <v>5.9348798305523497E-2</v>
      </c>
      <c r="Q35" s="150">
        <v>10690.618377385301</v>
      </c>
      <c r="R35" s="150">
        <v>1728.2</v>
      </c>
      <c r="S35" s="150">
        <v>65510.693790263504</v>
      </c>
      <c r="T35" s="150">
        <v>13.430930062107</v>
      </c>
      <c r="U35" s="150">
        <v>14.7912190366663</v>
      </c>
      <c r="V35" s="150">
        <v>279.60500000000002</v>
      </c>
      <c r="W35" s="150">
        <v>91.422487935361204</v>
      </c>
      <c r="X35" s="150">
        <v>0.11039202229551601</v>
      </c>
      <c r="Y35" s="150">
        <v>0.150235703788756</v>
      </c>
      <c r="Z35" s="150">
        <v>0.27279465439200801</v>
      </c>
      <c r="AA35" s="150">
        <v>179.40192567500301</v>
      </c>
      <c r="AB35" s="150">
        <v>7.5184172092379704</v>
      </c>
      <c r="AC35" s="150">
        <v>1.8088704465505201</v>
      </c>
      <c r="AD35" s="150">
        <v>3.74307445811043</v>
      </c>
      <c r="AE35" s="150">
        <v>0.64798957401603796</v>
      </c>
      <c r="AF35" s="150">
        <v>77.1666666666667</v>
      </c>
      <c r="AG35" s="150">
        <v>0.24268018536293701</v>
      </c>
      <c r="AH35" s="150">
        <v>83.9</v>
      </c>
      <c r="AI35" s="150">
        <v>2.9389682614020698</v>
      </c>
      <c r="AJ35" s="150">
        <v>2078367.47833333</v>
      </c>
      <c r="AK35" s="150">
        <v>0.62907254143578095</v>
      </c>
      <c r="AL35" s="150">
        <v>393539233.646667</v>
      </c>
      <c r="AM35" s="150">
        <v>25562.1847391667</v>
      </c>
    </row>
    <row r="36" spans="1:39" ht="14.5" x14ac:dyDescent="0.35">
      <c r="A36" t="s">
        <v>153</v>
      </c>
      <c r="B36" s="150">
        <v>580285.05000000005</v>
      </c>
      <c r="C36" s="150">
        <v>0.32754153964816801</v>
      </c>
      <c r="D36" s="150">
        <v>573756.19999999995</v>
      </c>
      <c r="E36" s="150">
        <v>2.1268162257661299E-3</v>
      </c>
      <c r="F36" s="150">
        <v>0.68078691263690305</v>
      </c>
      <c r="G36" s="150">
        <v>40.1111111111111</v>
      </c>
      <c r="H36" s="150">
        <v>49.476999999999997</v>
      </c>
      <c r="I36" s="150">
        <v>0</v>
      </c>
      <c r="J36" s="150">
        <v>-58.211500000000001</v>
      </c>
      <c r="K36" s="150">
        <v>11497.432118957</v>
      </c>
      <c r="L36" s="150">
        <v>1682.2736247</v>
      </c>
      <c r="M36" s="150">
        <v>2129.9309056260099</v>
      </c>
      <c r="N36" s="150">
        <v>0.56570920983185002</v>
      </c>
      <c r="O36" s="150">
        <v>0.16863141476202401</v>
      </c>
      <c r="P36" s="150">
        <v>3.2748111657415098E-3</v>
      </c>
      <c r="Q36" s="150">
        <v>9080.9644361751107</v>
      </c>
      <c r="R36" s="150">
        <v>113.11150000000001</v>
      </c>
      <c r="S36" s="150">
        <v>56013.458419347298</v>
      </c>
      <c r="T36" s="150">
        <v>14.083448632544</v>
      </c>
      <c r="U36" s="150">
        <v>14.8727019330484</v>
      </c>
      <c r="V36" s="150">
        <v>14.4985</v>
      </c>
      <c r="W36" s="150">
        <v>116.030873862813</v>
      </c>
      <c r="X36" s="150">
        <v>0.11787211859791299</v>
      </c>
      <c r="Y36" s="150">
        <v>0.19096885710630901</v>
      </c>
      <c r="Z36" s="150">
        <v>0.31386050061349102</v>
      </c>
      <c r="AA36" s="150">
        <v>202.41531757993599</v>
      </c>
      <c r="AB36" s="150">
        <v>5.0675417977231501</v>
      </c>
      <c r="AC36" s="150">
        <v>1.31195026723261</v>
      </c>
      <c r="AD36" s="150">
        <v>2.6949552145489002</v>
      </c>
      <c r="AE36" s="150">
        <v>1.0877934057970799</v>
      </c>
      <c r="AF36" s="150">
        <v>54.2</v>
      </c>
      <c r="AG36" s="150">
        <v>1.6593259430031902E-2</v>
      </c>
      <c r="AH36" s="150">
        <v>17.436499999999999</v>
      </c>
      <c r="AI36" s="150">
        <v>3.2070515910390802</v>
      </c>
      <c r="AJ36" s="150">
        <v>-35585.572</v>
      </c>
      <c r="AK36" s="150">
        <v>0.53771804753237096</v>
      </c>
      <c r="AL36" s="150">
        <v>19341826.805500001</v>
      </c>
      <c r="AM36" s="150">
        <v>1682.2736247</v>
      </c>
    </row>
    <row r="37" spans="1:39" ht="14.5" x14ac:dyDescent="0.35">
      <c r="A37" t="s">
        <v>154</v>
      </c>
      <c r="B37" s="150">
        <v>435143.9</v>
      </c>
      <c r="C37" s="150">
        <v>0.300214158947327</v>
      </c>
      <c r="D37" s="150">
        <v>447099.95</v>
      </c>
      <c r="E37" s="150">
        <v>4.1413854994880803E-3</v>
      </c>
      <c r="F37" s="150">
        <v>0.67862658442302004</v>
      </c>
      <c r="G37" s="150">
        <v>26.3684210526316</v>
      </c>
      <c r="H37" s="150">
        <v>94.344499999999996</v>
      </c>
      <c r="I37" s="150">
        <v>4.0030000000000001</v>
      </c>
      <c r="J37" s="150">
        <v>-128.55699999999999</v>
      </c>
      <c r="K37" s="150">
        <v>12342.4412737239</v>
      </c>
      <c r="L37" s="150">
        <v>1920.5290292499999</v>
      </c>
      <c r="M37" s="150">
        <v>2624.8797315450602</v>
      </c>
      <c r="N37" s="150">
        <v>0.78269146865591399</v>
      </c>
      <c r="O37" s="150">
        <v>0.15698232622796501</v>
      </c>
      <c r="P37" s="150">
        <v>2.5240188646838699E-3</v>
      </c>
      <c r="Q37" s="150">
        <v>9030.5153691926607</v>
      </c>
      <c r="R37" s="150">
        <v>131.0635</v>
      </c>
      <c r="S37" s="150">
        <v>56941.883525924502</v>
      </c>
      <c r="T37" s="150">
        <v>13.650634997539401</v>
      </c>
      <c r="U37" s="150">
        <v>14.653423945263199</v>
      </c>
      <c r="V37" s="150">
        <v>16.504999999999999</v>
      </c>
      <c r="W37" s="150">
        <v>116.360438003635</v>
      </c>
      <c r="X37" s="150">
        <v>0.11361494311986001</v>
      </c>
      <c r="Y37" s="150">
        <v>0.18537435788715001</v>
      </c>
      <c r="Z37" s="150">
        <v>0.30283107127974801</v>
      </c>
      <c r="AA37" s="150">
        <v>180.79737130325901</v>
      </c>
      <c r="AB37" s="150">
        <v>7.4400561578519602</v>
      </c>
      <c r="AC37" s="150">
        <v>1.59261725340167</v>
      </c>
      <c r="AD37" s="150">
        <v>3.3530811838724301</v>
      </c>
      <c r="AE37" s="150">
        <v>1.00633199587547</v>
      </c>
      <c r="AF37" s="150">
        <v>16.45</v>
      </c>
      <c r="AG37" s="150">
        <v>3.9593817262683198E-2</v>
      </c>
      <c r="AH37" s="150">
        <v>68.023499999999999</v>
      </c>
      <c r="AI37" s="150">
        <v>2.9618478901376299</v>
      </c>
      <c r="AJ37" s="150">
        <v>-4513.9710000001396</v>
      </c>
      <c r="AK37" s="150">
        <v>0.68596492710658397</v>
      </c>
      <c r="AL37" s="150">
        <v>23704016.758000001</v>
      </c>
      <c r="AM37" s="150">
        <v>1920.5290292499999</v>
      </c>
    </row>
    <row r="38" spans="1:39" ht="14.5" x14ac:dyDescent="0.35">
      <c r="A38" t="s">
        <v>156</v>
      </c>
      <c r="B38" s="150">
        <v>1341937.42857143</v>
      </c>
      <c r="C38" s="150">
        <v>0.28370201128789901</v>
      </c>
      <c r="D38" s="150">
        <v>1503596.1428571399</v>
      </c>
      <c r="E38" s="150">
        <v>3.4346420323297798E-3</v>
      </c>
      <c r="F38" s="150">
        <v>0.767926779487348</v>
      </c>
      <c r="G38" s="150">
        <v>118.17647058823501</v>
      </c>
      <c r="H38" s="150">
        <v>233.79666666666699</v>
      </c>
      <c r="I38" s="150">
        <v>0</v>
      </c>
      <c r="J38" s="150">
        <v>-63.478571428571499</v>
      </c>
      <c r="K38" s="150">
        <v>12225.071740588301</v>
      </c>
      <c r="L38" s="150">
        <v>5132.0125702381001</v>
      </c>
      <c r="M38" s="150">
        <v>6356.16377699243</v>
      </c>
      <c r="N38" s="150">
        <v>0.39839597059926202</v>
      </c>
      <c r="O38" s="150">
        <v>0.153126341215474</v>
      </c>
      <c r="P38" s="150">
        <v>2.4695127817091999E-2</v>
      </c>
      <c r="Q38" s="150">
        <v>9870.6112752885092</v>
      </c>
      <c r="R38" s="150">
        <v>329.31857142857098</v>
      </c>
      <c r="S38" s="150">
        <v>68107.9270427101</v>
      </c>
      <c r="T38" s="150">
        <v>14.888029972425</v>
      </c>
      <c r="U38" s="150">
        <v>15.5837326391148</v>
      </c>
      <c r="V38" s="150">
        <v>32.252857142857103</v>
      </c>
      <c r="W38" s="150">
        <v>159.11807588105901</v>
      </c>
      <c r="X38" s="150">
        <v>0.119695535231779</v>
      </c>
      <c r="Y38" s="150">
        <v>0.15510616171177699</v>
      </c>
      <c r="Z38" s="150">
        <v>0.28032984776687198</v>
      </c>
      <c r="AA38" s="150">
        <v>172.988385994422</v>
      </c>
      <c r="AB38" s="150">
        <v>6.0343663928424904</v>
      </c>
      <c r="AC38" s="150">
        <v>1.1781803817447001</v>
      </c>
      <c r="AD38" s="150">
        <v>3.2382785829799898</v>
      </c>
      <c r="AE38" s="150">
        <v>0.87786846572532495</v>
      </c>
      <c r="AF38" s="150">
        <v>25.1904761904762</v>
      </c>
      <c r="AG38" s="150">
        <v>0.102132644021417</v>
      </c>
      <c r="AH38" s="150">
        <v>91.202105263157904</v>
      </c>
      <c r="AI38" s="150">
        <v>3.75697565839867</v>
      </c>
      <c r="AJ38" s="150">
        <v>36377.398095238001</v>
      </c>
      <c r="AK38" s="150">
        <v>0.41359863351716403</v>
      </c>
      <c r="AL38" s="150">
        <v>62739221.844761901</v>
      </c>
      <c r="AM38" s="150">
        <v>5132.0125702381001</v>
      </c>
    </row>
    <row r="39" spans="1:39" ht="14.5" x14ac:dyDescent="0.35">
      <c r="A39" t="s">
        <v>157</v>
      </c>
      <c r="B39" s="150">
        <v>-537931.5</v>
      </c>
      <c r="C39" s="150">
        <v>0.180031897152893</v>
      </c>
      <c r="D39" s="150">
        <v>-19111.849999999999</v>
      </c>
      <c r="E39" s="150">
        <v>8.3346633557481299E-4</v>
      </c>
      <c r="F39" s="150">
        <v>0.64920460690395798</v>
      </c>
      <c r="G39" s="150">
        <v>95.157894736842096</v>
      </c>
      <c r="H39" s="150">
        <v>1940.1044999999999</v>
      </c>
      <c r="I39" s="150">
        <v>431.86799999999999</v>
      </c>
      <c r="J39" s="150">
        <v>-392.39249999999998</v>
      </c>
      <c r="K39" s="150">
        <v>15115.8980632043</v>
      </c>
      <c r="L39" s="150">
        <v>8495.3495988499999</v>
      </c>
      <c r="M39" s="150">
        <v>12287.373011981799</v>
      </c>
      <c r="N39" s="150">
        <v>0.88298361718574003</v>
      </c>
      <c r="O39" s="150">
        <v>0.19028677532221</v>
      </c>
      <c r="P39" s="150">
        <v>4.9865696263676498E-2</v>
      </c>
      <c r="Q39" s="150">
        <v>10450.959568190799</v>
      </c>
      <c r="R39" s="150">
        <v>579.55250000000001</v>
      </c>
      <c r="S39" s="150">
        <v>63780.403996186702</v>
      </c>
      <c r="T39" s="150">
        <v>12.4133706609841</v>
      </c>
      <c r="U39" s="150">
        <v>14.658464244136599</v>
      </c>
      <c r="V39" s="150">
        <v>102.496</v>
      </c>
      <c r="W39" s="150">
        <v>82.884694025620504</v>
      </c>
      <c r="X39" s="150">
        <v>0.11253077228203399</v>
      </c>
      <c r="Y39" s="150">
        <v>0.154874068077795</v>
      </c>
      <c r="Z39" s="150">
        <v>0.28008091786945499</v>
      </c>
      <c r="AA39" s="150">
        <v>172.238832901953</v>
      </c>
      <c r="AB39" s="150">
        <v>8.2116882192269092</v>
      </c>
      <c r="AC39" s="150">
        <v>1.92015509464649</v>
      </c>
      <c r="AD39" s="150">
        <v>3.9122542502059301</v>
      </c>
      <c r="AE39" s="150">
        <v>0.75789428919972801</v>
      </c>
      <c r="AF39" s="150">
        <v>23.842105263157901</v>
      </c>
      <c r="AG39" s="150">
        <v>0.161100382830868</v>
      </c>
      <c r="AH39" s="150">
        <v>124.387368421053</v>
      </c>
      <c r="AI39" s="150">
        <v>2.9194492288952101</v>
      </c>
      <c r="AJ39" s="150">
        <v>510481.04</v>
      </c>
      <c r="AK39" s="150">
        <v>0.67093180939244101</v>
      </c>
      <c r="AL39" s="150">
        <v>128414838.5475</v>
      </c>
      <c r="AM39" s="150">
        <v>8495.3495988499999</v>
      </c>
    </row>
    <row r="40" spans="1:39" ht="14.5" x14ac:dyDescent="0.35">
      <c r="A40" t="s">
        <v>158</v>
      </c>
      <c r="B40" s="150">
        <v>508166.3</v>
      </c>
      <c r="C40" s="150">
        <v>0.27109427278355902</v>
      </c>
      <c r="D40" s="150">
        <v>489902.4</v>
      </c>
      <c r="E40" s="150">
        <v>5.6328064934421601E-3</v>
      </c>
      <c r="F40" s="150">
        <v>0.752805295469272</v>
      </c>
      <c r="G40" s="150">
        <v>33.5555555555556</v>
      </c>
      <c r="H40" s="150">
        <v>72.6875</v>
      </c>
      <c r="I40" s="150">
        <v>1.3</v>
      </c>
      <c r="J40" s="150">
        <v>52.197499999999998</v>
      </c>
      <c r="K40" s="150">
        <v>12727.8553867353</v>
      </c>
      <c r="L40" s="150">
        <v>2092.8958059000001</v>
      </c>
      <c r="M40" s="150">
        <v>2581.52884405138</v>
      </c>
      <c r="N40" s="150">
        <v>0.42430317531652101</v>
      </c>
      <c r="O40" s="150">
        <v>0.14454953027148201</v>
      </c>
      <c r="P40" s="150">
        <v>2.58228567794179E-2</v>
      </c>
      <c r="Q40" s="150">
        <v>10318.7207140382</v>
      </c>
      <c r="R40" s="150">
        <v>138.2895</v>
      </c>
      <c r="S40" s="150">
        <v>65930.602692178407</v>
      </c>
      <c r="T40" s="150">
        <v>14.459159950683199</v>
      </c>
      <c r="U40" s="150">
        <v>15.13416279544</v>
      </c>
      <c r="V40" s="150">
        <v>14.942500000000001</v>
      </c>
      <c r="W40" s="150">
        <v>140.063296362724</v>
      </c>
      <c r="X40" s="150">
        <v>0.11771547586838001</v>
      </c>
      <c r="Y40" s="150">
        <v>0.16403073281510899</v>
      </c>
      <c r="Z40" s="150">
        <v>0.28730763001339499</v>
      </c>
      <c r="AA40" s="150">
        <v>191.34951624014801</v>
      </c>
      <c r="AB40" s="150">
        <v>5.7580484530104998</v>
      </c>
      <c r="AC40" s="150">
        <v>1.1483793978444601</v>
      </c>
      <c r="AD40" s="150">
        <v>2.8393697465457199</v>
      </c>
      <c r="AE40" s="150">
        <v>0.79238044463701296</v>
      </c>
      <c r="AF40" s="150">
        <v>11.3</v>
      </c>
      <c r="AG40" s="150">
        <v>0.13598004711991399</v>
      </c>
      <c r="AH40" s="150">
        <v>74.903000000000006</v>
      </c>
      <c r="AI40" s="150">
        <v>3.7896128468917798</v>
      </c>
      <c r="AJ40" s="150">
        <v>-5877.5066666667099</v>
      </c>
      <c r="AK40" s="150">
        <v>0.38413296806816299</v>
      </c>
      <c r="AL40" s="150">
        <v>26638075.157000002</v>
      </c>
      <c r="AM40" s="150">
        <v>2092.8958059000001</v>
      </c>
    </row>
    <row r="41" spans="1:39" ht="14.5" x14ac:dyDescent="0.35">
      <c r="A41" t="s">
        <v>159</v>
      </c>
      <c r="B41" s="150">
        <v>-32398.55</v>
      </c>
      <c r="C41" s="150">
        <v>0.320749240909739</v>
      </c>
      <c r="D41" s="150">
        <v>48794.15</v>
      </c>
      <c r="E41" s="150">
        <v>1.75484161345531E-3</v>
      </c>
      <c r="F41" s="150">
        <v>0.737709357121072</v>
      </c>
      <c r="G41" s="150">
        <v>54.4444444444444</v>
      </c>
      <c r="H41" s="150">
        <v>74.991</v>
      </c>
      <c r="I41" s="150">
        <v>1.4</v>
      </c>
      <c r="J41" s="150">
        <v>-24.0885</v>
      </c>
      <c r="K41" s="150">
        <v>11173.619163148</v>
      </c>
      <c r="L41" s="150">
        <v>2471.9460359</v>
      </c>
      <c r="M41" s="150">
        <v>3070.2233487635999</v>
      </c>
      <c r="N41" s="150">
        <v>0.52661407479959299</v>
      </c>
      <c r="O41" s="150">
        <v>0.15242285837879099</v>
      </c>
      <c r="P41" s="150">
        <v>2.5168657141557801E-2</v>
      </c>
      <c r="Q41" s="150">
        <v>8996.2782701535307</v>
      </c>
      <c r="R41" s="150">
        <v>159.79300000000001</v>
      </c>
      <c r="S41" s="150">
        <v>59421.357615790403</v>
      </c>
      <c r="T41" s="150">
        <v>13.4802525767712</v>
      </c>
      <c r="U41" s="150">
        <v>15.4696766185002</v>
      </c>
      <c r="V41" s="150">
        <v>18.518000000000001</v>
      </c>
      <c r="W41" s="150">
        <v>133.48882362566201</v>
      </c>
      <c r="X41" s="150">
        <v>0.114865868851093</v>
      </c>
      <c r="Y41" s="150">
        <v>0.15568638359312001</v>
      </c>
      <c r="Z41" s="150">
        <v>0.28401545582441801</v>
      </c>
      <c r="AA41" s="150">
        <v>171.20484988496699</v>
      </c>
      <c r="AB41" s="150">
        <v>5.9727698763129302</v>
      </c>
      <c r="AC41" s="150">
        <v>1.3059480720112</v>
      </c>
      <c r="AD41" s="150">
        <v>3.0961169660438599</v>
      </c>
      <c r="AE41" s="150">
        <v>1.1039957797661</v>
      </c>
      <c r="AF41" s="150">
        <v>42.8</v>
      </c>
      <c r="AG41" s="150">
        <v>4.4413398202792997E-2</v>
      </c>
      <c r="AH41" s="150">
        <v>36.47</v>
      </c>
      <c r="AI41" s="150">
        <v>3.20561087019929</v>
      </c>
      <c r="AJ41" s="150">
        <v>3205.4584999999502</v>
      </c>
      <c r="AK41" s="150">
        <v>0.52758242244675602</v>
      </c>
      <c r="AL41" s="150">
        <v>27620583.596999999</v>
      </c>
      <c r="AM41" s="150">
        <v>2471.9460359</v>
      </c>
    </row>
    <row r="42" spans="1:39" ht="14.5" x14ac:dyDescent="0.35">
      <c r="A42" t="s">
        <v>161</v>
      </c>
      <c r="B42" s="150">
        <v>1148561.7</v>
      </c>
      <c r="C42" s="150">
        <v>0.32549854441540099</v>
      </c>
      <c r="D42" s="150">
        <v>-11092.35</v>
      </c>
      <c r="E42" s="150">
        <v>3.1162289796399698E-3</v>
      </c>
      <c r="F42" s="150">
        <v>0.78468882282832397</v>
      </c>
      <c r="G42" s="150">
        <v>101.4</v>
      </c>
      <c r="H42" s="150">
        <v>124.5205</v>
      </c>
      <c r="I42" s="150">
        <v>0</v>
      </c>
      <c r="J42" s="150">
        <v>-87.435000000000002</v>
      </c>
      <c r="K42" s="150">
        <v>11713.0969134516</v>
      </c>
      <c r="L42" s="150">
        <v>5333.3504087000001</v>
      </c>
      <c r="M42" s="150">
        <v>6491.09030111419</v>
      </c>
      <c r="N42" s="150">
        <v>0.32736932700913202</v>
      </c>
      <c r="O42" s="150">
        <v>0.144838406902705</v>
      </c>
      <c r="P42" s="150">
        <v>1.7294359348588698E-2</v>
      </c>
      <c r="Q42" s="150">
        <v>9623.96874986888</v>
      </c>
      <c r="R42" s="150">
        <v>328.517</v>
      </c>
      <c r="S42" s="150">
        <v>67240.222621660403</v>
      </c>
      <c r="T42" s="150">
        <v>14.954020644289299</v>
      </c>
      <c r="U42" s="150">
        <v>16.234625327456399</v>
      </c>
      <c r="V42" s="150">
        <v>32.1815</v>
      </c>
      <c r="W42" s="150">
        <v>165.727216217392</v>
      </c>
      <c r="X42" s="150">
        <v>0.119214812024849</v>
      </c>
      <c r="Y42" s="150">
        <v>0.15810820578026599</v>
      </c>
      <c r="Z42" s="150">
        <v>0.28279353695155102</v>
      </c>
      <c r="AA42" s="150">
        <v>1365.2530008383301</v>
      </c>
      <c r="AB42" s="150">
        <v>0.738277719517624</v>
      </c>
      <c r="AC42" s="150">
        <v>0.12982586010070499</v>
      </c>
      <c r="AD42" s="150">
        <v>0.39056639231340501</v>
      </c>
      <c r="AE42" s="150">
        <v>0.93155578471237199</v>
      </c>
      <c r="AF42" s="150">
        <v>31.35</v>
      </c>
      <c r="AG42" s="150">
        <v>8.7313383053458898E-2</v>
      </c>
      <c r="AH42" s="150">
        <v>92.1815</v>
      </c>
      <c r="AI42" s="150">
        <v>4.1031132752439898</v>
      </c>
      <c r="AJ42" s="150">
        <v>23265.219000000001</v>
      </c>
      <c r="AK42" s="150">
        <v>0.39527623447125498</v>
      </c>
      <c r="AL42" s="150">
        <v>62470050.210500002</v>
      </c>
      <c r="AM42" s="150">
        <v>5333.3504087000001</v>
      </c>
    </row>
    <row r="43" spans="1:39" ht="14.5" x14ac:dyDescent="0.35">
      <c r="A43" t="s">
        <v>163</v>
      </c>
      <c r="B43" s="150">
        <v>266226.05</v>
      </c>
      <c r="C43" s="150">
        <v>0.38026578262334798</v>
      </c>
      <c r="D43" s="150">
        <v>253435</v>
      </c>
      <c r="E43" s="150">
        <v>2.4176690180386698E-3</v>
      </c>
      <c r="F43" s="150">
        <v>0.70637982776777997</v>
      </c>
      <c r="G43" s="150">
        <v>28.315789473684202</v>
      </c>
      <c r="H43" s="150">
        <v>24.331904761904799</v>
      </c>
      <c r="I43" s="150">
        <v>0</v>
      </c>
      <c r="J43" s="150">
        <v>15.018095238095199</v>
      </c>
      <c r="K43" s="150">
        <v>11103.154369821101</v>
      </c>
      <c r="L43" s="150">
        <v>1118.3076569523801</v>
      </c>
      <c r="M43" s="150">
        <v>1353.86663837175</v>
      </c>
      <c r="N43" s="150">
        <v>0.43395998756487703</v>
      </c>
      <c r="O43" s="150">
        <v>0.148125510234942</v>
      </c>
      <c r="P43" s="150">
        <v>3.5168666088372601E-3</v>
      </c>
      <c r="Q43" s="150">
        <v>9171.3187962356496</v>
      </c>
      <c r="R43" s="150">
        <v>72.533333333333303</v>
      </c>
      <c r="S43" s="150">
        <v>55903.803124999999</v>
      </c>
      <c r="T43" s="150">
        <v>14.0014443277311</v>
      </c>
      <c r="U43" s="150">
        <v>15.417844535189101</v>
      </c>
      <c r="V43" s="150">
        <v>10.220952380952401</v>
      </c>
      <c r="W43" s="150">
        <v>109.41325380171401</v>
      </c>
      <c r="X43" s="150">
        <v>0.114782873285799</v>
      </c>
      <c r="Y43" s="150">
        <v>0.17246034750674399</v>
      </c>
      <c r="Z43" s="150">
        <v>0.29309584438539099</v>
      </c>
      <c r="AA43" s="150">
        <v>186.398148036066</v>
      </c>
      <c r="AB43" s="150">
        <v>6.2254384117730401</v>
      </c>
      <c r="AC43" s="150">
        <v>1.4726178057595001</v>
      </c>
      <c r="AD43" s="150">
        <v>3.0151955083541599</v>
      </c>
      <c r="AE43" s="150">
        <v>1.11722749020569</v>
      </c>
      <c r="AF43" s="150">
        <v>53.380952380952401</v>
      </c>
      <c r="AG43" s="150">
        <v>1.7725327656120098E-2</v>
      </c>
      <c r="AH43" s="150">
        <v>11.774761904761901</v>
      </c>
      <c r="AI43" s="150">
        <v>3.61695821532828</v>
      </c>
      <c r="AJ43" s="150">
        <v>-17711.389523809401</v>
      </c>
      <c r="AK43" s="150">
        <v>0.49114793584739402</v>
      </c>
      <c r="AL43" s="150">
        <v>12416742.5480952</v>
      </c>
      <c r="AM43" s="150">
        <v>1118.3076569523801</v>
      </c>
    </row>
    <row r="44" spans="1:39" ht="14.5" x14ac:dyDescent="0.35">
      <c r="A44" t="s">
        <v>165</v>
      </c>
      <c r="B44" s="150">
        <v>308899.47619047598</v>
      </c>
      <c r="C44" s="150">
        <v>0.35473342486107901</v>
      </c>
      <c r="D44" s="150">
        <v>330634.95238095202</v>
      </c>
      <c r="E44" s="150">
        <v>4.3416587518954001E-3</v>
      </c>
      <c r="F44" s="150">
        <v>0.75543612819061701</v>
      </c>
      <c r="G44" s="150">
        <v>49.9</v>
      </c>
      <c r="H44" s="150">
        <v>59.672857142857097</v>
      </c>
      <c r="I44" s="150">
        <v>0</v>
      </c>
      <c r="J44" s="150">
        <v>52.633333333333297</v>
      </c>
      <c r="K44" s="150">
        <v>11208.786167340701</v>
      </c>
      <c r="L44" s="150">
        <v>2416.6864892857102</v>
      </c>
      <c r="M44" s="150">
        <v>2909.6708959160601</v>
      </c>
      <c r="N44" s="150">
        <v>0.36756176294043602</v>
      </c>
      <c r="O44" s="150">
        <v>0.139630051615769</v>
      </c>
      <c r="P44" s="150">
        <v>1.39062385651338E-2</v>
      </c>
      <c r="Q44" s="150">
        <v>9309.6858926296209</v>
      </c>
      <c r="R44" s="150">
        <v>149.375714285714</v>
      </c>
      <c r="S44" s="150">
        <v>62820.308117275403</v>
      </c>
      <c r="T44" s="150">
        <v>13.864050062322899</v>
      </c>
      <c r="U44" s="150">
        <v>16.1785769583887</v>
      </c>
      <c r="V44" s="150">
        <v>18.43</v>
      </c>
      <c r="W44" s="150">
        <v>131.12786159987601</v>
      </c>
      <c r="X44" s="150">
        <v>0.11847360990961001</v>
      </c>
      <c r="Y44" s="150">
        <v>0.16078517441700299</v>
      </c>
      <c r="Z44" s="150">
        <v>0.28366564069288402</v>
      </c>
      <c r="AA44" s="150">
        <v>161.423089726174</v>
      </c>
      <c r="AB44" s="150">
        <v>6.5231639313505596</v>
      </c>
      <c r="AC44" s="150">
        <v>1.4020823166760801</v>
      </c>
      <c r="AD44" s="150">
        <v>3.5719560638058501</v>
      </c>
      <c r="AE44" s="150">
        <v>1.03275394924779</v>
      </c>
      <c r="AF44" s="150">
        <v>40.3333333333333</v>
      </c>
      <c r="AG44" s="150">
        <v>3.4708517928993397E-2</v>
      </c>
      <c r="AH44" s="150">
        <v>32.604761904761901</v>
      </c>
      <c r="AI44" s="150">
        <v>3.61462541854831</v>
      </c>
      <c r="AJ44" s="150">
        <v>-2991.0028571428302</v>
      </c>
      <c r="AK44" s="150">
        <v>0.43417334073439101</v>
      </c>
      <c r="AL44" s="150">
        <v>27088122.0919048</v>
      </c>
      <c r="AM44" s="150">
        <v>2416.6864892857102</v>
      </c>
    </row>
    <row r="45" spans="1:39" ht="14.5" x14ac:dyDescent="0.35">
      <c r="A45" t="s">
        <v>166</v>
      </c>
      <c r="B45" s="150">
        <v>712915.45</v>
      </c>
      <c r="C45" s="150">
        <v>0.27802083810975098</v>
      </c>
      <c r="D45" s="150">
        <v>939886.4</v>
      </c>
      <c r="E45" s="150">
        <v>2.72092664401312E-3</v>
      </c>
      <c r="F45" s="150">
        <v>0.60125050806135705</v>
      </c>
      <c r="G45" s="150">
        <v>43.052631578947398</v>
      </c>
      <c r="H45" s="150">
        <v>533.52850000000001</v>
      </c>
      <c r="I45" s="150">
        <v>201.32400000000001</v>
      </c>
      <c r="J45" s="150">
        <v>-238.374</v>
      </c>
      <c r="K45" s="150">
        <v>14119.6838573607</v>
      </c>
      <c r="L45" s="150">
        <v>3333.8044946</v>
      </c>
      <c r="M45" s="150">
        <v>4758.77476538472</v>
      </c>
      <c r="N45" s="150">
        <v>0.98278924373251697</v>
      </c>
      <c r="O45" s="150">
        <v>0.18790286573932999</v>
      </c>
      <c r="P45" s="150">
        <v>4.19128958300733E-2</v>
      </c>
      <c r="Q45" s="150">
        <v>9891.6775486839997</v>
      </c>
      <c r="R45" s="150">
        <v>236.79400000000001</v>
      </c>
      <c r="S45" s="150">
        <v>58852.970573578699</v>
      </c>
      <c r="T45" s="150">
        <v>11.5030363945032</v>
      </c>
      <c r="U45" s="150">
        <v>14.0789230073397</v>
      </c>
      <c r="V45" s="150">
        <v>37.573500000000003</v>
      </c>
      <c r="W45" s="150">
        <v>88.727547196827501</v>
      </c>
      <c r="X45" s="150">
        <v>0.115782812132077</v>
      </c>
      <c r="Y45" s="150">
        <v>0.161569418446741</v>
      </c>
      <c r="Z45" s="150">
        <v>0.28326351072285899</v>
      </c>
      <c r="AA45" s="150">
        <v>182.18524841027701</v>
      </c>
      <c r="AB45" s="150">
        <v>7.7077809975797296</v>
      </c>
      <c r="AC45" s="150">
        <v>1.6637795421242401</v>
      </c>
      <c r="AD45" s="150">
        <v>4.0051309119646996</v>
      </c>
      <c r="AE45" s="150">
        <v>0.91286325259869305</v>
      </c>
      <c r="AF45" s="150">
        <v>12.9473684210526</v>
      </c>
      <c r="AG45" s="150">
        <v>0.119117885953262</v>
      </c>
      <c r="AH45" s="150">
        <v>131.67421052631599</v>
      </c>
      <c r="AI45" s="150">
        <v>2.9029295016830501</v>
      </c>
      <c r="AJ45" s="150">
        <v>160912.83049999899</v>
      </c>
      <c r="AK45" s="150">
        <v>0.73495119917195095</v>
      </c>
      <c r="AL45" s="150">
        <v>47072265.505999997</v>
      </c>
      <c r="AM45" s="150">
        <v>3333.8044946</v>
      </c>
    </row>
    <row r="46" spans="1:39" ht="14.5" x14ac:dyDescent="0.35">
      <c r="A46" t="s">
        <v>167</v>
      </c>
      <c r="B46" s="150">
        <v>762079.95</v>
      </c>
      <c r="C46" s="150">
        <v>0.27854712074560301</v>
      </c>
      <c r="D46" s="150">
        <v>678541.65</v>
      </c>
      <c r="E46" s="150">
        <v>1.599560392311E-3</v>
      </c>
      <c r="F46" s="150">
        <v>0.67719947755401799</v>
      </c>
      <c r="G46" s="150">
        <v>34.7368421052632</v>
      </c>
      <c r="H46" s="150">
        <v>123.1875</v>
      </c>
      <c r="I46" s="150">
        <v>6.5884999999999998</v>
      </c>
      <c r="J46" s="150">
        <v>-192.09700000000001</v>
      </c>
      <c r="K46" s="150">
        <v>12205.2012957715</v>
      </c>
      <c r="L46" s="150">
        <v>2432.8525998</v>
      </c>
      <c r="M46" s="150">
        <v>3363.49960647631</v>
      </c>
      <c r="N46" s="150">
        <v>0.82722092724213703</v>
      </c>
      <c r="O46" s="150">
        <v>0.16817864575257699</v>
      </c>
      <c r="P46" s="150">
        <v>8.6945188959408806E-3</v>
      </c>
      <c r="Q46" s="150">
        <v>8828.1430585947492</v>
      </c>
      <c r="R46" s="150">
        <v>165.54300000000001</v>
      </c>
      <c r="S46" s="150">
        <v>57141.038150208697</v>
      </c>
      <c r="T46" s="150">
        <v>13.4919628132872</v>
      </c>
      <c r="U46" s="150">
        <v>14.696197361410601</v>
      </c>
      <c r="V46" s="150">
        <v>21.042000000000002</v>
      </c>
      <c r="W46" s="150">
        <v>115.618886027944</v>
      </c>
      <c r="X46" s="150">
        <v>0.113374482996814</v>
      </c>
      <c r="Y46" s="150">
        <v>0.183072974997666</v>
      </c>
      <c r="Z46" s="150">
        <v>0.30005275169254197</v>
      </c>
      <c r="AA46" s="150">
        <v>180.836274271679</v>
      </c>
      <c r="AB46" s="150">
        <v>7.0187561427714202</v>
      </c>
      <c r="AC46" s="150">
        <v>1.48775347541073</v>
      </c>
      <c r="AD46" s="150">
        <v>3.1211212688772298</v>
      </c>
      <c r="AE46" s="150">
        <v>1.1028955344684099</v>
      </c>
      <c r="AF46" s="150">
        <v>18.600000000000001</v>
      </c>
      <c r="AG46" s="150">
        <v>3.8885961784744801E-2</v>
      </c>
      <c r="AH46" s="150">
        <v>87.399500000000003</v>
      </c>
      <c r="AI46" s="150">
        <v>3.0547937799404798</v>
      </c>
      <c r="AJ46" s="150">
        <v>-9860.9034999997803</v>
      </c>
      <c r="AK46" s="150">
        <v>0.67876994371051302</v>
      </c>
      <c r="AL46" s="150">
        <v>29693455.703499999</v>
      </c>
      <c r="AM46" s="150">
        <v>2432.8525998</v>
      </c>
    </row>
    <row r="47" spans="1:39" ht="14.5" x14ac:dyDescent="0.35">
      <c r="A47" t="s">
        <v>169</v>
      </c>
      <c r="B47" s="150">
        <v>601461.05000000005</v>
      </c>
      <c r="C47" s="150">
        <v>0.378252373147063</v>
      </c>
      <c r="D47" s="150">
        <v>595042.44999999995</v>
      </c>
      <c r="E47" s="150">
        <v>1.0344020536797601E-3</v>
      </c>
      <c r="F47" s="150">
        <v>0.67325745471654797</v>
      </c>
      <c r="G47" s="150">
        <v>28.8888888888889</v>
      </c>
      <c r="H47" s="150">
        <v>28.593333333333302</v>
      </c>
      <c r="I47" s="150">
        <v>0</v>
      </c>
      <c r="J47" s="150">
        <v>18.648095238095198</v>
      </c>
      <c r="K47" s="150">
        <v>10876.6662149041</v>
      </c>
      <c r="L47" s="150">
        <v>1169.5963957619001</v>
      </c>
      <c r="M47" s="150">
        <v>1450.1472518620401</v>
      </c>
      <c r="N47" s="150">
        <v>0.476718109867314</v>
      </c>
      <c r="O47" s="150">
        <v>0.156556470897772</v>
      </c>
      <c r="P47" s="150">
        <v>1.74810139860786E-3</v>
      </c>
      <c r="Q47" s="150">
        <v>8772.4261012269708</v>
      </c>
      <c r="R47" s="150">
        <v>78.240476190476201</v>
      </c>
      <c r="S47" s="150">
        <v>54568.008551170104</v>
      </c>
      <c r="T47" s="150">
        <v>16.040290922370001</v>
      </c>
      <c r="U47" s="150">
        <v>14.948738206993101</v>
      </c>
      <c r="V47" s="150">
        <v>10.446666666666699</v>
      </c>
      <c r="W47" s="150">
        <v>111.95881261281799</v>
      </c>
      <c r="X47" s="150">
        <v>0.12115418814215</v>
      </c>
      <c r="Y47" s="150">
        <v>0.17920813630934401</v>
      </c>
      <c r="Z47" s="150">
        <v>0.30536834476830499</v>
      </c>
      <c r="AA47" s="150">
        <v>192.776105425976</v>
      </c>
      <c r="AB47" s="150">
        <v>5.5529976926529203</v>
      </c>
      <c r="AC47" s="150">
        <v>1.4187584740885399</v>
      </c>
      <c r="AD47" s="150">
        <v>2.8442254061617298</v>
      </c>
      <c r="AE47" s="150">
        <v>1.0944283170756599</v>
      </c>
      <c r="AF47" s="150">
        <v>42.571428571428598</v>
      </c>
      <c r="AG47" s="150">
        <v>3.85776848937033E-2</v>
      </c>
      <c r="AH47" s="150">
        <v>15.149523809523799</v>
      </c>
      <c r="AI47" s="150">
        <v>3.3411005936624298</v>
      </c>
      <c r="AJ47" s="150">
        <v>-1195.8157142856501</v>
      </c>
      <c r="AK47" s="150">
        <v>0.49241220908377897</v>
      </c>
      <c r="AL47" s="150">
        <v>12721309.6028571</v>
      </c>
      <c r="AM47" s="150">
        <v>1169.5963957619001</v>
      </c>
    </row>
    <row r="48" spans="1:39" ht="14.5" x14ac:dyDescent="0.35">
      <c r="A48" t="s">
        <v>170</v>
      </c>
      <c r="B48" s="150">
        <v>53587.285714285703</v>
      </c>
      <c r="C48" s="150">
        <v>0.37054085595477798</v>
      </c>
      <c r="D48" s="150">
        <v>32149.666666666701</v>
      </c>
      <c r="E48" s="150">
        <v>2.6023392325125899E-3</v>
      </c>
      <c r="F48" s="150">
        <v>0.73369667171224995</v>
      </c>
      <c r="G48" s="150">
        <v>46.3</v>
      </c>
      <c r="H48" s="150">
        <v>37.3461904761905</v>
      </c>
      <c r="I48" s="150">
        <v>0</v>
      </c>
      <c r="J48" s="150">
        <v>-22.4780952380953</v>
      </c>
      <c r="K48" s="150">
        <v>10934.408765521001</v>
      </c>
      <c r="L48" s="150">
        <v>1817.91331671429</v>
      </c>
      <c r="M48" s="150">
        <v>2199.2422478091999</v>
      </c>
      <c r="N48" s="150">
        <v>0.41998155419357203</v>
      </c>
      <c r="O48" s="150">
        <v>0.14724957553087001</v>
      </c>
      <c r="P48" s="150">
        <v>7.1521513020973001E-3</v>
      </c>
      <c r="Q48" s="150">
        <v>9038.4801060636</v>
      </c>
      <c r="R48" s="150">
        <v>117.161428571429</v>
      </c>
      <c r="S48" s="150">
        <v>57742.478936266198</v>
      </c>
      <c r="T48" s="150">
        <v>15.0911034429501</v>
      </c>
      <c r="U48" s="150">
        <v>15.5163123126821</v>
      </c>
      <c r="V48" s="150">
        <v>13.700952380952399</v>
      </c>
      <c r="W48" s="150">
        <v>132.68517882316101</v>
      </c>
      <c r="X48" s="150">
        <v>0.114535024690431</v>
      </c>
      <c r="Y48" s="150">
        <v>0.17283203564036101</v>
      </c>
      <c r="Z48" s="150">
        <v>0.29634363348061299</v>
      </c>
      <c r="AA48" s="150">
        <v>169.821576157377</v>
      </c>
      <c r="AB48" s="150">
        <v>5.8189227132103802</v>
      </c>
      <c r="AC48" s="150">
        <v>1.4076394690905101</v>
      </c>
      <c r="AD48" s="150">
        <v>2.70053715800324</v>
      </c>
      <c r="AE48" s="150">
        <v>1.2348750956204999</v>
      </c>
      <c r="AF48" s="150">
        <v>89.238095238095198</v>
      </c>
      <c r="AG48" s="150">
        <v>4.1659460321846697E-2</v>
      </c>
      <c r="AH48" s="150">
        <v>10.7871428571429</v>
      </c>
      <c r="AI48" s="150">
        <v>3.6046726651737302</v>
      </c>
      <c r="AJ48" s="150">
        <v>-33683.928571428398</v>
      </c>
      <c r="AK48" s="150">
        <v>0.51007810397348796</v>
      </c>
      <c r="AL48" s="150">
        <v>19877807.305238102</v>
      </c>
      <c r="AM48" s="150">
        <v>1817.91331671429</v>
      </c>
    </row>
    <row r="49" spans="1:39" ht="14.5" x14ac:dyDescent="0.35">
      <c r="A49" t="s">
        <v>172</v>
      </c>
      <c r="B49" s="150">
        <v>1790251</v>
      </c>
      <c r="C49" s="150">
        <v>0.28244719983805</v>
      </c>
      <c r="D49" s="150">
        <v>1798722.05</v>
      </c>
      <c r="E49" s="150">
        <v>1.5516326730300499E-3</v>
      </c>
      <c r="F49" s="150">
        <v>0.68837402501896505</v>
      </c>
      <c r="G49" s="150">
        <v>79.684210526315795</v>
      </c>
      <c r="H49" s="150">
        <v>481.17399999999998</v>
      </c>
      <c r="I49" s="150">
        <v>113.21899999999999</v>
      </c>
      <c r="J49" s="150">
        <v>-144.90899999999999</v>
      </c>
      <c r="K49" s="150">
        <v>12457.875897112001</v>
      </c>
      <c r="L49" s="150">
        <v>4685.3561670999998</v>
      </c>
      <c r="M49" s="150">
        <v>6389.0974400001796</v>
      </c>
      <c r="N49" s="150">
        <v>0.66506940930783098</v>
      </c>
      <c r="O49" s="150">
        <v>0.162844701520792</v>
      </c>
      <c r="P49" s="150">
        <v>2.3550771598714399E-2</v>
      </c>
      <c r="Q49" s="150">
        <v>9135.8108420863791</v>
      </c>
      <c r="R49" s="150">
        <v>307.66950000000003</v>
      </c>
      <c r="S49" s="150">
        <v>61667.147317169904</v>
      </c>
      <c r="T49" s="150">
        <v>12.120310918046799</v>
      </c>
      <c r="U49" s="150">
        <v>15.228536358332599</v>
      </c>
      <c r="V49" s="150">
        <v>36.366999999999997</v>
      </c>
      <c r="W49" s="150">
        <v>128.83537732284799</v>
      </c>
      <c r="X49" s="150">
        <v>0.115492435652939</v>
      </c>
      <c r="Y49" s="150">
        <v>0.16177810171929799</v>
      </c>
      <c r="Z49" s="150">
        <v>0.28348463283689002</v>
      </c>
      <c r="AA49" s="150">
        <v>153.88101230439801</v>
      </c>
      <c r="AB49" s="150">
        <v>7.4192102801803701</v>
      </c>
      <c r="AC49" s="150">
        <v>1.53532601854942</v>
      </c>
      <c r="AD49" s="150">
        <v>3.3579827510149798</v>
      </c>
      <c r="AE49" s="150">
        <v>0.84518718775084301</v>
      </c>
      <c r="AF49" s="150">
        <v>15.526315789473699</v>
      </c>
      <c r="AG49" s="150">
        <v>8.2844956960699295E-2</v>
      </c>
      <c r="AH49" s="150">
        <v>133.23736842105299</v>
      </c>
      <c r="AI49" s="150">
        <v>2.91120852861838</v>
      </c>
      <c r="AJ49" s="150">
        <v>94288.0719999992</v>
      </c>
      <c r="AK49" s="150">
        <v>0.60515321188234805</v>
      </c>
      <c r="AL49" s="150">
        <v>58369585.663500004</v>
      </c>
      <c r="AM49" s="150">
        <v>4685.3561670999998</v>
      </c>
    </row>
    <row r="50" spans="1:39" ht="14.5" x14ac:dyDescent="0.35">
      <c r="A50" t="s">
        <v>174</v>
      </c>
      <c r="B50" s="150">
        <v>3338116.4</v>
      </c>
      <c r="C50" s="150">
        <v>0.33160564313285101</v>
      </c>
      <c r="D50" s="150">
        <v>3285434.9</v>
      </c>
      <c r="E50" s="150">
        <v>3.3722759455488398E-3</v>
      </c>
      <c r="F50" s="150">
        <v>0.57586012538272202</v>
      </c>
      <c r="G50" s="150">
        <v>71.105263157894697</v>
      </c>
      <c r="H50" s="150">
        <v>796.274</v>
      </c>
      <c r="I50" s="150">
        <v>294.96899999999999</v>
      </c>
      <c r="J50" s="150">
        <v>-255.8485</v>
      </c>
      <c r="K50" s="150">
        <v>13373.385538966801</v>
      </c>
      <c r="L50" s="150">
        <v>4319.5256190500004</v>
      </c>
      <c r="M50" s="150">
        <v>6135.3645376838904</v>
      </c>
      <c r="N50" s="150">
        <v>0.88990899881395202</v>
      </c>
      <c r="O50" s="150">
        <v>0.18167463998571901</v>
      </c>
      <c r="P50" s="150">
        <v>5.3111806430368197E-2</v>
      </c>
      <c r="Q50" s="150">
        <v>9415.3625418982901</v>
      </c>
      <c r="R50" s="150">
        <v>293.95699999999999</v>
      </c>
      <c r="S50" s="150">
        <v>59626.657414179601</v>
      </c>
      <c r="T50" s="150">
        <v>13.075892052238901</v>
      </c>
      <c r="U50" s="150">
        <v>14.694413193256199</v>
      </c>
      <c r="V50" s="150">
        <v>39.893000000000001</v>
      </c>
      <c r="W50" s="150">
        <v>108.277783547239</v>
      </c>
      <c r="X50" s="150">
        <v>0.11475214416896901</v>
      </c>
      <c r="Y50" s="150">
        <v>0.15854891096604301</v>
      </c>
      <c r="Z50" s="150">
        <v>0.27857519898032401</v>
      </c>
      <c r="AA50" s="150">
        <v>161.96938314579799</v>
      </c>
      <c r="AB50" s="150">
        <v>7.8006726496785701</v>
      </c>
      <c r="AC50" s="150">
        <v>1.6309967205565099</v>
      </c>
      <c r="AD50" s="150">
        <v>3.67248799402656</v>
      </c>
      <c r="AE50" s="150">
        <v>0.85632300755721802</v>
      </c>
      <c r="AF50" s="150">
        <v>13.5555555555556</v>
      </c>
      <c r="AG50" s="150">
        <v>0.13011870274053999</v>
      </c>
      <c r="AH50" s="150">
        <v>127.79777777777799</v>
      </c>
      <c r="AI50" s="150">
        <v>2.8209218498506701</v>
      </c>
      <c r="AJ50" s="150">
        <v>349490.36249999999</v>
      </c>
      <c r="AK50" s="150">
        <v>0.70738882834515704</v>
      </c>
      <c r="AL50" s="150">
        <v>57766681.449000001</v>
      </c>
      <c r="AM50" s="150">
        <v>4319.5256190500004</v>
      </c>
    </row>
    <row r="51" spans="1:39" ht="14.5" x14ac:dyDescent="0.35">
      <c r="A51" t="s">
        <v>175</v>
      </c>
      <c r="B51" s="150">
        <v>1126653.7</v>
      </c>
      <c r="C51" s="150">
        <v>0.39546143791220401</v>
      </c>
      <c r="D51" s="150">
        <v>1066467.2</v>
      </c>
      <c r="E51" s="150">
        <v>1.28477355658731E-3</v>
      </c>
      <c r="F51" s="150">
        <v>0.74155605755954801</v>
      </c>
      <c r="G51" s="150">
        <v>93</v>
      </c>
      <c r="H51" s="150">
        <v>156.28700000000001</v>
      </c>
      <c r="I51" s="150">
        <v>3.3704999999999998</v>
      </c>
      <c r="J51" s="150">
        <v>-61.304499999999997</v>
      </c>
      <c r="K51" s="150">
        <v>11677.778862595</v>
      </c>
      <c r="L51" s="150">
        <v>3947.6516942500002</v>
      </c>
      <c r="M51" s="150">
        <v>5026.2065047863998</v>
      </c>
      <c r="N51" s="150">
        <v>0.56441427687133106</v>
      </c>
      <c r="O51" s="150">
        <v>0.163701712651419</v>
      </c>
      <c r="P51" s="150">
        <v>2.79275380248423E-2</v>
      </c>
      <c r="Q51" s="150">
        <v>9171.8880766438197</v>
      </c>
      <c r="R51" s="150">
        <v>253.67099999999999</v>
      </c>
      <c r="S51" s="150">
        <v>62965.812231197102</v>
      </c>
      <c r="T51" s="150">
        <v>13.951141439108101</v>
      </c>
      <c r="U51" s="150">
        <v>15.562093003338999</v>
      </c>
      <c r="V51" s="150">
        <v>25.637499999999999</v>
      </c>
      <c r="W51" s="150">
        <v>153.979588269137</v>
      </c>
      <c r="X51" s="150">
        <v>0.11427830662041299</v>
      </c>
      <c r="Y51" s="150">
        <v>0.157356966974983</v>
      </c>
      <c r="Z51" s="150">
        <v>0.276343642318506</v>
      </c>
      <c r="AA51" s="150">
        <v>156.687430378154</v>
      </c>
      <c r="AB51" s="150">
        <v>6.7434561595441203</v>
      </c>
      <c r="AC51" s="150">
        <v>1.36727837349248</v>
      </c>
      <c r="AD51" s="150">
        <v>3.2491703562249201</v>
      </c>
      <c r="AE51" s="150">
        <v>1.00441766688808</v>
      </c>
      <c r="AF51" s="150">
        <v>30.65</v>
      </c>
      <c r="AG51" s="150">
        <v>5.9871253322644903E-2</v>
      </c>
      <c r="AH51" s="150">
        <v>81.519499999999994</v>
      </c>
      <c r="AI51" s="150">
        <v>3.2265907363135899</v>
      </c>
      <c r="AJ51" s="150">
        <v>32937.620000000097</v>
      </c>
      <c r="AK51" s="150">
        <v>0.48935984525586201</v>
      </c>
      <c r="AL51" s="150">
        <v>46099803.512000002</v>
      </c>
      <c r="AM51" s="150">
        <v>3947.6516942500002</v>
      </c>
    </row>
    <row r="52" spans="1:39" ht="14.5" x14ac:dyDescent="0.35">
      <c r="A52" t="s">
        <v>177</v>
      </c>
      <c r="B52" s="150">
        <v>-143888</v>
      </c>
      <c r="C52" s="150">
        <v>0.38516104303429799</v>
      </c>
      <c r="D52" s="150">
        <v>-274020.90000000002</v>
      </c>
      <c r="E52" s="150">
        <v>5.1157688115622798E-3</v>
      </c>
      <c r="F52" s="150">
        <v>0.77771092672366904</v>
      </c>
      <c r="G52" s="150">
        <v>45.7222222222222</v>
      </c>
      <c r="H52" s="150">
        <v>56.262</v>
      </c>
      <c r="I52" s="150">
        <v>0</v>
      </c>
      <c r="J52" s="150">
        <v>-13.61</v>
      </c>
      <c r="K52" s="150">
        <v>12648.418901651101</v>
      </c>
      <c r="L52" s="150">
        <v>3103.6790268999998</v>
      </c>
      <c r="M52" s="150">
        <v>3705.1116798910598</v>
      </c>
      <c r="N52" s="150">
        <v>0.22868475348075001</v>
      </c>
      <c r="O52" s="150">
        <v>0.13037545871944201</v>
      </c>
      <c r="P52" s="150">
        <v>1.84593352770837E-2</v>
      </c>
      <c r="Q52" s="150">
        <v>10595.2629394573</v>
      </c>
      <c r="R52" s="150">
        <v>194.45650000000001</v>
      </c>
      <c r="S52" s="150">
        <v>70352.224237811504</v>
      </c>
      <c r="T52" s="150">
        <v>15.445613800515799</v>
      </c>
      <c r="U52" s="150">
        <v>15.960788283755001</v>
      </c>
      <c r="V52" s="150">
        <v>20.575500000000002</v>
      </c>
      <c r="W52" s="150">
        <v>150.84343160069</v>
      </c>
      <c r="X52" s="150">
        <v>0.116473525567902</v>
      </c>
      <c r="Y52" s="150">
        <v>0.155450294888591</v>
      </c>
      <c r="Z52" s="150">
        <v>0.27686539240203401</v>
      </c>
      <c r="AA52" s="150">
        <v>171.05784631675601</v>
      </c>
      <c r="AB52" s="150">
        <v>7.0110322745730302</v>
      </c>
      <c r="AC52" s="150">
        <v>1.3183289234409701</v>
      </c>
      <c r="AD52" s="150">
        <v>3.1633120810896602</v>
      </c>
      <c r="AE52" s="150">
        <v>0.82558879903511695</v>
      </c>
      <c r="AF52" s="150">
        <v>17.399999999999999</v>
      </c>
      <c r="AG52" s="150">
        <v>8.7624547456249702E-2</v>
      </c>
      <c r="AH52" s="150">
        <v>90.9</v>
      </c>
      <c r="AI52" s="150">
        <v>4.3770867407934402</v>
      </c>
      <c r="AJ52" s="150">
        <v>21896.159500000002</v>
      </c>
      <c r="AK52" s="150">
        <v>0.32553606081283698</v>
      </c>
      <c r="AL52" s="150">
        <v>39256632.468500003</v>
      </c>
      <c r="AM52" s="150">
        <v>3103.6790268999998</v>
      </c>
    </row>
    <row r="53" spans="1:39" ht="14.5" x14ac:dyDescent="0.35">
      <c r="A53" t="s">
        <v>178</v>
      </c>
      <c r="B53" s="150">
        <v>1589756.2</v>
      </c>
      <c r="C53" s="150">
        <v>0.29679750538944</v>
      </c>
      <c r="D53" s="150">
        <v>1552106</v>
      </c>
      <c r="E53" s="150">
        <v>4.0155274717791501E-3</v>
      </c>
      <c r="F53" s="150">
        <v>0.760585611954678</v>
      </c>
      <c r="G53" s="150">
        <v>128.947368421053</v>
      </c>
      <c r="H53" s="150">
        <v>230.45150000000001</v>
      </c>
      <c r="I53" s="150">
        <v>0</v>
      </c>
      <c r="J53" s="150">
        <v>-43.603999999999999</v>
      </c>
      <c r="K53" s="150">
        <v>11647.8597791354</v>
      </c>
      <c r="L53" s="150">
        <v>5520.2319537000003</v>
      </c>
      <c r="M53" s="150">
        <v>6797.3776844649601</v>
      </c>
      <c r="N53" s="150">
        <v>0.40167031028720102</v>
      </c>
      <c r="O53" s="150">
        <v>0.148792924163172</v>
      </c>
      <c r="P53" s="150">
        <v>2.6962963666814201E-2</v>
      </c>
      <c r="Q53" s="150">
        <v>9459.3666454567592</v>
      </c>
      <c r="R53" s="150">
        <v>347.9905</v>
      </c>
      <c r="S53" s="150">
        <v>65420.102918039403</v>
      </c>
      <c r="T53" s="150">
        <v>14.429704259168</v>
      </c>
      <c r="U53" s="150">
        <v>15.863168545405699</v>
      </c>
      <c r="V53" s="150">
        <v>32.0505</v>
      </c>
      <c r="W53" s="150">
        <v>172.23543950016401</v>
      </c>
      <c r="X53" s="150">
        <v>0.119632927528718</v>
      </c>
      <c r="Y53" s="150">
        <v>0.15574004986815501</v>
      </c>
      <c r="Z53" s="150">
        <v>0.28069362374941398</v>
      </c>
      <c r="AA53" s="150">
        <v>163.76223093199599</v>
      </c>
      <c r="AB53" s="150">
        <v>5.8014205284149298</v>
      </c>
      <c r="AC53" s="150">
        <v>1.12186998641048</v>
      </c>
      <c r="AD53" s="150">
        <v>3.0780016548571898</v>
      </c>
      <c r="AE53" s="150">
        <v>0.87478646241690505</v>
      </c>
      <c r="AF53" s="150">
        <v>28.4</v>
      </c>
      <c r="AG53" s="150">
        <v>8.0926038418090901E-2</v>
      </c>
      <c r="AH53" s="150">
        <v>94.855000000000004</v>
      </c>
      <c r="AI53" s="150">
        <v>3.6984537308915502</v>
      </c>
      <c r="AJ53" s="150">
        <v>52761.080000000104</v>
      </c>
      <c r="AK53" s="150">
        <v>0.45927105944859298</v>
      </c>
      <c r="AL53" s="150">
        <v>64298887.744999997</v>
      </c>
      <c r="AM53" s="150">
        <v>5520.2319537000003</v>
      </c>
    </row>
    <row r="54" spans="1:39" ht="14.5" x14ac:dyDescent="0.35">
      <c r="A54" t="s">
        <v>180</v>
      </c>
      <c r="B54" s="150">
        <v>200313.8</v>
      </c>
      <c r="C54" s="150">
        <v>0.30437263493690597</v>
      </c>
      <c r="D54" s="150">
        <v>131486.25</v>
      </c>
      <c r="E54" s="150">
        <v>2.3332337360675898E-3</v>
      </c>
      <c r="F54" s="150">
        <v>0.68523741968618002</v>
      </c>
      <c r="G54" s="150">
        <v>41.2</v>
      </c>
      <c r="H54" s="150">
        <v>193.14400000000001</v>
      </c>
      <c r="I54" s="150">
        <v>20.445</v>
      </c>
      <c r="J54" s="150">
        <v>-125.8875</v>
      </c>
      <c r="K54" s="150">
        <v>12482.958639615999</v>
      </c>
      <c r="L54" s="150">
        <v>2466.0067581500002</v>
      </c>
      <c r="M54" s="150">
        <v>3389.21201875928</v>
      </c>
      <c r="N54" s="150">
        <v>0.87343354477091995</v>
      </c>
      <c r="O54" s="150">
        <v>0.17976984723779699</v>
      </c>
      <c r="P54" s="150">
        <v>2.7234053831378401E-2</v>
      </c>
      <c r="Q54" s="150">
        <v>9082.6599801416596</v>
      </c>
      <c r="R54" s="150">
        <v>165.65049999999999</v>
      </c>
      <c r="S54" s="150">
        <v>58926.942635247098</v>
      </c>
      <c r="T54" s="150">
        <v>12.945629503080299</v>
      </c>
      <c r="U54" s="150">
        <v>14.8868054014325</v>
      </c>
      <c r="V54" s="150">
        <v>21.507999999999999</v>
      </c>
      <c r="W54" s="150">
        <v>114.655326304166</v>
      </c>
      <c r="X54" s="150">
        <v>0.11689299371808</v>
      </c>
      <c r="Y54" s="150">
        <v>0.185761358453093</v>
      </c>
      <c r="Z54" s="150">
        <v>0.30593253113964802</v>
      </c>
      <c r="AA54" s="150">
        <v>189.14270954793099</v>
      </c>
      <c r="AB54" s="150">
        <v>6.5424664995952204</v>
      </c>
      <c r="AC54" s="150">
        <v>1.43066474575239</v>
      </c>
      <c r="AD54" s="150">
        <v>3.3485743648740902</v>
      </c>
      <c r="AE54" s="150">
        <v>1.08385492397294</v>
      </c>
      <c r="AF54" s="150">
        <v>26.25</v>
      </c>
      <c r="AG54" s="150">
        <v>4.7807686555075203E-2</v>
      </c>
      <c r="AH54" s="150">
        <v>78.986000000000004</v>
      </c>
      <c r="AI54" s="150">
        <v>2.9878765887698902</v>
      </c>
      <c r="AJ54" s="150">
        <v>18424.4710000001</v>
      </c>
      <c r="AK54" s="150">
        <v>0.67754353832262004</v>
      </c>
      <c r="AL54" s="150">
        <v>30783060.366999999</v>
      </c>
      <c r="AM54" s="150">
        <v>2466.0067581500002</v>
      </c>
    </row>
    <row r="55" spans="1:39" ht="14.5" x14ac:dyDescent="0.35">
      <c r="A55" t="s">
        <v>182</v>
      </c>
      <c r="B55" s="150">
        <v>-180059.66666666701</v>
      </c>
      <c r="C55" s="150">
        <v>0.31976763609966102</v>
      </c>
      <c r="D55" s="150">
        <v>-167970</v>
      </c>
      <c r="E55" s="150">
        <v>4.2392593116865E-3</v>
      </c>
      <c r="F55" s="150">
        <v>0.74204278361912301</v>
      </c>
      <c r="G55" s="150">
        <v>62.65</v>
      </c>
      <c r="H55" s="150">
        <v>80.857619047619096</v>
      </c>
      <c r="I55" s="150">
        <v>0</v>
      </c>
      <c r="J55" s="150">
        <v>-47.467142857142797</v>
      </c>
      <c r="K55" s="150">
        <v>10796.1174188805</v>
      </c>
      <c r="L55" s="150">
        <v>2759.7953682857101</v>
      </c>
      <c r="M55" s="150">
        <v>3420.25603293425</v>
      </c>
      <c r="N55" s="150">
        <v>0.47792792781978399</v>
      </c>
      <c r="O55" s="150">
        <v>0.15217542747223101</v>
      </c>
      <c r="P55" s="150">
        <v>1.7370119341326099E-2</v>
      </c>
      <c r="Q55" s="150">
        <v>8711.3580273503394</v>
      </c>
      <c r="R55" s="150">
        <v>170.62619047619</v>
      </c>
      <c r="S55" s="150">
        <v>60491.460117494396</v>
      </c>
      <c r="T55" s="150">
        <v>14.205377949569501</v>
      </c>
      <c r="U55" s="150">
        <v>16.174512017079898</v>
      </c>
      <c r="V55" s="150">
        <v>19.784761904761901</v>
      </c>
      <c r="W55" s="150">
        <v>139.49095680658499</v>
      </c>
      <c r="X55" s="150">
        <v>0.115738917272859</v>
      </c>
      <c r="Y55" s="150">
        <v>0.16289549597155101</v>
      </c>
      <c r="Z55" s="150">
        <v>0.29075522003362098</v>
      </c>
      <c r="AA55" s="150">
        <v>163.15398751006401</v>
      </c>
      <c r="AB55" s="150">
        <v>5.5892107821903103</v>
      </c>
      <c r="AC55" s="150">
        <v>1.23159459835037</v>
      </c>
      <c r="AD55" s="150">
        <v>3.0742380144302301</v>
      </c>
      <c r="AE55" s="150">
        <v>1.18842690656657</v>
      </c>
      <c r="AF55" s="150">
        <v>43.428571428571402</v>
      </c>
      <c r="AG55" s="150">
        <v>2.8292183233305498E-2</v>
      </c>
      <c r="AH55" s="150">
        <v>33.3380952380952</v>
      </c>
      <c r="AI55" s="150">
        <v>3.04903174557001</v>
      </c>
      <c r="AJ55" s="150">
        <v>-10048.3066666664</v>
      </c>
      <c r="AK55" s="150">
        <v>0.49513869658035198</v>
      </c>
      <c r="AL55" s="150">
        <v>29795074.848095201</v>
      </c>
      <c r="AM55" s="150">
        <v>2759.7953682857101</v>
      </c>
    </row>
    <row r="56" spans="1:39" ht="14.5" x14ac:dyDescent="0.35">
      <c r="A56" t="s">
        <v>184</v>
      </c>
      <c r="B56" s="150">
        <v>536226.1</v>
      </c>
      <c r="C56" s="150">
        <v>0.317548725860965</v>
      </c>
      <c r="D56" s="150">
        <v>479241.45</v>
      </c>
      <c r="E56" s="150">
        <v>1.64746851593423E-3</v>
      </c>
      <c r="F56" s="150">
        <v>0.69878732526410203</v>
      </c>
      <c r="G56" s="150">
        <v>61.529411764705898</v>
      </c>
      <c r="H56" s="150">
        <v>151.67949999999999</v>
      </c>
      <c r="I56" s="150">
        <v>3.927</v>
      </c>
      <c r="J56" s="150">
        <v>-146.61699999999999</v>
      </c>
      <c r="K56" s="150">
        <v>11393.7857471768</v>
      </c>
      <c r="L56" s="150">
        <v>2746.5869358</v>
      </c>
      <c r="M56" s="150">
        <v>3524.0795848951102</v>
      </c>
      <c r="N56" s="150">
        <v>0.622313172276176</v>
      </c>
      <c r="O56" s="150">
        <v>0.16318719584583299</v>
      </c>
      <c r="P56" s="150">
        <v>2.6365369472241999E-2</v>
      </c>
      <c r="Q56" s="150">
        <v>8880.0557219627608</v>
      </c>
      <c r="R56" s="150">
        <v>176.857</v>
      </c>
      <c r="S56" s="150">
        <v>60239.222286932403</v>
      </c>
      <c r="T56" s="150">
        <v>13.303120600259</v>
      </c>
      <c r="U56" s="150">
        <v>15.529987141023501</v>
      </c>
      <c r="V56" s="150">
        <v>22.218</v>
      </c>
      <c r="W56" s="150">
        <v>123.619899891979</v>
      </c>
      <c r="X56" s="150">
        <v>0.11651248641279301</v>
      </c>
      <c r="Y56" s="150">
        <v>0.174947547468214</v>
      </c>
      <c r="Z56" s="150">
        <v>0.29649142479134899</v>
      </c>
      <c r="AA56" s="150">
        <v>166.71818904819199</v>
      </c>
      <c r="AB56" s="150">
        <v>6.0896554205448297</v>
      </c>
      <c r="AC56" s="150">
        <v>1.28351969836604</v>
      </c>
      <c r="AD56" s="150">
        <v>2.89387197044808</v>
      </c>
      <c r="AE56" s="150">
        <v>1.3320234483295701</v>
      </c>
      <c r="AF56" s="150">
        <v>55.1</v>
      </c>
      <c r="AG56" s="150">
        <v>3.8628894040251001E-2</v>
      </c>
      <c r="AH56" s="150">
        <v>35.545000000000002</v>
      </c>
      <c r="AI56" s="150">
        <v>3.1335041867739601</v>
      </c>
      <c r="AJ56" s="150">
        <v>-9739.7890000003408</v>
      </c>
      <c r="AK56" s="150">
        <v>0.55941621863509094</v>
      </c>
      <c r="AL56" s="150">
        <v>31294023.0825</v>
      </c>
      <c r="AM56" s="150">
        <v>2746.5869358</v>
      </c>
    </row>
    <row r="57" spans="1:39" ht="14.5" x14ac:dyDescent="0.35">
      <c r="A57" t="s">
        <v>186</v>
      </c>
      <c r="B57" s="150">
        <v>561821.05000000005</v>
      </c>
      <c r="C57" s="150">
        <v>0.32221825033367502</v>
      </c>
      <c r="D57" s="150">
        <v>578928.80000000005</v>
      </c>
      <c r="E57" s="150">
        <v>5.3759692198900996E-3</v>
      </c>
      <c r="F57" s="150">
        <v>0.69788144191663604</v>
      </c>
      <c r="G57" s="150">
        <v>43.210526315789501</v>
      </c>
      <c r="H57" s="150">
        <v>50.101500000000001</v>
      </c>
      <c r="I57" s="150">
        <v>0</v>
      </c>
      <c r="J57" s="150">
        <v>-72.508999999999901</v>
      </c>
      <c r="K57" s="150">
        <v>10970.545890707301</v>
      </c>
      <c r="L57" s="150">
        <v>1766.3941245999999</v>
      </c>
      <c r="M57" s="150">
        <v>2205.7527943309801</v>
      </c>
      <c r="N57" s="150">
        <v>0.497637924180174</v>
      </c>
      <c r="O57" s="150">
        <v>0.16510037227169799</v>
      </c>
      <c r="P57" s="150">
        <v>5.9532713586110397E-3</v>
      </c>
      <c r="Q57" s="150">
        <v>8785.3488635736103</v>
      </c>
      <c r="R57" s="150">
        <v>115.2975</v>
      </c>
      <c r="S57" s="150">
        <v>55576.261089789499</v>
      </c>
      <c r="T57" s="150">
        <v>14.8645894316876</v>
      </c>
      <c r="U57" s="150">
        <v>15.3203159183851</v>
      </c>
      <c r="V57" s="150">
        <v>14.667</v>
      </c>
      <c r="W57" s="150">
        <v>120.43322592213801</v>
      </c>
      <c r="X57" s="150">
        <v>0.114095801608339</v>
      </c>
      <c r="Y57" s="150">
        <v>0.18422080585710199</v>
      </c>
      <c r="Z57" s="150">
        <v>0.30436531697005598</v>
      </c>
      <c r="AA57" s="150">
        <v>197.27978323009401</v>
      </c>
      <c r="AB57" s="150">
        <v>5.0550868867204803</v>
      </c>
      <c r="AC57" s="150">
        <v>1.1820897278231901</v>
      </c>
      <c r="AD57" s="150">
        <v>2.6539368449024199</v>
      </c>
      <c r="AE57" s="150">
        <v>1.12261523663333</v>
      </c>
      <c r="AF57" s="150">
        <v>49.95</v>
      </c>
      <c r="AG57" s="150">
        <v>2.2546754770721201E-2</v>
      </c>
      <c r="AH57" s="150">
        <v>20.183499999999999</v>
      </c>
      <c r="AI57" s="150">
        <v>3.0550866241097601</v>
      </c>
      <c r="AJ57" s="150">
        <v>-7117.7559999999403</v>
      </c>
      <c r="AK57" s="150">
        <v>0.49111884622062602</v>
      </c>
      <c r="AL57" s="150">
        <v>19378307.805</v>
      </c>
      <c r="AM57" s="150">
        <v>1766.3941245999999</v>
      </c>
    </row>
    <row r="58" spans="1:39" ht="14.5" x14ac:dyDescent="0.35">
      <c r="A58" t="s">
        <v>187</v>
      </c>
      <c r="B58" s="150">
        <v>147269.04999999999</v>
      </c>
      <c r="C58" s="150">
        <v>0.37755109526087599</v>
      </c>
      <c r="D58" s="150">
        <v>75749</v>
      </c>
      <c r="E58" s="150">
        <v>4.1693231750467297E-3</v>
      </c>
      <c r="F58" s="150">
        <v>0.73499781722754398</v>
      </c>
      <c r="G58" s="150">
        <v>68.2777777777778</v>
      </c>
      <c r="H58" s="150">
        <v>43.55</v>
      </c>
      <c r="I58" s="150">
        <v>0</v>
      </c>
      <c r="J58" s="150">
        <v>-1.7124999999999799</v>
      </c>
      <c r="K58" s="150">
        <v>10887.528814135499</v>
      </c>
      <c r="L58" s="150">
        <v>1901.4609831499999</v>
      </c>
      <c r="M58" s="150">
        <v>2331.25710995905</v>
      </c>
      <c r="N58" s="150">
        <v>0.45246453704494999</v>
      </c>
      <c r="O58" s="150">
        <v>0.151376125069453</v>
      </c>
      <c r="P58" s="150">
        <v>7.2815811750515198E-3</v>
      </c>
      <c r="Q58" s="150">
        <v>8880.2780073295598</v>
      </c>
      <c r="R58" s="150">
        <v>124.833</v>
      </c>
      <c r="S58" s="150">
        <v>57571.890261389199</v>
      </c>
      <c r="T58" s="150">
        <v>14.921935706103399</v>
      </c>
      <c r="U58" s="150">
        <v>15.2320378677914</v>
      </c>
      <c r="V58" s="150">
        <v>13.936999999999999</v>
      </c>
      <c r="W58" s="150">
        <v>136.432588300926</v>
      </c>
      <c r="X58" s="150">
        <v>0.11141581554034299</v>
      </c>
      <c r="Y58" s="150">
        <v>0.17280804151488299</v>
      </c>
      <c r="Z58" s="150">
        <v>0.293917692299139</v>
      </c>
      <c r="AA58" s="150">
        <v>170.749677683177</v>
      </c>
      <c r="AB58" s="150">
        <v>6.0661197983761301</v>
      </c>
      <c r="AC58" s="150">
        <v>1.42632025646661</v>
      </c>
      <c r="AD58" s="150">
        <v>2.7259588553251199</v>
      </c>
      <c r="AE58" s="150">
        <v>1.15252419477946</v>
      </c>
      <c r="AF58" s="150">
        <v>95.7</v>
      </c>
      <c r="AG58" s="150">
        <v>2.50554574649118E-2</v>
      </c>
      <c r="AH58" s="150">
        <v>10.775499999999999</v>
      </c>
      <c r="AI58" s="150">
        <v>3.4571535571554901</v>
      </c>
      <c r="AJ58" s="150">
        <v>-28161.7585</v>
      </c>
      <c r="AK58" s="150">
        <v>0.488952972603097</v>
      </c>
      <c r="AL58" s="150">
        <v>20702211.243000001</v>
      </c>
      <c r="AM58" s="150">
        <v>1901.4609831499999</v>
      </c>
    </row>
    <row r="59" spans="1:39" ht="14.5" x14ac:dyDescent="0.35">
      <c r="A59" t="s">
        <v>189</v>
      </c>
      <c r="B59" s="150">
        <v>630455.25</v>
      </c>
      <c r="C59" s="150">
        <v>0.27351192023462501</v>
      </c>
      <c r="D59" s="150">
        <v>484853.95</v>
      </c>
      <c r="E59" s="150">
        <v>1.9815664896945901E-3</v>
      </c>
      <c r="F59" s="150">
        <v>0.70837232296572905</v>
      </c>
      <c r="G59" s="150">
        <v>61.368421052631597</v>
      </c>
      <c r="H59" s="150">
        <v>407.28750000000002</v>
      </c>
      <c r="I59" s="150">
        <v>84.578000000000003</v>
      </c>
      <c r="J59" s="150">
        <v>-55.822499999999899</v>
      </c>
      <c r="K59" s="150">
        <v>12629.0394943629</v>
      </c>
      <c r="L59" s="150">
        <v>3922.4344996</v>
      </c>
      <c r="M59" s="150">
        <v>5311.5331393787501</v>
      </c>
      <c r="N59" s="150">
        <v>0.67418002831396495</v>
      </c>
      <c r="O59" s="150">
        <v>0.15923760713243101</v>
      </c>
      <c r="P59" s="150">
        <v>3.9809897925873299E-2</v>
      </c>
      <c r="Q59" s="150">
        <v>9326.2300939524903</v>
      </c>
      <c r="R59" s="150">
        <v>255.0675</v>
      </c>
      <c r="S59" s="150">
        <v>63699.810124770898</v>
      </c>
      <c r="T59" s="150">
        <v>12.2340164858322</v>
      </c>
      <c r="U59" s="150">
        <v>15.3780254230743</v>
      </c>
      <c r="V59" s="150">
        <v>31.048500000000001</v>
      </c>
      <c r="W59" s="150">
        <v>126.332495920898</v>
      </c>
      <c r="X59" s="150">
        <v>0.116905321928216</v>
      </c>
      <c r="Y59" s="150">
        <v>0.158669029506145</v>
      </c>
      <c r="Z59" s="150">
        <v>0.28255174928146698</v>
      </c>
      <c r="AA59" s="150">
        <v>143.75574660520201</v>
      </c>
      <c r="AB59" s="150">
        <v>7.6336006269147703</v>
      </c>
      <c r="AC59" s="150">
        <v>1.5661737139158201</v>
      </c>
      <c r="AD59" s="150">
        <v>3.6212770457860599</v>
      </c>
      <c r="AE59" s="150">
        <v>0.79563641454934497</v>
      </c>
      <c r="AF59" s="150">
        <v>13.105263157894701</v>
      </c>
      <c r="AG59" s="150">
        <v>0.12505452304352199</v>
      </c>
      <c r="AH59" s="150">
        <v>132.54157894736801</v>
      </c>
      <c r="AI59" s="150">
        <v>2.9184398082350298</v>
      </c>
      <c r="AJ59" s="150">
        <v>41709.357499999896</v>
      </c>
      <c r="AK59" s="150">
        <v>0.59604408668323405</v>
      </c>
      <c r="AL59" s="150">
        <v>49536580.2095</v>
      </c>
      <c r="AM59" s="150">
        <v>3922.4344996</v>
      </c>
    </row>
    <row r="60" spans="1:39" ht="14.5" x14ac:dyDescent="0.35">
      <c r="A60" t="s">
        <v>190</v>
      </c>
      <c r="B60" s="150">
        <v>342451.15</v>
      </c>
      <c r="C60" s="150">
        <v>0.37451299936147597</v>
      </c>
      <c r="D60" s="150">
        <v>325263.15000000002</v>
      </c>
      <c r="E60" s="150">
        <v>7.7614876344368E-3</v>
      </c>
      <c r="F60" s="150">
        <v>0.71993162814898404</v>
      </c>
      <c r="G60" s="150">
        <v>76.2</v>
      </c>
      <c r="H60" s="150">
        <v>42.473500000000001</v>
      </c>
      <c r="I60" s="150">
        <v>0</v>
      </c>
      <c r="J60" s="150">
        <v>-1.1949999999999901</v>
      </c>
      <c r="K60" s="150">
        <v>11203.5638093133</v>
      </c>
      <c r="L60" s="150">
        <v>2056.0492035000002</v>
      </c>
      <c r="M60" s="150">
        <v>2546.9109430830799</v>
      </c>
      <c r="N60" s="150">
        <v>0.47217211864258801</v>
      </c>
      <c r="O60" s="150">
        <v>0.16280769520504301</v>
      </c>
      <c r="P60" s="150">
        <v>6.5477014008628997E-3</v>
      </c>
      <c r="Q60" s="150">
        <v>9044.3203399234808</v>
      </c>
      <c r="R60" s="150">
        <v>137.85</v>
      </c>
      <c r="S60" s="150">
        <v>56886.753151976802</v>
      </c>
      <c r="T60" s="150">
        <v>14.4131302140007</v>
      </c>
      <c r="U60" s="150">
        <v>14.915119357997799</v>
      </c>
      <c r="V60" s="150">
        <v>15.477</v>
      </c>
      <c r="W60" s="150">
        <v>132.84546123279699</v>
      </c>
      <c r="X60" s="150">
        <v>0.11316351023575499</v>
      </c>
      <c r="Y60" s="150">
        <v>0.170074312219159</v>
      </c>
      <c r="Z60" s="150">
        <v>0.29282064978918099</v>
      </c>
      <c r="AA60" s="150">
        <v>168.75067941437001</v>
      </c>
      <c r="AB60" s="150">
        <v>5.9444906079870403</v>
      </c>
      <c r="AC60" s="150">
        <v>1.37304925759389</v>
      </c>
      <c r="AD60" s="150">
        <v>2.7138715375301499</v>
      </c>
      <c r="AE60" s="150">
        <v>1.23803426731334</v>
      </c>
      <c r="AF60" s="150">
        <v>91.4</v>
      </c>
      <c r="AG60" s="150">
        <v>1.7541957024428598E-2</v>
      </c>
      <c r="AH60" s="150">
        <v>13.314</v>
      </c>
      <c r="AI60" s="150">
        <v>3.3418888770539699</v>
      </c>
      <c r="AJ60" s="150">
        <v>-24134.7524999999</v>
      </c>
      <c r="AK60" s="150">
        <v>0.51133220201005103</v>
      </c>
      <c r="AL60" s="150">
        <v>23035078.4465</v>
      </c>
      <c r="AM60" s="150">
        <v>2056.0492035000002</v>
      </c>
    </row>
    <row r="61" spans="1:39" ht="14.5" x14ac:dyDescent="0.35">
      <c r="A61" t="s">
        <v>191</v>
      </c>
      <c r="B61" s="150">
        <v>471600.15</v>
      </c>
      <c r="C61" s="150">
        <v>0.33117574391997401</v>
      </c>
      <c r="D61" s="150">
        <v>444517.55</v>
      </c>
      <c r="E61" s="150">
        <v>5.1352237609584902E-3</v>
      </c>
      <c r="F61" s="150">
        <v>0.72025861237991495</v>
      </c>
      <c r="G61" s="150">
        <v>36.15</v>
      </c>
      <c r="H61" s="150">
        <v>69.037000000000006</v>
      </c>
      <c r="I61" s="150">
        <v>0</v>
      </c>
      <c r="J61" s="150">
        <v>25.293000000000099</v>
      </c>
      <c r="K61" s="150">
        <v>11532.967284640399</v>
      </c>
      <c r="L61" s="150">
        <v>2180.9806148500002</v>
      </c>
      <c r="M61" s="150">
        <v>2755.6339379997498</v>
      </c>
      <c r="N61" s="150">
        <v>0.57613517233688005</v>
      </c>
      <c r="O61" s="150">
        <v>0.162589196912412</v>
      </c>
      <c r="P61" s="150">
        <v>2.1442821147319699E-2</v>
      </c>
      <c r="Q61" s="150">
        <v>9127.9098187323307</v>
      </c>
      <c r="R61" s="150">
        <v>143.72800000000001</v>
      </c>
      <c r="S61" s="150">
        <v>61058.711545419101</v>
      </c>
      <c r="T61" s="150">
        <v>13.8017644439497</v>
      </c>
      <c r="U61" s="150">
        <v>15.1743613968747</v>
      </c>
      <c r="V61" s="150">
        <v>17.088000000000001</v>
      </c>
      <c r="W61" s="150">
        <v>127.632292535698</v>
      </c>
      <c r="X61" s="150">
        <v>0.11295004101122801</v>
      </c>
      <c r="Y61" s="150">
        <v>0.160305638431777</v>
      </c>
      <c r="Z61" s="150">
        <v>0.28674234857428599</v>
      </c>
      <c r="AA61" s="150">
        <v>173.444526477837</v>
      </c>
      <c r="AB61" s="150">
        <v>5.6406172676976798</v>
      </c>
      <c r="AC61" s="150">
        <v>1.2533744167501699</v>
      </c>
      <c r="AD61" s="150">
        <v>2.8625020266118302</v>
      </c>
      <c r="AE61" s="150">
        <v>1.04097918398971</v>
      </c>
      <c r="AF61" s="150">
        <v>18.3</v>
      </c>
      <c r="AG61" s="150">
        <v>7.6875250349278404E-2</v>
      </c>
      <c r="AH61" s="150">
        <v>66.866</v>
      </c>
      <c r="AI61" s="150">
        <v>3.1502529419459799</v>
      </c>
      <c r="AJ61" s="150">
        <v>-8127.2257894736204</v>
      </c>
      <c r="AK61" s="150">
        <v>0.529466981210029</v>
      </c>
      <c r="AL61" s="150">
        <v>25153178.079500001</v>
      </c>
      <c r="AM61" s="150">
        <v>2180.9806148500002</v>
      </c>
    </row>
    <row r="62" spans="1:39" ht="14.5" x14ac:dyDescent="0.35">
      <c r="A62" t="s">
        <v>193</v>
      </c>
      <c r="B62" s="150">
        <v>-223298.7</v>
      </c>
      <c r="C62" s="150">
        <v>0.40313708986873598</v>
      </c>
      <c r="D62" s="150">
        <v>-219285.65</v>
      </c>
      <c r="E62" s="150">
        <v>3.12687652660903E-3</v>
      </c>
      <c r="F62" s="150">
        <v>0.80095980989512305</v>
      </c>
      <c r="G62" s="150">
        <v>27.45</v>
      </c>
      <c r="H62" s="150">
        <v>21.867000000000001</v>
      </c>
      <c r="I62" s="150">
        <v>0</v>
      </c>
      <c r="J62" s="150">
        <v>-10.7875</v>
      </c>
      <c r="K62" s="150">
        <v>13448.5310035519</v>
      </c>
      <c r="L62" s="150">
        <v>2358.7104393499999</v>
      </c>
      <c r="M62" s="150">
        <v>2722.9225035455502</v>
      </c>
      <c r="N62" s="150">
        <v>0.103711374070745</v>
      </c>
      <c r="O62" s="150">
        <v>0.111606486115585</v>
      </c>
      <c r="P62" s="150">
        <v>1.4249764358215299E-2</v>
      </c>
      <c r="Q62" s="150">
        <v>11649.685376904899</v>
      </c>
      <c r="R62" s="150">
        <v>151.923</v>
      </c>
      <c r="S62" s="150">
        <v>76649.714088716006</v>
      </c>
      <c r="T62" s="150">
        <v>16.681147686657098</v>
      </c>
      <c r="U62" s="150">
        <v>15.5256968289857</v>
      </c>
      <c r="V62" s="150">
        <v>16.0105</v>
      </c>
      <c r="W62" s="150">
        <v>147.32272192311299</v>
      </c>
      <c r="X62" s="150">
        <v>0.118745969132138</v>
      </c>
      <c r="Y62" s="150">
        <v>0.14061905284359899</v>
      </c>
      <c r="Z62" s="150">
        <v>0.26555384511924002</v>
      </c>
      <c r="AA62" s="150">
        <v>185.862025573945</v>
      </c>
      <c r="AB62" s="150">
        <v>6.6044852321435501</v>
      </c>
      <c r="AC62" s="150">
        <v>1.4359882030964299</v>
      </c>
      <c r="AD62" s="150">
        <v>3.2121470526445699</v>
      </c>
      <c r="AE62" s="150">
        <v>0.76926236937706705</v>
      </c>
      <c r="AF62" s="150">
        <v>11.5</v>
      </c>
      <c r="AG62" s="150">
        <v>0.19315184281783701</v>
      </c>
      <c r="AH62" s="150">
        <v>107.54833333333301</v>
      </c>
      <c r="AI62" s="150">
        <v>5.8027247024766604</v>
      </c>
      <c r="AJ62" s="150">
        <v>963.86333333339996</v>
      </c>
      <c r="AK62" s="150">
        <v>0.243206811177098</v>
      </c>
      <c r="AL62" s="150">
        <v>31721190.471999999</v>
      </c>
      <c r="AM62" s="150">
        <v>2358.7104393499999</v>
      </c>
    </row>
    <row r="63" spans="1:39" ht="14.5" x14ac:dyDescent="0.35">
      <c r="A63" t="s">
        <v>194</v>
      </c>
      <c r="B63" s="150">
        <v>1230754.1499999999</v>
      </c>
      <c r="C63" s="150">
        <v>0.35053464440044801</v>
      </c>
      <c r="D63" s="150">
        <v>1255544.95</v>
      </c>
      <c r="E63" s="150">
        <v>2.6492910072631001E-3</v>
      </c>
      <c r="F63" s="150">
        <v>0.70897613415115202</v>
      </c>
      <c r="G63" s="150">
        <v>90.842105263157904</v>
      </c>
      <c r="H63" s="150">
        <v>365.62200000000001</v>
      </c>
      <c r="I63" s="150">
        <v>67.367000000000004</v>
      </c>
      <c r="J63" s="150">
        <v>-23.747499999999999</v>
      </c>
      <c r="K63" s="150">
        <v>12232.7676383831</v>
      </c>
      <c r="L63" s="150">
        <v>4287.7709011999996</v>
      </c>
      <c r="M63" s="150">
        <v>5606.4268825997697</v>
      </c>
      <c r="N63" s="150">
        <v>0.64243997790998397</v>
      </c>
      <c r="O63" s="150">
        <v>0.16908989231376401</v>
      </c>
      <c r="P63" s="150">
        <v>4.6441926793306498E-2</v>
      </c>
      <c r="Q63" s="150">
        <v>9355.5674976853807</v>
      </c>
      <c r="R63" s="150">
        <v>276.98500000000001</v>
      </c>
      <c r="S63" s="150">
        <v>64685.078343592599</v>
      </c>
      <c r="T63" s="150">
        <v>13.0933083018936</v>
      </c>
      <c r="U63" s="150">
        <v>15.480155608426401</v>
      </c>
      <c r="V63" s="150">
        <v>34.4405</v>
      </c>
      <c r="W63" s="150">
        <v>124.497928345988</v>
      </c>
      <c r="X63" s="150">
        <v>0.11777563856193</v>
      </c>
      <c r="Y63" s="150">
        <v>0.14855698688525501</v>
      </c>
      <c r="Z63" s="150">
        <v>0.27502130097444399</v>
      </c>
      <c r="AA63" s="150">
        <v>158.63702041767999</v>
      </c>
      <c r="AB63" s="150">
        <v>6.6054251688328902</v>
      </c>
      <c r="AC63" s="150">
        <v>1.31923042249976</v>
      </c>
      <c r="AD63" s="150">
        <v>3.1199371390028099</v>
      </c>
      <c r="AE63" s="150">
        <v>0.79028846318395196</v>
      </c>
      <c r="AF63" s="150">
        <v>19.789473684210499</v>
      </c>
      <c r="AG63" s="150">
        <v>0.106489014574372</v>
      </c>
      <c r="AH63" s="150">
        <v>125.48</v>
      </c>
      <c r="AI63" s="150">
        <v>3.0000925746114602</v>
      </c>
      <c r="AJ63" s="150">
        <v>52587.373157894697</v>
      </c>
      <c r="AK63" s="150">
        <v>0.54975891485202</v>
      </c>
      <c r="AL63" s="150">
        <v>52451305.120999999</v>
      </c>
      <c r="AM63" s="150">
        <v>4287.7709011999996</v>
      </c>
    </row>
    <row r="64" spans="1:39" ht="14.5" x14ac:dyDescent="0.35">
      <c r="A64" t="s">
        <v>195</v>
      </c>
      <c r="B64" s="150">
        <v>447438.05</v>
      </c>
      <c r="C64" s="150">
        <v>0.37063661329076503</v>
      </c>
      <c r="D64" s="150">
        <v>394328.5</v>
      </c>
      <c r="E64" s="150">
        <v>3.8259165715531598E-3</v>
      </c>
      <c r="F64" s="150">
        <v>0.73004992126699098</v>
      </c>
      <c r="G64" s="150">
        <v>57.2631578947368</v>
      </c>
      <c r="H64" s="150">
        <v>39.299500000000002</v>
      </c>
      <c r="I64" s="150">
        <v>0</v>
      </c>
      <c r="J64" s="150">
        <v>6.19150000000002</v>
      </c>
      <c r="K64" s="150">
        <v>10944.3676154726</v>
      </c>
      <c r="L64" s="150">
        <v>2068.3294492499999</v>
      </c>
      <c r="M64" s="150">
        <v>2570.3982117032101</v>
      </c>
      <c r="N64" s="150">
        <v>0.47263980499067998</v>
      </c>
      <c r="O64" s="150">
        <v>0.161402574851435</v>
      </c>
      <c r="P64" s="150">
        <v>5.68816650764516E-3</v>
      </c>
      <c r="Q64" s="150">
        <v>8806.6346060443393</v>
      </c>
      <c r="R64" s="150">
        <v>136.06800000000001</v>
      </c>
      <c r="S64" s="150">
        <v>56590.467490519397</v>
      </c>
      <c r="T64" s="150">
        <v>15.178807654996</v>
      </c>
      <c r="U64" s="150">
        <v>15.200704421686201</v>
      </c>
      <c r="V64" s="150">
        <v>14.5725</v>
      </c>
      <c r="W64" s="150">
        <v>141.93374158517801</v>
      </c>
      <c r="X64" s="150">
        <v>0.11566034451681401</v>
      </c>
      <c r="Y64" s="150">
        <v>0.17201108676853899</v>
      </c>
      <c r="Z64" s="150">
        <v>0.29678586767270398</v>
      </c>
      <c r="AA64" s="150">
        <v>173.27464448661999</v>
      </c>
      <c r="AB64" s="150">
        <v>5.6993711442913799</v>
      </c>
      <c r="AC64" s="150">
        <v>1.4402191668523401</v>
      </c>
      <c r="AD64" s="150">
        <v>2.7498301510607002</v>
      </c>
      <c r="AE64" s="150">
        <v>1.1573993151026301</v>
      </c>
      <c r="AF64" s="150">
        <v>98.95</v>
      </c>
      <c r="AG64" s="150">
        <v>2.1522986410184401E-2</v>
      </c>
      <c r="AH64" s="150">
        <v>11.4605</v>
      </c>
      <c r="AI64" s="150">
        <v>3.3464398496129601</v>
      </c>
      <c r="AJ64" s="150">
        <v>-21314.430499999999</v>
      </c>
      <c r="AK64" s="150">
        <v>0.52864214233742701</v>
      </c>
      <c r="AL64" s="150">
        <v>22636557.842500001</v>
      </c>
      <c r="AM64" s="150">
        <v>2068.3294492499999</v>
      </c>
    </row>
    <row r="65" spans="1:39" ht="14.5" x14ac:dyDescent="0.35">
      <c r="A65" t="s">
        <v>197</v>
      </c>
      <c r="B65" s="150">
        <v>5257877.95</v>
      </c>
      <c r="C65" s="150">
        <v>0.35440761985980002</v>
      </c>
      <c r="D65" s="150">
        <v>5567630.3499999996</v>
      </c>
      <c r="E65" s="150">
        <v>1.6431027168189399E-3</v>
      </c>
      <c r="F65" s="150">
        <v>0.66593134732746895</v>
      </c>
      <c r="G65" s="150">
        <v>147.35</v>
      </c>
      <c r="H65" s="150">
        <v>1228.9849999999999</v>
      </c>
      <c r="I65" s="150">
        <v>293.44549999999998</v>
      </c>
      <c r="J65" s="150">
        <v>-184.22900000000001</v>
      </c>
      <c r="K65" s="150">
        <v>12713.974258968499</v>
      </c>
      <c r="L65" s="150">
        <v>7616.9988254999998</v>
      </c>
      <c r="M65" s="150">
        <v>10316.5527690412</v>
      </c>
      <c r="N65" s="150">
        <v>0.61826941402880797</v>
      </c>
      <c r="O65" s="150">
        <v>0.15607844580729099</v>
      </c>
      <c r="P65" s="150">
        <v>2.6026182948372299E-2</v>
      </c>
      <c r="Q65" s="150">
        <v>9387.0820191617495</v>
      </c>
      <c r="R65" s="150">
        <v>502.09949999999998</v>
      </c>
      <c r="S65" s="150">
        <v>62886.298523499798</v>
      </c>
      <c r="T65" s="150">
        <v>13.663128523330499</v>
      </c>
      <c r="U65" s="150">
        <v>15.170297571497301</v>
      </c>
      <c r="V65" s="150">
        <v>59.668999999999997</v>
      </c>
      <c r="W65" s="150">
        <v>127.654206128811</v>
      </c>
      <c r="X65" s="150">
        <v>0.11351090634121699</v>
      </c>
      <c r="Y65" s="150">
        <v>0.16156163896196499</v>
      </c>
      <c r="Z65" s="150">
        <v>0.282345672901685</v>
      </c>
      <c r="AA65" s="150">
        <v>126.00823132423101</v>
      </c>
      <c r="AB65" s="150">
        <v>8.9922640130222309</v>
      </c>
      <c r="AC65" s="150">
        <v>1.9228354772854499</v>
      </c>
      <c r="AD65" s="150">
        <v>4.2687684690596601</v>
      </c>
      <c r="AE65" s="150">
        <v>0.843436118333869</v>
      </c>
      <c r="AF65" s="150">
        <v>30.157894736842099</v>
      </c>
      <c r="AG65" s="150">
        <v>0.11324505815578401</v>
      </c>
      <c r="AH65" s="150">
        <v>108.446842105263</v>
      </c>
      <c r="AI65" s="150">
        <v>3.0247196987486098</v>
      </c>
      <c r="AJ65" s="150">
        <v>355430.71299999999</v>
      </c>
      <c r="AK65" s="150">
        <v>0.58023330318667499</v>
      </c>
      <c r="AL65" s="150">
        <v>96842326.997999996</v>
      </c>
      <c r="AM65" s="150">
        <v>7616.9988254999998</v>
      </c>
    </row>
    <row r="66" spans="1:39" ht="14.5" x14ac:dyDescent="0.35">
      <c r="A66" t="s">
        <v>199</v>
      </c>
      <c r="B66" s="150">
        <v>300110.59999999998</v>
      </c>
      <c r="C66" s="150">
        <v>0.30431948537861397</v>
      </c>
      <c r="D66" s="150">
        <v>292809.15000000002</v>
      </c>
      <c r="E66" s="150">
        <v>8.0735883774202995E-3</v>
      </c>
      <c r="F66" s="150">
        <v>0.74713911636060804</v>
      </c>
      <c r="G66" s="150">
        <v>35.588235294117602</v>
      </c>
      <c r="H66" s="150">
        <v>55.286999999999999</v>
      </c>
      <c r="I66" s="150">
        <v>0</v>
      </c>
      <c r="J66" s="150">
        <v>64.917500000000004</v>
      </c>
      <c r="K66" s="150">
        <v>11035.562163403099</v>
      </c>
      <c r="L66" s="150">
        <v>1932.3278739</v>
      </c>
      <c r="M66" s="150">
        <v>2341.21503759808</v>
      </c>
      <c r="N66" s="150">
        <v>0.41132345480057603</v>
      </c>
      <c r="O66" s="150">
        <v>0.14179828467566799</v>
      </c>
      <c r="P66" s="150">
        <v>1.8354843646909699E-2</v>
      </c>
      <c r="Q66" s="150">
        <v>9108.2297140792598</v>
      </c>
      <c r="R66" s="150">
        <v>121.52849999999999</v>
      </c>
      <c r="S66" s="150">
        <v>61525.640405336999</v>
      </c>
      <c r="T66" s="150">
        <v>14.820391924528</v>
      </c>
      <c r="U66" s="150">
        <v>15.900203441168101</v>
      </c>
      <c r="V66" s="150">
        <v>14.1105</v>
      </c>
      <c r="W66" s="150">
        <v>136.94255156798101</v>
      </c>
      <c r="X66" s="150">
        <v>0.112677638249564</v>
      </c>
      <c r="Y66" s="150">
        <v>0.16272996111156801</v>
      </c>
      <c r="Z66" s="150">
        <v>0.29156274059516302</v>
      </c>
      <c r="AA66" s="150">
        <v>174.70603957010999</v>
      </c>
      <c r="AB66" s="150">
        <v>5.7299546297891197</v>
      </c>
      <c r="AC66" s="150">
        <v>1.20450542648931</v>
      </c>
      <c r="AD66" s="150">
        <v>3.10329606221286</v>
      </c>
      <c r="AE66" s="150">
        <v>1.0153931970858801</v>
      </c>
      <c r="AF66" s="150">
        <v>23.15</v>
      </c>
      <c r="AG66" s="150">
        <v>4.3552597534614497E-2</v>
      </c>
      <c r="AH66" s="150">
        <v>45.390999999999998</v>
      </c>
      <c r="AI66" s="150">
        <v>3.4684224763928402</v>
      </c>
      <c r="AJ66" s="150">
        <v>-8348.6714999999404</v>
      </c>
      <c r="AK66" s="150">
        <v>0.425968514169418</v>
      </c>
      <c r="AL66" s="150">
        <v>21324324.372499999</v>
      </c>
      <c r="AM66" s="150">
        <v>1932.3278739</v>
      </c>
    </row>
    <row r="67" spans="1:39" ht="14.5" x14ac:dyDescent="0.35">
      <c r="A67" t="s">
        <v>201</v>
      </c>
      <c r="B67" s="150">
        <v>414326.45</v>
      </c>
      <c r="C67" s="150">
        <v>0.34769025272042098</v>
      </c>
      <c r="D67" s="150">
        <v>442857.6</v>
      </c>
      <c r="E67" s="150">
        <v>4.3948456047590402E-3</v>
      </c>
      <c r="F67" s="150">
        <v>0.72405852095092704</v>
      </c>
      <c r="G67" s="150">
        <v>63.2</v>
      </c>
      <c r="H67" s="150">
        <v>43.307499999999997</v>
      </c>
      <c r="I67" s="150">
        <v>0</v>
      </c>
      <c r="J67" s="150">
        <v>-37.911999999999999</v>
      </c>
      <c r="K67" s="150">
        <v>11255.556041718401</v>
      </c>
      <c r="L67" s="150">
        <v>2013.72298925</v>
      </c>
      <c r="M67" s="150">
        <v>2568.2828516048698</v>
      </c>
      <c r="N67" s="150">
        <v>0.54968550747005396</v>
      </c>
      <c r="O67" s="150">
        <v>0.17426263516547399</v>
      </c>
      <c r="P67" s="150">
        <v>5.9218920445663799E-3</v>
      </c>
      <c r="Q67" s="150">
        <v>8825.1852570820793</v>
      </c>
      <c r="R67" s="150">
        <v>134.74250000000001</v>
      </c>
      <c r="S67" s="150">
        <v>56267.480149173403</v>
      </c>
      <c r="T67" s="150">
        <v>14.6253038202497</v>
      </c>
      <c r="U67" s="150">
        <v>14.944972738742401</v>
      </c>
      <c r="V67" s="150">
        <v>14.954000000000001</v>
      </c>
      <c r="W67" s="150">
        <v>134.66116017453501</v>
      </c>
      <c r="X67" s="150">
        <v>0.10905164422050399</v>
      </c>
      <c r="Y67" s="150">
        <v>0.183810347394711</v>
      </c>
      <c r="Z67" s="150">
        <v>0.29892312975669899</v>
      </c>
      <c r="AA67" s="150">
        <v>184.94604371513401</v>
      </c>
      <c r="AB67" s="150">
        <v>5.5736518315785997</v>
      </c>
      <c r="AC67" s="150">
        <v>1.37226371874883</v>
      </c>
      <c r="AD67" s="150">
        <v>2.7861034540441301</v>
      </c>
      <c r="AE67" s="150">
        <v>1.2605658442269601</v>
      </c>
      <c r="AF67" s="150">
        <v>121.6</v>
      </c>
      <c r="AG67" s="150">
        <v>1.33000003387091E-2</v>
      </c>
      <c r="AH67" s="150">
        <v>8.4160000000000004</v>
      </c>
      <c r="AI67" s="150">
        <v>3.27663992867868</v>
      </c>
      <c r="AJ67" s="150">
        <v>-46019.468500000097</v>
      </c>
      <c r="AK67" s="150">
        <v>0.52132473866333795</v>
      </c>
      <c r="AL67" s="150">
        <v>22665571.958000001</v>
      </c>
      <c r="AM67" s="150">
        <v>2013.72298925</v>
      </c>
    </row>
    <row r="68" spans="1:39" ht="14.5" x14ac:dyDescent="0.35">
      <c r="A68" t="s">
        <v>203</v>
      </c>
      <c r="B68" s="150">
        <v>311611.3</v>
      </c>
      <c r="C68" s="150">
        <v>0.40429064406392901</v>
      </c>
      <c r="D68" s="150">
        <v>321751.84999999998</v>
      </c>
      <c r="E68" s="150">
        <v>5.06748984371015E-3</v>
      </c>
      <c r="F68" s="150">
        <v>0.734488336156087</v>
      </c>
      <c r="G68" s="150">
        <v>39.65</v>
      </c>
      <c r="H68" s="150">
        <v>47.128</v>
      </c>
      <c r="I68" s="150">
        <v>0</v>
      </c>
      <c r="J68" s="150">
        <v>68.804000000000002</v>
      </c>
      <c r="K68" s="150">
        <v>10515.4295869817</v>
      </c>
      <c r="L68" s="150">
        <v>1715.66180005</v>
      </c>
      <c r="M68" s="150">
        <v>2022.94871629259</v>
      </c>
      <c r="N68" s="150">
        <v>0.30052453113718203</v>
      </c>
      <c r="O68" s="150">
        <v>0.13643943604921299</v>
      </c>
      <c r="P68" s="150">
        <v>6.5779918278014403E-3</v>
      </c>
      <c r="Q68" s="150">
        <v>8918.1306022246299</v>
      </c>
      <c r="R68" s="150">
        <v>105.214</v>
      </c>
      <c r="S68" s="150">
        <v>59121.470303381699</v>
      </c>
      <c r="T68" s="150">
        <v>13.8303837892296</v>
      </c>
      <c r="U68" s="150">
        <v>16.306402190297899</v>
      </c>
      <c r="V68" s="150">
        <v>12.292999999999999</v>
      </c>
      <c r="W68" s="150">
        <v>139.564125929391</v>
      </c>
      <c r="X68" s="150">
        <v>0.117606603106524</v>
      </c>
      <c r="Y68" s="150">
        <v>0.155056154001221</v>
      </c>
      <c r="Z68" s="150">
        <v>0.27806454134181202</v>
      </c>
      <c r="AA68" s="150">
        <v>157.81904102085201</v>
      </c>
      <c r="AB68" s="150">
        <v>6.4121966852326402</v>
      </c>
      <c r="AC68" s="150">
        <v>1.3976892542253601</v>
      </c>
      <c r="AD68" s="150">
        <v>3.4506487658445102</v>
      </c>
      <c r="AE68" s="150">
        <v>1.02288422855332</v>
      </c>
      <c r="AF68" s="150">
        <v>29.5</v>
      </c>
      <c r="AG68" s="150">
        <v>6.21453648197157E-2</v>
      </c>
      <c r="AH68" s="150">
        <v>32.883499999999998</v>
      </c>
      <c r="AI68" s="150">
        <v>3.83655889631236</v>
      </c>
      <c r="AJ68" s="150">
        <v>-279.83199999993701</v>
      </c>
      <c r="AK68" s="150">
        <v>0.40018279436735399</v>
      </c>
      <c r="AL68" s="150">
        <v>18040920.853500001</v>
      </c>
      <c r="AM68" s="150">
        <v>1715.66180005</v>
      </c>
    </row>
    <row r="69" spans="1:39" ht="14.5" x14ac:dyDescent="0.35">
      <c r="A69" t="s">
        <v>205</v>
      </c>
      <c r="B69" s="150">
        <v>762719.9</v>
      </c>
      <c r="C69" s="150">
        <v>0.30183273389597598</v>
      </c>
      <c r="D69" s="150">
        <v>671412.75</v>
      </c>
      <c r="E69" s="150">
        <v>2.12407053647751E-3</v>
      </c>
      <c r="F69" s="150">
        <v>0.67941301861940895</v>
      </c>
      <c r="G69" s="150">
        <v>28</v>
      </c>
      <c r="H69" s="150">
        <v>105.065</v>
      </c>
      <c r="I69" s="150">
        <v>5.9885000000000002</v>
      </c>
      <c r="J69" s="150">
        <v>-142.50049999999999</v>
      </c>
      <c r="K69" s="150">
        <v>12173.398259441199</v>
      </c>
      <c r="L69" s="150">
        <v>2224.4131269999998</v>
      </c>
      <c r="M69" s="150">
        <v>3061.6665739818</v>
      </c>
      <c r="N69" s="150">
        <v>0.80216860471710405</v>
      </c>
      <c r="O69" s="150">
        <v>0.16811547725145201</v>
      </c>
      <c r="P69" s="150">
        <v>5.8549560070097501E-3</v>
      </c>
      <c r="Q69" s="150">
        <v>8844.4205906077204</v>
      </c>
      <c r="R69" s="150">
        <v>151.64099999999999</v>
      </c>
      <c r="S69" s="150">
        <v>57137.997800726698</v>
      </c>
      <c r="T69" s="150">
        <v>12.976371825561699</v>
      </c>
      <c r="U69" s="150">
        <v>14.668942614464401</v>
      </c>
      <c r="V69" s="150">
        <v>18.940000000000001</v>
      </c>
      <c r="W69" s="150">
        <v>117.44525485744499</v>
      </c>
      <c r="X69" s="150">
        <v>0.11453316389700301</v>
      </c>
      <c r="Y69" s="150">
        <v>0.17677686527393499</v>
      </c>
      <c r="Z69" s="150">
        <v>0.29535257408985699</v>
      </c>
      <c r="AA69" s="150">
        <v>186.52742377922499</v>
      </c>
      <c r="AB69" s="150">
        <v>6.89835038606188</v>
      </c>
      <c r="AC69" s="150">
        <v>1.4423471632257301</v>
      </c>
      <c r="AD69" s="150">
        <v>2.9593355443133298</v>
      </c>
      <c r="AE69" s="150">
        <v>0.99227512909554805</v>
      </c>
      <c r="AF69" s="150">
        <v>11.3</v>
      </c>
      <c r="AG69" s="150">
        <v>4.3701751810947598E-2</v>
      </c>
      <c r="AH69" s="150">
        <v>83.627499999999998</v>
      </c>
      <c r="AI69" s="150">
        <v>3.0517911593211098</v>
      </c>
      <c r="AJ69" s="150">
        <v>16933.874000000102</v>
      </c>
      <c r="AK69" s="150">
        <v>0.67064056067614897</v>
      </c>
      <c r="AL69" s="150">
        <v>27078666.888500001</v>
      </c>
      <c r="AM69" s="150">
        <v>2224.4131269999998</v>
      </c>
    </row>
    <row r="70" spans="1:39" ht="14.5" x14ac:dyDescent="0.35">
      <c r="A70" t="s">
        <v>207</v>
      </c>
      <c r="B70" s="150">
        <v>668728.80000000005</v>
      </c>
      <c r="C70" s="150">
        <v>0.419247281103657</v>
      </c>
      <c r="D70" s="150">
        <v>537356.80000000005</v>
      </c>
      <c r="E70" s="150">
        <v>4.5803537082499098E-3</v>
      </c>
      <c r="F70" s="150">
        <v>0.70317929297319304</v>
      </c>
      <c r="G70" s="150">
        <v>50.421052631578902</v>
      </c>
      <c r="H70" s="150">
        <v>35.561500000000002</v>
      </c>
      <c r="I70" s="150">
        <v>0</v>
      </c>
      <c r="J70" s="150">
        <v>24.007499999999901</v>
      </c>
      <c r="K70" s="150">
        <v>10678.502640585801</v>
      </c>
      <c r="L70" s="150">
        <v>1907.7690145500001</v>
      </c>
      <c r="M70" s="150">
        <v>2394.3810404089099</v>
      </c>
      <c r="N70" s="150">
        <v>0.50755399616782204</v>
      </c>
      <c r="O70" s="150">
        <v>0.16399775107145201</v>
      </c>
      <c r="P70" s="150">
        <v>2.1245975372737001E-3</v>
      </c>
      <c r="Q70" s="150">
        <v>8508.3017764043307</v>
      </c>
      <c r="R70" s="150">
        <v>122.806</v>
      </c>
      <c r="S70" s="150">
        <v>55515.466532579798</v>
      </c>
      <c r="T70" s="150">
        <v>14.470791329413901</v>
      </c>
      <c r="U70" s="150">
        <v>15.5348192641239</v>
      </c>
      <c r="V70" s="150">
        <v>14.537000000000001</v>
      </c>
      <c r="W70" s="150">
        <v>131.235400326752</v>
      </c>
      <c r="X70" s="150">
        <v>0.112931638680422</v>
      </c>
      <c r="Y70" s="150">
        <v>0.180833613501446</v>
      </c>
      <c r="Z70" s="150">
        <v>0.30078874463793498</v>
      </c>
      <c r="AA70" s="150">
        <v>176.84777215001699</v>
      </c>
      <c r="AB70" s="150">
        <v>5.6098495248895404</v>
      </c>
      <c r="AC70" s="150">
        <v>1.36790226853796</v>
      </c>
      <c r="AD70" s="150">
        <v>2.9029009021452401</v>
      </c>
      <c r="AE70" s="150">
        <v>1.3295919066756301</v>
      </c>
      <c r="AF70" s="150">
        <v>122.3</v>
      </c>
      <c r="AG70" s="150">
        <v>1.8789773279928298E-2</v>
      </c>
      <c r="AH70" s="150">
        <v>9.4480000000000004</v>
      </c>
      <c r="AI70" s="150">
        <v>3.1973058725058898</v>
      </c>
      <c r="AJ70" s="150">
        <v>-26841.548999999999</v>
      </c>
      <c r="AK70" s="150">
        <v>0.50207729169242998</v>
      </c>
      <c r="AL70" s="150">
        <v>20372116.4595</v>
      </c>
      <c r="AM70" s="150">
        <v>1907.7690145500001</v>
      </c>
    </row>
    <row r="71" spans="1:39" ht="14.5" x14ac:dyDescent="0.35">
      <c r="A71" t="s">
        <v>209</v>
      </c>
      <c r="B71" s="150">
        <v>802606.4</v>
      </c>
      <c r="C71" s="150">
        <v>0.28890211122875398</v>
      </c>
      <c r="D71" s="150">
        <v>802232.2</v>
      </c>
      <c r="E71" s="150">
        <v>3.1107915187774402E-3</v>
      </c>
      <c r="F71" s="150">
        <v>0.77341763996348101</v>
      </c>
      <c r="G71" s="150">
        <v>78.0555555555556</v>
      </c>
      <c r="H71" s="150">
        <v>135.80950000000001</v>
      </c>
      <c r="I71" s="150">
        <v>0</v>
      </c>
      <c r="J71" s="150">
        <v>39.116</v>
      </c>
      <c r="K71" s="150">
        <v>11984.149247445201</v>
      </c>
      <c r="L71" s="150">
        <v>3888.4882271000001</v>
      </c>
      <c r="M71" s="150">
        <v>4853.2428149787502</v>
      </c>
      <c r="N71" s="150">
        <v>0.44734877789441402</v>
      </c>
      <c r="O71" s="150">
        <v>0.15468069511131699</v>
      </c>
      <c r="P71" s="150">
        <v>2.25499071692946E-2</v>
      </c>
      <c r="Q71" s="150">
        <v>9601.8734353607797</v>
      </c>
      <c r="R71" s="150">
        <v>250.53649999999999</v>
      </c>
      <c r="S71" s="150">
        <v>64431.205570844999</v>
      </c>
      <c r="T71" s="150">
        <v>14.879269088536001</v>
      </c>
      <c r="U71" s="150">
        <v>15.520645602936099</v>
      </c>
      <c r="V71" s="150">
        <v>24.219000000000001</v>
      </c>
      <c r="W71" s="150">
        <v>160.555275903216</v>
      </c>
      <c r="X71" s="150">
        <v>0.119675959802616</v>
      </c>
      <c r="Y71" s="150">
        <v>0.16428581928566799</v>
      </c>
      <c r="Z71" s="150">
        <v>0.28937790115616802</v>
      </c>
      <c r="AA71" s="150">
        <v>170.60108228609499</v>
      </c>
      <c r="AB71" s="150">
        <v>6.5296507817612301</v>
      </c>
      <c r="AC71" s="150">
        <v>1.2075792995360299</v>
      </c>
      <c r="AD71" s="150">
        <v>3.2898326540598202</v>
      </c>
      <c r="AE71" s="150">
        <v>0.87537484117945197</v>
      </c>
      <c r="AF71" s="150">
        <v>29.8</v>
      </c>
      <c r="AG71" s="150">
        <v>5.6033776104679703E-2</v>
      </c>
      <c r="AH71" s="150">
        <v>82.240499999999997</v>
      </c>
      <c r="AI71" s="150">
        <v>3.5981018399369198</v>
      </c>
      <c r="AJ71" s="150">
        <v>-22670.6585000001</v>
      </c>
      <c r="AK71" s="150">
        <v>0.437105033758938</v>
      </c>
      <c r="AL71" s="150">
        <v>46600223.260499999</v>
      </c>
      <c r="AM71" s="150">
        <v>3888.4882271000001</v>
      </c>
    </row>
    <row r="72" spans="1:39" ht="14.5" x14ac:dyDescent="0.35">
      <c r="A72" t="s">
        <v>211</v>
      </c>
      <c r="B72" s="150">
        <v>621566.1</v>
      </c>
      <c r="C72" s="150">
        <v>0.355123313296277</v>
      </c>
      <c r="D72" s="150">
        <v>685739.85</v>
      </c>
      <c r="E72" s="150">
        <v>2.2377298440648002E-3</v>
      </c>
      <c r="F72" s="150">
        <v>0.70266997670062203</v>
      </c>
      <c r="G72" s="150">
        <v>45.058823529411796</v>
      </c>
      <c r="H72" s="150">
        <v>35.499000000000002</v>
      </c>
      <c r="I72" s="150">
        <v>0</v>
      </c>
      <c r="J72" s="150">
        <v>-43.014499999999998</v>
      </c>
      <c r="K72" s="150">
        <v>11335.663582843399</v>
      </c>
      <c r="L72" s="150">
        <v>1627.8395154499999</v>
      </c>
      <c r="M72" s="150">
        <v>2037.5435119410099</v>
      </c>
      <c r="N72" s="150">
        <v>0.50750651259477597</v>
      </c>
      <c r="O72" s="150">
        <v>0.15801520310120601</v>
      </c>
      <c r="P72" s="150">
        <v>3.8973672710274402E-3</v>
      </c>
      <c r="Q72" s="150">
        <v>9056.3175735184996</v>
      </c>
      <c r="R72" s="150">
        <v>108.50149999999999</v>
      </c>
      <c r="S72" s="150">
        <v>56242.048298871399</v>
      </c>
      <c r="T72" s="150">
        <v>14.4491089984931</v>
      </c>
      <c r="U72" s="150">
        <v>15.0029217609895</v>
      </c>
      <c r="V72" s="150">
        <v>12.9125</v>
      </c>
      <c r="W72" s="150">
        <v>126.06695182575</v>
      </c>
      <c r="X72" s="150">
        <v>0.111528314824517</v>
      </c>
      <c r="Y72" s="150">
        <v>0.18969633624596199</v>
      </c>
      <c r="Z72" s="150">
        <v>0.30690116525009797</v>
      </c>
      <c r="AA72" s="150">
        <v>203.139834646775</v>
      </c>
      <c r="AB72" s="150">
        <v>5.22470456323133</v>
      </c>
      <c r="AC72" s="150">
        <v>1.3142385842102799</v>
      </c>
      <c r="AD72" s="150">
        <v>2.5607087249706302</v>
      </c>
      <c r="AE72" s="150">
        <v>1.1677487116951699</v>
      </c>
      <c r="AF72" s="150">
        <v>81.8</v>
      </c>
      <c r="AG72" s="150">
        <v>1.7157002949974399E-2</v>
      </c>
      <c r="AH72" s="150">
        <v>10.319000000000001</v>
      </c>
      <c r="AI72" s="150">
        <v>3.3135613330323799</v>
      </c>
      <c r="AJ72" s="150">
        <v>-36296.198000000099</v>
      </c>
      <c r="AK72" s="150">
        <v>0.52347366126908901</v>
      </c>
      <c r="AL72" s="150">
        <v>18452641.114</v>
      </c>
      <c r="AM72" s="150">
        <v>1627.8395154499999</v>
      </c>
    </row>
    <row r="73" spans="1:39" ht="14.5" x14ac:dyDescent="0.35">
      <c r="A73" t="s">
        <v>213</v>
      </c>
      <c r="B73" s="150">
        <v>2271582.8095238102</v>
      </c>
      <c r="C73" s="150">
        <v>0.32762986787896498</v>
      </c>
      <c r="D73" s="150">
        <v>1426376</v>
      </c>
      <c r="E73" s="150">
        <v>1.81015883455366E-3</v>
      </c>
      <c r="F73" s="150">
        <v>0.77112249288494095</v>
      </c>
      <c r="G73" s="150">
        <v>138.47368421052599</v>
      </c>
      <c r="H73" s="150">
        <v>236.91285714285701</v>
      </c>
      <c r="I73" s="150">
        <v>0</v>
      </c>
      <c r="J73" s="150">
        <v>-71.045714285714297</v>
      </c>
      <c r="K73" s="150">
        <v>11806.847069637201</v>
      </c>
      <c r="L73" s="150">
        <v>5945.1129948095204</v>
      </c>
      <c r="M73" s="150">
        <v>7325.2178233312397</v>
      </c>
      <c r="N73" s="150">
        <v>0.37039748523481802</v>
      </c>
      <c r="O73" s="150">
        <v>0.15016472893160501</v>
      </c>
      <c r="P73" s="150">
        <v>2.8651687818237299E-2</v>
      </c>
      <c r="Q73" s="150">
        <v>9582.3826177372794</v>
      </c>
      <c r="R73" s="150">
        <v>368.03</v>
      </c>
      <c r="S73" s="150">
        <v>68018.1115889879</v>
      </c>
      <c r="T73" s="150">
        <v>14.28351467207</v>
      </c>
      <c r="U73" s="150">
        <v>16.1538814629501</v>
      </c>
      <c r="V73" s="150">
        <v>35.966666666666697</v>
      </c>
      <c r="W73" s="150">
        <v>165.29507863233201</v>
      </c>
      <c r="X73" s="150">
        <v>0.11818407652721601</v>
      </c>
      <c r="Y73" s="150">
        <v>0.15649361701221201</v>
      </c>
      <c r="Z73" s="150">
        <v>0.28057128440678802</v>
      </c>
      <c r="AA73" s="150">
        <v>1194.64122909671</v>
      </c>
      <c r="AB73" s="150">
        <v>0.82398753889924403</v>
      </c>
      <c r="AC73" s="150">
        <v>0.156262047854686</v>
      </c>
      <c r="AD73" s="150">
        <v>0.43726360202424402</v>
      </c>
      <c r="AE73" s="150">
        <v>0.91576282019244604</v>
      </c>
      <c r="AF73" s="150">
        <v>27</v>
      </c>
      <c r="AG73" s="150">
        <v>0.11755145068006199</v>
      </c>
      <c r="AH73" s="150">
        <v>98.071578947368394</v>
      </c>
      <c r="AI73" s="150">
        <v>3.8936078008354702</v>
      </c>
      <c r="AJ73" s="150">
        <v>53446.3414285709</v>
      </c>
      <c r="AK73" s="150">
        <v>0.406130825924026</v>
      </c>
      <c r="AL73" s="150">
        <v>70193039.941428602</v>
      </c>
      <c r="AM73" s="150">
        <v>5945.1129948095204</v>
      </c>
    </row>
    <row r="74" spans="1:39" ht="14.5" x14ac:dyDescent="0.35">
      <c r="A74" t="s">
        <v>214</v>
      </c>
      <c r="B74" s="150">
        <v>1617091.15</v>
      </c>
      <c r="C74" s="150">
        <v>0.32124261422273298</v>
      </c>
      <c r="D74" s="150">
        <v>1475383.9</v>
      </c>
      <c r="E74" s="150">
        <v>3.4500584955430799E-3</v>
      </c>
      <c r="F74" s="150">
        <v>0.76381180341924404</v>
      </c>
      <c r="G74" s="150">
        <v>103.65</v>
      </c>
      <c r="H74" s="150">
        <v>233.62899999999999</v>
      </c>
      <c r="I74" s="150">
        <v>0</v>
      </c>
      <c r="J74" s="150">
        <v>-1.5134999999999901</v>
      </c>
      <c r="K74" s="150">
        <v>12533.676845254</v>
      </c>
      <c r="L74" s="150">
        <v>5540.2312766499999</v>
      </c>
      <c r="M74" s="150">
        <v>6898.4862285874096</v>
      </c>
      <c r="N74" s="150">
        <v>0.40499516473376101</v>
      </c>
      <c r="O74" s="150">
        <v>0.152098355713325</v>
      </c>
      <c r="P74" s="150">
        <v>3.4880083465910497E-2</v>
      </c>
      <c r="Q74" s="150">
        <v>10065.8994116335</v>
      </c>
      <c r="R74" s="150">
        <v>343.89699999999999</v>
      </c>
      <c r="S74" s="150">
        <v>69629.826344806701</v>
      </c>
      <c r="T74" s="150">
        <v>14.6654376164956</v>
      </c>
      <c r="U74" s="150">
        <v>16.110147156416001</v>
      </c>
      <c r="V74" s="150">
        <v>35.79</v>
      </c>
      <c r="W74" s="150">
        <v>154.79830334311299</v>
      </c>
      <c r="X74" s="150">
        <v>0.11938384147580899</v>
      </c>
      <c r="Y74" s="150">
        <v>0.15215342985514099</v>
      </c>
      <c r="Z74" s="150">
        <v>0.27803789920275102</v>
      </c>
      <c r="AA74" s="150">
        <v>164.75547760019299</v>
      </c>
      <c r="AB74" s="150">
        <v>6.6468743007993796</v>
      </c>
      <c r="AC74" s="150">
        <v>1.18955359839182</v>
      </c>
      <c r="AD74" s="150">
        <v>3.2957618616989599</v>
      </c>
      <c r="AE74" s="150">
        <v>0.79372560127849501</v>
      </c>
      <c r="AF74" s="150">
        <v>21.8</v>
      </c>
      <c r="AG74" s="150">
        <v>9.8530225238206495E-2</v>
      </c>
      <c r="AH74" s="150">
        <v>126.2285</v>
      </c>
      <c r="AI74" s="150">
        <v>3.7375417374046398</v>
      </c>
      <c r="AJ74" s="150">
        <v>30759.745999999799</v>
      </c>
      <c r="AK74" s="150">
        <v>0.42983364030566601</v>
      </c>
      <c r="AL74" s="150">
        <v>69439468.469500005</v>
      </c>
      <c r="AM74" s="150">
        <v>5540.2312766499999</v>
      </c>
    </row>
    <row r="75" spans="1:39" ht="14.5" x14ac:dyDescent="0.35">
      <c r="A75" t="s">
        <v>215</v>
      </c>
      <c r="B75" s="150">
        <v>265715.61904761899</v>
      </c>
      <c r="C75" s="150">
        <v>0.32917508162181203</v>
      </c>
      <c r="D75" s="150">
        <v>374857.14285714302</v>
      </c>
      <c r="E75" s="150">
        <v>2.64012308583638E-3</v>
      </c>
      <c r="F75" s="150">
        <v>0.74725498815712599</v>
      </c>
      <c r="G75" s="150">
        <v>81.857142857142904</v>
      </c>
      <c r="H75" s="150">
        <v>101.338571428571</v>
      </c>
      <c r="I75" s="150">
        <v>0</v>
      </c>
      <c r="J75" s="150">
        <v>12.725238095238099</v>
      </c>
      <c r="K75" s="150">
        <v>11005.8845448183</v>
      </c>
      <c r="L75" s="150">
        <v>3213.00031942857</v>
      </c>
      <c r="M75" s="150">
        <v>4008.8613238012499</v>
      </c>
      <c r="N75" s="150">
        <v>0.49828461189671203</v>
      </c>
      <c r="O75" s="150">
        <v>0.16156587193716199</v>
      </c>
      <c r="P75" s="150">
        <v>1.91963925900819E-2</v>
      </c>
      <c r="Q75" s="150">
        <v>8820.9363462252804</v>
      </c>
      <c r="R75" s="150">
        <v>204.506666666667</v>
      </c>
      <c r="S75" s="150">
        <v>60715.149968332596</v>
      </c>
      <c r="T75" s="150">
        <v>13.8952275394445</v>
      </c>
      <c r="U75" s="150">
        <v>15.7109808291265</v>
      </c>
      <c r="V75" s="150">
        <v>21.718095238095199</v>
      </c>
      <c r="W75" s="150">
        <v>147.941165383266</v>
      </c>
      <c r="X75" s="150">
        <v>0.116083229511961</v>
      </c>
      <c r="Y75" s="150">
        <v>0.15676575833688999</v>
      </c>
      <c r="Z75" s="150">
        <v>0.28390511453183298</v>
      </c>
      <c r="AA75" s="150">
        <v>169.23733737577899</v>
      </c>
      <c r="AB75" s="150">
        <v>5.7849318650257899</v>
      </c>
      <c r="AC75" s="150">
        <v>1.2495493912225899</v>
      </c>
      <c r="AD75" s="150">
        <v>3.1283935136954799</v>
      </c>
      <c r="AE75" s="150">
        <v>1.07746550573249</v>
      </c>
      <c r="AF75" s="150">
        <v>44</v>
      </c>
      <c r="AG75" s="150">
        <v>3.3594991990588602E-2</v>
      </c>
      <c r="AH75" s="150">
        <v>46.803333333333299</v>
      </c>
      <c r="AI75" s="150">
        <v>3.1376946975259998</v>
      </c>
      <c r="AJ75" s="150">
        <v>7555.6680952382703</v>
      </c>
      <c r="AK75" s="150">
        <v>0.48447810523565399</v>
      </c>
      <c r="AL75" s="150">
        <v>35361910.558095202</v>
      </c>
      <c r="AM75" s="150">
        <v>3213.00031942857</v>
      </c>
    </row>
    <row r="76" spans="1:39" ht="14.5" x14ac:dyDescent="0.35">
      <c r="A76" t="s">
        <v>217</v>
      </c>
      <c r="B76" s="150">
        <v>1200191.6000000001</v>
      </c>
      <c r="C76" s="150">
        <v>0.388012777650872</v>
      </c>
      <c r="D76" s="150">
        <v>1068408.1000000001</v>
      </c>
      <c r="E76" s="150">
        <v>2.0191284124115899E-3</v>
      </c>
      <c r="F76" s="150">
        <v>0.77359660258938301</v>
      </c>
      <c r="G76" s="150">
        <v>106.157894736842</v>
      </c>
      <c r="H76" s="150">
        <v>81.891999999999996</v>
      </c>
      <c r="I76" s="150">
        <v>0</v>
      </c>
      <c r="J76" s="150">
        <v>-41.411000000000001</v>
      </c>
      <c r="K76" s="150">
        <v>10796.324102639601</v>
      </c>
      <c r="L76" s="150">
        <v>4021.40745255</v>
      </c>
      <c r="M76" s="150">
        <v>4749.6156788592098</v>
      </c>
      <c r="N76" s="150">
        <v>0.25499789160875902</v>
      </c>
      <c r="O76" s="150">
        <v>0.13378555244603399</v>
      </c>
      <c r="P76" s="150">
        <v>1.16184297043497E-2</v>
      </c>
      <c r="Q76" s="150">
        <v>9141.0381685720004</v>
      </c>
      <c r="R76" s="150">
        <v>236.1</v>
      </c>
      <c r="S76" s="150">
        <v>65180.131914443104</v>
      </c>
      <c r="T76" s="150">
        <v>13.4606099110546</v>
      </c>
      <c r="U76" s="150">
        <v>17.032644864676001</v>
      </c>
      <c r="V76" s="150">
        <v>25.596499999999999</v>
      </c>
      <c r="W76" s="150">
        <v>157.107708184713</v>
      </c>
      <c r="X76" s="150">
        <v>0.120815652852891</v>
      </c>
      <c r="Y76" s="150">
        <v>0.149230080932031</v>
      </c>
      <c r="Z76" s="150">
        <v>0.27781869885432597</v>
      </c>
      <c r="AA76" s="150">
        <v>1769.7218533494299</v>
      </c>
      <c r="AB76" s="150">
        <v>0.53563488086134103</v>
      </c>
      <c r="AC76" s="150">
        <v>0.10383984747637</v>
      </c>
      <c r="AD76" s="150">
        <v>0.26402517038393802</v>
      </c>
      <c r="AE76" s="150">
        <v>1.0250836483271999</v>
      </c>
      <c r="AF76" s="150">
        <v>47</v>
      </c>
      <c r="AG76" s="150">
        <v>5.0924164235993698E-2</v>
      </c>
      <c r="AH76" s="150">
        <v>55.976999999999997</v>
      </c>
      <c r="AI76" s="150">
        <v>4.02266846031426</v>
      </c>
      <c r="AJ76" s="150">
        <v>-24940.639500000001</v>
      </c>
      <c r="AK76" s="150">
        <v>0.38686952723815199</v>
      </c>
      <c r="AL76" s="150">
        <v>43416418.206500001</v>
      </c>
      <c r="AM76" s="150">
        <v>4021.40745255</v>
      </c>
    </row>
    <row r="77" spans="1:39" ht="14.5" x14ac:dyDescent="0.35">
      <c r="A77" t="s">
        <v>218</v>
      </c>
      <c r="B77" s="150">
        <v>1108703.8</v>
      </c>
      <c r="C77" s="150">
        <v>0.26355476393701999</v>
      </c>
      <c r="D77" s="150">
        <v>1391923.6</v>
      </c>
      <c r="E77" s="150">
        <v>1.3755768356814599E-3</v>
      </c>
      <c r="F77" s="150">
        <v>0.60598370498660403</v>
      </c>
      <c r="G77" s="150">
        <v>52.631578947368403</v>
      </c>
      <c r="H77" s="150">
        <v>614.30250000000001</v>
      </c>
      <c r="I77" s="150">
        <v>208.38399999999999</v>
      </c>
      <c r="J77" s="150">
        <v>-252.59450000000001</v>
      </c>
      <c r="K77" s="150">
        <v>13779.835682802501</v>
      </c>
      <c r="L77" s="150">
        <v>4050.0457828499998</v>
      </c>
      <c r="M77" s="150">
        <v>5797.3002690842704</v>
      </c>
      <c r="N77" s="150">
        <v>0.93892609219445899</v>
      </c>
      <c r="O77" s="150">
        <v>0.17965915001039101</v>
      </c>
      <c r="P77" s="150">
        <v>4.1017877996208499E-2</v>
      </c>
      <c r="Q77" s="150">
        <v>9626.7163688444707</v>
      </c>
      <c r="R77" s="150">
        <v>281.99400000000003</v>
      </c>
      <c r="S77" s="150">
        <v>59242.367036178097</v>
      </c>
      <c r="T77" s="150">
        <v>11.7502500053193</v>
      </c>
      <c r="U77" s="150">
        <v>14.362170056277799</v>
      </c>
      <c r="V77" s="150">
        <v>42.4925</v>
      </c>
      <c r="W77" s="150">
        <v>95.312014657880795</v>
      </c>
      <c r="X77" s="150">
        <v>0.11541669152473701</v>
      </c>
      <c r="Y77" s="150">
        <v>0.16413789558949499</v>
      </c>
      <c r="Z77" s="150">
        <v>0.28510771342961899</v>
      </c>
      <c r="AA77" s="150">
        <v>177.36182219019699</v>
      </c>
      <c r="AB77" s="150">
        <v>7.7302522004361496</v>
      </c>
      <c r="AC77" s="150">
        <v>1.66427991984113</v>
      </c>
      <c r="AD77" s="150">
        <v>3.67122195918691</v>
      </c>
      <c r="AE77" s="150">
        <v>0.86504844439644102</v>
      </c>
      <c r="AF77" s="150">
        <v>13.789473684210501</v>
      </c>
      <c r="AG77" s="150">
        <v>0.113604782155574</v>
      </c>
      <c r="AH77" s="150">
        <v>127.15157894736799</v>
      </c>
      <c r="AI77" s="150">
        <v>2.9240929413967698</v>
      </c>
      <c r="AJ77" s="150">
        <v>206851.82150000101</v>
      </c>
      <c r="AK77" s="150">
        <v>0.73342058428638202</v>
      </c>
      <c r="AL77" s="150">
        <v>55808965.395499997</v>
      </c>
      <c r="AM77" s="150">
        <v>4050.0457828499998</v>
      </c>
    </row>
    <row r="78" spans="1:39" ht="14.5" x14ac:dyDescent="0.35">
      <c r="A78" t="s">
        <v>219</v>
      </c>
      <c r="B78" s="150">
        <v>571086.875</v>
      </c>
      <c r="C78" s="150">
        <v>0.45343779577350202</v>
      </c>
      <c r="D78" s="150">
        <v>764876.375</v>
      </c>
      <c r="E78" s="150">
        <v>2.6375894459096799E-3</v>
      </c>
      <c r="F78" s="150">
        <v>0.66421675642764599</v>
      </c>
      <c r="G78" s="150">
        <v>11.125</v>
      </c>
      <c r="H78" s="150">
        <v>77.097499999999997</v>
      </c>
      <c r="I78" s="150">
        <v>17.522500000000001</v>
      </c>
      <c r="J78" s="150">
        <v>26.953749999999999</v>
      </c>
      <c r="K78" s="150">
        <v>13022.3848037321</v>
      </c>
      <c r="L78" s="150">
        <v>1376.7651424999999</v>
      </c>
      <c r="M78" s="150">
        <v>1881.2547922123699</v>
      </c>
      <c r="N78" s="150">
        <v>0.89837109563514395</v>
      </c>
      <c r="O78" s="150">
        <v>0.16316682658168</v>
      </c>
      <c r="P78" s="150">
        <v>8.5657082758397896E-2</v>
      </c>
      <c r="Q78" s="150">
        <v>9530.21650454673</v>
      </c>
      <c r="R78" s="150">
        <v>96.894999999999996</v>
      </c>
      <c r="S78" s="150">
        <v>60932.732597141199</v>
      </c>
      <c r="T78" s="150">
        <v>13.4294855255689</v>
      </c>
      <c r="U78" s="150">
        <v>14.2088357758398</v>
      </c>
      <c r="V78" s="150">
        <v>12.2075</v>
      </c>
      <c r="W78" s="150">
        <v>112.78026971124299</v>
      </c>
      <c r="X78" s="150">
        <v>0.114344376186769</v>
      </c>
      <c r="Y78" s="150">
        <v>0.17694107137319201</v>
      </c>
      <c r="Z78" s="150">
        <v>0.29701785513927098</v>
      </c>
      <c r="AA78" s="150">
        <v>187.78720278357099</v>
      </c>
      <c r="AB78" s="150">
        <v>7.0193562041685196</v>
      </c>
      <c r="AC78" s="150">
        <v>1.5836414591422701</v>
      </c>
      <c r="AD78" s="150">
        <v>3.3927133975499801</v>
      </c>
      <c r="AE78" s="150">
        <v>0.84402020378697296</v>
      </c>
      <c r="AF78" s="150">
        <v>8.5</v>
      </c>
      <c r="AG78" s="150">
        <v>5.57722560795373E-2</v>
      </c>
      <c r="AH78" s="150">
        <v>92.237499999999997</v>
      </c>
      <c r="AI78" s="150">
        <v>3.01601229182375</v>
      </c>
      <c r="AJ78" s="150">
        <v>27872.184999999899</v>
      </c>
      <c r="AK78" s="150">
        <v>0.68234626702539103</v>
      </c>
      <c r="AL78" s="150">
        <v>17928765.469999999</v>
      </c>
      <c r="AM78" s="150">
        <v>1376.7651424999999</v>
      </c>
    </row>
    <row r="79" spans="1:39" ht="14.5" x14ac:dyDescent="0.35">
      <c r="A79" t="s">
        <v>220</v>
      </c>
      <c r="B79" s="150">
        <v>373649.45</v>
      </c>
      <c r="C79" s="150">
        <v>0.35497529703618302</v>
      </c>
      <c r="D79" s="150">
        <v>297135</v>
      </c>
      <c r="E79" s="150">
        <v>5.3821725421331198E-3</v>
      </c>
      <c r="F79" s="150">
        <v>0.71933808164074997</v>
      </c>
      <c r="G79" s="150">
        <v>66.2222222222222</v>
      </c>
      <c r="H79" s="150">
        <v>40.268500000000003</v>
      </c>
      <c r="I79" s="150">
        <v>0</v>
      </c>
      <c r="J79" s="150">
        <v>-13.043500000000099</v>
      </c>
      <c r="K79" s="150">
        <v>11305.523326119899</v>
      </c>
      <c r="L79" s="150">
        <v>2021.7339140500001</v>
      </c>
      <c r="M79" s="150">
        <v>2547.0314958099898</v>
      </c>
      <c r="N79" s="150">
        <v>0.57532619474138902</v>
      </c>
      <c r="O79" s="150">
        <v>0.16295155910999501</v>
      </c>
      <c r="P79" s="150">
        <v>1.6742593456422E-3</v>
      </c>
      <c r="Q79" s="150">
        <v>8973.8819335766693</v>
      </c>
      <c r="R79" s="150">
        <v>139.55549999999999</v>
      </c>
      <c r="S79" s="150">
        <v>53934.846140066104</v>
      </c>
      <c r="T79" s="150">
        <v>13.522218758845099</v>
      </c>
      <c r="U79" s="150">
        <v>14.4869526034445</v>
      </c>
      <c r="V79" s="150">
        <v>16.099</v>
      </c>
      <c r="W79" s="150">
        <v>125.581335117088</v>
      </c>
      <c r="X79" s="150">
        <v>0.108665703971159</v>
      </c>
      <c r="Y79" s="150">
        <v>0.19338854945930301</v>
      </c>
      <c r="Z79" s="150">
        <v>0.30668843683910302</v>
      </c>
      <c r="AA79" s="150">
        <v>180.92277003320501</v>
      </c>
      <c r="AB79" s="150">
        <v>5.8041263081374304</v>
      </c>
      <c r="AC79" s="150">
        <v>1.34242218839475</v>
      </c>
      <c r="AD79" s="150">
        <v>2.9386259468524201</v>
      </c>
      <c r="AE79" s="150">
        <v>1.3952475456884501</v>
      </c>
      <c r="AF79" s="150">
        <v>182</v>
      </c>
      <c r="AG79" s="150">
        <v>1.78430080909034E-2</v>
      </c>
      <c r="AH79" s="150">
        <v>6.9375</v>
      </c>
      <c r="AI79" s="150">
        <v>3.0917942605706701</v>
      </c>
      <c r="AJ79" s="150">
        <v>-37208.2610000001</v>
      </c>
      <c r="AK79" s="150">
        <v>0.52589800563984501</v>
      </c>
      <c r="AL79" s="150">
        <v>22856759.9245</v>
      </c>
      <c r="AM79" s="150">
        <v>2021.7339140500001</v>
      </c>
    </row>
    <row r="80" spans="1:39" ht="14.5" x14ac:dyDescent="0.35">
      <c r="A80" t="s">
        <v>222</v>
      </c>
      <c r="B80" s="150">
        <v>35371.428571428602</v>
      </c>
      <c r="C80" s="150">
        <v>0.30257421662296802</v>
      </c>
      <c r="D80" s="150">
        <v>52401.047619047597</v>
      </c>
      <c r="E80" s="150">
        <v>6.1016884981204503E-3</v>
      </c>
      <c r="F80" s="150">
        <v>0.74330319661094801</v>
      </c>
      <c r="G80" s="150">
        <v>51.352941176470601</v>
      </c>
      <c r="H80" s="150">
        <v>55.831428571428603</v>
      </c>
      <c r="I80" s="150">
        <v>0</v>
      </c>
      <c r="J80" s="150">
        <v>56.900952380952297</v>
      </c>
      <c r="K80" s="150">
        <v>10779.9945516936</v>
      </c>
      <c r="L80" s="150">
        <v>2306.1953865714299</v>
      </c>
      <c r="M80" s="150">
        <v>2804.5222513993899</v>
      </c>
      <c r="N80" s="150">
        <v>0.41804662446558299</v>
      </c>
      <c r="O80" s="150">
        <v>0.14758763943955799</v>
      </c>
      <c r="P80" s="150">
        <v>1.1978727519669099E-2</v>
      </c>
      <c r="Q80" s="150">
        <v>8864.53073780249</v>
      </c>
      <c r="R80" s="150">
        <v>142.844285714286</v>
      </c>
      <c r="S80" s="150">
        <v>60567.625512962797</v>
      </c>
      <c r="T80" s="150">
        <v>14.6486517119874</v>
      </c>
      <c r="U80" s="150">
        <v>16.144820739866599</v>
      </c>
      <c r="V80" s="150">
        <v>16.105714285714299</v>
      </c>
      <c r="W80" s="150">
        <v>143.191127425936</v>
      </c>
      <c r="X80" s="150">
        <v>0.114389183727998</v>
      </c>
      <c r="Y80" s="150">
        <v>0.166296374770249</v>
      </c>
      <c r="Z80" s="150">
        <v>0.28926193172784198</v>
      </c>
      <c r="AA80" s="150">
        <v>152.79971595289899</v>
      </c>
      <c r="AB80" s="150">
        <v>6.2135263143527899</v>
      </c>
      <c r="AC80" s="150">
        <v>1.50810175556945</v>
      </c>
      <c r="AD80" s="150">
        <v>3.0308190369164998</v>
      </c>
      <c r="AE80" s="150">
        <v>1.15892789465429</v>
      </c>
      <c r="AF80" s="150">
        <v>74.142857142857096</v>
      </c>
      <c r="AG80" s="150">
        <v>1.93355082748944E-2</v>
      </c>
      <c r="AH80" s="150">
        <v>17.4671428571429</v>
      </c>
      <c r="AI80" s="150">
        <v>3.45360369928731</v>
      </c>
      <c r="AJ80" s="150">
        <v>-18487.090952381001</v>
      </c>
      <c r="AK80" s="150">
        <v>0.475036040877101</v>
      </c>
      <c r="AL80" s="150">
        <v>24860773.702381</v>
      </c>
      <c r="AM80" s="150">
        <v>2306.1953865714299</v>
      </c>
    </row>
    <row r="81" spans="1:39" ht="14.5" x14ac:dyDescent="0.35">
      <c r="A81" t="s">
        <v>224</v>
      </c>
      <c r="B81" s="150">
        <v>2989469.75</v>
      </c>
      <c r="C81" s="150">
        <v>0.27374155677078499</v>
      </c>
      <c r="D81" s="150">
        <v>2975405.4</v>
      </c>
      <c r="E81" s="150">
        <v>2.44574488738271E-3</v>
      </c>
      <c r="F81" s="150">
        <v>0.61316095962636896</v>
      </c>
      <c r="G81" s="150">
        <v>71.894736842105303</v>
      </c>
      <c r="H81" s="150">
        <v>929.57600000000002</v>
      </c>
      <c r="I81" s="150">
        <v>383.37299999999999</v>
      </c>
      <c r="J81" s="150">
        <v>-323.80500000000001</v>
      </c>
      <c r="K81" s="150">
        <v>13979.253303135099</v>
      </c>
      <c r="L81" s="150">
        <v>4740.3455278000001</v>
      </c>
      <c r="M81" s="150">
        <v>6772.5157101239802</v>
      </c>
      <c r="N81" s="150">
        <v>0.92430870007348997</v>
      </c>
      <c r="O81" s="150">
        <v>0.18443726100189201</v>
      </c>
      <c r="P81" s="150">
        <v>4.2152143494218003E-2</v>
      </c>
      <c r="Q81" s="150">
        <v>9784.6197356826706</v>
      </c>
      <c r="R81" s="150">
        <v>333.87049999999999</v>
      </c>
      <c r="S81" s="150">
        <v>58627.450219471299</v>
      </c>
      <c r="T81" s="150">
        <v>12.116973497209299</v>
      </c>
      <c r="U81" s="150">
        <v>14.1981562545957</v>
      </c>
      <c r="V81" s="150">
        <v>48.601500000000001</v>
      </c>
      <c r="W81" s="150">
        <v>97.534963484666093</v>
      </c>
      <c r="X81" s="150">
        <v>0.11645306573792</v>
      </c>
      <c r="Y81" s="150">
        <v>0.16076233827462899</v>
      </c>
      <c r="Z81" s="150">
        <v>0.28494665108349099</v>
      </c>
      <c r="AA81" s="150">
        <v>186.98166511321</v>
      </c>
      <c r="AB81" s="150">
        <v>7.2795991268536397</v>
      </c>
      <c r="AC81" s="150">
        <v>1.56558305072546</v>
      </c>
      <c r="AD81" s="150">
        <v>3.5554265518311601</v>
      </c>
      <c r="AE81" s="150">
        <v>0.79603722519980702</v>
      </c>
      <c r="AF81" s="150">
        <v>15.473684210526301</v>
      </c>
      <c r="AG81" s="150">
        <v>0.12406274511743599</v>
      </c>
      <c r="AH81" s="150">
        <v>128.593157894737</v>
      </c>
      <c r="AI81" s="150">
        <v>2.9360588832643999</v>
      </c>
      <c r="AJ81" s="150">
        <v>345779.78099999903</v>
      </c>
      <c r="AK81" s="150">
        <v>0.72027567094674705</v>
      </c>
      <c r="AL81" s="150">
        <v>66266490.877499998</v>
      </c>
      <c r="AM81" s="150">
        <v>4740.3455278000001</v>
      </c>
    </row>
    <row r="82" spans="1:39" ht="14.5" x14ac:dyDescent="0.35">
      <c r="A82" t="s">
        <v>225</v>
      </c>
      <c r="B82" s="150">
        <v>-118528.05</v>
      </c>
      <c r="C82" s="150">
        <v>0.33110061074847502</v>
      </c>
      <c r="D82" s="150">
        <v>-165916.79999999999</v>
      </c>
      <c r="E82" s="150">
        <v>3.23977578080223E-3</v>
      </c>
      <c r="F82" s="150">
        <v>0.82152692409467698</v>
      </c>
      <c r="G82" s="150">
        <v>114.555555555556</v>
      </c>
      <c r="H82" s="150">
        <v>77.504499999999993</v>
      </c>
      <c r="I82" s="150">
        <v>0</v>
      </c>
      <c r="J82" s="150">
        <v>-17.470500000000001</v>
      </c>
      <c r="K82" s="150">
        <v>11710.141728607299</v>
      </c>
      <c r="L82" s="150">
        <v>5260.4237818499996</v>
      </c>
      <c r="M82" s="150">
        <v>6150.1495691349801</v>
      </c>
      <c r="N82" s="150">
        <v>0.15084876570931499</v>
      </c>
      <c r="O82" s="150">
        <v>0.118970388157569</v>
      </c>
      <c r="P82" s="150">
        <v>1.6534818259340001E-2</v>
      </c>
      <c r="Q82" s="150">
        <v>10016.0666574917</v>
      </c>
      <c r="R82" s="150">
        <v>308.41449999999998</v>
      </c>
      <c r="S82" s="150">
        <v>71089.855548296197</v>
      </c>
      <c r="T82" s="150">
        <v>14.795834826183601</v>
      </c>
      <c r="U82" s="150">
        <v>17.0563439197898</v>
      </c>
      <c r="V82" s="150">
        <v>29.966000000000001</v>
      </c>
      <c r="W82" s="150">
        <v>175.546411995261</v>
      </c>
      <c r="X82" s="150">
        <v>0.118287641213836</v>
      </c>
      <c r="Y82" s="150">
        <v>0.15497762098793699</v>
      </c>
      <c r="Z82" s="150">
        <v>0.27994278208816098</v>
      </c>
      <c r="AA82" s="150">
        <v>159.75093164537</v>
      </c>
      <c r="AB82" s="150">
        <v>6.3765815874099303</v>
      </c>
      <c r="AC82" s="150">
        <v>1.24207459122164</v>
      </c>
      <c r="AD82" s="150">
        <v>3.23293495173959</v>
      </c>
      <c r="AE82" s="150">
        <v>0.82488678663288195</v>
      </c>
      <c r="AF82" s="150">
        <v>27.15</v>
      </c>
      <c r="AG82" s="150">
        <v>9.7597684550844596E-2</v>
      </c>
      <c r="AH82" s="150">
        <v>105.15349999999999</v>
      </c>
      <c r="AI82" s="150">
        <v>4.3888700299848704</v>
      </c>
      <c r="AJ82" s="150">
        <v>41605.3110000007</v>
      </c>
      <c r="AK82" s="150">
        <v>0.35243749029351901</v>
      </c>
      <c r="AL82" s="150">
        <v>61600308.038000003</v>
      </c>
      <c r="AM82" s="150">
        <v>5260.4237818499996</v>
      </c>
    </row>
    <row r="83" spans="1:39" ht="14.5" x14ac:dyDescent="0.35">
      <c r="A83" t="s">
        <v>226</v>
      </c>
      <c r="B83" s="150">
        <v>-687477.4</v>
      </c>
      <c r="C83" s="150">
        <v>0.374132015552052</v>
      </c>
      <c r="D83" s="150">
        <v>-972233.3</v>
      </c>
      <c r="E83" s="150">
        <v>2.4015537422680702E-3</v>
      </c>
      <c r="F83" s="150">
        <v>0.81073819479638198</v>
      </c>
      <c r="G83" s="150">
        <v>26.5</v>
      </c>
      <c r="H83" s="150">
        <v>22.266999999999999</v>
      </c>
      <c r="I83" s="150">
        <v>0</v>
      </c>
      <c r="J83" s="150">
        <v>-4.1615000000000002</v>
      </c>
      <c r="K83" s="150">
        <v>14039.377251501501</v>
      </c>
      <c r="L83" s="150">
        <v>2689.5919106000001</v>
      </c>
      <c r="M83" s="150">
        <v>3124.2364829241701</v>
      </c>
      <c r="N83" s="150">
        <v>8.3090167329565603E-2</v>
      </c>
      <c r="O83" s="150">
        <v>0.11846356517666699</v>
      </c>
      <c r="P83" s="150">
        <v>1.3945307911650001E-2</v>
      </c>
      <c r="Q83" s="150">
        <v>12086.215525579501</v>
      </c>
      <c r="R83" s="150">
        <v>177.52699999999999</v>
      </c>
      <c r="S83" s="150">
        <v>78003.533042861105</v>
      </c>
      <c r="T83" s="150">
        <v>16.107127366541398</v>
      </c>
      <c r="U83" s="150">
        <v>15.150325925633799</v>
      </c>
      <c r="V83" s="150">
        <v>18.135000000000002</v>
      </c>
      <c r="W83" s="150">
        <v>148.30945192169801</v>
      </c>
      <c r="X83" s="150">
        <v>0.119020288319778</v>
      </c>
      <c r="Y83" s="150">
        <v>0.14012441049861199</v>
      </c>
      <c r="Z83" s="150">
        <v>0.26515422159754998</v>
      </c>
      <c r="AA83" s="150">
        <v>184.88693323332799</v>
      </c>
      <c r="AB83" s="150">
        <v>6.7844720327210304</v>
      </c>
      <c r="AC83" s="150">
        <v>1.4781859889508799</v>
      </c>
      <c r="AD83" s="150">
        <v>3.1349760120449601</v>
      </c>
      <c r="AE83" s="150">
        <v>0.69599796416856796</v>
      </c>
      <c r="AF83" s="150">
        <v>11.6</v>
      </c>
      <c r="AG83" s="150">
        <v>0.18201470780604601</v>
      </c>
      <c r="AH83" s="150">
        <v>96.041176470588198</v>
      </c>
      <c r="AI83" s="150">
        <v>6.3897551638067203</v>
      </c>
      <c r="AJ83" s="150">
        <v>22851.616315789499</v>
      </c>
      <c r="AK83" s="150">
        <v>0.225857270946868</v>
      </c>
      <c r="AL83" s="150">
        <v>37760195.4855</v>
      </c>
      <c r="AM83" s="150">
        <v>2689.5919106000001</v>
      </c>
    </row>
    <row r="84" spans="1:39" ht="14.5" x14ac:dyDescent="0.35">
      <c r="A84" t="s">
        <v>227</v>
      </c>
      <c r="B84" s="150">
        <v>1287830.8500000001</v>
      </c>
      <c r="C84" s="150">
        <v>0.268286882018548</v>
      </c>
      <c r="D84" s="150">
        <v>1417054</v>
      </c>
      <c r="E84" s="150">
        <v>2.0069953257010999E-3</v>
      </c>
      <c r="F84" s="150">
        <v>0.60829313444289401</v>
      </c>
      <c r="G84" s="150">
        <v>51.85</v>
      </c>
      <c r="H84" s="150">
        <v>540.0675</v>
      </c>
      <c r="I84" s="150">
        <v>204.9855</v>
      </c>
      <c r="J84" s="150">
        <v>-350.892</v>
      </c>
      <c r="K84" s="150">
        <v>13177.629608270699</v>
      </c>
      <c r="L84" s="150">
        <v>4063.3097158</v>
      </c>
      <c r="M84" s="150">
        <v>5733.3661276878802</v>
      </c>
      <c r="N84" s="150">
        <v>0.88585026596756</v>
      </c>
      <c r="O84" s="150">
        <v>0.17962851888003301</v>
      </c>
      <c r="P84" s="150">
        <v>3.9195397542725503E-2</v>
      </c>
      <c r="Q84" s="150">
        <v>9339.1542116800592</v>
      </c>
      <c r="R84" s="150">
        <v>283.44349999999997</v>
      </c>
      <c r="S84" s="150">
        <v>58897.107652847903</v>
      </c>
      <c r="T84" s="150">
        <v>12.2329494237829</v>
      </c>
      <c r="U84" s="150">
        <v>14.335519127445099</v>
      </c>
      <c r="V84" s="150">
        <v>39.782499999999999</v>
      </c>
      <c r="W84" s="150">
        <v>102.138118916609</v>
      </c>
      <c r="X84" s="150">
        <v>0.115237407747609</v>
      </c>
      <c r="Y84" s="150">
        <v>0.15997251283914299</v>
      </c>
      <c r="Z84" s="150">
        <v>0.28051198698962898</v>
      </c>
      <c r="AA84" s="150">
        <v>155.45299132474301</v>
      </c>
      <c r="AB84" s="150">
        <v>8.4056040379090593</v>
      </c>
      <c r="AC84" s="150">
        <v>1.79656289249654</v>
      </c>
      <c r="AD84" s="150">
        <v>3.90391049272018</v>
      </c>
      <c r="AE84" s="150">
        <v>0.93312155403104902</v>
      </c>
      <c r="AF84" s="150">
        <v>14.578947368421099</v>
      </c>
      <c r="AG84" s="150">
        <v>0.11220741885784299</v>
      </c>
      <c r="AH84" s="150">
        <v>115.777894736842</v>
      </c>
      <c r="AI84" s="150">
        <v>2.97386621236909</v>
      </c>
      <c r="AJ84" s="150">
        <v>181181.46950000001</v>
      </c>
      <c r="AK84" s="150">
        <v>0.71238293471559699</v>
      </c>
      <c r="AL84" s="150">
        <v>53544790.418499999</v>
      </c>
      <c r="AM84" s="150">
        <v>4063.3097158</v>
      </c>
    </row>
    <row r="85" spans="1:39" ht="14.5" x14ac:dyDescent="0.35">
      <c r="A85" t="s">
        <v>229</v>
      </c>
      <c r="B85" s="150">
        <v>1498733.5</v>
      </c>
      <c r="C85" s="150">
        <v>0.32379662325168002</v>
      </c>
      <c r="D85" s="150">
        <v>1579488.35</v>
      </c>
      <c r="E85" s="150">
        <v>3.0149233857748501E-3</v>
      </c>
      <c r="F85" s="150">
        <v>0.60199125865487801</v>
      </c>
      <c r="G85" s="150">
        <v>48.2631578947368</v>
      </c>
      <c r="H85" s="150">
        <v>567.41600000000005</v>
      </c>
      <c r="I85" s="150">
        <v>200.09399999999999</v>
      </c>
      <c r="J85" s="150">
        <v>-206.43049999999999</v>
      </c>
      <c r="K85" s="150">
        <v>13442.358183013701</v>
      </c>
      <c r="L85" s="150">
        <v>3794.3044487500001</v>
      </c>
      <c r="M85" s="150">
        <v>5388.7525780708602</v>
      </c>
      <c r="N85" s="150">
        <v>0.88216407136298902</v>
      </c>
      <c r="O85" s="150">
        <v>0.18510319185941401</v>
      </c>
      <c r="P85" s="150">
        <v>3.7955582200960299E-2</v>
      </c>
      <c r="Q85" s="150">
        <v>9464.9733340993807</v>
      </c>
      <c r="R85" s="150">
        <v>262.17399999999998</v>
      </c>
      <c r="S85" s="150">
        <v>60833.656113878598</v>
      </c>
      <c r="T85" s="150">
        <v>12.467483427036999</v>
      </c>
      <c r="U85" s="150">
        <v>14.472466563236599</v>
      </c>
      <c r="V85" s="150">
        <v>33.945</v>
      </c>
      <c r="W85" s="150">
        <v>111.778007033436</v>
      </c>
      <c r="X85" s="150">
        <v>0.115613213523547</v>
      </c>
      <c r="Y85" s="150">
        <v>0.15578300627364799</v>
      </c>
      <c r="Z85" s="150">
        <v>0.27848710359029399</v>
      </c>
      <c r="AA85" s="150">
        <v>160.78650467834299</v>
      </c>
      <c r="AB85" s="150">
        <v>8.0279747045004992</v>
      </c>
      <c r="AC85" s="150">
        <v>1.7088403263904699</v>
      </c>
      <c r="AD85" s="150">
        <v>3.5785595689826901</v>
      </c>
      <c r="AE85" s="150">
        <v>0.83363513571328096</v>
      </c>
      <c r="AF85" s="150">
        <v>12.4444444444444</v>
      </c>
      <c r="AG85" s="150">
        <v>0.11894664476414001</v>
      </c>
      <c r="AH85" s="150">
        <v>114.520555555556</v>
      </c>
      <c r="AI85" s="150">
        <v>2.8566296960928699</v>
      </c>
      <c r="AJ85" s="150">
        <v>177695.4155</v>
      </c>
      <c r="AK85" s="150">
        <v>0.70814581951074496</v>
      </c>
      <c r="AL85" s="150">
        <v>51004399.455499999</v>
      </c>
      <c r="AM85" s="150">
        <v>3794.3044487500001</v>
      </c>
    </row>
    <row r="86" spans="1:39" ht="14.5" x14ac:dyDescent="0.35">
      <c r="A86" t="s">
        <v>230</v>
      </c>
      <c r="B86" s="150">
        <v>-99196.55</v>
      </c>
      <c r="C86" s="150">
        <v>0.35202603210264699</v>
      </c>
      <c r="D86" s="150">
        <v>-173375.9</v>
      </c>
      <c r="E86" s="150">
        <v>2.8402155259291701E-3</v>
      </c>
      <c r="F86" s="150">
        <v>0.79720071499437495</v>
      </c>
      <c r="G86" s="150">
        <v>30.210526315789501</v>
      </c>
      <c r="H86" s="150">
        <v>25.142499999999998</v>
      </c>
      <c r="I86" s="150">
        <v>0</v>
      </c>
      <c r="J86" s="150">
        <v>-8.6470000000000002</v>
      </c>
      <c r="K86" s="150">
        <v>12779.3256708803</v>
      </c>
      <c r="L86" s="150">
        <v>2621.9984254999999</v>
      </c>
      <c r="M86" s="150">
        <v>3016.4976745363401</v>
      </c>
      <c r="N86" s="150">
        <v>0.103226596045109</v>
      </c>
      <c r="O86" s="150">
        <v>0.11067790969197901</v>
      </c>
      <c r="P86" s="150">
        <v>1.46121338317333E-2</v>
      </c>
      <c r="Q86" s="150">
        <v>11108.038328970501</v>
      </c>
      <c r="R86" s="150">
        <v>162.8665</v>
      </c>
      <c r="S86" s="150">
        <v>75129.702160972301</v>
      </c>
      <c r="T86" s="150">
        <v>16.361252928011599</v>
      </c>
      <c r="U86" s="150">
        <v>16.099065341859699</v>
      </c>
      <c r="V86" s="150">
        <v>17.360499999999998</v>
      </c>
      <c r="W86" s="150">
        <v>151.032425650183</v>
      </c>
      <c r="X86" s="150">
        <v>0.119067113907393</v>
      </c>
      <c r="Y86" s="150">
        <v>0.14309263221424301</v>
      </c>
      <c r="Z86" s="150">
        <v>0.26805094417223002</v>
      </c>
      <c r="AA86" s="150">
        <v>176.66124262132999</v>
      </c>
      <c r="AB86" s="150">
        <v>6.3846258420938398</v>
      </c>
      <c r="AC86" s="150">
        <v>1.4273848313545501</v>
      </c>
      <c r="AD86" s="150">
        <v>3.2351564586344499</v>
      </c>
      <c r="AE86" s="150">
        <v>0.73999373239197397</v>
      </c>
      <c r="AF86" s="150">
        <v>13.05</v>
      </c>
      <c r="AG86" s="150">
        <v>0.170141087994678</v>
      </c>
      <c r="AH86" s="150">
        <v>98.075882352941207</v>
      </c>
      <c r="AI86" s="150">
        <v>5.2821022272209301</v>
      </c>
      <c r="AJ86" s="150">
        <v>11988.972222222201</v>
      </c>
      <c r="AK86" s="150">
        <v>0.26434385311825498</v>
      </c>
      <c r="AL86" s="150">
        <v>33507371.787999999</v>
      </c>
      <c r="AM86" s="150">
        <v>2621.9984254999999</v>
      </c>
    </row>
    <row r="87" spans="1:39" ht="14.5" x14ac:dyDescent="0.35">
      <c r="A87" t="s">
        <v>231</v>
      </c>
      <c r="B87" s="150">
        <v>176248.95238095199</v>
      </c>
      <c r="C87" s="150">
        <v>0.32026179994262899</v>
      </c>
      <c r="D87" s="150">
        <v>306656.90476190503</v>
      </c>
      <c r="E87" s="150">
        <v>7.0858868304329503E-3</v>
      </c>
      <c r="F87" s="150">
        <v>0.73293708378426203</v>
      </c>
      <c r="G87" s="150">
        <v>61.105263157894697</v>
      </c>
      <c r="H87" s="150">
        <v>64.886190476190507</v>
      </c>
      <c r="I87" s="150">
        <v>0</v>
      </c>
      <c r="J87" s="150">
        <v>39.115238095238098</v>
      </c>
      <c r="K87" s="150">
        <v>10531.843547218999</v>
      </c>
      <c r="L87" s="150">
        <v>2464.57723319048</v>
      </c>
      <c r="M87" s="150">
        <v>3003.2234685305398</v>
      </c>
      <c r="N87" s="150">
        <v>0.41498026787522801</v>
      </c>
      <c r="O87" s="150">
        <v>0.14730324430358699</v>
      </c>
      <c r="P87" s="150">
        <v>1.15412448442089E-2</v>
      </c>
      <c r="Q87" s="150">
        <v>8642.8939111548698</v>
      </c>
      <c r="R87" s="150">
        <v>150.769523809524</v>
      </c>
      <c r="S87" s="150">
        <v>60524.5191051621</v>
      </c>
      <c r="T87" s="150">
        <v>14.783523258458199</v>
      </c>
      <c r="U87" s="150">
        <v>16.346653958422799</v>
      </c>
      <c r="V87" s="150">
        <v>16.557619047618999</v>
      </c>
      <c r="W87" s="150">
        <v>148.84852865031201</v>
      </c>
      <c r="X87" s="150">
        <v>0.116675920108776</v>
      </c>
      <c r="Y87" s="150">
        <v>0.16155753547201901</v>
      </c>
      <c r="Z87" s="150">
        <v>0.28600347468353499</v>
      </c>
      <c r="AA87" s="150">
        <v>156.469760545745</v>
      </c>
      <c r="AB87" s="150">
        <v>5.7808691907948697</v>
      </c>
      <c r="AC87" s="150">
        <v>1.3491888648288699</v>
      </c>
      <c r="AD87" s="150">
        <v>2.8848462646580701</v>
      </c>
      <c r="AE87" s="150">
        <v>1.10938593713787</v>
      </c>
      <c r="AF87" s="150">
        <v>51.761904761904802</v>
      </c>
      <c r="AG87" s="150">
        <v>2.0405856445763499E-2</v>
      </c>
      <c r="AH87" s="150">
        <v>25.367142857142898</v>
      </c>
      <c r="AI87" s="150">
        <v>3.3870001109782999</v>
      </c>
      <c r="AJ87" s="150">
        <v>198.207619047957</v>
      </c>
      <c r="AK87" s="150">
        <v>0.436236746392139</v>
      </c>
      <c r="AL87" s="150">
        <v>25956541.829999998</v>
      </c>
      <c r="AM87" s="150">
        <v>2464.57723319048</v>
      </c>
    </row>
    <row r="88" spans="1:39" ht="14.5" x14ac:dyDescent="0.35">
      <c r="A88" t="s">
        <v>232</v>
      </c>
      <c r="B88" s="150">
        <v>1301261.95</v>
      </c>
      <c r="C88" s="150">
        <v>0.27422631024671501</v>
      </c>
      <c r="D88" s="150">
        <v>1372405.95</v>
      </c>
      <c r="E88" s="150">
        <v>1.8948529050593101E-3</v>
      </c>
      <c r="F88" s="150">
        <v>0.61094674074912503</v>
      </c>
      <c r="G88" s="150">
        <v>53.4</v>
      </c>
      <c r="H88" s="150">
        <v>385.476</v>
      </c>
      <c r="I88" s="150">
        <v>125.2945</v>
      </c>
      <c r="J88" s="150">
        <v>-316.61</v>
      </c>
      <c r="K88" s="150">
        <v>12926.1345999231</v>
      </c>
      <c r="L88" s="150">
        <v>3590.75121605</v>
      </c>
      <c r="M88" s="150">
        <v>5114.28323822942</v>
      </c>
      <c r="N88" s="150">
        <v>0.90896169093006696</v>
      </c>
      <c r="O88" s="150">
        <v>0.18128148957812301</v>
      </c>
      <c r="P88" s="150">
        <v>3.9030171924349898E-2</v>
      </c>
      <c r="Q88" s="150">
        <v>9075.4718445294602</v>
      </c>
      <c r="R88" s="150">
        <v>246.36150000000001</v>
      </c>
      <c r="S88" s="150">
        <v>58777.969804535198</v>
      </c>
      <c r="T88" s="150">
        <v>12.8650377595525</v>
      </c>
      <c r="U88" s="150">
        <v>14.575131325511499</v>
      </c>
      <c r="V88" s="150">
        <v>31.258500000000002</v>
      </c>
      <c r="W88" s="150">
        <v>114.87279351376399</v>
      </c>
      <c r="X88" s="150">
        <v>0.11318853521571801</v>
      </c>
      <c r="Y88" s="150">
        <v>0.17757886236613701</v>
      </c>
      <c r="Z88" s="150">
        <v>0.29445614460048702</v>
      </c>
      <c r="AA88" s="150">
        <v>167.80187870069599</v>
      </c>
      <c r="AB88" s="150">
        <v>7.9388824371637901</v>
      </c>
      <c r="AC88" s="150">
        <v>1.61901312422121</v>
      </c>
      <c r="AD88" s="150">
        <v>3.60314632117514</v>
      </c>
      <c r="AE88" s="150">
        <v>1.00192219437781</v>
      </c>
      <c r="AF88" s="150">
        <v>16.210526315789501</v>
      </c>
      <c r="AG88" s="150">
        <v>8.0335488294143498E-2</v>
      </c>
      <c r="AH88" s="150">
        <v>102.138947368421</v>
      </c>
      <c r="AI88" s="150">
        <v>2.9390863826564799</v>
      </c>
      <c r="AJ88" s="150">
        <v>133993.353</v>
      </c>
      <c r="AK88" s="150">
        <v>0.72142765297782496</v>
      </c>
      <c r="AL88" s="150">
        <v>46414533.533500001</v>
      </c>
      <c r="AM88" s="150">
        <v>3590.75121605</v>
      </c>
    </row>
    <row r="89" spans="1:39" ht="14.5" x14ac:dyDescent="0.35">
      <c r="A89" t="s">
        <v>234</v>
      </c>
      <c r="B89" s="150">
        <v>179794.9</v>
      </c>
      <c r="C89" s="150">
        <v>0.32630317833550299</v>
      </c>
      <c r="D89" s="150">
        <v>144369.54999999999</v>
      </c>
      <c r="E89" s="150">
        <v>3.8331810798844499E-3</v>
      </c>
      <c r="F89" s="150">
        <v>0.71281194604355502</v>
      </c>
      <c r="G89" s="150">
        <v>53.3125</v>
      </c>
      <c r="H89" s="150">
        <v>50.084499999999998</v>
      </c>
      <c r="I89" s="150">
        <v>0</v>
      </c>
      <c r="J89" s="150">
        <v>-55.032499999999999</v>
      </c>
      <c r="K89" s="150">
        <v>11214.4296254156</v>
      </c>
      <c r="L89" s="150">
        <v>1918.4616636000001</v>
      </c>
      <c r="M89" s="150">
        <v>2391.9156605266799</v>
      </c>
      <c r="N89" s="150">
        <v>0.52174845952965498</v>
      </c>
      <c r="O89" s="150">
        <v>0.159104989451404</v>
      </c>
      <c r="P89" s="150">
        <v>2.08636606920207E-2</v>
      </c>
      <c r="Q89" s="150">
        <v>8994.6538126527103</v>
      </c>
      <c r="R89" s="150">
        <v>122.65349999999999</v>
      </c>
      <c r="S89" s="150">
        <v>59764.542593566403</v>
      </c>
      <c r="T89" s="150">
        <v>14.5413706090735</v>
      </c>
      <c r="U89" s="150">
        <v>15.6413120180019</v>
      </c>
      <c r="V89" s="150">
        <v>14.427</v>
      </c>
      <c r="W89" s="150">
        <v>132.97717221875601</v>
      </c>
      <c r="X89" s="150">
        <v>0.112669138000699</v>
      </c>
      <c r="Y89" s="150">
        <v>0.17352364089467601</v>
      </c>
      <c r="Z89" s="150">
        <v>0.29251769968771901</v>
      </c>
      <c r="AA89" s="150">
        <v>181.23747614927299</v>
      </c>
      <c r="AB89" s="150">
        <v>5.5750722532525803</v>
      </c>
      <c r="AC89" s="150">
        <v>1.32112374087622</v>
      </c>
      <c r="AD89" s="150">
        <v>2.89580568606904</v>
      </c>
      <c r="AE89" s="150">
        <v>1.1577443176297699</v>
      </c>
      <c r="AF89" s="150">
        <v>48</v>
      </c>
      <c r="AG89" s="150">
        <v>2.5499120572846701E-2</v>
      </c>
      <c r="AH89" s="150">
        <v>21.683</v>
      </c>
      <c r="AI89" s="150">
        <v>3.10190384786819</v>
      </c>
      <c r="AJ89" s="150">
        <v>8971.8909999998305</v>
      </c>
      <c r="AK89" s="150">
        <v>0.54788920956181297</v>
      </c>
      <c r="AL89" s="150">
        <v>21514453.315499999</v>
      </c>
      <c r="AM89" s="150">
        <v>1918.4616636000001</v>
      </c>
    </row>
    <row r="90" spans="1:39" ht="14.5" x14ac:dyDescent="0.35">
      <c r="A90" t="s">
        <v>235</v>
      </c>
      <c r="B90" s="150">
        <v>1045277.75</v>
      </c>
      <c r="C90" s="150">
        <v>0.281591978552305</v>
      </c>
      <c r="D90" s="150">
        <v>1110521.8500000001</v>
      </c>
      <c r="E90" s="150">
        <v>2.2283389154245702E-3</v>
      </c>
      <c r="F90" s="150">
        <v>0.655264652147176</v>
      </c>
      <c r="G90" s="150">
        <v>54.421052631578902</v>
      </c>
      <c r="H90" s="150">
        <v>321.9085</v>
      </c>
      <c r="I90" s="150">
        <v>94.970500000000001</v>
      </c>
      <c r="J90" s="150">
        <v>-302.60250000000002</v>
      </c>
      <c r="K90" s="150">
        <v>12866.0708756722</v>
      </c>
      <c r="L90" s="150">
        <v>3452.6390836999999</v>
      </c>
      <c r="M90" s="150">
        <v>4920.5877631520798</v>
      </c>
      <c r="N90" s="150">
        <v>0.96249373225502999</v>
      </c>
      <c r="O90" s="150">
        <v>0.19272759698268499</v>
      </c>
      <c r="P90" s="150">
        <v>3.57615373361534E-2</v>
      </c>
      <c r="Q90" s="150">
        <v>9027.76279932537</v>
      </c>
      <c r="R90" s="150">
        <v>237.30600000000001</v>
      </c>
      <c r="S90" s="150">
        <v>57711.423257313298</v>
      </c>
      <c r="T90" s="150">
        <v>12.6383235147868</v>
      </c>
      <c r="U90" s="150">
        <v>14.549312211659201</v>
      </c>
      <c r="V90" s="150">
        <v>29.120999999999999</v>
      </c>
      <c r="W90" s="150">
        <v>118.561831108135</v>
      </c>
      <c r="X90" s="150">
        <v>0.114360147353908</v>
      </c>
      <c r="Y90" s="150">
        <v>0.17722363547036801</v>
      </c>
      <c r="Z90" s="150">
        <v>0.29556631160962299</v>
      </c>
      <c r="AA90" s="150">
        <v>184.787429132699</v>
      </c>
      <c r="AB90" s="150">
        <v>6.7879217937872802</v>
      </c>
      <c r="AC90" s="150">
        <v>1.4413915838811699</v>
      </c>
      <c r="AD90" s="150">
        <v>3.0758800450091002</v>
      </c>
      <c r="AE90" s="150">
        <v>0.99806624604363803</v>
      </c>
      <c r="AF90" s="150">
        <v>15.578947368421099</v>
      </c>
      <c r="AG90" s="150">
        <v>6.6865951098666998E-2</v>
      </c>
      <c r="AH90" s="150">
        <v>106.854210526316</v>
      </c>
      <c r="AI90" s="150">
        <v>3.0261325301967998</v>
      </c>
      <c r="AJ90" s="150">
        <v>92464.733999999706</v>
      </c>
      <c r="AK90" s="150">
        <v>0.72393607886794697</v>
      </c>
      <c r="AL90" s="150">
        <v>44421899.159000002</v>
      </c>
      <c r="AM90" s="150">
        <v>3452.6390836999999</v>
      </c>
    </row>
    <row r="91" spans="1:39" ht="14.5" x14ac:dyDescent="0.35">
      <c r="A91" t="s">
        <v>236</v>
      </c>
      <c r="B91" s="150">
        <v>806937.65</v>
      </c>
      <c r="C91" s="150">
        <v>0.29543277458633399</v>
      </c>
      <c r="D91" s="150">
        <v>681089.85</v>
      </c>
      <c r="E91" s="150">
        <v>4.4940596629596402E-3</v>
      </c>
      <c r="F91" s="150">
        <v>0.75884180731648498</v>
      </c>
      <c r="G91" s="150">
        <v>71.6111111111111</v>
      </c>
      <c r="H91" s="150">
        <v>88.633499999999998</v>
      </c>
      <c r="I91" s="150">
        <v>0</v>
      </c>
      <c r="J91" s="150">
        <v>11.544</v>
      </c>
      <c r="K91" s="150">
        <v>12031.4392332936</v>
      </c>
      <c r="L91" s="150">
        <v>3078.8364778499999</v>
      </c>
      <c r="M91" s="150">
        <v>3747.4896048934002</v>
      </c>
      <c r="N91" s="150">
        <v>0.35603141674983202</v>
      </c>
      <c r="O91" s="150">
        <v>0.14530004838464</v>
      </c>
      <c r="P91" s="150">
        <v>2.21233559625632E-2</v>
      </c>
      <c r="Q91" s="150">
        <v>9884.7062695331406</v>
      </c>
      <c r="R91" s="150">
        <v>194.19749999999999</v>
      </c>
      <c r="S91" s="150">
        <v>66213.089607229806</v>
      </c>
      <c r="T91" s="150">
        <v>14.599312555516899</v>
      </c>
      <c r="U91" s="150">
        <v>15.854150943498199</v>
      </c>
      <c r="V91" s="150">
        <v>20.774000000000001</v>
      </c>
      <c r="W91" s="150">
        <v>148.206242314913</v>
      </c>
      <c r="X91" s="150">
        <v>0.121525964940761</v>
      </c>
      <c r="Y91" s="150">
        <v>0.16365733160399201</v>
      </c>
      <c r="Z91" s="150">
        <v>0.29283376146218099</v>
      </c>
      <c r="AA91" s="150">
        <v>171.12872144737199</v>
      </c>
      <c r="AB91" s="150">
        <v>5.8935263178422801</v>
      </c>
      <c r="AC91" s="150">
        <v>1.1401750568704501</v>
      </c>
      <c r="AD91" s="150">
        <v>3.0670478727164898</v>
      </c>
      <c r="AE91" s="150">
        <v>0.88362329703199904</v>
      </c>
      <c r="AF91" s="150">
        <v>19.45</v>
      </c>
      <c r="AG91" s="150">
        <v>8.5677386814394005E-2</v>
      </c>
      <c r="AH91" s="150">
        <v>80.545500000000004</v>
      </c>
      <c r="AI91" s="150">
        <v>3.8464317528512102</v>
      </c>
      <c r="AJ91" s="150">
        <v>-28840.365500000102</v>
      </c>
      <c r="AK91" s="150">
        <v>0.40289354184849502</v>
      </c>
      <c r="AL91" s="150">
        <v>37042833.9925</v>
      </c>
      <c r="AM91" s="150">
        <v>3078.8364778499999</v>
      </c>
    </row>
    <row r="92" spans="1:39" ht="14.5" x14ac:dyDescent="0.35">
      <c r="A92" t="s">
        <v>238</v>
      </c>
      <c r="B92" s="150">
        <v>1196001.1499999999</v>
      </c>
      <c r="C92" s="150">
        <v>0.37180936763040801</v>
      </c>
      <c r="D92" s="150">
        <v>1147911</v>
      </c>
      <c r="E92" s="150">
        <v>4.1030024870945103E-3</v>
      </c>
      <c r="F92" s="150">
        <v>0.784984971899791</v>
      </c>
      <c r="G92" s="150">
        <v>77.2777777777778</v>
      </c>
      <c r="H92" s="150">
        <v>97.0625</v>
      </c>
      <c r="I92" s="150">
        <v>0</v>
      </c>
      <c r="J92" s="150">
        <v>-22.741499999999998</v>
      </c>
      <c r="K92" s="150">
        <v>12193.2220044611</v>
      </c>
      <c r="L92" s="150">
        <v>4987.8707452999997</v>
      </c>
      <c r="M92" s="150">
        <v>5946.0036909442097</v>
      </c>
      <c r="N92" s="150">
        <v>0.229768314311254</v>
      </c>
      <c r="O92" s="150">
        <v>0.128118964009274</v>
      </c>
      <c r="P92" s="150">
        <v>3.01497372885422E-2</v>
      </c>
      <c r="Q92" s="150">
        <v>10228.418697355701</v>
      </c>
      <c r="R92" s="150">
        <v>296.58100000000002</v>
      </c>
      <c r="S92" s="150">
        <v>71214.128000445096</v>
      </c>
      <c r="T92" s="150">
        <v>14.287159325782801</v>
      </c>
      <c r="U92" s="150">
        <v>16.817903862014099</v>
      </c>
      <c r="V92" s="150">
        <v>30.936</v>
      </c>
      <c r="W92" s="150">
        <v>161.23192220390499</v>
      </c>
      <c r="X92" s="150">
        <v>0.116914092702603</v>
      </c>
      <c r="Y92" s="150">
        <v>0.150347655012467</v>
      </c>
      <c r="Z92" s="150">
        <v>0.276845423945973</v>
      </c>
      <c r="AA92" s="150">
        <v>154.754701838925</v>
      </c>
      <c r="AB92" s="150">
        <v>6.9840830165755996</v>
      </c>
      <c r="AC92" s="150">
        <v>1.3629010134714299</v>
      </c>
      <c r="AD92" s="150">
        <v>3.5676754336672998</v>
      </c>
      <c r="AE92" s="150">
        <v>0.93885489492451402</v>
      </c>
      <c r="AF92" s="150">
        <v>27.65</v>
      </c>
      <c r="AG92" s="150">
        <v>9.0036787243653105E-2</v>
      </c>
      <c r="AH92" s="150">
        <v>109.596</v>
      </c>
      <c r="AI92" s="150">
        <v>3.9720512063184499</v>
      </c>
      <c r="AJ92" s="150">
        <v>21242.193999999901</v>
      </c>
      <c r="AK92" s="150">
        <v>0.38187281096187697</v>
      </c>
      <c r="AL92" s="150">
        <v>60818215.327</v>
      </c>
      <c r="AM92" s="150">
        <v>4987.8707452999997</v>
      </c>
    </row>
    <row r="93" spans="1:39" ht="14.5" x14ac:dyDescent="0.35">
      <c r="A93" t="s">
        <v>239</v>
      </c>
      <c r="B93" s="150">
        <v>1272178.75</v>
      </c>
      <c r="C93" s="150">
        <v>0.35997077826375101</v>
      </c>
      <c r="D93" s="150">
        <v>306860.79999999999</v>
      </c>
      <c r="E93" s="150">
        <v>3.33680664413054E-3</v>
      </c>
      <c r="F93" s="150">
        <v>0.79772305629748097</v>
      </c>
      <c r="G93" s="150">
        <v>97.176470588235304</v>
      </c>
      <c r="H93" s="150">
        <v>76.896000000000001</v>
      </c>
      <c r="I93" s="150">
        <v>0</v>
      </c>
      <c r="J93" s="150">
        <v>-27.686499999999999</v>
      </c>
      <c r="K93" s="150">
        <v>11380.827597159199</v>
      </c>
      <c r="L93" s="150">
        <v>5169.1891403999998</v>
      </c>
      <c r="M93" s="150">
        <v>6096.9644164272204</v>
      </c>
      <c r="N93" s="150">
        <v>0.19456278402344801</v>
      </c>
      <c r="O93" s="150">
        <v>0.12541440412447999</v>
      </c>
      <c r="P93" s="150">
        <v>1.4419652517151301E-2</v>
      </c>
      <c r="Q93" s="150">
        <v>9649.0066869167895</v>
      </c>
      <c r="R93" s="150">
        <v>300.37349999999998</v>
      </c>
      <c r="S93" s="150">
        <v>69145.971432233506</v>
      </c>
      <c r="T93" s="150">
        <v>14.0356922298405</v>
      </c>
      <c r="U93" s="150">
        <v>17.209205007765298</v>
      </c>
      <c r="V93" s="150">
        <v>29.708500000000001</v>
      </c>
      <c r="W93" s="150">
        <v>173.99697528990001</v>
      </c>
      <c r="X93" s="150">
        <v>0.115671851431441</v>
      </c>
      <c r="Y93" s="150">
        <v>0.157593100145834</v>
      </c>
      <c r="Z93" s="150">
        <v>0.27983960084816101</v>
      </c>
      <c r="AA93" s="150">
        <v>1400.6845180828</v>
      </c>
      <c r="AB93" s="150">
        <v>0.71328945824453505</v>
      </c>
      <c r="AC93" s="150">
        <v>0.13506722388057099</v>
      </c>
      <c r="AD93" s="150">
        <v>0.37827160661439402</v>
      </c>
      <c r="AE93" s="150">
        <v>0.94239585751569399</v>
      </c>
      <c r="AF93" s="150">
        <v>31.25</v>
      </c>
      <c r="AG93" s="150">
        <v>9.3622672757334893E-2</v>
      </c>
      <c r="AH93" s="150">
        <v>99.088999999999999</v>
      </c>
      <c r="AI93" s="150">
        <v>4.3535463930982603</v>
      </c>
      <c r="AJ93" s="150">
        <v>16491.103500000001</v>
      </c>
      <c r="AK93" s="150">
        <v>0.348323328429677</v>
      </c>
      <c r="AL93" s="150">
        <v>58829650.424000002</v>
      </c>
      <c r="AM93" s="150">
        <v>5169.1891403999998</v>
      </c>
    </row>
    <row r="94" spans="1:39" ht="14.5" x14ac:dyDescent="0.35">
      <c r="A94" t="s">
        <v>240</v>
      </c>
      <c r="B94" s="150">
        <v>1130410.75</v>
      </c>
      <c r="C94" s="150">
        <v>0.30783161513587098</v>
      </c>
      <c r="D94" s="150">
        <v>-86477.9</v>
      </c>
      <c r="E94" s="150">
        <v>3.9859924145826701E-3</v>
      </c>
      <c r="F94" s="150">
        <v>0.78224791997427801</v>
      </c>
      <c r="G94" s="150">
        <v>109.842105263158</v>
      </c>
      <c r="H94" s="150">
        <v>129.108</v>
      </c>
      <c r="I94" s="150">
        <v>0</v>
      </c>
      <c r="J94" s="150">
        <v>-73.418000000000006</v>
      </c>
      <c r="K94" s="150">
        <v>11710.3630648979</v>
      </c>
      <c r="L94" s="150">
        <v>5256.7197804500001</v>
      </c>
      <c r="M94" s="150">
        <v>6404.7259418802496</v>
      </c>
      <c r="N94" s="150">
        <v>0.337791040185139</v>
      </c>
      <c r="O94" s="150">
        <v>0.14548165687738701</v>
      </c>
      <c r="P94" s="150">
        <v>1.7945263032819399E-2</v>
      </c>
      <c r="Q94" s="150">
        <v>9611.3553832138296</v>
      </c>
      <c r="R94" s="150">
        <v>326.65699999999998</v>
      </c>
      <c r="S94" s="150">
        <v>66941.148975837001</v>
      </c>
      <c r="T94" s="150">
        <v>14.4804795243941</v>
      </c>
      <c r="U94" s="150">
        <v>16.092475533816799</v>
      </c>
      <c r="V94" s="150">
        <v>31.798999999999999</v>
      </c>
      <c r="W94" s="150">
        <v>165.31085192773401</v>
      </c>
      <c r="X94" s="150">
        <v>0.119237620144762</v>
      </c>
      <c r="Y94" s="150">
        <v>0.162144252642345</v>
      </c>
      <c r="Z94" s="150">
        <v>0.28759663576189698</v>
      </c>
      <c r="AA94" s="150">
        <v>1390.66250538738</v>
      </c>
      <c r="AB94" s="150">
        <v>0.737054742423081</v>
      </c>
      <c r="AC94" s="150">
        <v>0.12959858183285999</v>
      </c>
      <c r="AD94" s="150">
        <v>0.39432045404395299</v>
      </c>
      <c r="AE94" s="150">
        <v>0.93294579274414102</v>
      </c>
      <c r="AF94" s="150">
        <v>28.85</v>
      </c>
      <c r="AG94" s="150">
        <v>8.4626568771044103E-2</v>
      </c>
      <c r="AH94" s="150">
        <v>89.582999999999998</v>
      </c>
      <c r="AI94" s="150">
        <v>4.0566728521241497</v>
      </c>
      <c r="AJ94" s="150">
        <v>43905.086500000201</v>
      </c>
      <c r="AK94" s="150">
        <v>0.39885577758076202</v>
      </c>
      <c r="AL94" s="150">
        <v>61558097.159500003</v>
      </c>
      <c r="AM94" s="150">
        <v>5256.7197804500001</v>
      </c>
    </row>
    <row r="95" spans="1:39" ht="14.5" x14ac:dyDescent="0.35">
      <c r="A95" t="s">
        <v>241</v>
      </c>
      <c r="B95" s="150">
        <v>3401829.8</v>
      </c>
      <c r="C95" s="150">
        <v>0.31096801621317099</v>
      </c>
      <c r="D95" s="150">
        <v>3121552.55</v>
      </c>
      <c r="E95" s="150">
        <v>2.7834850933027302E-3</v>
      </c>
      <c r="F95" s="150">
        <v>0.58608553846914202</v>
      </c>
      <c r="G95" s="150">
        <v>66.263157894736807</v>
      </c>
      <c r="H95" s="150">
        <v>807.59400000000005</v>
      </c>
      <c r="I95" s="150">
        <v>315.1105</v>
      </c>
      <c r="J95" s="150">
        <v>-353.4615</v>
      </c>
      <c r="K95" s="150">
        <v>13369.4349544996</v>
      </c>
      <c r="L95" s="150">
        <v>4481.28770325</v>
      </c>
      <c r="M95" s="150">
        <v>6388.9734071234097</v>
      </c>
      <c r="N95" s="150">
        <v>0.91450504359000595</v>
      </c>
      <c r="O95" s="150">
        <v>0.18570444728341401</v>
      </c>
      <c r="P95" s="150">
        <v>3.4841242939337699E-2</v>
      </c>
      <c r="Q95" s="150">
        <v>9377.4509053677593</v>
      </c>
      <c r="R95" s="150">
        <v>304.488</v>
      </c>
      <c r="S95" s="150">
        <v>59221.6694007646</v>
      </c>
      <c r="T95" s="150">
        <v>12.728580436667499</v>
      </c>
      <c r="U95" s="150">
        <v>14.7174525868014</v>
      </c>
      <c r="V95" s="150">
        <v>42.981999999999999</v>
      </c>
      <c r="W95" s="150">
        <v>104.259636667675</v>
      </c>
      <c r="X95" s="150">
        <v>0.113135874731179</v>
      </c>
      <c r="Y95" s="150">
        <v>0.166739528381946</v>
      </c>
      <c r="Z95" s="150">
        <v>0.286753008681842</v>
      </c>
      <c r="AA95" s="150">
        <v>161.64870411570399</v>
      </c>
      <c r="AB95" s="150">
        <v>7.9708483162520496</v>
      </c>
      <c r="AC95" s="150">
        <v>1.6235195208245301</v>
      </c>
      <c r="AD95" s="150">
        <v>3.9937802745148399</v>
      </c>
      <c r="AE95" s="150">
        <v>0.89075935425463404</v>
      </c>
      <c r="AF95" s="150">
        <v>17.3</v>
      </c>
      <c r="AG95" s="150">
        <v>0.116948909816361</v>
      </c>
      <c r="AH95" s="150">
        <v>114.2355</v>
      </c>
      <c r="AI95" s="150">
        <v>2.9277244564184199</v>
      </c>
      <c r="AJ95" s="150">
        <v>279559.47099999897</v>
      </c>
      <c r="AK95" s="150">
        <v>0.70459738811707395</v>
      </c>
      <c r="AL95" s="150">
        <v>59912284.461000003</v>
      </c>
      <c r="AM95" s="150">
        <v>4481.28770325</v>
      </c>
    </row>
    <row r="96" spans="1:39" ht="14.5" x14ac:dyDescent="0.35">
      <c r="A96" t="s">
        <v>242</v>
      </c>
      <c r="B96" s="150">
        <v>981582.15</v>
      </c>
      <c r="C96" s="150">
        <v>0.31097489071768403</v>
      </c>
      <c r="D96" s="150">
        <v>939829.4</v>
      </c>
      <c r="E96" s="150">
        <v>3.9263668111961803E-3</v>
      </c>
      <c r="F96" s="150">
        <v>0.65995244657243801</v>
      </c>
      <c r="G96" s="150">
        <v>47.75</v>
      </c>
      <c r="H96" s="150">
        <v>437.79750000000001</v>
      </c>
      <c r="I96" s="150">
        <v>144.52350000000001</v>
      </c>
      <c r="J96" s="150">
        <v>-178.8175</v>
      </c>
      <c r="K96" s="150">
        <v>13223.6566848903</v>
      </c>
      <c r="L96" s="150">
        <v>3530.5856305500001</v>
      </c>
      <c r="M96" s="150">
        <v>4968.3564931944702</v>
      </c>
      <c r="N96" s="150">
        <v>0.83994171594077205</v>
      </c>
      <c r="O96" s="150">
        <v>0.182181260945596</v>
      </c>
      <c r="P96" s="150">
        <v>3.7627010105772497E-2</v>
      </c>
      <c r="Q96" s="150">
        <v>9396.9207602053102</v>
      </c>
      <c r="R96" s="150">
        <v>239.76</v>
      </c>
      <c r="S96" s="150">
        <v>60742.755843343301</v>
      </c>
      <c r="T96" s="150">
        <v>12.791332999666301</v>
      </c>
      <c r="U96" s="150">
        <v>14.7254989595846</v>
      </c>
      <c r="V96" s="150">
        <v>29.231000000000002</v>
      </c>
      <c r="W96" s="150">
        <v>120.782239080086</v>
      </c>
      <c r="X96" s="150">
        <v>0.11642177552810801</v>
      </c>
      <c r="Y96" s="150">
        <v>0.15451223054579</v>
      </c>
      <c r="Z96" s="150">
        <v>0.27928859381122101</v>
      </c>
      <c r="AA96" s="150">
        <v>173.22484539334801</v>
      </c>
      <c r="AB96" s="150">
        <v>7.5320805794581496</v>
      </c>
      <c r="AC96" s="150">
        <v>1.5388337625594699</v>
      </c>
      <c r="AD96" s="150">
        <v>3.1207121698425802</v>
      </c>
      <c r="AE96" s="150">
        <v>0.92457454365241898</v>
      </c>
      <c r="AF96" s="150">
        <v>13</v>
      </c>
      <c r="AG96" s="150">
        <v>9.5217234763287001E-2</v>
      </c>
      <c r="AH96" s="150">
        <v>126.59888888888899</v>
      </c>
      <c r="AI96" s="150">
        <v>2.9085427396982499</v>
      </c>
      <c r="AJ96" s="150">
        <v>69762.978999999803</v>
      </c>
      <c r="AK96" s="150">
        <v>0.69800546238887096</v>
      </c>
      <c r="AL96" s="150">
        <v>46687252.274999999</v>
      </c>
      <c r="AM96" s="150">
        <v>3530.5856305500001</v>
      </c>
    </row>
    <row r="97" spans="1:39" ht="14.5" x14ac:dyDescent="0.35">
      <c r="A97" t="s">
        <v>243</v>
      </c>
      <c r="B97" s="150">
        <v>88711.142857142899</v>
      </c>
      <c r="C97" s="150">
        <v>0.34894157132726999</v>
      </c>
      <c r="D97" s="150">
        <v>136724</v>
      </c>
      <c r="E97" s="150">
        <v>2.2936090844089801E-3</v>
      </c>
      <c r="F97" s="150">
        <v>0.75146237585256603</v>
      </c>
      <c r="G97" s="150">
        <v>67.052631578947398</v>
      </c>
      <c r="H97" s="150">
        <v>59.849047619047603</v>
      </c>
      <c r="I97" s="150">
        <v>0</v>
      </c>
      <c r="J97" s="150">
        <v>-33.961428571428499</v>
      </c>
      <c r="K97" s="150">
        <v>10585.6927777043</v>
      </c>
      <c r="L97" s="150">
        <v>2615.1693438095199</v>
      </c>
      <c r="M97" s="150">
        <v>3172.9597556959602</v>
      </c>
      <c r="N97" s="150">
        <v>0.42334953189343</v>
      </c>
      <c r="O97" s="150">
        <v>0.14524053405641399</v>
      </c>
      <c r="P97" s="150">
        <v>2.1453840816210702E-2</v>
      </c>
      <c r="Q97" s="150">
        <v>8724.7810772078392</v>
      </c>
      <c r="R97" s="150">
        <v>161.1</v>
      </c>
      <c r="S97" s="150">
        <v>59876.617664272402</v>
      </c>
      <c r="T97" s="150">
        <v>14.958174455381201</v>
      </c>
      <c r="U97" s="150">
        <v>16.233205113653199</v>
      </c>
      <c r="V97" s="150">
        <v>18.177142857142901</v>
      </c>
      <c r="W97" s="150">
        <v>143.87130938908101</v>
      </c>
      <c r="X97" s="150">
        <v>0.116517138204478</v>
      </c>
      <c r="Y97" s="150">
        <v>0.168165786983935</v>
      </c>
      <c r="Z97" s="150">
        <v>0.29257505045799298</v>
      </c>
      <c r="AA97" s="150">
        <v>166.80261883257501</v>
      </c>
      <c r="AB97" s="150">
        <v>5.6165309147618601</v>
      </c>
      <c r="AC97" s="150">
        <v>1.23508685987394</v>
      </c>
      <c r="AD97" s="150">
        <v>2.7409540815140199</v>
      </c>
      <c r="AE97" s="150">
        <v>1.1783672188927099</v>
      </c>
      <c r="AF97" s="150">
        <v>68.095238095238102</v>
      </c>
      <c r="AG97" s="150">
        <v>2.4159308468733799E-2</v>
      </c>
      <c r="AH97" s="150">
        <v>19.769047619047601</v>
      </c>
      <c r="AI97" s="150">
        <v>3.4175070061016601</v>
      </c>
      <c r="AJ97" s="150">
        <v>-5944.3466666668</v>
      </c>
      <c r="AK97" s="150">
        <v>0.44901267394931099</v>
      </c>
      <c r="AL97" s="150">
        <v>27683379.235238101</v>
      </c>
      <c r="AM97" s="150">
        <v>2615.1693438095199</v>
      </c>
    </row>
    <row r="98" spans="1:39" ht="14.5" x14ac:dyDescent="0.35">
      <c r="A98" t="s">
        <v>245</v>
      </c>
      <c r="B98" s="150">
        <v>129863.8</v>
      </c>
      <c r="C98" s="150">
        <v>0.37026219454703702</v>
      </c>
      <c r="D98" s="150">
        <v>100999.5</v>
      </c>
      <c r="E98" s="150">
        <v>4.1011979059226199E-3</v>
      </c>
      <c r="F98" s="150">
        <v>0.73211527003919996</v>
      </c>
      <c r="G98" s="150">
        <v>50.764705882352899</v>
      </c>
      <c r="H98" s="150">
        <v>40.414000000000001</v>
      </c>
      <c r="I98" s="150">
        <v>0</v>
      </c>
      <c r="J98" s="150">
        <v>8.1640000000000406</v>
      </c>
      <c r="K98" s="150">
        <v>10997.5121540042</v>
      </c>
      <c r="L98" s="150">
        <v>1795.0583787999999</v>
      </c>
      <c r="M98" s="150">
        <v>2156.36203326655</v>
      </c>
      <c r="N98" s="150">
        <v>0.41505528391119301</v>
      </c>
      <c r="O98" s="150">
        <v>0.139846194761541</v>
      </c>
      <c r="P98" s="150">
        <v>8.7935060143014398E-3</v>
      </c>
      <c r="Q98" s="150">
        <v>9154.8524938992705</v>
      </c>
      <c r="R98" s="150">
        <v>115.9365</v>
      </c>
      <c r="S98" s="150">
        <v>58413.469757151499</v>
      </c>
      <c r="T98" s="150">
        <v>15.1945245888913</v>
      </c>
      <c r="U98" s="150">
        <v>15.4831168682857</v>
      </c>
      <c r="V98" s="150">
        <v>13.297000000000001</v>
      </c>
      <c r="W98" s="150">
        <v>134.99724590509101</v>
      </c>
      <c r="X98" s="150">
        <v>0.114977909613743</v>
      </c>
      <c r="Y98" s="150">
        <v>0.16450294472723001</v>
      </c>
      <c r="Z98" s="150">
        <v>0.29018858123791202</v>
      </c>
      <c r="AA98" s="150">
        <v>169.18686522219099</v>
      </c>
      <c r="AB98" s="150">
        <v>6.3987742817507902</v>
      </c>
      <c r="AC98" s="150">
        <v>1.38359843569466</v>
      </c>
      <c r="AD98" s="150">
        <v>2.8895453231360002</v>
      </c>
      <c r="AE98" s="150">
        <v>1.19415866345402</v>
      </c>
      <c r="AF98" s="150">
        <v>84.75</v>
      </c>
      <c r="AG98" s="150">
        <v>2.74486766654417E-2</v>
      </c>
      <c r="AH98" s="150">
        <v>12.349500000000001</v>
      </c>
      <c r="AI98" s="150">
        <v>3.5960545223756202</v>
      </c>
      <c r="AJ98" s="150">
        <v>-27674.3374999999</v>
      </c>
      <c r="AK98" s="150">
        <v>0.49330939713428001</v>
      </c>
      <c r="AL98" s="150">
        <v>19741176.338</v>
      </c>
      <c r="AM98" s="150">
        <v>1795.0583787999999</v>
      </c>
    </row>
    <row r="99" spans="1:39" ht="14.5" x14ac:dyDescent="0.35">
      <c r="A99" t="s">
        <v>247</v>
      </c>
      <c r="B99" s="150">
        <v>573255.9</v>
      </c>
      <c r="C99" s="150">
        <v>0.36840149977016101</v>
      </c>
      <c r="D99" s="150">
        <v>710696.7</v>
      </c>
      <c r="E99" s="150">
        <v>3.8930956418103198E-3</v>
      </c>
      <c r="F99" s="150">
        <v>0.67502480025834299</v>
      </c>
      <c r="G99" s="150">
        <v>25.789473684210499</v>
      </c>
      <c r="H99" s="150">
        <v>27.051500000000001</v>
      </c>
      <c r="I99" s="150">
        <v>0</v>
      </c>
      <c r="J99" s="150">
        <v>-16.562000000000001</v>
      </c>
      <c r="K99" s="150">
        <v>11579.7868714987</v>
      </c>
      <c r="L99" s="150">
        <v>1266.4513303000001</v>
      </c>
      <c r="M99" s="150">
        <v>1614.56671385202</v>
      </c>
      <c r="N99" s="150">
        <v>0.55265333408762296</v>
      </c>
      <c r="O99" s="150">
        <v>0.164961209721744</v>
      </c>
      <c r="P99" s="150">
        <v>9.1368070948758505E-4</v>
      </c>
      <c r="Q99" s="150">
        <v>9083.0786750284096</v>
      </c>
      <c r="R99" s="150">
        <v>88.652500000000003</v>
      </c>
      <c r="S99" s="150">
        <v>53453.759448408098</v>
      </c>
      <c r="T99" s="150">
        <v>14.2945771410846</v>
      </c>
      <c r="U99" s="150">
        <v>14.2855681486704</v>
      </c>
      <c r="V99" s="150">
        <v>11.993499999999999</v>
      </c>
      <c r="W99" s="150">
        <v>105.59480804602499</v>
      </c>
      <c r="X99" s="150">
        <v>0.11140151721061101</v>
      </c>
      <c r="Y99" s="150">
        <v>0.19672535838480901</v>
      </c>
      <c r="Z99" s="150">
        <v>0.312761996390091</v>
      </c>
      <c r="AA99" s="150">
        <v>213.548514285137</v>
      </c>
      <c r="AB99" s="150">
        <v>5.7625968482758996</v>
      </c>
      <c r="AC99" s="150">
        <v>1.4311880307843901</v>
      </c>
      <c r="AD99" s="150">
        <v>2.7053281305001202</v>
      </c>
      <c r="AE99" s="150">
        <v>1.12174838716364</v>
      </c>
      <c r="AF99" s="150">
        <v>71.45</v>
      </c>
      <c r="AG99" s="150">
        <v>1.29453713991028E-2</v>
      </c>
      <c r="AH99" s="150">
        <v>10.269500000000001</v>
      </c>
      <c r="AI99" s="150">
        <v>3.2720327534981402</v>
      </c>
      <c r="AJ99" s="150">
        <v>-24186.527999999998</v>
      </c>
      <c r="AK99" s="150">
        <v>0.532652613623388</v>
      </c>
      <c r="AL99" s="150">
        <v>14665236.488</v>
      </c>
      <c r="AM99" s="150">
        <v>1266.4513303000001</v>
      </c>
    </row>
    <row r="100" spans="1:39" ht="14.5" x14ac:dyDescent="0.35">
      <c r="A100" t="s">
        <v>248</v>
      </c>
      <c r="B100" s="150">
        <v>1529147.05</v>
      </c>
      <c r="C100" s="150">
        <v>0.31098447959407699</v>
      </c>
      <c r="D100" s="150">
        <v>1499269.25</v>
      </c>
      <c r="E100" s="150">
        <v>1.6999295566302E-3</v>
      </c>
      <c r="F100" s="150">
        <v>0.73443421004072496</v>
      </c>
      <c r="G100" s="150">
        <v>97.35</v>
      </c>
      <c r="H100" s="150">
        <v>321.88600000000002</v>
      </c>
      <c r="I100" s="150">
        <v>3.8929999999999998</v>
      </c>
      <c r="J100" s="150">
        <v>-42.421999999999997</v>
      </c>
      <c r="K100" s="150">
        <v>11623.6641011255</v>
      </c>
      <c r="L100" s="150">
        <v>4737.2256113000003</v>
      </c>
      <c r="M100" s="150">
        <v>6045.6928736297205</v>
      </c>
      <c r="N100" s="150">
        <v>0.50816875621412105</v>
      </c>
      <c r="O100" s="150">
        <v>0.14491144835122499</v>
      </c>
      <c r="P100" s="150">
        <v>1.9876636110679202E-2</v>
      </c>
      <c r="Q100" s="150">
        <v>9107.95841402718</v>
      </c>
      <c r="R100" s="150">
        <v>298.67899999999997</v>
      </c>
      <c r="S100" s="150">
        <v>63411.083362070996</v>
      </c>
      <c r="T100" s="150">
        <v>13.3787444045279</v>
      </c>
      <c r="U100" s="150">
        <v>15.860591508944401</v>
      </c>
      <c r="V100" s="150">
        <v>32.475499999999997</v>
      </c>
      <c r="W100" s="150">
        <v>145.870752145463</v>
      </c>
      <c r="X100" s="150">
        <v>0.11481719482716</v>
      </c>
      <c r="Y100" s="150">
        <v>0.163114641868252</v>
      </c>
      <c r="Z100" s="150">
        <v>0.28174839319401002</v>
      </c>
      <c r="AA100" s="150">
        <v>133.31172120947301</v>
      </c>
      <c r="AB100" s="150">
        <v>7.2850016879702997</v>
      </c>
      <c r="AC100" s="150">
        <v>1.5169901264821799</v>
      </c>
      <c r="AD100" s="150">
        <v>3.65635255429018</v>
      </c>
      <c r="AE100" s="150">
        <v>0.94373712281285305</v>
      </c>
      <c r="AF100" s="150">
        <v>24.5</v>
      </c>
      <c r="AG100" s="150">
        <v>6.2105655357617202E-2</v>
      </c>
      <c r="AH100" s="150">
        <v>94.710499999999996</v>
      </c>
      <c r="AI100" s="150">
        <v>3.12840013033829</v>
      </c>
      <c r="AJ100" s="150">
        <v>-28468.520000000499</v>
      </c>
      <c r="AK100" s="150">
        <v>0.51005575096593203</v>
      </c>
      <c r="AL100" s="150">
        <v>55063919.277000003</v>
      </c>
      <c r="AM100" s="150">
        <v>4737.2256113000003</v>
      </c>
    </row>
    <row r="101" spans="1:39" ht="14.5" x14ac:dyDescent="0.35">
      <c r="A101" t="s">
        <v>249</v>
      </c>
      <c r="B101" s="150">
        <v>103316</v>
      </c>
      <c r="C101" s="150">
        <v>0.28722774997199801</v>
      </c>
      <c r="D101" s="150">
        <v>336106.14285714302</v>
      </c>
      <c r="E101" s="150">
        <v>5.0616310989892001E-3</v>
      </c>
      <c r="F101" s="150">
        <v>0.64648572530041204</v>
      </c>
      <c r="G101" s="150">
        <v>16.714285714285701</v>
      </c>
      <c r="H101" s="150">
        <v>82.747142857142904</v>
      </c>
      <c r="I101" s="150">
        <v>5.21285714285714</v>
      </c>
      <c r="J101" s="150">
        <v>-187.081428571429</v>
      </c>
      <c r="K101" s="150">
        <v>13411.4247294328</v>
      </c>
      <c r="L101" s="150">
        <v>1053.3428571428601</v>
      </c>
      <c r="M101" s="150">
        <v>1489.18332003295</v>
      </c>
      <c r="N101" s="150">
        <v>0.93422056663140496</v>
      </c>
      <c r="O101" s="150">
        <v>0.20165697629316201</v>
      </c>
      <c r="P101" s="150">
        <v>3.0112566794151998E-3</v>
      </c>
      <c r="Q101" s="150">
        <v>9486.2924213686401</v>
      </c>
      <c r="R101" s="150">
        <v>82.027142857142906</v>
      </c>
      <c r="S101" s="150">
        <v>53253.095229801998</v>
      </c>
      <c r="T101" s="150">
        <v>14.5805395426601</v>
      </c>
      <c r="U101" s="150">
        <v>12.841393963670599</v>
      </c>
      <c r="V101" s="150">
        <v>10.6371428571429</v>
      </c>
      <c r="W101" s="150">
        <v>99.024979854955703</v>
      </c>
      <c r="X101" s="150">
        <v>0.108276957557189</v>
      </c>
      <c r="Y101" s="150">
        <v>0.212000914778157</v>
      </c>
      <c r="Z101" s="150">
        <v>0.325441576970741</v>
      </c>
      <c r="AA101" s="150">
        <v>197.59391868066299</v>
      </c>
      <c r="AB101" s="150">
        <v>7.3451456993051902</v>
      </c>
      <c r="AC101" s="150">
        <v>1.72606264229319</v>
      </c>
      <c r="AD101" s="150">
        <v>3.60378295179139</v>
      </c>
      <c r="AE101" s="150">
        <v>1.0518930225839001</v>
      </c>
      <c r="AF101" s="150">
        <v>9.5714285714285694</v>
      </c>
      <c r="AG101" s="150">
        <v>6.9173552609913203E-2</v>
      </c>
      <c r="AH101" s="150">
        <v>67.935714285714297</v>
      </c>
      <c r="AI101" s="150">
        <v>3.0712675480885001</v>
      </c>
      <c r="AJ101" s="150">
        <v>-27113.328571428701</v>
      </c>
      <c r="AK101" s="150">
        <v>0.71190585980235299</v>
      </c>
      <c r="AL101" s="150">
        <v>14126828.4428571</v>
      </c>
      <c r="AM101" s="150">
        <v>1053.3428571428601</v>
      </c>
    </row>
    <row r="102" spans="1:39" ht="14.5" x14ac:dyDescent="0.35">
      <c r="A102" t="s">
        <v>251</v>
      </c>
      <c r="B102" s="150">
        <v>310681.8</v>
      </c>
      <c r="C102" s="150">
        <v>0.37678949116534399</v>
      </c>
      <c r="D102" s="150">
        <v>292259.09999999998</v>
      </c>
      <c r="E102" s="150">
        <v>6.5996907671360102E-3</v>
      </c>
      <c r="F102" s="150">
        <v>0.69630416256554195</v>
      </c>
      <c r="G102" s="150">
        <v>24.2222222222222</v>
      </c>
      <c r="H102" s="150">
        <v>26.609500000000001</v>
      </c>
      <c r="I102" s="150">
        <v>0</v>
      </c>
      <c r="J102" s="150">
        <v>-4.8689999999999696</v>
      </c>
      <c r="K102" s="150">
        <v>12655.7220891408</v>
      </c>
      <c r="L102" s="150">
        <v>1418.9397805999999</v>
      </c>
      <c r="M102" s="150">
        <v>1959.25781978544</v>
      </c>
      <c r="N102" s="150">
        <v>0.92095316479704903</v>
      </c>
      <c r="O102" s="150">
        <v>0.18129466607189099</v>
      </c>
      <c r="P102" s="150">
        <v>3.1713819441281501E-4</v>
      </c>
      <c r="Q102" s="150">
        <v>9165.5663400473804</v>
      </c>
      <c r="R102" s="150">
        <v>101.33799999999999</v>
      </c>
      <c r="S102" s="150">
        <v>55189.045017663702</v>
      </c>
      <c r="T102" s="150">
        <v>14.579920661548501</v>
      </c>
      <c r="U102" s="150">
        <v>14.0020503720223</v>
      </c>
      <c r="V102" s="150">
        <v>13.052</v>
      </c>
      <c r="W102" s="150">
        <v>108.714356466442</v>
      </c>
      <c r="X102" s="150">
        <v>0.107061463334331</v>
      </c>
      <c r="Y102" s="150">
        <v>0.20187563354403701</v>
      </c>
      <c r="Z102" s="150">
        <v>0.31195902990055602</v>
      </c>
      <c r="AA102" s="150">
        <v>183.030741368165</v>
      </c>
      <c r="AB102" s="150">
        <v>8.06035300196835</v>
      </c>
      <c r="AC102" s="150">
        <v>1.5717768288118701</v>
      </c>
      <c r="AD102" s="150">
        <v>3.6129972919753501</v>
      </c>
      <c r="AE102" s="150">
        <v>1.32078665563066</v>
      </c>
      <c r="AF102" s="150">
        <v>132.75</v>
      </c>
      <c r="AG102" s="150">
        <v>1.7597666511958099E-2</v>
      </c>
      <c r="AH102" s="150">
        <v>8.5954999999999995</v>
      </c>
      <c r="AI102" s="150">
        <v>2.77725393032881</v>
      </c>
      <c r="AJ102" s="150">
        <v>-40244.321999999898</v>
      </c>
      <c r="AK102" s="150">
        <v>0.64588364674113896</v>
      </c>
      <c r="AL102" s="150">
        <v>17957707.524500001</v>
      </c>
      <c r="AM102" s="150">
        <v>1418.9397805999999</v>
      </c>
    </row>
    <row r="103" spans="1:39" ht="14.5" x14ac:dyDescent="0.35">
      <c r="A103" t="s">
        <v>253</v>
      </c>
      <c r="B103" s="150">
        <v>-16309.666666666701</v>
      </c>
      <c r="C103" s="150">
        <v>0.308781775447665</v>
      </c>
      <c r="D103" s="150">
        <v>-22491.0476190476</v>
      </c>
      <c r="E103" s="150">
        <v>1.51711984905604E-3</v>
      </c>
      <c r="F103" s="150">
        <v>0.75159586599599804</v>
      </c>
      <c r="G103" s="150">
        <v>66.210526315789494</v>
      </c>
      <c r="H103" s="150">
        <v>60.290476190476198</v>
      </c>
      <c r="I103" s="150">
        <v>0</v>
      </c>
      <c r="J103" s="150">
        <v>-37.161428571428502</v>
      </c>
      <c r="K103" s="150">
        <v>10894.2610855244</v>
      </c>
      <c r="L103" s="150">
        <v>2570.6367925238101</v>
      </c>
      <c r="M103" s="150">
        <v>3152.8594891718599</v>
      </c>
      <c r="N103" s="150">
        <v>0.45262494400983599</v>
      </c>
      <c r="O103" s="150">
        <v>0.152256052458141</v>
      </c>
      <c r="P103" s="150">
        <v>1.94604340478572E-2</v>
      </c>
      <c r="Q103" s="150">
        <v>8882.4727108804509</v>
      </c>
      <c r="R103" s="150">
        <v>160.12952380952399</v>
      </c>
      <c r="S103" s="150">
        <v>60617.2168452919</v>
      </c>
      <c r="T103" s="150">
        <v>13.6853499547985</v>
      </c>
      <c r="U103" s="150">
        <v>16.053484275527001</v>
      </c>
      <c r="V103" s="150">
        <v>18.854285714285702</v>
      </c>
      <c r="W103" s="150">
        <v>136.34230601353701</v>
      </c>
      <c r="X103" s="150">
        <v>0.112809478555655</v>
      </c>
      <c r="Y103" s="150">
        <v>0.16545238923265701</v>
      </c>
      <c r="Z103" s="150">
        <v>0.28683926831544798</v>
      </c>
      <c r="AA103" s="150">
        <v>168.90617524583899</v>
      </c>
      <c r="AB103" s="150">
        <v>5.7959427700322204</v>
      </c>
      <c r="AC103" s="150">
        <v>1.28815126684488</v>
      </c>
      <c r="AD103" s="150">
        <v>2.8645509147988202</v>
      </c>
      <c r="AE103" s="150">
        <v>1.2434613010756399</v>
      </c>
      <c r="AF103" s="150">
        <v>66.619047619047606</v>
      </c>
      <c r="AG103" s="150">
        <v>2.12042589300293E-2</v>
      </c>
      <c r="AH103" s="150">
        <v>20.648095238095198</v>
      </c>
      <c r="AI103" s="150">
        <v>3.3486614325888899</v>
      </c>
      <c r="AJ103" s="150">
        <v>-19835.724761904701</v>
      </c>
      <c r="AK103" s="150">
        <v>0.48128368782152497</v>
      </c>
      <c r="AL103" s="150">
        <v>28005188.373809502</v>
      </c>
      <c r="AM103" s="150">
        <v>2570.6367925238101</v>
      </c>
    </row>
    <row r="104" spans="1:39" ht="14.5" x14ac:dyDescent="0.35">
      <c r="A104" t="s">
        <v>254</v>
      </c>
      <c r="B104" s="150">
        <v>680480.6</v>
      </c>
      <c r="C104" s="150">
        <v>0.305889147940138</v>
      </c>
      <c r="D104" s="150">
        <v>575456.30000000005</v>
      </c>
      <c r="E104" s="150">
        <v>3.5708238947571099E-3</v>
      </c>
      <c r="F104" s="150">
        <v>0.70268795331200995</v>
      </c>
      <c r="G104" s="150">
        <v>37.4</v>
      </c>
      <c r="H104" s="150">
        <v>105.35899999999999</v>
      </c>
      <c r="I104" s="150">
        <v>3.9784999999999999</v>
      </c>
      <c r="J104" s="150">
        <v>-69.23</v>
      </c>
      <c r="K104" s="150">
        <v>11987.208096410301</v>
      </c>
      <c r="L104" s="150">
        <v>2393.5042024999998</v>
      </c>
      <c r="M104" s="150">
        <v>3226.7943248025999</v>
      </c>
      <c r="N104" s="150">
        <v>0.72764822461179701</v>
      </c>
      <c r="O104" s="150">
        <v>0.16522869994835501</v>
      </c>
      <c r="P104" s="150">
        <v>1.3476662905504099E-2</v>
      </c>
      <c r="Q104" s="150">
        <v>8891.6212398369007</v>
      </c>
      <c r="R104" s="150">
        <v>160.5685</v>
      </c>
      <c r="S104" s="150">
        <v>58912.416099670903</v>
      </c>
      <c r="T104" s="150">
        <v>13.2983742141205</v>
      </c>
      <c r="U104" s="150">
        <v>14.9064368322554</v>
      </c>
      <c r="V104" s="150">
        <v>19.608499999999999</v>
      </c>
      <c r="W104" s="150">
        <v>122.06462516255699</v>
      </c>
      <c r="X104" s="150">
        <v>0.11345163622641299</v>
      </c>
      <c r="Y104" s="150">
        <v>0.177310350068629</v>
      </c>
      <c r="Z104" s="150">
        <v>0.29466101419899499</v>
      </c>
      <c r="AA104" s="150">
        <v>178.94382619117201</v>
      </c>
      <c r="AB104" s="150">
        <v>6.8385660553701699</v>
      </c>
      <c r="AC104" s="150">
        <v>1.34903111536978</v>
      </c>
      <c r="AD104" s="150">
        <v>3.1441732648023799</v>
      </c>
      <c r="AE104" s="150">
        <v>1.0678858538060301</v>
      </c>
      <c r="AF104" s="150">
        <v>13</v>
      </c>
      <c r="AG104" s="150">
        <v>4.5104030160158001E-2</v>
      </c>
      <c r="AH104" s="150">
        <v>95.555499999999995</v>
      </c>
      <c r="AI104" s="150">
        <v>2.9761416830324698</v>
      </c>
      <c r="AJ104" s="150">
        <v>13181.5960000004</v>
      </c>
      <c r="AK104" s="150">
        <v>0.64793702822002897</v>
      </c>
      <c r="AL104" s="150">
        <v>28691432.954999998</v>
      </c>
      <c r="AM104" s="150">
        <v>2393.5042024999998</v>
      </c>
    </row>
    <row r="105" spans="1:39" ht="14.5" x14ac:dyDescent="0.35">
      <c r="A105" t="s">
        <v>255</v>
      </c>
      <c r="B105" s="150">
        <v>1318710.3</v>
      </c>
      <c r="C105" s="150">
        <v>0.40014247190795699</v>
      </c>
      <c r="D105" s="150">
        <v>239676.45</v>
      </c>
      <c r="E105" s="150">
        <v>1.94464982296958E-3</v>
      </c>
      <c r="F105" s="150">
        <v>0.79391309388102005</v>
      </c>
      <c r="G105" s="150">
        <v>100.764705882353</v>
      </c>
      <c r="H105" s="150">
        <v>75.583500000000001</v>
      </c>
      <c r="I105" s="150">
        <v>0</v>
      </c>
      <c r="J105" s="150">
        <v>-26.484000000000002</v>
      </c>
      <c r="K105" s="150">
        <v>11416.1989896052</v>
      </c>
      <c r="L105" s="150">
        <v>4985.6107731499997</v>
      </c>
      <c r="M105" s="150">
        <v>5904.1924893143996</v>
      </c>
      <c r="N105" s="150">
        <v>0.21387159618284901</v>
      </c>
      <c r="O105" s="150">
        <v>0.130466681013895</v>
      </c>
      <c r="P105" s="150">
        <v>1.3542936888219999E-2</v>
      </c>
      <c r="Q105" s="150">
        <v>9640.0523482270892</v>
      </c>
      <c r="R105" s="150">
        <v>291.85649999999998</v>
      </c>
      <c r="S105" s="150">
        <v>69436.939531927506</v>
      </c>
      <c r="T105" s="150">
        <v>13.9073483030188</v>
      </c>
      <c r="U105" s="150">
        <v>17.0824044458492</v>
      </c>
      <c r="V105" s="150">
        <v>26.677</v>
      </c>
      <c r="W105" s="150">
        <v>186.88798489897701</v>
      </c>
      <c r="X105" s="150">
        <v>0.117526301626285</v>
      </c>
      <c r="Y105" s="150">
        <v>0.15315997289203301</v>
      </c>
      <c r="Z105" s="150">
        <v>0.27783266362194797</v>
      </c>
      <c r="AA105" s="150">
        <v>1448.8155069987999</v>
      </c>
      <c r="AB105" s="150">
        <v>0.68704385033997695</v>
      </c>
      <c r="AC105" s="150">
        <v>0.125756682238924</v>
      </c>
      <c r="AD105" s="150">
        <v>0.355909389956864</v>
      </c>
      <c r="AE105" s="150">
        <v>0.947518816093044</v>
      </c>
      <c r="AF105" s="150">
        <v>27.75</v>
      </c>
      <c r="AG105" s="150">
        <v>8.7552374654815898E-2</v>
      </c>
      <c r="AH105" s="150">
        <v>95.527000000000001</v>
      </c>
      <c r="AI105" s="150">
        <v>4.3002512011350298</v>
      </c>
      <c r="AJ105" s="150">
        <v>17820.322499999798</v>
      </c>
      <c r="AK105" s="150">
        <v>0.36308005492166201</v>
      </c>
      <c r="AL105" s="150">
        <v>56916724.670999996</v>
      </c>
      <c r="AM105" s="150">
        <v>4985.6107731499997</v>
      </c>
    </row>
    <row r="106" spans="1:39" ht="14.5" x14ac:dyDescent="0.35">
      <c r="A106" t="s">
        <v>256</v>
      </c>
      <c r="B106" s="150">
        <v>946093.65</v>
      </c>
      <c r="C106" s="150">
        <v>0.28463311080903098</v>
      </c>
      <c r="D106" s="150">
        <v>934934.95</v>
      </c>
      <c r="E106" s="150">
        <v>3.5730693776304702E-3</v>
      </c>
      <c r="F106" s="150">
        <v>0.67112830949382996</v>
      </c>
      <c r="G106" s="150">
        <v>38</v>
      </c>
      <c r="H106" s="150">
        <v>342.00099999999998</v>
      </c>
      <c r="I106" s="150">
        <v>105.461</v>
      </c>
      <c r="J106" s="150">
        <v>-33.258500000000097</v>
      </c>
      <c r="K106" s="150">
        <v>13699.5382365726</v>
      </c>
      <c r="L106" s="150">
        <v>2700.59164715</v>
      </c>
      <c r="M106" s="150">
        <v>3777.6690883296201</v>
      </c>
      <c r="N106" s="150">
        <v>0.84353400735504502</v>
      </c>
      <c r="O106" s="150">
        <v>0.19150971006512699</v>
      </c>
      <c r="P106" s="150">
        <v>4.8181202603257901E-2</v>
      </c>
      <c r="Q106" s="150">
        <v>9793.5678500254799</v>
      </c>
      <c r="R106" s="150">
        <v>182.94800000000001</v>
      </c>
      <c r="S106" s="150">
        <v>63645.687501366498</v>
      </c>
      <c r="T106" s="150">
        <v>12.3740079148173</v>
      </c>
      <c r="U106" s="150">
        <v>14.7615259371515</v>
      </c>
      <c r="V106" s="150">
        <v>23.744499999999999</v>
      </c>
      <c r="W106" s="150">
        <v>113.73546072353599</v>
      </c>
      <c r="X106" s="150">
        <v>0.117105007014251</v>
      </c>
      <c r="Y106" s="150">
        <v>0.15558102521134801</v>
      </c>
      <c r="Z106" s="150">
        <v>0.28194088289909403</v>
      </c>
      <c r="AA106" s="150">
        <v>202.39955588133401</v>
      </c>
      <c r="AB106" s="150">
        <v>6.1107655865534198</v>
      </c>
      <c r="AC106" s="150">
        <v>1.4056417246258699</v>
      </c>
      <c r="AD106" s="150">
        <v>2.7846574775948501</v>
      </c>
      <c r="AE106" s="150">
        <v>0.72910324042820296</v>
      </c>
      <c r="AF106" s="150">
        <v>8.1</v>
      </c>
      <c r="AG106" s="150">
        <v>0.14414936022212901</v>
      </c>
      <c r="AH106" s="150">
        <v>119.331</v>
      </c>
      <c r="AI106" s="150">
        <v>2.8738571120909802</v>
      </c>
      <c r="AJ106" s="150">
        <v>64456.147499999999</v>
      </c>
      <c r="AK106" s="150">
        <v>0.64945861098657998</v>
      </c>
      <c r="AL106" s="150">
        <v>36996858.531499997</v>
      </c>
      <c r="AM106" s="150">
        <v>2700.59164715</v>
      </c>
    </row>
    <row r="107" spans="1:39" ht="14.5" x14ac:dyDescent="0.35">
      <c r="A107" t="s">
        <v>257</v>
      </c>
      <c r="B107" s="150">
        <v>1172678</v>
      </c>
      <c r="C107" s="150">
        <v>0.257576685050184</v>
      </c>
      <c r="D107" s="150">
        <v>29845.25</v>
      </c>
      <c r="E107" s="150">
        <v>4.5559808326139902E-3</v>
      </c>
      <c r="F107" s="150">
        <v>0.76699876325648497</v>
      </c>
      <c r="G107" s="150">
        <v>102.555555555556</v>
      </c>
      <c r="H107" s="150">
        <v>124.395</v>
      </c>
      <c r="I107" s="150">
        <v>0</v>
      </c>
      <c r="J107" s="150">
        <v>-39.569000000000003</v>
      </c>
      <c r="K107" s="150">
        <v>11681.8670918801</v>
      </c>
      <c r="L107" s="150">
        <v>4726.9235832499999</v>
      </c>
      <c r="M107" s="150">
        <v>5774.8419726393504</v>
      </c>
      <c r="N107" s="150">
        <v>0.34725507950171303</v>
      </c>
      <c r="O107" s="150">
        <v>0.14733415504491101</v>
      </c>
      <c r="P107" s="150">
        <v>1.6895630073860701E-2</v>
      </c>
      <c r="Q107" s="150">
        <v>9562.0440030435002</v>
      </c>
      <c r="R107" s="150">
        <v>298.959</v>
      </c>
      <c r="S107" s="150">
        <v>66300.344880067205</v>
      </c>
      <c r="T107" s="150">
        <v>14.817918176071</v>
      </c>
      <c r="U107" s="150">
        <v>15.811277075619101</v>
      </c>
      <c r="V107" s="150">
        <v>29.029</v>
      </c>
      <c r="W107" s="150">
        <v>162.83453040924601</v>
      </c>
      <c r="X107" s="150">
        <v>0.120068875296895</v>
      </c>
      <c r="Y107" s="150">
        <v>0.157265615602449</v>
      </c>
      <c r="Z107" s="150">
        <v>0.28443985509054798</v>
      </c>
      <c r="AA107" s="150">
        <v>161.96173610947699</v>
      </c>
      <c r="AB107" s="150">
        <v>6.4095292756511997</v>
      </c>
      <c r="AC107" s="150">
        <v>1.1581595448945099</v>
      </c>
      <c r="AD107" s="150">
        <v>3.3969786988505102</v>
      </c>
      <c r="AE107" s="150">
        <v>0.903523593369984</v>
      </c>
      <c r="AF107" s="150">
        <v>25.25</v>
      </c>
      <c r="AG107" s="150">
        <v>7.6173276448266006E-2</v>
      </c>
      <c r="AH107" s="150">
        <v>92.733500000000006</v>
      </c>
      <c r="AI107" s="150">
        <v>3.8737869962613201</v>
      </c>
      <c r="AJ107" s="150">
        <v>16054.4669999997</v>
      </c>
      <c r="AK107" s="150">
        <v>0.41184714872447697</v>
      </c>
      <c r="AL107" s="150">
        <v>55219293.053000003</v>
      </c>
      <c r="AM107" s="150">
        <v>4726.9235832499999</v>
      </c>
    </row>
    <row r="108" spans="1:39" ht="14.5" x14ac:dyDescent="0.35">
      <c r="A108" t="s">
        <v>258</v>
      </c>
      <c r="B108" s="150">
        <v>1326137.8500000001</v>
      </c>
      <c r="C108" s="150">
        <v>0.40961153941852801</v>
      </c>
      <c r="D108" s="150">
        <v>270111.90000000002</v>
      </c>
      <c r="E108" s="150">
        <v>2.23707474494609E-3</v>
      </c>
      <c r="F108" s="150">
        <v>0.78761788019910495</v>
      </c>
      <c r="G108" s="150">
        <v>90.882352941176507</v>
      </c>
      <c r="H108" s="150">
        <v>67.504999999999995</v>
      </c>
      <c r="I108" s="150">
        <v>0</v>
      </c>
      <c r="J108" s="150">
        <v>-31.059000000000001</v>
      </c>
      <c r="K108" s="150">
        <v>11433.4859493727</v>
      </c>
      <c r="L108" s="150">
        <v>4777.7710946500001</v>
      </c>
      <c r="M108" s="150">
        <v>5626.6062730814201</v>
      </c>
      <c r="N108" s="150">
        <v>0.19969815955987999</v>
      </c>
      <c r="O108" s="150">
        <v>0.12556981511144399</v>
      </c>
      <c r="P108" s="150">
        <v>1.35351392351997E-2</v>
      </c>
      <c r="Q108" s="150">
        <v>9708.6193752959407</v>
      </c>
      <c r="R108" s="150">
        <v>279.11950000000002</v>
      </c>
      <c r="S108" s="150">
        <v>69532.539526976805</v>
      </c>
      <c r="T108" s="150">
        <v>14.430378386318401</v>
      </c>
      <c r="U108" s="150">
        <v>17.117295977708501</v>
      </c>
      <c r="V108" s="150">
        <v>26.102</v>
      </c>
      <c r="W108" s="150">
        <v>183.04233754693101</v>
      </c>
      <c r="X108" s="150">
        <v>0.117102642106309</v>
      </c>
      <c r="Y108" s="150">
        <v>0.15680445582633301</v>
      </c>
      <c r="Z108" s="150">
        <v>0.27960171318121801</v>
      </c>
      <c r="AA108" s="150">
        <v>1504.1278679187999</v>
      </c>
      <c r="AB108" s="150">
        <v>0.65966961064596796</v>
      </c>
      <c r="AC108" s="150">
        <v>0.121745880938239</v>
      </c>
      <c r="AD108" s="150">
        <v>0.34023762489887699</v>
      </c>
      <c r="AE108" s="150">
        <v>0.96668057998184997</v>
      </c>
      <c r="AF108" s="150">
        <v>28.1</v>
      </c>
      <c r="AG108" s="150">
        <v>8.4854024755339402E-2</v>
      </c>
      <c r="AH108" s="150">
        <v>97.662999999999997</v>
      </c>
      <c r="AI108" s="150">
        <v>4.3350130969252696</v>
      </c>
      <c r="AJ108" s="150">
        <v>33956.9290000002</v>
      </c>
      <c r="AK108" s="150">
        <v>0.36265789100467999</v>
      </c>
      <c r="AL108" s="150">
        <v>54626578.68</v>
      </c>
      <c r="AM108" s="150">
        <v>4777.7710946500001</v>
      </c>
    </row>
    <row r="109" spans="1:39" ht="14.5" x14ac:dyDescent="0.35">
      <c r="A109" t="s">
        <v>259</v>
      </c>
      <c r="B109" s="150">
        <v>1053421.25</v>
      </c>
      <c r="C109" s="150">
        <v>0.44685327199854902</v>
      </c>
      <c r="D109" s="150">
        <v>1054471.25</v>
      </c>
      <c r="E109" s="150">
        <v>2.6858960893691298E-3</v>
      </c>
      <c r="F109" s="150">
        <v>0.780919410698658</v>
      </c>
      <c r="G109" s="150">
        <v>79.7222222222222</v>
      </c>
      <c r="H109" s="150">
        <v>69.366</v>
      </c>
      <c r="I109" s="150">
        <v>0</v>
      </c>
      <c r="J109" s="150">
        <v>-24.136500000000002</v>
      </c>
      <c r="K109" s="150">
        <v>11706.7302774622</v>
      </c>
      <c r="L109" s="150">
        <v>4689.3340515999998</v>
      </c>
      <c r="M109" s="150">
        <v>5552.2721670946703</v>
      </c>
      <c r="N109" s="150">
        <v>0.19385233631198401</v>
      </c>
      <c r="O109" s="150">
        <v>0.12874215429246599</v>
      </c>
      <c r="P109" s="150">
        <v>1.6710116007466701E-2</v>
      </c>
      <c r="Q109" s="150">
        <v>9887.2618760196292</v>
      </c>
      <c r="R109" s="150">
        <v>281.38299999999998</v>
      </c>
      <c r="S109" s="150">
        <v>70350.879408137698</v>
      </c>
      <c r="T109" s="150">
        <v>14.2176321952641</v>
      </c>
      <c r="U109" s="150">
        <v>16.665306900558999</v>
      </c>
      <c r="V109" s="150">
        <v>28.414999999999999</v>
      </c>
      <c r="W109" s="150">
        <v>165.030232327996</v>
      </c>
      <c r="X109" s="150">
        <v>0.119115485880876</v>
      </c>
      <c r="Y109" s="150">
        <v>0.150694987076953</v>
      </c>
      <c r="Z109" s="150">
        <v>0.27570809047275102</v>
      </c>
      <c r="AA109" s="150">
        <v>156.725814777311</v>
      </c>
      <c r="AB109" s="150">
        <v>6.9430535586797104</v>
      </c>
      <c r="AC109" s="150">
        <v>1.2897827508841899</v>
      </c>
      <c r="AD109" s="150">
        <v>3.5632718371316701</v>
      </c>
      <c r="AE109" s="150">
        <v>0.92725102073418997</v>
      </c>
      <c r="AF109" s="150">
        <v>27.5</v>
      </c>
      <c r="AG109" s="150">
        <v>9.9094362552265794E-2</v>
      </c>
      <c r="AH109" s="150">
        <v>97.093000000000004</v>
      </c>
      <c r="AI109" s="150">
        <v>4.4207109664115496</v>
      </c>
      <c r="AJ109" s="150">
        <v>32873.356500000002</v>
      </c>
      <c r="AK109" s="150">
        <v>0.35136930690475399</v>
      </c>
      <c r="AL109" s="150">
        <v>54896768.923</v>
      </c>
      <c r="AM109" s="150">
        <v>4689.3340515999998</v>
      </c>
    </row>
    <row r="110" spans="1:39" ht="14.5" x14ac:dyDescent="0.35">
      <c r="A110" t="s">
        <v>260</v>
      </c>
      <c r="B110" s="150">
        <v>45844.5</v>
      </c>
      <c r="C110" s="150">
        <v>0.30862296026612102</v>
      </c>
      <c r="D110" s="150">
        <v>4131.7</v>
      </c>
      <c r="E110" s="150">
        <v>8.9484343850843306E-3</v>
      </c>
      <c r="F110" s="150">
        <v>0.75638902661629204</v>
      </c>
      <c r="G110" s="150">
        <v>59.823529411764703</v>
      </c>
      <c r="H110" s="150">
        <v>48.63</v>
      </c>
      <c r="I110" s="150">
        <v>0</v>
      </c>
      <c r="J110" s="150">
        <v>67.465500000000006</v>
      </c>
      <c r="K110" s="150">
        <v>10702.3255897246</v>
      </c>
      <c r="L110" s="150">
        <v>2242.9314659000001</v>
      </c>
      <c r="M110" s="150">
        <v>2645.72027775284</v>
      </c>
      <c r="N110" s="150">
        <v>0.321467501353493</v>
      </c>
      <c r="O110" s="150">
        <v>0.130052573310773</v>
      </c>
      <c r="P110" s="150">
        <v>1.18470997237259E-2</v>
      </c>
      <c r="Q110" s="150">
        <v>9072.9859181819593</v>
      </c>
      <c r="R110" s="150">
        <v>135.18899999999999</v>
      </c>
      <c r="S110" s="150">
        <v>61627.976858324299</v>
      </c>
      <c r="T110" s="150">
        <v>14.6894347912922</v>
      </c>
      <c r="U110" s="150">
        <v>16.591079643314199</v>
      </c>
      <c r="V110" s="150">
        <v>13.781499999999999</v>
      </c>
      <c r="W110" s="150">
        <v>162.74944424772301</v>
      </c>
      <c r="X110" s="150">
        <v>0.113047192731209</v>
      </c>
      <c r="Y110" s="150">
        <v>0.168620255775109</v>
      </c>
      <c r="Z110" s="150">
        <v>0.28652432623670099</v>
      </c>
      <c r="AA110" s="150">
        <v>162.679134671459</v>
      </c>
      <c r="AB110" s="150">
        <v>5.7953124460864496</v>
      </c>
      <c r="AC110" s="150">
        <v>1.2536082264723201</v>
      </c>
      <c r="AD110" s="150">
        <v>2.77595715857472</v>
      </c>
      <c r="AE110" s="150">
        <v>1.0894781438935099</v>
      </c>
      <c r="AF110" s="150">
        <v>36.700000000000003</v>
      </c>
      <c r="AG110" s="150">
        <v>5.4101246323043001E-2</v>
      </c>
      <c r="AH110" s="150">
        <v>40.964500000000001</v>
      </c>
      <c r="AI110" s="150">
        <v>3.6260192907339501</v>
      </c>
      <c r="AJ110" s="150">
        <v>-2371.6215000001198</v>
      </c>
      <c r="AK110" s="150">
        <v>0.41530557603135199</v>
      </c>
      <c r="AL110" s="150">
        <v>24004582.8235</v>
      </c>
      <c r="AM110" s="150">
        <v>2242.9314659000001</v>
      </c>
    </row>
    <row r="111" spans="1:39" ht="14.5" x14ac:dyDescent="0.35">
      <c r="A111" t="s">
        <v>261</v>
      </c>
      <c r="B111" s="150">
        <v>-74581.857142857101</v>
      </c>
      <c r="C111" s="150">
        <v>0.33061177092880301</v>
      </c>
      <c r="D111" s="150">
        <v>5230.0476190476202</v>
      </c>
      <c r="E111" s="150">
        <v>3.54919594428166E-3</v>
      </c>
      <c r="F111" s="150">
        <v>0.74489550805066496</v>
      </c>
      <c r="G111" s="150">
        <v>52.75</v>
      </c>
      <c r="H111" s="150">
        <v>67.155714285714296</v>
      </c>
      <c r="I111" s="150">
        <v>0</v>
      </c>
      <c r="J111" s="150">
        <v>-46.0657142857143</v>
      </c>
      <c r="K111" s="150">
        <v>10889.708213431901</v>
      </c>
      <c r="L111" s="150">
        <v>2580.6412581904801</v>
      </c>
      <c r="M111" s="150">
        <v>3162.6202938084198</v>
      </c>
      <c r="N111" s="150">
        <v>0.45293714382210798</v>
      </c>
      <c r="O111" s="150">
        <v>0.147748184636323</v>
      </c>
      <c r="P111" s="150">
        <v>2.2350453033731201E-2</v>
      </c>
      <c r="Q111" s="150">
        <v>8885.8059755877894</v>
      </c>
      <c r="R111" s="150">
        <v>164.03761904761899</v>
      </c>
      <c r="S111" s="150">
        <v>59368.119566069297</v>
      </c>
      <c r="T111" s="150">
        <v>14.318144211983901</v>
      </c>
      <c r="U111" s="150">
        <v>15.7320087500254</v>
      </c>
      <c r="V111" s="150">
        <v>19.665238095238099</v>
      </c>
      <c r="W111" s="150">
        <v>131.22857936896099</v>
      </c>
      <c r="X111" s="150">
        <v>0.116430664485612</v>
      </c>
      <c r="Y111" s="150">
        <v>0.156502786157832</v>
      </c>
      <c r="Z111" s="150">
        <v>0.28598381699778702</v>
      </c>
      <c r="AA111" s="150">
        <v>169.126402224</v>
      </c>
      <c r="AB111" s="150">
        <v>5.7890228961809802</v>
      </c>
      <c r="AC111" s="150">
        <v>1.33555993500005</v>
      </c>
      <c r="AD111" s="150">
        <v>3.0424000185040798</v>
      </c>
      <c r="AE111" s="150">
        <v>1.1387464854053599</v>
      </c>
      <c r="AF111" s="150">
        <v>45.285714285714299</v>
      </c>
      <c r="AG111" s="150">
        <v>2.6754264413034901E-2</v>
      </c>
      <c r="AH111" s="150">
        <v>30.163809523809501</v>
      </c>
      <c r="AI111" s="150">
        <v>3.2458278777648402</v>
      </c>
      <c r="AJ111" s="150">
        <v>19375.0857142858</v>
      </c>
      <c r="AK111" s="150">
        <v>0.48578129358292998</v>
      </c>
      <c r="AL111" s="150">
        <v>28102430.305238102</v>
      </c>
      <c r="AM111" s="150">
        <v>2580.6412581904801</v>
      </c>
    </row>
    <row r="112" spans="1:39" ht="14.5" x14ac:dyDescent="0.35">
      <c r="A112" t="s">
        <v>262</v>
      </c>
      <c r="B112" s="150">
        <v>1111715.3</v>
      </c>
      <c r="C112" s="150">
        <v>0.33103563837312899</v>
      </c>
      <c r="D112" s="150">
        <v>1188988.3999999999</v>
      </c>
      <c r="E112" s="150">
        <v>1.9399746792087E-3</v>
      </c>
      <c r="F112" s="150">
        <v>0.72688185723388199</v>
      </c>
      <c r="G112" s="150">
        <v>53.7368421052632</v>
      </c>
      <c r="H112" s="150">
        <v>116.173</v>
      </c>
      <c r="I112" s="150">
        <v>3.3704999999999901</v>
      </c>
      <c r="J112" s="150">
        <v>79.733500000000006</v>
      </c>
      <c r="K112" s="150">
        <v>12149.2004018467</v>
      </c>
      <c r="L112" s="150">
        <v>2637.2247563000001</v>
      </c>
      <c r="M112" s="150">
        <v>3378.66664329586</v>
      </c>
      <c r="N112" s="150">
        <v>0.58768278596566303</v>
      </c>
      <c r="O112" s="150">
        <v>0.16219786172117201</v>
      </c>
      <c r="P112" s="150">
        <v>3.6658957439652598E-2</v>
      </c>
      <c r="Q112" s="150">
        <v>9483.0817750475508</v>
      </c>
      <c r="R112" s="150">
        <v>177.95599999999999</v>
      </c>
      <c r="S112" s="150">
        <v>62659.215890444801</v>
      </c>
      <c r="T112" s="150">
        <v>13.844995392119399</v>
      </c>
      <c r="U112" s="150">
        <v>14.819532672683099</v>
      </c>
      <c r="V112" s="150">
        <v>19.295000000000002</v>
      </c>
      <c r="W112" s="150">
        <v>136.67917887017401</v>
      </c>
      <c r="X112" s="150">
        <v>0.115696090181654</v>
      </c>
      <c r="Y112" s="150">
        <v>0.154778972416552</v>
      </c>
      <c r="Z112" s="150">
        <v>0.27661869415722601</v>
      </c>
      <c r="AA112" s="150">
        <v>183.54322999724499</v>
      </c>
      <c r="AB112" s="150">
        <v>6.0852501932930796</v>
      </c>
      <c r="AC112" s="150">
        <v>1.1679017146658399</v>
      </c>
      <c r="AD112" s="150">
        <v>2.9270409368142101</v>
      </c>
      <c r="AE112" s="150">
        <v>0.69397695310743601</v>
      </c>
      <c r="AF112" s="150">
        <v>12.0526315789474</v>
      </c>
      <c r="AG112" s="150">
        <v>0.112067866706067</v>
      </c>
      <c r="AH112" s="150">
        <v>89.218947368420999</v>
      </c>
      <c r="AI112" s="150">
        <v>3.2328242248124401</v>
      </c>
      <c r="AJ112" s="150">
        <v>-10331.4052631583</v>
      </c>
      <c r="AK112" s="150">
        <v>0.49648467144820102</v>
      </c>
      <c r="AL112" s="150">
        <v>32040172.068999998</v>
      </c>
      <c r="AM112" s="150">
        <v>2637.2247563000001</v>
      </c>
    </row>
    <row r="113" spans="1:39" ht="14.5" x14ac:dyDescent="0.35">
      <c r="A113" t="s">
        <v>263</v>
      </c>
      <c r="B113" s="150">
        <v>-306541.5</v>
      </c>
      <c r="C113" s="150">
        <v>0.41289290706431098</v>
      </c>
      <c r="D113" s="150">
        <v>-587965.65</v>
      </c>
      <c r="E113" s="150">
        <v>3.3355202623538598E-3</v>
      </c>
      <c r="F113" s="150">
        <v>0.79944952441005601</v>
      </c>
      <c r="G113" s="150">
        <v>27.3</v>
      </c>
      <c r="H113" s="150">
        <v>24.0335</v>
      </c>
      <c r="I113" s="150">
        <v>0</v>
      </c>
      <c r="J113" s="150">
        <v>-6.3695000000000004</v>
      </c>
      <c r="K113" s="150">
        <v>14075.2235028861</v>
      </c>
      <c r="L113" s="150">
        <v>2993.0678041000001</v>
      </c>
      <c r="M113" s="150">
        <v>3495.2224257551502</v>
      </c>
      <c r="N113" s="150">
        <v>8.55161707494176E-2</v>
      </c>
      <c r="O113" s="150">
        <v>0.11851761920130199</v>
      </c>
      <c r="P113" s="150">
        <v>1.8332171551489099E-2</v>
      </c>
      <c r="Q113" s="150">
        <v>12053.0521867712</v>
      </c>
      <c r="R113" s="150">
        <v>197.4085</v>
      </c>
      <c r="S113" s="150">
        <v>77215.809851146201</v>
      </c>
      <c r="T113" s="150">
        <v>15.6961326386655</v>
      </c>
      <c r="U113" s="150">
        <v>15.161798018322401</v>
      </c>
      <c r="V113" s="150">
        <v>19.944500000000001</v>
      </c>
      <c r="W113" s="150">
        <v>150.069833994334</v>
      </c>
      <c r="X113" s="150">
        <v>0.11870105429689901</v>
      </c>
      <c r="Y113" s="150">
        <v>0.13528655101641199</v>
      </c>
      <c r="Z113" s="150">
        <v>0.26025217622163099</v>
      </c>
      <c r="AA113" s="150">
        <v>183.89428039218899</v>
      </c>
      <c r="AB113" s="150">
        <v>6.9197159761744</v>
      </c>
      <c r="AC113" s="150">
        <v>1.46224203297899</v>
      </c>
      <c r="AD113" s="150">
        <v>3.1631201396854598</v>
      </c>
      <c r="AE113" s="150">
        <v>0.71756072812681704</v>
      </c>
      <c r="AF113" s="150">
        <v>11.7</v>
      </c>
      <c r="AG113" s="150">
        <v>0.143683873194589</v>
      </c>
      <c r="AH113" s="150">
        <v>114.805555555556</v>
      </c>
      <c r="AI113" s="150">
        <v>5.7539119382134096</v>
      </c>
      <c r="AJ113" s="150">
        <v>42982.581111111198</v>
      </c>
      <c r="AK113" s="150">
        <v>0.25214439737849798</v>
      </c>
      <c r="AL113" s="150">
        <v>42128098.302000001</v>
      </c>
      <c r="AM113" s="150">
        <v>2993.0678041000001</v>
      </c>
    </row>
    <row r="114" spans="1:39" ht="14.5" x14ac:dyDescent="0.35">
      <c r="A114" t="s">
        <v>264</v>
      </c>
      <c r="B114" s="150">
        <v>742993.65</v>
      </c>
      <c r="C114" s="150">
        <v>0.356754800622957</v>
      </c>
      <c r="D114" s="150">
        <v>758918.85</v>
      </c>
      <c r="E114" s="150">
        <v>4.3541092360433803E-3</v>
      </c>
      <c r="F114" s="150">
        <v>0.70444941713561005</v>
      </c>
      <c r="G114" s="150">
        <v>33.125</v>
      </c>
      <c r="H114" s="150">
        <v>60.8125</v>
      </c>
      <c r="I114" s="150">
        <v>2.7</v>
      </c>
      <c r="J114" s="150">
        <v>55.835500000000003</v>
      </c>
      <c r="K114" s="150">
        <v>11683.3890089161</v>
      </c>
      <c r="L114" s="150">
        <v>1707.1374975000001</v>
      </c>
      <c r="M114" s="150">
        <v>2096.5037160054899</v>
      </c>
      <c r="N114" s="150">
        <v>0.478604476116605</v>
      </c>
      <c r="O114" s="150">
        <v>0.13498383685406701</v>
      </c>
      <c r="P114" s="150">
        <v>1.0949759950428401E-2</v>
      </c>
      <c r="Q114" s="150">
        <v>9513.5302278413692</v>
      </c>
      <c r="R114" s="150">
        <v>110.521</v>
      </c>
      <c r="S114" s="150">
        <v>62471.7018892337</v>
      </c>
      <c r="T114" s="150">
        <v>14.2072547298703</v>
      </c>
      <c r="U114" s="150">
        <v>15.4462726314456</v>
      </c>
      <c r="V114" s="150">
        <v>14.288500000000001</v>
      </c>
      <c r="W114" s="150">
        <v>119.476326941246</v>
      </c>
      <c r="X114" s="150">
        <v>0.120085126751489</v>
      </c>
      <c r="Y114" s="150">
        <v>0.1488299902845</v>
      </c>
      <c r="Z114" s="150">
        <v>0.27499109656715198</v>
      </c>
      <c r="AA114" s="150">
        <v>170.67872413715801</v>
      </c>
      <c r="AB114" s="150">
        <v>6.0640883931729199</v>
      </c>
      <c r="AC114" s="150">
        <v>1.3099708070832501</v>
      </c>
      <c r="AD114" s="150">
        <v>2.8047857987751401</v>
      </c>
      <c r="AE114" s="150">
        <v>1.02862952561641</v>
      </c>
      <c r="AF114" s="150">
        <v>35.5</v>
      </c>
      <c r="AG114" s="150">
        <v>6.5703800418668801E-2</v>
      </c>
      <c r="AH114" s="150">
        <v>38.985500000000002</v>
      </c>
      <c r="AI114" s="150">
        <v>3.3836420825458</v>
      </c>
      <c r="AJ114" s="150">
        <v>7604.5042105262401</v>
      </c>
      <c r="AK114" s="150">
        <v>0.48157417579853301</v>
      </c>
      <c r="AL114" s="150">
        <v>19945151.475000001</v>
      </c>
      <c r="AM114" s="150">
        <v>1707.1374975000001</v>
      </c>
    </row>
    <row r="115" spans="1:39" ht="14.5" x14ac:dyDescent="0.35">
      <c r="A115" t="s">
        <v>265</v>
      </c>
      <c r="B115" s="150">
        <v>211989.19047619001</v>
      </c>
      <c r="C115" s="150">
        <v>0.31531582009420001</v>
      </c>
      <c r="D115" s="150">
        <v>249499.80952380999</v>
      </c>
      <c r="E115" s="150">
        <v>1.7036308304173599E-3</v>
      </c>
      <c r="F115" s="150">
        <v>0.75286102587802495</v>
      </c>
      <c r="G115" s="150">
        <v>56.8</v>
      </c>
      <c r="H115" s="150">
        <v>63.9033333333333</v>
      </c>
      <c r="I115" s="150">
        <v>0</v>
      </c>
      <c r="J115" s="150">
        <v>75.618095238095293</v>
      </c>
      <c r="K115" s="150">
        <v>10628.9540262109</v>
      </c>
      <c r="L115" s="150">
        <v>2532.0058357142898</v>
      </c>
      <c r="M115" s="150">
        <v>3008.5820598534601</v>
      </c>
      <c r="N115" s="150">
        <v>0.350031700022853</v>
      </c>
      <c r="O115" s="150">
        <v>0.13469360545585399</v>
      </c>
      <c r="P115" s="150">
        <v>1.7376646383284199E-2</v>
      </c>
      <c r="Q115" s="150">
        <v>8945.2682647504698</v>
      </c>
      <c r="R115" s="150">
        <v>150.489523809524</v>
      </c>
      <c r="S115" s="150">
        <v>63215.811966028297</v>
      </c>
      <c r="T115" s="150">
        <v>14.2772159428911</v>
      </c>
      <c r="U115" s="150">
        <v>16.825130225802798</v>
      </c>
      <c r="V115" s="150">
        <v>17.926190476190499</v>
      </c>
      <c r="W115" s="150">
        <v>141.24617492362901</v>
      </c>
      <c r="X115" s="150">
        <v>0.11654256687822299</v>
      </c>
      <c r="Y115" s="150">
        <v>0.16005382172252899</v>
      </c>
      <c r="Z115" s="150">
        <v>0.283973813881364</v>
      </c>
      <c r="AA115" s="150">
        <v>149.55507921509499</v>
      </c>
      <c r="AB115" s="150">
        <v>6.43642129101762</v>
      </c>
      <c r="AC115" s="150">
        <v>1.4620564120872299</v>
      </c>
      <c r="AD115" s="150">
        <v>3.1716934214485799</v>
      </c>
      <c r="AE115" s="150">
        <v>1.1902867828538399</v>
      </c>
      <c r="AF115" s="150">
        <v>50.3333333333333</v>
      </c>
      <c r="AG115" s="150">
        <v>3.6833333954017597E-2</v>
      </c>
      <c r="AH115" s="150">
        <v>27.393809523809502</v>
      </c>
      <c r="AI115" s="150">
        <v>3.5572698459185799</v>
      </c>
      <c r="AJ115" s="150">
        <v>-24558.421904761901</v>
      </c>
      <c r="AK115" s="150">
        <v>0.41670039452740298</v>
      </c>
      <c r="AL115" s="150">
        <v>26912573.621904802</v>
      </c>
      <c r="AM115" s="150">
        <v>2532.0058357142898</v>
      </c>
    </row>
    <row r="116" spans="1:39" ht="14.5" x14ac:dyDescent="0.35">
      <c r="A116" t="s">
        <v>266</v>
      </c>
      <c r="B116" s="150">
        <v>450792.45</v>
      </c>
      <c r="C116" s="150">
        <v>0.32095870323510201</v>
      </c>
      <c r="D116" s="150">
        <v>483799.55</v>
      </c>
      <c r="E116" s="150">
        <v>5.87470538147725E-3</v>
      </c>
      <c r="F116" s="150">
        <v>0.73806373162391103</v>
      </c>
      <c r="G116" s="150">
        <v>38.4444444444444</v>
      </c>
      <c r="H116" s="150">
        <v>46.9255</v>
      </c>
      <c r="I116" s="150">
        <v>1.4</v>
      </c>
      <c r="J116" s="150">
        <v>57.0685</v>
      </c>
      <c r="K116" s="150">
        <v>11259.740966302499</v>
      </c>
      <c r="L116" s="150">
        <v>1927.6672911000001</v>
      </c>
      <c r="M116" s="150">
        <v>2334.5664971164801</v>
      </c>
      <c r="N116" s="150">
        <v>0.42054400429619898</v>
      </c>
      <c r="O116" s="150">
        <v>0.133434644472917</v>
      </c>
      <c r="P116" s="150">
        <v>1.50724636373429E-2</v>
      </c>
      <c r="Q116" s="150">
        <v>9297.2440038905697</v>
      </c>
      <c r="R116" s="150">
        <v>120.9295</v>
      </c>
      <c r="S116" s="150">
        <v>61727.672528208597</v>
      </c>
      <c r="T116" s="150">
        <v>13.954411454607801</v>
      </c>
      <c r="U116" s="150">
        <v>15.940422238577</v>
      </c>
      <c r="V116" s="150">
        <v>15.305999999999999</v>
      </c>
      <c r="W116" s="150">
        <v>125.94193722069799</v>
      </c>
      <c r="X116" s="150">
        <v>0.114733825476695</v>
      </c>
      <c r="Y116" s="150">
        <v>0.162156315939637</v>
      </c>
      <c r="Z116" s="150">
        <v>0.28318530900580502</v>
      </c>
      <c r="AA116" s="150">
        <v>167.220869227935</v>
      </c>
      <c r="AB116" s="150">
        <v>6.3986852520674997</v>
      </c>
      <c r="AC116" s="150">
        <v>1.4407795686749201</v>
      </c>
      <c r="AD116" s="150">
        <v>3.2091621787382598</v>
      </c>
      <c r="AE116" s="150">
        <v>1.1231623266492201</v>
      </c>
      <c r="AF116" s="150">
        <v>34.35</v>
      </c>
      <c r="AG116" s="150">
        <v>3.9607990164789102E-2</v>
      </c>
      <c r="AH116" s="150">
        <v>36.686999999999998</v>
      </c>
      <c r="AI116" s="150">
        <v>3.3517904816679098</v>
      </c>
      <c r="AJ116" s="150">
        <v>16047.6360000001</v>
      </c>
      <c r="AK116" s="150">
        <v>0.49324844244585098</v>
      </c>
      <c r="AL116" s="150">
        <v>21705034.366999999</v>
      </c>
      <c r="AM116" s="150">
        <v>1927.6672911000001</v>
      </c>
    </row>
    <row r="117" spans="1:39" ht="14.5" x14ac:dyDescent="0.35">
      <c r="A117" t="s">
        <v>268</v>
      </c>
      <c r="B117" s="150">
        <v>1786861.5</v>
      </c>
      <c r="C117" s="150">
        <v>0.34352125579301301</v>
      </c>
      <c r="D117" s="150">
        <v>1913908.45</v>
      </c>
      <c r="E117" s="150">
        <v>2.8988376120162702E-3</v>
      </c>
      <c r="F117" s="150">
        <v>0.58783235202992601</v>
      </c>
      <c r="G117" s="150">
        <v>46.157894736842103</v>
      </c>
      <c r="H117" s="150">
        <v>493.0455</v>
      </c>
      <c r="I117" s="150">
        <v>145.32400000000001</v>
      </c>
      <c r="J117" s="150">
        <v>-183.3475</v>
      </c>
      <c r="K117" s="150">
        <v>13377.4401301324</v>
      </c>
      <c r="L117" s="150">
        <v>3563.7289240499999</v>
      </c>
      <c r="M117" s="150">
        <v>5107.08606646116</v>
      </c>
      <c r="N117" s="150">
        <v>0.93698510236441102</v>
      </c>
      <c r="O117" s="150">
        <v>0.18275738059218999</v>
      </c>
      <c r="P117" s="150">
        <v>2.9190769967929402E-2</v>
      </c>
      <c r="Q117" s="150">
        <v>9334.7888994035093</v>
      </c>
      <c r="R117" s="150">
        <v>242.029</v>
      </c>
      <c r="S117" s="150">
        <v>59530.532560147702</v>
      </c>
      <c r="T117" s="150">
        <v>12.492511227993299</v>
      </c>
      <c r="U117" s="150">
        <v>14.7243880859318</v>
      </c>
      <c r="V117" s="150">
        <v>32.554499999999997</v>
      </c>
      <c r="W117" s="150">
        <v>109.46962552181699</v>
      </c>
      <c r="X117" s="150">
        <v>0.11330788967078</v>
      </c>
      <c r="Y117" s="150">
        <v>0.16284815631470201</v>
      </c>
      <c r="Z117" s="150">
        <v>0.28077563181466297</v>
      </c>
      <c r="AA117" s="150">
        <v>169.82972411722901</v>
      </c>
      <c r="AB117" s="150">
        <v>7.7699285326119698</v>
      </c>
      <c r="AC117" s="150">
        <v>1.6125831865427001</v>
      </c>
      <c r="AD117" s="150">
        <v>3.4304654831219601</v>
      </c>
      <c r="AE117" s="150">
        <v>0.87907290948132699</v>
      </c>
      <c r="AF117" s="150">
        <v>11.421052631578901</v>
      </c>
      <c r="AG117" s="150">
        <v>9.8967817956382001E-2</v>
      </c>
      <c r="AH117" s="150">
        <v>113.98789473684199</v>
      </c>
      <c r="AI117" s="150">
        <v>2.9118566667443599</v>
      </c>
      <c r="AJ117" s="150">
        <v>140446.60649999999</v>
      </c>
      <c r="AK117" s="150">
        <v>0.73397004472641003</v>
      </c>
      <c r="AL117" s="150">
        <v>47673570.321500003</v>
      </c>
      <c r="AM117" s="150">
        <v>3563.7289240499999</v>
      </c>
    </row>
    <row r="118" spans="1:39" ht="14.5" x14ac:dyDescent="0.35">
      <c r="A118" t="s">
        <v>270</v>
      </c>
      <c r="B118" s="150">
        <v>2093285.8</v>
      </c>
      <c r="C118" s="150">
        <v>0.387182908478027</v>
      </c>
      <c r="D118" s="150">
        <v>2190523.5</v>
      </c>
      <c r="E118" s="150">
        <v>2.8028585082392702E-3</v>
      </c>
      <c r="F118" s="150">
        <v>0.75810771664504295</v>
      </c>
      <c r="G118" s="150">
        <v>149.25</v>
      </c>
      <c r="H118" s="150">
        <v>273.23200000000003</v>
      </c>
      <c r="I118" s="150">
        <v>0.35</v>
      </c>
      <c r="J118" s="150">
        <v>-28.992000000000001</v>
      </c>
      <c r="K118" s="150">
        <v>11339.0903133252</v>
      </c>
      <c r="L118" s="150">
        <v>6974.7963498500003</v>
      </c>
      <c r="M118" s="150">
        <v>8778.9164353417109</v>
      </c>
      <c r="N118" s="150">
        <v>0.37531555785227999</v>
      </c>
      <c r="O118" s="150">
        <v>0.129578352028792</v>
      </c>
      <c r="P118" s="150">
        <v>2.7474033647465701E-2</v>
      </c>
      <c r="Q118" s="150">
        <v>9008.83911021321</v>
      </c>
      <c r="R118" s="150">
        <v>430.68650000000002</v>
      </c>
      <c r="S118" s="150">
        <v>65478.663373474701</v>
      </c>
      <c r="T118" s="150">
        <v>13.9399540036662</v>
      </c>
      <c r="U118" s="150">
        <v>16.194601757542902</v>
      </c>
      <c r="V118" s="150">
        <v>39.837000000000003</v>
      </c>
      <c r="W118" s="150">
        <v>175.083373493235</v>
      </c>
      <c r="X118" s="150">
        <v>0.118691729307094</v>
      </c>
      <c r="Y118" s="150">
        <v>0.150904601202385</v>
      </c>
      <c r="Z118" s="150">
        <v>0.27488108165553798</v>
      </c>
      <c r="AA118" s="150">
        <v>143.452482311045</v>
      </c>
      <c r="AB118" s="150">
        <v>6.5308415131109898</v>
      </c>
      <c r="AC118" s="150">
        <v>1.2902882959039099</v>
      </c>
      <c r="AD118" s="150">
        <v>3.4353051108745598</v>
      </c>
      <c r="AE118" s="150">
        <v>0.87517742118261499</v>
      </c>
      <c r="AF118" s="150">
        <v>31.45</v>
      </c>
      <c r="AG118" s="150">
        <v>8.0769113139520302E-2</v>
      </c>
      <c r="AH118" s="150">
        <v>119.3845</v>
      </c>
      <c r="AI118" s="150">
        <v>3.3022036174148801</v>
      </c>
      <c r="AJ118" s="150">
        <v>163248.79800000001</v>
      </c>
      <c r="AK118" s="150">
        <v>0.46637566383536599</v>
      </c>
      <c r="AL118" s="150">
        <v>79087845.728</v>
      </c>
      <c r="AM118" s="150">
        <v>6974.7963498500003</v>
      </c>
    </row>
    <row r="119" spans="1:39" ht="14.5" x14ac:dyDescent="0.35">
      <c r="A119" t="s">
        <v>271</v>
      </c>
      <c r="B119" s="150">
        <v>-15514.190476190501</v>
      </c>
      <c r="C119" s="150">
        <v>0.30720969849060098</v>
      </c>
      <c r="D119" s="150">
        <v>-8769.7142857142899</v>
      </c>
      <c r="E119" s="150">
        <v>4.7069100783752897E-3</v>
      </c>
      <c r="F119" s="150">
        <v>0.73576161278556795</v>
      </c>
      <c r="G119" s="150">
        <v>55.55</v>
      </c>
      <c r="H119" s="150">
        <v>73.779523809523795</v>
      </c>
      <c r="I119" s="150">
        <v>0</v>
      </c>
      <c r="J119" s="150">
        <v>-51.319047619047602</v>
      </c>
      <c r="K119" s="150">
        <v>10715.097442308201</v>
      </c>
      <c r="L119" s="150">
        <v>2468.0363746666699</v>
      </c>
      <c r="M119" s="150">
        <v>3051.3077302341298</v>
      </c>
      <c r="N119" s="150">
        <v>0.48259522914153502</v>
      </c>
      <c r="O119" s="150">
        <v>0.15245339146277601</v>
      </c>
      <c r="P119" s="150">
        <v>2.0040327464597101E-2</v>
      </c>
      <c r="Q119" s="150">
        <v>8666.8578143329705</v>
      </c>
      <c r="R119" s="150">
        <v>153.61428571428601</v>
      </c>
      <c r="S119" s="150">
        <v>60066.490973061802</v>
      </c>
      <c r="T119" s="150">
        <v>14.301125267367199</v>
      </c>
      <c r="U119" s="150">
        <v>16.066450872004701</v>
      </c>
      <c r="V119" s="150">
        <v>18.320952380952399</v>
      </c>
      <c r="W119" s="150">
        <v>134.71113964755401</v>
      </c>
      <c r="X119" s="150">
        <v>0.116754120148213</v>
      </c>
      <c r="Y119" s="150">
        <v>0.158860470716394</v>
      </c>
      <c r="Z119" s="150">
        <v>0.28925088130527798</v>
      </c>
      <c r="AA119" s="150">
        <v>166.013818541261</v>
      </c>
      <c r="AB119" s="150">
        <v>5.6639064450516603</v>
      </c>
      <c r="AC119" s="150">
        <v>1.29454652684341</v>
      </c>
      <c r="AD119" s="150">
        <v>3.0049232830456298</v>
      </c>
      <c r="AE119" s="150">
        <v>1.18551910335371</v>
      </c>
      <c r="AF119" s="150">
        <v>45.047619047619101</v>
      </c>
      <c r="AG119" s="150">
        <v>2.5232476244419801E-2</v>
      </c>
      <c r="AH119" s="150">
        <v>32.545714285714297</v>
      </c>
      <c r="AI119" s="150">
        <v>3.17124252556598</v>
      </c>
      <c r="AJ119" s="150">
        <v>1398.1419047618999</v>
      </c>
      <c r="AK119" s="150">
        <v>0.49016464761690098</v>
      </c>
      <c r="AL119" s="150">
        <v>26445250.245714299</v>
      </c>
      <c r="AM119" s="150">
        <v>2468.0363746666699</v>
      </c>
    </row>
    <row r="120" spans="1:39" ht="14.5" x14ac:dyDescent="0.35">
      <c r="A120" t="s">
        <v>273</v>
      </c>
      <c r="B120" s="150">
        <v>423442.7</v>
      </c>
      <c r="C120" s="150">
        <v>0.33279656658488799</v>
      </c>
      <c r="D120" s="150">
        <v>445488.8</v>
      </c>
      <c r="E120" s="150">
        <v>4.5373292174113898E-3</v>
      </c>
      <c r="F120" s="150">
        <v>0.73771416106026699</v>
      </c>
      <c r="G120" s="150">
        <v>41.8333333333333</v>
      </c>
      <c r="H120" s="150">
        <v>52.798999999999999</v>
      </c>
      <c r="I120" s="150">
        <v>0</v>
      </c>
      <c r="J120" s="150">
        <v>12.324</v>
      </c>
      <c r="K120" s="150">
        <v>10701.948775776</v>
      </c>
      <c r="L120" s="150">
        <v>2056.7862447000002</v>
      </c>
      <c r="M120" s="150">
        <v>2476.4895463969601</v>
      </c>
      <c r="N120" s="150">
        <v>0.40506226008989998</v>
      </c>
      <c r="O120" s="150">
        <v>0.13737489538744599</v>
      </c>
      <c r="P120" s="150">
        <v>2.1856796721507199E-2</v>
      </c>
      <c r="Q120" s="150">
        <v>8888.2349879185404</v>
      </c>
      <c r="R120" s="150">
        <v>129.126</v>
      </c>
      <c r="S120" s="150">
        <v>59760.251142295099</v>
      </c>
      <c r="T120" s="150">
        <v>14.4630051267754</v>
      </c>
      <c r="U120" s="150">
        <v>15.928521325681899</v>
      </c>
      <c r="V120" s="150">
        <v>15.198</v>
      </c>
      <c r="W120" s="150">
        <v>135.33269145282301</v>
      </c>
      <c r="X120" s="150">
        <v>0.114282823791632</v>
      </c>
      <c r="Y120" s="150">
        <v>0.16864618540707299</v>
      </c>
      <c r="Z120" s="150">
        <v>0.28922071104953001</v>
      </c>
      <c r="AA120" s="150">
        <v>153.90036315911399</v>
      </c>
      <c r="AB120" s="150">
        <v>6.1360666000821702</v>
      </c>
      <c r="AC120" s="150">
        <v>1.43111347170335</v>
      </c>
      <c r="AD120" s="150">
        <v>3.1777282913399798</v>
      </c>
      <c r="AE120" s="150">
        <v>1.20093851624354</v>
      </c>
      <c r="AF120" s="150">
        <v>46.5</v>
      </c>
      <c r="AG120" s="150">
        <v>3.8672432739682197E-2</v>
      </c>
      <c r="AH120" s="150">
        <v>26.047999999999998</v>
      </c>
      <c r="AI120" s="150">
        <v>3.4145932308574301</v>
      </c>
      <c r="AJ120" s="150">
        <v>3977.9559999998901</v>
      </c>
      <c r="AK120" s="150">
        <v>0.46151057921410998</v>
      </c>
      <c r="AL120" s="150">
        <v>22011621.033500001</v>
      </c>
      <c r="AM120" s="150">
        <v>2056.7862447000002</v>
      </c>
    </row>
    <row r="121" spans="1:39" ht="14.5" x14ac:dyDescent="0.35">
      <c r="A121" t="s">
        <v>275</v>
      </c>
      <c r="B121" s="150">
        <v>914545.85</v>
      </c>
      <c r="C121" s="150">
        <v>0.29975186770459999</v>
      </c>
      <c r="D121" s="150">
        <v>840971.4</v>
      </c>
      <c r="E121" s="150">
        <v>2.24746641439384E-3</v>
      </c>
      <c r="F121" s="150">
        <v>0.67511910930961605</v>
      </c>
      <c r="G121" s="150">
        <v>33.421052631578902</v>
      </c>
      <c r="H121" s="150">
        <v>163.41200000000001</v>
      </c>
      <c r="I121" s="150">
        <v>12.082000000000001</v>
      </c>
      <c r="J121" s="150">
        <v>-136.53049999999999</v>
      </c>
      <c r="K121" s="150">
        <v>12438.2359066547</v>
      </c>
      <c r="L121" s="150">
        <v>2412.7901674499999</v>
      </c>
      <c r="M121" s="150">
        <v>3381.83336304468</v>
      </c>
      <c r="N121" s="150">
        <v>0.88071082428432301</v>
      </c>
      <c r="O121" s="150">
        <v>0.16781023191002001</v>
      </c>
      <c r="P121" s="150">
        <v>9.5929597037698704E-3</v>
      </c>
      <c r="Q121" s="150">
        <v>8874.1372132484794</v>
      </c>
      <c r="R121" s="150">
        <v>163.23099999999999</v>
      </c>
      <c r="S121" s="150">
        <v>57505.959875881403</v>
      </c>
      <c r="T121" s="150">
        <v>13.884923819617599</v>
      </c>
      <c r="U121" s="150">
        <v>14.781445726914599</v>
      </c>
      <c r="V121" s="150">
        <v>20.9175</v>
      </c>
      <c r="W121" s="150">
        <v>115.347922430979</v>
      </c>
      <c r="X121" s="150">
        <v>0.115160173839397</v>
      </c>
      <c r="Y121" s="150">
        <v>0.183175295978008</v>
      </c>
      <c r="Z121" s="150">
        <v>0.30166284202375598</v>
      </c>
      <c r="AA121" s="150">
        <v>179.413094366802</v>
      </c>
      <c r="AB121" s="150">
        <v>7.0845249530390397</v>
      </c>
      <c r="AC121" s="150">
        <v>1.5122115306761399</v>
      </c>
      <c r="AD121" s="150">
        <v>3.1756641266993602</v>
      </c>
      <c r="AE121" s="150">
        <v>1.05833950291523</v>
      </c>
      <c r="AF121" s="150">
        <v>15.25</v>
      </c>
      <c r="AG121" s="150">
        <v>4.4217000606640897E-2</v>
      </c>
      <c r="AH121" s="150">
        <v>99.665000000000006</v>
      </c>
      <c r="AI121" s="150">
        <v>2.9666481618343199</v>
      </c>
      <c r="AJ121" s="150">
        <v>-13567.9100000006</v>
      </c>
      <c r="AK121" s="150">
        <v>0.69608426809563495</v>
      </c>
      <c r="AL121" s="150">
        <v>30010853.296</v>
      </c>
      <c r="AM121" s="150">
        <v>2412.7901674499999</v>
      </c>
    </row>
    <row r="122" spans="1:39" ht="14.5" x14ac:dyDescent="0.35">
      <c r="A122" t="s">
        <v>276</v>
      </c>
      <c r="B122" s="150">
        <v>1365231.35</v>
      </c>
      <c r="C122" s="150">
        <v>0.34667597880926199</v>
      </c>
      <c r="D122" s="150">
        <v>1308774.05</v>
      </c>
      <c r="E122" s="150">
        <v>1.7961189883066999E-3</v>
      </c>
      <c r="F122" s="150">
        <v>0.73039047239259003</v>
      </c>
      <c r="G122" s="150">
        <v>122.7</v>
      </c>
      <c r="H122" s="150">
        <v>264.45350000000002</v>
      </c>
      <c r="I122" s="150">
        <v>50.564500000000002</v>
      </c>
      <c r="J122" s="150">
        <v>-29.813500000000001</v>
      </c>
      <c r="K122" s="150">
        <v>11957.4225778338</v>
      </c>
      <c r="L122" s="150">
        <v>4993.4423124499999</v>
      </c>
      <c r="M122" s="150">
        <v>6373.54919788401</v>
      </c>
      <c r="N122" s="150">
        <v>0.53710774326220001</v>
      </c>
      <c r="O122" s="150">
        <v>0.15889038792374</v>
      </c>
      <c r="P122" s="150">
        <v>4.8118404542478801E-2</v>
      </c>
      <c r="Q122" s="150">
        <v>9368.2025499737301</v>
      </c>
      <c r="R122" s="150">
        <v>310.1035</v>
      </c>
      <c r="S122" s="150">
        <v>64302.689069939603</v>
      </c>
      <c r="T122" s="150">
        <v>13.4160046565098</v>
      </c>
      <c r="U122" s="150">
        <v>16.1025022692424</v>
      </c>
      <c r="V122" s="150">
        <v>34.831499999999998</v>
      </c>
      <c r="W122" s="150">
        <v>143.35995614458199</v>
      </c>
      <c r="X122" s="150">
        <v>0.118982105896459</v>
      </c>
      <c r="Y122" s="150">
        <v>0.159016035832727</v>
      </c>
      <c r="Z122" s="150">
        <v>0.28418789071199002</v>
      </c>
      <c r="AA122" s="150">
        <v>149.55671924716501</v>
      </c>
      <c r="AB122" s="150">
        <v>7.1991906284235503</v>
      </c>
      <c r="AC122" s="150">
        <v>1.3133170320654199</v>
      </c>
      <c r="AD122" s="150">
        <v>3.3659074433098399</v>
      </c>
      <c r="AE122" s="150">
        <v>0.87393120744817498</v>
      </c>
      <c r="AF122" s="150">
        <v>25.05</v>
      </c>
      <c r="AG122" s="150">
        <v>0.1068160580625</v>
      </c>
      <c r="AH122" s="150">
        <v>125.7975</v>
      </c>
      <c r="AI122" s="150">
        <v>3.19557390590598</v>
      </c>
      <c r="AJ122" s="150">
        <v>98999.118947368595</v>
      </c>
      <c r="AK122" s="150">
        <v>0.51319184813643504</v>
      </c>
      <c r="AL122" s="150">
        <v>59708699.847999997</v>
      </c>
      <c r="AM122" s="150">
        <v>4993.4423124499999</v>
      </c>
    </row>
    <row r="123" spans="1:39" ht="14.5" x14ac:dyDescent="0.35">
      <c r="A123" t="s">
        <v>277</v>
      </c>
      <c r="B123" s="150">
        <v>444340.1</v>
      </c>
      <c r="C123" s="150">
        <v>0.296465233546371</v>
      </c>
      <c r="D123" s="150">
        <v>432747.3</v>
      </c>
      <c r="E123" s="150">
        <v>2.6280932181319402E-3</v>
      </c>
      <c r="F123" s="150">
        <v>0.65622624850295697</v>
      </c>
      <c r="G123" s="150">
        <v>44.5555555555556</v>
      </c>
      <c r="H123" s="150">
        <v>231.77250000000001</v>
      </c>
      <c r="I123" s="150">
        <v>21.747</v>
      </c>
      <c r="J123" s="150">
        <v>-239.5155</v>
      </c>
      <c r="K123" s="150">
        <v>12492.7989846854</v>
      </c>
      <c r="L123" s="150">
        <v>2843.3764692</v>
      </c>
      <c r="M123" s="150">
        <v>3988.2684276116402</v>
      </c>
      <c r="N123" s="150">
        <v>0.86999912538700797</v>
      </c>
      <c r="O123" s="150">
        <v>0.17456962717626201</v>
      </c>
      <c r="P123" s="150">
        <v>1.35843991882185E-2</v>
      </c>
      <c r="Q123" s="150">
        <v>8906.5546394960402</v>
      </c>
      <c r="R123" s="150">
        <v>192.67099999999999</v>
      </c>
      <c r="S123" s="150">
        <v>57582.0652874589</v>
      </c>
      <c r="T123" s="150">
        <v>13.3888857171032</v>
      </c>
      <c r="U123" s="150">
        <v>14.757677435628599</v>
      </c>
      <c r="V123" s="150">
        <v>22.983000000000001</v>
      </c>
      <c r="W123" s="150">
        <v>123.71650651351</v>
      </c>
      <c r="X123" s="150">
        <v>0.114609304061951</v>
      </c>
      <c r="Y123" s="150">
        <v>0.17608253886344299</v>
      </c>
      <c r="Z123" s="150">
        <v>0.29480248583570601</v>
      </c>
      <c r="AA123" s="150">
        <v>181.670842955712</v>
      </c>
      <c r="AB123" s="150">
        <v>6.8549013161333496</v>
      </c>
      <c r="AC123" s="150">
        <v>1.4407623665543501</v>
      </c>
      <c r="AD123" s="150">
        <v>2.66175703879482</v>
      </c>
      <c r="AE123" s="150">
        <v>1.1701751980472299</v>
      </c>
      <c r="AF123" s="150">
        <v>24.684210526315798</v>
      </c>
      <c r="AG123" s="150">
        <v>5.1089604548209003E-2</v>
      </c>
      <c r="AH123" s="150">
        <v>88.013684210526307</v>
      </c>
      <c r="AI123" s="150">
        <v>2.9614242180738199</v>
      </c>
      <c r="AJ123" s="150">
        <v>31169.6145000004</v>
      </c>
      <c r="AK123" s="150">
        <v>0.69638939608279704</v>
      </c>
      <c r="AL123" s="150">
        <v>35521730.667499997</v>
      </c>
      <c r="AM123" s="150">
        <v>2843.3764692</v>
      </c>
    </row>
    <row r="124" spans="1:39" ht="14.5" x14ac:dyDescent="0.35">
      <c r="A124" t="s">
        <v>278</v>
      </c>
      <c r="B124" s="150">
        <v>458091.1</v>
      </c>
      <c r="C124" s="150">
        <v>0.29189526071920702</v>
      </c>
      <c r="D124" s="150">
        <v>463296.45</v>
      </c>
      <c r="E124" s="150">
        <v>6.0625086146142704E-3</v>
      </c>
      <c r="F124" s="150">
        <v>0.73566829017438895</v>
      </c>
      <c r="G124" s="150">
        <v>30.2222222222222</v>
      </c>
      <c r="H124" s="150">
        <v>59.486499999999999</v>
      </c>
      <c r="I124" s="150">
        <v>0</v>
      </c>
      <c r="J124" s="150">
        <v>101.521</v>
      </c>
      <c r="K124" s="150">
        <v>11865.0098412444</v>
      </c>
      <c r="L124" s="150">
        <v>1884.8152928</v>
      </c>
      <c r="M124" s="150">
        <v>2374.66159850439</v>
      </c>
      <c r="N124" s="150">
        <v>0.53931946407857601</v>
      </c>
      <c r="O124" s="150">
        <v>0.15405027023558299</v>
      </c>
      <c r="P124" s="150">
        <v>2.4031540768491799E-2</v>
      </c>
      <c r="Q124" s="150">
        <v>9417.4900592509093</v>
      </c>
      <c r="R124" s="150">
        <v>124.69</v>
      </c>
      <c r="S124" s="150">
        <v>62137.495901836599</v>
      </c>
      <c r="T124" s="150">
        <v>14.489534044430201</v>
      </c>
      <c r="U124" s="150">
        <v>15.1160100473173</v>
      </c>
      <c r="V124" s="150">
        <v>14.079499999999999</v>
      </c>
      <c r="W124" s="150">
        <v>133.86947638765599</v>
      </c>
      <c r="X124" s="150">
        <v>0.113146488365198</v>
      </c>
      <c r="Y124" s="150">
        <v>0.15941918594281601</v>
      </c>
      <c r="Z124" s="150">
        <v>0.28673239273222101</v>
      </c>
      <c r="AA124" s="150">
        <v>187.21542707550799</v>
      </c>
      <c r="AB124" s="150">
        <v>5.6198474848136604</v>
      </c>
      <c r="AC124" s="150">
        <v>1.20589702621246</v>
      </c>
      <c r="AD124" s="150">
        <v>2.8841002815512402</v>
      </c>
      <c r="AE124" s="150">
        <v>0.78492082464954704</v>
      </c>
      <c r="AF124" s="150">
        <v>10.1</v>
      </c>
      <c r="AG124" s="150">
        <v>8.1567806171342697E-2</v>
      </c>
      <c r="AH124" s="150">
        <v>68.840500000000006</v>
      </c>
      <c r="AI124" s="150">
        <v>3.4764697817585599</v>
      </c>
      <c r="AJ124" s="150">
        <v>-31228.233157894902</v>
      </c>
      <c r="AK124" s="150">
        <v>0.48068311645698503</v>
      </c>
      <c r="AL124" s="150">
        <v>22363351.998</v>
      </c>
      <c r="AM124" s="150">
        <v>1884.8152928</v>
      </c>
    </row>
    <row r="125" spans="1:39" ht="14.5" x14ac:dyDescent="0.35">
      <c r="A125" t="s">
        <v>279</v>
      </c>
      <c r="B125" s="150">
        <v>-770554.05</v>
      </c>
      <c r="C125" s="150">
        <v>0.34146158054430598</v>
      </c>
      <c r="D125" s="150">
        <v>-786648.75</v>
      </c>
      <c r="E125" s="150">
        <v>4.26081484123638E-3</v>
      </c>
      <c r="F125" s="150">
        <v>0.81219762700110798</v>
      </c>
      <c r="G125" s="150">
        <v>42.7222222222222</v>
      </c>
      <c r="H125" s="150">
        <v>43.398499999999999</v>
      </c>
      <c r="I125" s="150">
        <v>0</v>
      </c>
      <c r="J125" s="150">
        <v>-4.8210000000000104</v>
      </c>
      <c r="K125" s="150">
        <v>12328.797008085699</v>
      </c>
      <c r="L125" s="150">
        <v>3455.3379062499998</v>
      </c>
      <c r="M125" s="150">
        <v>4026.7629753536598</v>
      </c>
      <c r="N125" s="150">
        <v>0.14448137697242</v>
      </c>
      <c r="O125" s="150">
        <v>0.116106384002078</v>
      </c>
      <c r="P125" s="150">
        <v>1.42130574584814E-2</v>
      </c>
      <c r="Q125" s="150">
        <v>10579.256812789799</v>
      </c>
      <c r="R125" s="150">
        <v>209.77</v>
      </c>
      <c r="S125" s="150">
        <v>72460.602557563005</v>
      </c>
      <c r="T125" s="150">
        <v>15.0946274491109</v>
      </c>
      <c r="U125" s="150">
        <v>16.4720308254279</v>
      </c>
      <c r="V125" s="150">
        <v>21.0825</v>
      </c>
      <c r="W125" s="150">
        <v>163.89602306415301</v>
      </c>
      <c r="X125" s="150">
        <v>0.116179427498074</v>
      </c>
      <c r="Y125" s="150">
        <v>0.15138136044339401</v>
      </c>
      <c r="Z125" s="150">
        <v>0.27351484169934598</v>
      </c>
      <c r="AA125" s="150">
        <v>165.95301691414701</v>
      </c>
      <c r="AB125" s="150">
        <v>6.5156994970996598</v>
      </c>
      <c r="AC125" s="150">
        <v>1.4069826406736701</v>
      </c>
      <c r="AD125" s="150">
        <v>3.5349066846289499</v>
      </c>
      <c r="AE125" s="150">
        <v>0.79079954975261701</v>
      </c>
      <c r="AF125" s="150">
        <v>16.850000000000001</v>
      </c>
      <c r="AG125" s="150">
        <v>0.144726033826447</v>
      </c>
      <c r="AH125" s="150">
        <v>105.155789473684</v>
      </c>
      <c r="AI125" s="150">
        <v>4.5975637252303896</v>
      </c>
      <c r="AJ125" s="150">
        <v>-10031.139999999699</v>
      </c>
      <c r="AK125" s="150">
        <v>0.31941642079934202</v>
      </c>
      <c r="AL125" s="150">
        <v>42600159.640500002</v>
      </c>
      <c r="AM125" s="150">
        <v>3455.3379062499998</v>
      </c>
    </row>
    <row r="126" spans="1:39" ht="14.5" x14ac:dyDescent="0.35">
      <c r="A126" t="s">
        <v>280</v>
      </c>
      <c r="B126" s="150">
        <v>556931.5</v>
      </c>
      <c r="C126" s="150">
        <v>0.32012936056678298</v>
      </c>
      <c r="D126" s="150">
        <v>550539.65</v>
      </c>
      <c r="E126" s="150">
        <v>4.1196897684449198E-3</v>
      </c>
      <c r="F126" s="150">
        <v>0.66359032039180599</v>
      </c>
      <c r="G126" s="150">
        <v>22.8333333333333</v>
      </c>
      <c r="H126" s="150">
        <v>140.274</v>
      </c>
      <c r="I126" s="150">
        <v>21.170999999999999</v>
      </c>
      <c r="J126" s="150">
        <v>-69.966500000000096</v>
      </c>
      <c r="K126" s="150">
        <v>12541.3024890505</v>
      </c>
      <c r="L126" s="150">
        <v>1992.9135511500001</v>
      </c>
      <c r="M126" s="150">
        <v>2748.4688465107602</v>
      </c>
      <c r="N126" s="150">
        <v>0.88658369472696297</v>
      </c>
      <c r="O126" s="150">
        <v>0.172942369452562</v>
      </c>
      <c r="P126" s="150">
        <v>3.1928342457846398E-2</v>
      </c>
      <c r="Q126" s="150">
        <v>9093.6929160503696</v>
      </c>
      <c r="R126" s="150">
        <v>134.94749999999999</v>
      </c>
      <c r="S126" s="150">
        <v>59196.225002315703</v>
      </c>
      <c r="T126" s="150">
        <v>13.031364048982001</v>
      </c>
      <c r="U126" s="150">
        <v>14.7680657377869</v>
      </c>
      <c r="V126" s="150">
        <v>17.236000000000001</v>
      </c>
      <c r="W126" s="150">
        <v>115.625060985728</v>
      </c>
      <c r="X126" s="150">
        <v>0.113792031472493</v>
      </c>
      <c r="Y126" s="150">
        <v>0.16467370024835701</v>
      </c>
      <c r="Z126" s="150">
        <v>0.28296522240396699</v>
      </c>
      <c r="AA126" s="150">
        <v>179.68471326483899</v>
      </c>
      <c r="AB126" s="150">
        <v>6.7972029351897403</v>
      </c>
      <c r="AC126" s="150">
        <v>1.56924806637101</v>
      </c>
      <c r="AD126" s="150">
        <v>3.1363806433524402</v>
      </c>
      <c r="AE126" s="150">
        <v>0.88059164924253996</v>
      </c>
      <c r="AF126" s="150">
        <v>10.473684210526301</v>
      </c>
      <c r="AG126" s="150">
        <v>0.11201677652255999</v>
      </c>
      <c r="AH126" s="150">
        <v>93.577368421052597</v>
      </c>
      <c r="AI126" s="150">
        <v>2.9031641341447401</v>
      </c>
      <c r="AJ126" s="150">
        <v>19685.145000000299</v>
      </c>
      <c r="AK126" s="150">
        <v>0.66720698073734597</v>
      </c>
      <c r="AL126" s="150">
        <v>24993731.679499999</v>
      </c>
      <c r="AM126" s="150">
        <v>1992.9135511500001</v>
      </c>
    </row>
    <row r="127" spans="1:39" ht="14.5" x14ac:dyDescent="0.35">
      <c r="A127" t="s">
        <v>281</v>
      </c>
      <c r="B127" s="150">
        <v>307342.38095238101</v>
      </c>
      <c r="C127" s="150">
        <v>0.39394225256158999</v>
      </c>
      <c r="D127" s="150">
        <v>277867.61904761899</v>
      </c>
      <c r="E127" s="150">
        <v>3.6149910830497998E-3</v>
      </c>
      <c r="F127" s="150">
        <v>0.72854697129520696</v>
      </c>
      <c r="G127" s="150">
        <v>52.55</v>
      </c>
      <c r="H127" s="150">
        <v>40.589047619047598</v>
      </c>
      <c r="I127" s="150">
        <v>0</v>
      </c>
      <c r="J127" s="150">
        <v>9.2909523809523495</v>
      </c>
      <c r="K127" s="150">
        <v>10804.830918803</v>
      </c>
      <c r="L127" s="150">
        <v>2033.4389655238101</v>
      </c>
      <c r="M127" s="150">
        <v>2473.46224501596</v>
      </c>
      <c r="N127" s="150">
        <v>0.41988985773784399</v>
      </c>
      <c r="O127" s="150">
        <v>0.14876302624237001</v>
      </c>
      <c r="P127" s="150">
        <v>6.8082396123059904E-3</v>
      </c>
      <c r="Q127" s="150">
        <v>8882.6761962759192</v>
      </c>
      <c r="R127" s="150">
        <v>127.461904761905</v>
      </c>
      <c r="S127" s="150">
        <v>58666.981843314599</v>
      </c>
      <c r="T127" s="150">
        <v>14.530952292001301</v>
      </c>
      <c r="U127" s="150">
        <v>15.9533075339037</v>
      </c>
      <c r="V127" s="150">
        <v>14.5942857142857</v>
      </c>
      <c r="W127" s="150">
        <v>139.33117422344</v>
      </c>
      <c r="X127" s="150">
        <v>0.116279466554188</v>
      </c>
      <c r="Y127" s="150">
        <v>0.16860150003621199</v>
      </c>
      <c r="Z127" s="150">
        <v>0.29452574309636698</v>
      </c>
      <c r="AA127" s="150">
        <v>166.63380234743499</v>
      </c>
      <c r="AB127" s="150">
        <v>5.7486724652606496</v>
      </c>
      <c r="AC127" s="150">
        <v>1.3719960810232901</v>
      </c>
      <c r="AD127" s="150">
        <v>2.7656195436161499</v>
      </c>
      <c r="AE127" s="150">
        <v>1.2237099476998501</v>
      </c>
      <c r="AF127" s="150">
        <v>83</v>
      </c>
      <c r="AG127" s="150">
        <v>2.06252012482467E-2</v>
      </c>
      <c r="AH127" s="150">
        <v>14.1580952380952</v>
      </c>
      <c r="AI127" s="150">
        <v>3.52537845516592</v>
      </c>
      <c r="AJ127" s="150">
        <v>-31606.5742857142</v>
      </c>
      <c r="AK127" s="150">
        <v>0.49609574734423501</v>
      </c>
      <c r="AL127" s="150">
        <v>21970964.2061905</v>
      </c>
      <c r="AM127" s="150">
        <v>2033.4389655238101</v>
      </c>
    </row>
    <row r="128" spans="1:39" ht="14.5" x14ac:dyDescent="0.35">
      <c r="A128" t="s">
        <v>283</v>
      </c>
      <c r="B128" s="150">
        <v>337443.55</v>
      </c>
      <c r="C128" s="150">
        <v>0.34965511802985499</v>
      </c>
      <c r="D128" s="150">
        <v>306573.59999999998</v>
      </c>
      <c r="E128" s="150">
        <v>3.1194519629325298E-3</v>
      </c>
      <c r="F128" s="150">
        <v>0.71683985119507498</v>
      </c>
      <c r="G128" s="150">
        <v>48.789473684210499</v>
      </c>
      <c r="H128" s="150">
        <v>70.836500000000001</v>
      </c>
      <c r="I128" s="150">
        <v>0</v>
      </c>
      <c r="J128" s="150">
        <v>-39.354500000000002</v>
      </c>
      <c r="K128" s="150">
        <v>11103.979505192399</v>
      </c>
      <c r="L128" s="150">
        <v>2251.8537611500001</v>
      </c>
      <c r="M128" s="150">
        <v>2818.1125002663898</v>
      </c>
      <c r="N128" s="150">
        <v>0.51714039734324802</v>
      </c>
      <c r="O128" s="150">
        <v>0.16299139508178401</v>
      </c>
      <c r="P128" s="150">
        <v>1.7797105474350799E-2</v>
      </c>
      <c r="Q128" s="150">
        <v>8872.7962457625108</v>
      </c>
      <c r="R128" s="150">
        <v>145.85599999999999</v>
      </c>
      <c r="S128" s="150">
        <v>58812.9494672828</v>
      </c>
      <c r="T128" s="150">
        <v>14.0189639096095</v>
      </c>
      <c r="U128" s="150">
        <v>15.4388832900258</v>
      </c>
      <c r="V128" s="150">
        <v>17.465499999999999</v>
      </c>
      <c r="W128" s="150">
        <v>128.931537095989</v>
      </c>
      <c r="X128" s="150">
        <v>0.11576146171052699</v>
      </c>
      <c r="Y128" s="150">
        <v>0.16434410309381001</v>
      </c>
      <c r="Z128" s="150">
        <v>0.29503841762223298</v>
      </c>
      <c r="AA128" s="150">
        <v>168.69228213381101</v>
      </c>
      <c r="AB128" s="150">
        <v>5.9000702423866498</v>
      </c>
      <c r="AC128" s="150">
        <v>1.2695099880788301</v>
      </c>
      <c r="AD128" s="150">
        <v>3.1557829427856099</v>
      </c>
      <c r="AE128" s="150">
        <v>1.1398864351931199</v>
      </c>
      <c r="AF128" s="150">
        <v>34.25</v>
      </c>
      <c r="AG128" s="150">
        <v>3.07448444176526E-2</v>
      </c>
      <c r="AH128" s="150">
        <v>39.426499999999997</v>
      </c>
      <c r="AI128" s="150">
        <v>3.17976737436509</v>
      </c>
      <c r="AJ128" s="150">
        <v>-13963.058499999799</v>
      </c>
      <c r="AK128" s="150">
        <v>0.50700166716335004</v>
      </c>
      <c r="AL128" s="150">
        <v>25004538.012499999</v>
      </c>
      <c r="AM128" s="150">
        <v>2251.8537611500001</v>
      </c>
    </row>
    <row r="129" spans="1:39" ht="14.5" x14ac:dyDescent="0.35">
      <c r="A129" t="s">
        <v>284</v>
      </c>
      <c r="B129" s="150">
        <v>1362667.9</v>
      </c>
      <c r="C129" s="150">
        <v>0.28757481676305802</v>
      </c>
      <c r="D129" s="150">
        <v>1528669.65</v>
      </c>
      <c r="E129" s="150">
        <v>2.5498574310141701E-3</v>
      </c>
      <c r="F129" s="150">
        <v>0.58657518206817105</v>
      </c>
      <c r="G129" s="150">
        <v>50.157894736842103</v>
      </c>
      <c r="H129" s="150">
        <v>651.98350000000005</v>
      </c>
      <c r="I129" s="150">
        <v>261.4735</v>
      </c>
      <c r="J129" s="150">
        <v>-300.1395</v>
      </c>
      <c r="K129" s="150">
        <v>13892.7275571882</v>
      </c>
      <c r="L129" s="150">
        <v>3763.8187144499998</v>
      </c>
      <c r="M129" s="150">
        <v>5423.8126758465896</v>
      </c>
      <c r="N129" s="150">
        <v>0.92833412550811001</v>
      </c>
      <c r="O129" s="150">
        <v>0.18916701354837701</v>
      </c>
      <c r="P129" s="150">
        <v>4.0554261995667001E-2</v>
      </c>
      <c r="Q129" s="150">
        <v>9640.7658412240908</v>
      </c>
      <c r="R129" s="150">
        <v>265.74599999999998</v>
      </c>
      <c r="S129" s="150">
        <v>58915.612558608598</v>
      </c>
      <c r="T129" s="150">
        <v>11.501396069931401</v>
      </c>
      <c r="U129" s="150">
        <v>14.163218691720701</v>
      </c>
      <c r="V129" s="150">
        <v>38.487499999999997</v>
      </c>
      <c r="W129" s="150">
        <v>97.793276114322794</v>
      </c>
      <c r="X129" s="150">
        <v>0.11308132188775299</v>
      </c>
      <c r="Y129" s="150">
        <v>0.163708500177667</v>
      </c>
      <c r="Z129" s="150">
        <v>0.28460338070275298</v>
      </c>
      <c r="AA129" s="150">
        <v>178.34238334140599</v>
      </c>
      <c r="AB129" s="150">
        <v>7.8772117728697699</v>
      </c>
      <c r="AC129" s="150">
        <v>1.7059729900287299</v>
      </c>
      <c r="AD129" s="150">
        <v>3.5485745470678198</v>
      </c>
      <c r="AE129" s="150">
        <v>0.88449992626149998</v>
      </c>
      <c r="AF129" s="150">
        <v>14</v>
      </c>
      <c r="AG129" s="150">
        <v>0.13534733483779099</v>
      </c>
      <c r="AH129" s="150">
        <v>110.90105263157901</v>
      </c>
      <c r="AI129" s="150">
        <v>2.93062762811125</v>
      </c>
      <c r="AJ129" s="150">
        <v>207288.15599999999</v>
      </c>
      <c r="AK129" s="150">
        <v>0.730806466580179</v>
      </c>
      <c r="AL129" s="150">
        <v>52289707.9745</v>
      </c>
      <c r="AM129" s="150">
        <v>3763.8187144499998</v>
      </c>
    </row>
    <row r="130" spans="1:39" ht="14.5" x14ac:dyDescent="0.35">
      <c r="A130" t="s">
        <v>285</v>
      </c>
      <c r="B130" s="150">
        <v>729026.38095238095</v>
      </c>
      <c r="C130" s="150">
        <v>0.41182312049018599</v>
      </c>
      <c r="D130" s="150">
        <v>732549.28571428603</v>
      </c>
      <c r="E130" s="150">
        <v>3.1612509555111099E-3</v>
      </c>
      <c r="F130" s="150">
        <v>0.80041728230939102</v>
      </c>
      <c r="G130" s="150">
        <v>107.055555555556</v>
      </c>
      <c r="H130" s="150">
        <v>133.81095238095199</v>
      </c>
      <c r="I130" s="150">
        <v>0</v>
      </c>
      <c r="J130" s="150">
        <v>-18.771428571428601</v>
      </c>
      <c r="K130" s="150">
        <v>12821.826238751601</v>
      </c>
      <c r="L130" s="150">
        <v>6171.4978331904804</v>
      </c>
      <c r="M130" s="150">
        <v>7465.3889202601104</v>
      </c>
      <c r="N130" s="150">
        <v>0.24239681268953001</v>
      </c>
      <c r="O130" s="150">
        <v>0.13367404362272001</v>
      </c>
      <c r="P130" s="150">
        <v>4.7631967109928501E-2</v>
      </c>
      <c r="Q130" s="150">
        <v>10599.5646971924</v>
      </c>
      <c r="R130" s="150">
        <v>375.52</v>
      </c>
      <c r="S130" s="150">
        <v>74804.469969261598</v>
      </c>
      <c r="T130" s="150">
        <v>14.6913739931422</v>
      </c>
      <c r="U130" s="150">
        <v>16.434538328692199</v>
      </c>
      <c r="V130" s="150">
        <v>38.460952380952399</v>
      </c>
      <c r="W130" s="150">
        <v>160.461388788877</v>
      </c>
      <c r="X130" s="150">
        <v>0.116878126474287</v>
      </c>
      <c r="Y130" s="150">
        <v>0.15049186531210401</v>
      </c>
      <c r="Z130" s="150">
        <v>0.27561431572412298</v>
      </c>
      <c r="AA130" s="150">
        <v>165.67967607567999</v>
      </c>
      <c r="AB130" s="150">
        <v>7.0133056966764702</v>
      </c>
      <c r="AC130" s="150">
        <v>1.36267722729819</v>
      </c>
      <c r="AD130" s="150">
        <v>3.6628489250373302</v>
      </c>
      <c r="AE130" s="150">
        <v>0.84760784920695997</v>
      </c>
      <c r="AF130" s="150">
        <v>23.047619047619001</v>
      </c>
      <c r="AG130" s="150">
        <v>0.10968761436211</v>
      </c>
      <c r="AH130" s="150">
        <v>133.094210526316</v>
      </c>
      <c r="AI130" s="150">
        <v>4.03620242920086</v>
      </c>
      <c r="AJ130" s="150">
        <v>59686.2071428571</v>
      </c>
      <c r="AK130" s="150">
        <v>0.37119645135706097</v>
      </c>
      <c r="AL130" s="150">
        <v>79129872.849999994</v>
      </c>
      <c r="AM130" s="150">
        <v>6171.4978331904804</v>
      </c>
    </row>
    <row r="131" spans="1:39" ht="14.5" x14ac:dyDescent="0.35">
      <c r="A131" t="s">
        <v>286</v>
      </c>
      <c r="B131" s="150">
        <v>287490.25</v>
      </c>
      <c r="C131" s="150">
        <v>0.35222370365522399</v>
      </c>
      <c r="D131" s="150">
        <v>323371.95</v>
      </c>
      <c r="E131" s="150">
        <v>8.3871492163635104E-3</v>
      </c>
      <c r="F131" s="150">
        <v>0.74873709875758598</v>
      </c>
      <c r="G131" s="150">
        <v>37.764705882352899</v>
      </c>
      <c r="H131" s="150">
        <v>48.728999999999999</v>
      </c>
      <c r="I131" s="150">
        <v>0</v>
      </c>
      <c r="J131" s="150">
        <v>60.417499999999897</v>
      </c>
      <c r="K131" s="150">
        <v>11845.852215798301</v>
      </c>
      <c r="L131" s="150">
        <v>1909.8486866000001</v>
      </c>
      <c r="M131" s="150">
        <v>2311.0443081346102</v>
      </c>
      <c r="N131" s="150">
        <v>0.38164801296253598</v>
      </c>
      <c r="O131" s="150">
        <v>0.141250775646657</v>
      </c>
      <c r="P131" s="150">
        <v>1.68296665204513E-2</v>
      </c>
      <c r="Q131" s="150">
        <v>9789.4208329831308</v>
      </c>
      <c r="R131" s="150">
        <v>121.803</v>
      </c>
      <c r="S131" s="150">
        <v>64051.6134044317</v>
      </c>
      <c r="T131" s="150">
        <v>15.7467385860775</v>
      </c>
      <c r="U131" s="150">
        <v>15.6798164790687</v>
      </c>
      <c r="V131" s="150">
        <v>14.866</v>
      </c>
      <c r="W131" s="150">
        <v>128.470919319252</v>
      </c>
      <c r="X131" s="150">
        <v>0.118631866022522</v>
      </c>
      <c r="Y131" s="150">
        <v>0.152304551649493</v>
      </c>
      <c r="Z131" s="150">
        <v>0.28626898972029302</v>
      </c>
      <c r="AA131" s="150">
        <v>172.05130034933501</v>
      </c>
      <c r="AB131" s="150">
        <v>6.5329019183214996</v>
      </c>
      <c r="AC131" s="150">
        <v>1.4079532137047199</v>
      </c>
      <c r="AD131" s="150">
        <v>3.4065237797213199</v>
      </c>
      <c r="AE131" s="150">
        <v>1.0017003062190799</v>
      </c>
      <c r="AF131" s="150">
        <v>24.55</v>
      </c>
      <c r="AG131" s="150">
        <v>5.1886826189564403E-2</v>
      </c>
      <c r="AH131" s="150">
        <v>45.9985</v>
      </c>
      <c r="AI131" s="150">
        <v>3.65850865896445</v>
      </c>
      <c r="AJ131" s="150">
        <v>-21130.98</v>
      </c>
      <c r="AK131" s="150">
        <v>0.45142494239592301</v>
      </c>
      <c r="AL131" s="150">
        <v>22623785.296</v>
      </c>
      <c r="AM131" s="150">
        <v>1909.8486866000001</v>
      </c>
    </row>
    <row r="132" spans="1:39" ht="14.5" x14ac:dyDescent="0.35">
      <c r="A132" t="s">
        <v>287</v>
      </c>
      <c r="B132" s="150">
        <v>362067.09523809497</v>
      </c>
      <c r="C132" s="150">
        <v>0.391067585169248</v>
      </c>
      <c r="D132" s="150">
        <v>351172.19047619001</v>
      </c>
      <c r="E132" s="150">
        <v>3.66347599070742E-3</v>
      </c>
      <c r="F132" s="150">
        <v>0.72353808211355997</v>
      </c>
      <c r="G132" s="150">
        <v>51.952380952380899</v>
      </c>
      <c r="H132" s="150">
        <v>36.313333333333297</v>
      </c>
      <c r="I132" s="150">
        <v>0</v>
      </c>
      <c r="J132" s="150">
        <v>-25.333809523809499</v>
      </c>
      <c r="K132" s="150">
        <v>11048.4724019722</v>
      </c>
      <c r="L132" s="150">
        <v>1765.1166927142899</v>
      </c>
      <c r="M132" s="150">
        <v>2196.3824663529799</v>
      </c>
      <c r="N132" s="150">
        <v>0.46347528876356497</v>
      </c>
      <c r="O132" s="150">
        <v>0.158374682514418</v>
      </c>
      <c r="P132" s="150">
        <v>3.3165851491221499E-3</v>
      </c>
      <c r="Q132" s="150">
        <v>8879.0742798527608</v>
      </c>
      <c r="R132" s="150">
        <v>116.02</v>
      </c>
      <c r="S132" s="150">
        <v>57200.193616043201</v>
      </c>
      <c r="T132" s="150">
        <v>15.3421823823479</v>
      </c>
      <c r="U132" s="150">
        <v>15.213900126825401</v>
      </c>
      <c r="V132" s="150">
        <v>13.654285714285701</v>
      </c>
      <c r="W132" s="150">
        <v>129.27199046871701</v>
      </c>
      <c r="X132" s="150">
        <v>0.11545418126804401</v>
      </c>
      <c r="Y132" s="150">
        <v>0.174438671493545</v>
      </c>
      <c r="Z132" s="150">
        <v>0.29533217821598801</v>
      </c>
      <c r="AA132" s="150">
        <v>186.76900886997501</v>
      </c>
      <c r="AB132" s="150">
        <v>5.3120799572327302</v>
      </c>
      <c r="AC132" s="150">
        <v>1.30256863484033</v>
      </c>
      <c r="AD132" s="150">
        <v>2.6483701448971</v>
      </c>
      <c r="AE132" s="150">
        <v>1.0971840732087099</v>
      </c>
      <c r="AF132" s="150">
        <v>73.619047619047606</v>
      </c>
      <c r="AG132" s="150">
        <v>2.4087533220136601E-2</v>
      </c>
      <c r="AH132" s="150">
        <v>13.987142857142899</v>
      </c>
      <c r="AI132" s="150">
        <v>3.4485991778394798</v>
      </c>
      <c r="AJ132" s="150">
        <v>-34979.081428571502</v>
      </c>
      <c r="AK132" s="150">
        <v>0.50300749796412902</v>
      </c>
      <c r="AL132" s="150">
        <v>19501843.0657143</v>
      </c>
      <c r="AM132" s="150">
        <v>1765.1166927142899</v>
      </c>
    </row>
    <row r="133" spans="1:39" ht="14.5" x14ac:dyDescent="0.35">
      <c r="A133" t="s">
        <v>288</v>
      </c>
      <c r="B133" s="150">
        <v>130182.8</v>
      </c>
      <c r="C133" s="150">
        <v>0.30851243726035399</v>
      </c>
      <c r="D133" s="150">
        <v>55010.3</v>
      </c>
      <c r="E133" s="150">
        <v>4.11215812320032E-3</v>
      </c>
      <c r="F133" s="150">
        <v>0.71473362776699201</v>
      </c>
      <c r="G133" s="150">
        <v>58.9444444444444</v>
      </c>
      <c r="H133" s="150">
        <v>92.105999999999995</v>
      </c>
      <c r="I133" s="150">
        <v>0</v>
      </c>
      <c r="J133" s="150">
        <v>-97.975999999999999</v>
      </c>
      <c r="K133" s="150">
        <v>11155.793708703</v>
      </c>
      <c r="L133" s="150">
        <v>2516.15034595</v>
      </c>
      <c r="M133" s="150">
        <v>3134.07624765537</v>
      </c>
      <c r="N133" s="150">
        <v>0.54910949718242896</v>
      </c>
      <c r="O133" s="150">
        <v>0.15097586690773601</v>
      </c>
      <c r="P133" s="150">
        <v>1.86810226883533E-2</v>
      </c>
      <c r="Q133" s="150">
        <v>8956.2767403949292</v>
      </c>
      <c r="R133" s="150">
        <v>164.4135</v>
      </c>
      <c r="S133" s="150">
        <v>59381.742034565301</v>
      </c>
      <c r="T133" s="150">
        <v>14.1597253266915</v>
      </c>
      <c r="U133" s="150">
        <v>15.3037940677013</v>
      </c>
      <c r="V133" s="150">
        <v>19.874500000000001</v>
      </c>
      <c r="W133" s="150">
        <v>126.601944499233</v>
      </c>
      <c r="X133" s="150">
        <v>0.116914723176248</v>
      </c>
      <c r="Y133" s="150">
        <v>0.15590079624244599</v>
      </c>
      <c r="Z133" s="150">
        <v>0.28667819098805303</v>
      </c>
      <c r="AA133" s="150">
        <v>173.81034114433299</v>
      </c>
      <c r="AB133" s="150">
        <v>5.40533907518288</v>
      </c>
      <c r="AC133" s="150">
        <v>1.2078142339835101</v>
      </c>
      <c r="AD133" s="150">
        <v>2.7195071375253099</v>
      </c>
      <c r="AE133" s="150">
        <v>1.24970057610667</v>
      </c>
      <c r="AF133" s="150">
        <v>59.55</v>
      </c>
      <c r="AG133" s="150">
        <v>3.470955187481E-2</v>
      </c>
      <c r="AH133" s="150">
        <v>27.310500000000001</v>
      </c>
      <c r="AI133" s="150">
        <v>3.0610337924116799</v>
      </c>
      <c r="AJ133" s="150">
        <v>8132.29499999993</v>
      </c>
      <c r="AK133" s="150">
        <v>0.52955323504426</v>
      </c>
      <c r="AL133" s="150">
        <v>28069654.199499998</v>
      </c>
      <c r="AM133" s="150">
        <v>2516.15034595</v>
      </c>
    </row>
    <row r="134" spans="1:39" ht="14.5" x14ac:dyDescent="0.35">
      <c r="A134" t="s">
        <v>290</v>
      </c>
      <c r="B134" s="150">
        <v>605661.71428571397</v>
      </c>
      <c r="C134" s="150">
        <v>0.407592509371553</v>
      </c>
      <c r="D134" s="150">
        <v>670749.85714285704</v>
      </c>
      <c r="E134" s="150">
        <v>1.9685773497349198E-3</v>
      </c>
      <c r="F134" s="150">
        <v>0.755917322062855</v>
      </c>
      <c r="G134" s="150">
        <v>96.157894736842096</v>
      </c>
      <c r="H134" s="150">
        <v>183.68904761904801</v>
      </c>
      <c r="I134" s="150">
        <v>45.273809523809497</v>
      </c>
      <c r="J134" s="150">
        <v>-16.487619047618999</v>
      </c>
      <c r="K134" s="150">
        <v>12929.593757414999</v>
      </c>
      <c r="L134" s="150">
        <v>4719.6733359047603</v>
      </c>
      <c r="M134" s="150">
        <v>6012.6352183421604</v>
      </c>
      <c r="N134" s="150">
        <v>0.51456687307266602</v>
      </c>
      <c r="O134" s="150">
        <v>0.15215687475730799</v>
      </c>
      <c r="P134" s="150">
        <v>6.26980886652799E-2</v>
      </c>
      <c r="Q134" s="150">
        <v>10149.203582947101</v>
      </c>
      <c r="R134" s="150">
        <v>299.63904761904797</v>
      </c>
      <c r="S134" s="150">
        <v>69750.316375893497</v>
      </c>
      <c r="T134" s="150">
        <v>14.1420947743475</v>
      </c>
      <c r="U134" s="150">
        <v>15.751195891882601</v>
      </c>
      <c r="V134" s="150">
        <v>34.152380952381002</v>
      </c>
      <c r="W134" s="150">
        <v>138.194562261573</v>
      </c>
      <c r="X134" s="150">
        <v>0.118336845486472</v>
      </c>
      <c r="Y134" s="150">
        <v>0.14920406105943099</v>
      </c>
      <c r="Z134" s="150">
        <v>0.27348913069369402</v>
      </c>
      <c r="AA134" s="150">
        <v>166.88284712792199</v>
      </c>
      <c r="AB134" s="150">
        <v>7.3021525302801704</v>
      </c>
      <c r="AC134" s="150">
        <v>1.3627301110869701</v>
      </c>
      <c r="AD134" s="150">
        <v>3.3605975986021499</v>
      </c>
      <c r="AE134" s="150">
        <v>0.80259957519450198</v>
      </c>
      <c r="AF134" s="150">
        <v>18.238095238095202</v>
      </c>
      <c r="AG134" s="150">
        <v>0.11822166144343001</v>
      </c>
      <c r="AH134" s="150">
        <v>126.725263157895</v>
      </c>
      <c r="AI134" s="150">
        <v>3.2621077231669502</v>
      </c>
      <c r="AJ134" s="150">
        <v>144610.64050000001</v>
      </c>
      <c r="AK134" s="150">
        <v>0.46814148151236601</v>
      </c>
      <c r="AL134" s="150">
        <v>61023458.900952399</v>
      </c>
      <c r="AM134" s="150">
        <v>4719.6733359047603</v>
      </c>
    </row>
    <row r="135" spans="1:39" ht="14.5" x14ac:dyDescent="0.35">
      <c r="A135" t="s">
        <v>291</v>
      </c>
      <c r="B135" s="150">
        <v>1220644.5</v>
      </c>
      <c r="C135" s="150">
        <v>0.26908388658731802</v>
      </c>
      <c r="D135" s="150">
        <v>1879467.1</v>
      </c>
      <c r="E135" s="150">
        <v>1.3784664711043401E-3</v>
      </c>
      <c r="F135" s="150">
        <v>0.61227116616367405</v>
      </c>
      <c r="G135" s="150">
        <v>169.75</v>
      </c>
      <c r="H135" s="150">
        <v>1047.4704999999999</v>
      </c>
      <c r="I135" s="150">
        <v>336.07400000000001</v>
      </c>
      <c r="J135" s="150">
        <v>-89.540499999999994</v>
      </c>
      <c r="K135" s="150">
        <v>12629.3557336379</v>
      </c>
      <c r="L135" s="150">
        <v>9292.2010795000006</v>
      </c>
      <c r="M135" s="150">
        <v>12174.418701795301</v>
      </c>
      <c r="N135" s="150">
        <v>0.57432231729504901</v>
      </c>
      <c r="O135" s="150">
        <v>0.165945421629099</v>
      </c>
      <c r="P135" s="150">
        <v>3.9636639569988502E-2</v>
      </c>
      <c r="Q135" s="150">
        <v>9639.4346092429096</v>
      </c>
      <c r="R135" s="150">
        <v>605.07449999999994</v>
      </c>
      <c r="S135" s="150">
        <v>63793.611440409397</v>
      </c>
      <c r="T135" s="150">
        <v>13.712939481006099</v>
      </c>
      <c r="U135" s="150">
        <v>15.3571189655158</v>
      </c>
      <c r="V135" s="150">
        <v>65.850999999999999</v>
      </c>
      <c r="W135" s="150">
        <v>141.10949081259201</v>
      </c>
      <c r="X135" s="150">
        <v>0.118340679376228</v>
      </c>
      <c r="Y135" s="150">
        <v>0.147959102000702</v>
      </c>
      <c r="Z135" s="150">
        <v>0.27307426790647299</v>
      </c>
      <c r="AA135" s="150">
        <v>127.417340613954</v>
      </c>
      <c r="AB135" s="150">
        <v>8.4788005177925996</v>
      </c>
      <c r="AC135" s="150">
        <v>1.84364817096261</v>
      </c>
      <c r="AD135" s="150">
        <v>4.0312961850823497</v>
      </c>
      <c r="AE135" s="150">
        <v>0.83225095507160496</v>
      </c>
      <c r="AF135" s="150">
        <v>34</v>
      </c>
      <c r="AG135" s="150">
        <v>0.104895820839703</v>
      </c>
      <c r="AH135" s="150">
        <v>120.355</v>
      </c>
      <c r="AI135" s="150">
        <v>3.18193203312835</v>
      </c>
      <c r="AJ135" s="150">
        <v>234107.68550000101</v>
      </c>
      <c r="AK135" s="150">
        <v>0.50841709606472496</v>
      </c>
      <c r="AL135" s="150">
        <v>117354512.9815</v>
      </c>
      <c r="AM135" s="150">
        <v>9292.2010795000006</v>
      </c>
    </row>
    <row r="136" spans="1:39" ht="14.5" x14ac:dyDescent="0.35">
      <c r="A136" t="s">
        <v>292</v>
      </c>
      <c r="B136" s="150">
        <v>2932842.25</v>
      </c>
      <c r="C136" s="150">
        <v>0.253547047862964</v>
      </c>
      <c r="D136" s="150">
        <v>2930711.15</v>
      </c>
      <c r="E136" s="150">
        <v>2.45690461608829E-3</v>
      </c>
      <c r="F136" s="150">
        <v>0.59600644239667699</v>
      </c>
      <c r="G136" s="150">
        <v>71.849999999999994</v>
      </c>
      <c r="H136" s="150">
        <v>953.58550000000002</v>
      </c>
      <c r="I136" s="150">
        <v>387.8365</v>
      </c>
      <c r="J136" s="150">
        <v>-373.7955</v>
      </c>
      <c r="K136" s="150">
        <v>13610.4181330135</v>
      </c>
      <c r="L136" s="150">
        <v>5075.9713137999997</v>
      </c>
      <c r="M136" s="150">
        <v>7174.1707103035897</v>
      </c>
      <c r="N136" s="150">
        <v>0.83186294959356699</v>
      </c>
      <c r="O136" s="150">
        <v>0.163738526159596</v>
      </c>
      <c r="P136" s="150">
        <v>4.06126962419084E-2</v>
      </c>
      <c r="Q136" s="150">
        <v>9629.8366461754504</v>
      </c>
      <c r="R136" s="150">
        <v>351.20850000000002</v>
      </c>
      <c r="S136" s="150">
        <v>58952.371241014996</v>
      </c>
      <c r="T136" s="150">
        <v>12.0942403159377</v>
      </c>
      <c r="U136" s="150">
        <v>14.4528714817551</v>
      </c>
      <c r="V136" s="150">
        <v>50.963999999999999</v>
      </c>
      <c r="W136" s="150">
        <v>99.599154575778996</v>
      </c>
      <c r="X136" s="150">
        <v>0.117279247954339</v>
      </c>
      <c r="Y136" s="150">
        <v>0.15655307815883901</v>
      </c>
      <c r="Z136" s="150">
        <v>0.28121107654329902</v>
      </c>
      <c r="AA136" s="150">
        <v>169.93590914410501</v>
      </c>
      <c r="AB136" s="150">
        <v>7.8419031775010604</v>
      </c>
      <c r="AC136" s="150">
        <v>1.67822809230993</v>
      </c>
      <c r="AD136" s="150">
        <v>3.87454512735949</v>
      </c>
      <c r="AE136" s="150">
        <v>0.87392459991542704</v>
      </c>
      <c r="AF136" s="150">
        <v>16.578947368421101</v>
      </c>
      <c r="AG136" s="150">
        <v>0.13389915196889901</v>
      </c>
      <c r="AH136" s="150">
        <v>135.979473684211</v>
      </c>
      <c r="AI136" s="150">
        <v>2.8451656301675201</v>
      </c>
      <c r="AJ136" s="150">
        <v>394345.99699999997</v>
      </c>
      <c r="AK136" s="150">
        <v>0.70002190545301302</v>
      </c>
      <c r="AL136" s="150">
        <v>69086092.011999995</v>
      </c>
      <c r="AM136" s="150">
        <v>5075.9713137999997</v>
      </c>
    </row>
    <row r="137" spans="1:39" ht="14.5" x14ac:dyDescent="0.35">
      <c r="A137" t="s">
        <v>294</v>
      </c>
      <c r="B137" s="150">
        <v>1006647.35</v>
      </c>
      <c r="C137" s="150">
        <v>0.31558482118857301</v>
      </c>
      <c r="D137" s="150">
        <v>1056986.05</v>
      </c>
      <c r="E137" s="150">
        <v>3.4381165828351701E-3</v>
      </c>
      <c r="F137" s="150">
        <v>0.64405836314888498</v>
      </c>
      <c r="G137" s="150">
        <v>39.894736842105303</v>
      </c>
      <c r="H137" s="150">
        <v>350.94349999999997</v>
      </c>
      <c r="I137" s="150">
        <v>90.326999999999998</v>
      </c>
      <c r="J137" s="150">
        <v>-301.19549999999998</v>
      </c>
      <c r="K137" s="150">
        <v>13142.339185959199</v>
      </c>
      <c r="L137" s="150">
        <v>3238.9208849500001</v>
      </c>
      <c r="M137" s="150">
        <v>4637.1533215651198</v>
      </c>
      <c r="N137" s="150">
        <v>0.91639373304600502</v>
      </c>
      <c r="O137" s="150">
        <v>0.18329145641023101</v>
      </c>
      <c r="P137" s="150">
        <v>3.3686987510867898E-2</v>
      </c>
      <c r="Q137" s="150">
        <v>9179.5534705617392</v>
      </c>
      <c r="R137" s="150">
        <v>220.22649999999999</v>
      </c>
      <c r="S137" s="150">
        <v>58440.644929197901</v>
      </c>
      <c r="T137" s="150">
        <v>12.8926355365953</v>
      </c>
      <c r="U137" s="150">
        <v>14.707225901288</v>
      </c>
      <c r="V137" s="150">
        <v>27.896000000000001</v>
      </c>
      <c r="W137" s="150">
        <v>116.107000464224</v>
      </c>
      <c r="X137" s="150">
        <v>0.11223140601529299</v>
      </c>
      <c r="Y137" s="150">
        <v>0.17101082171079601</v>
      </c>
      <c r="Z137" s="150">
        <v>0.28792929218574298</v>
      </c>
      <c r="AA137" s="150">
        <v>189.01295269194301</v>
      </c>
      <c r="AB137" s="150">
        <v>7.0150167119134696</v>
      </c>
      <c r="AC137" s="150">
        <v>1.4532438532958301</v>
      </c>
      <c r="AD137" s="150">
        <v>2.9739558843707399</v>
      </c>
      <c r="AE137" s="150">
        <v>1.02378191500952</v>
      </c>
      <c r="AF137" s="150">
        <v>16.105263157894701</v>
      </c>
      <c r="AG137" s="150">
        <v>8.0460037426271197E-2</v>
      </c>
      <c r="AH137" s="150">
        <v>111.692105263158</v>
      </c>
      <c r="AI137" s="150">
        <v>2.9903834914424698</v>
      </c>
      <c r="AJ137" s="150">
        <v>28424.737999999699</v>
      </c>
      <c r="AK137" s="150">
        <v>0.72843311276454503</v>
      </c>
      <c r="AL137" s="150">
        <v>42566996.866499998</v>
      </c>
      <c r="AM137" s="150">
        <v>3238.9208849500001</v>
      </c>
    </row>
    <row r="138" spans="1:39" ht="14.5" x14ac:dyDescent="0.35">
      <c r="A138" t="s">
        <v>296</v>
      </c>
      <c r="B138" s="150">
        <v>1793529.65</v>
      </c>
      <c r="C138" s="150">
        <v>0.41382967902551698</v>
      </c>
      <c r="D138" s="150">
        <v>790649.85</v>
      </c>
      <c r="E138" s="150">
        <v>1.64979505149781E-3</v>
      </c>
      <c r="F138" s="150">
        <v>0.79333677556342996</v>
      </c>
      <c r="G138" s="150">
        <v>90.294117647058798</v>
      </c>
      <c r="H138" s="150">
        <v>76.045000000000002</v>
      </c>
      <c r="I138" s="150">
        <v>0</v>
      </c>
      <c r="J138" s="150">
        <v>-29.93</v>
      </c>
      <c r="K138" s="150">
        <v>11758.887713722899</v>
      </c>
      <c r="L138" s="150">
        <v>5178.8101414499997</v>
      </c>
      <c r="M138" s="150">
        <v>6147.35566210872</v>
      </c>
      <c r="N138" s="150">
        <v>0.204152500192637</v>
      </c>
      <c r="O138" s="150">
        <v>0.13060185015020201</v>
      </c>
      <c r="P138" s="150">
        <v>1.5636608620166002E-2</v>
      </c>
      <c r="Q138" s="150">
        <v>9906.2182654176504</v>
      </c>
      <c r="R138" s="150">
        <v>309.22899999999998</v>
      </c>
      <c r="S138" s="150">
        <v>70685.517897739206</v>
      </c>
      <c r="T138" s="150">
        <v>14.068538203079299</v>
      </c>
      <c r="U138" s="150">
        <v>16.7474917987964</v>
      </c>
      <c r="V138" s="150">
        <v>30.548500000000001</v>
      </c>
      <c r="W138" s="150">
        <v>169.527477337676</v>
      </c>
      <c r="X138" s="150">
        <v>0.118097638345626</v>
      </c>
      <c r="Y138" s="150">
        <v>0.156282570144859</v>
      </c>
      <c r="Z138" s="150">
        <v>0.28146130069590503</v>
      </c>
      <c r="AA138" s="150">
        <v>1407.96908958675</v>
      </c>
      <c r="AB138" s="150">
        <v>0.76354451042230098</v>
      </c>
      <c r="AC138" s="150">
        <v>0.14423084159006599</v>
      </c>
      <c r="AD138" s="150">
        <v>0.40527412992196499</v>
      </c>
      <c r="AE138" s="150">
        <v>0.911902865138839</v>
      </c>
      <c r="AF138" s="150">
        <v>27.75</v>
      </c>
      <c r="AG138" s="150">
        <v>0.100596391182125</v>
      </c>
      <c r="AH138" s="150">
        <v>98.537499999999994</v>
      </c>
      <c r="AI138" s="150">
        <v>4.4305305754682296</v>
      </c>
      <c r="AJ138" s="150">
        <v>39977.355500000303</v>
      </c>
      <c r="AK138" s="150">
        <v>0.35343720211264301</v>
      </c>
      <c r="AL138" s="150">
        <v>60897046.943999998</v>
      </c>
      <c r="AM138" s="150">
        <v>5178.8101414499997</v>
      </c>
    </row>
    <row r="139" spans="1:39" ht="14.5" x14ac:dyDescent="0.35">
      <c r="A139" t="s">
        <v>297</v>
      </c>
      <c r="B139" s="150">
        <v>-220655.45</v>
      </c>
      <c r="C139" s="150">
        <v>0.372210740464338</v>
      </c>
      <c r="D139" s="150">
        <v>-247102.15</v>
      </c>
      <c r="E139" s="150">
        <v>3.69774698133529E-3</v>
      </c>
      <c r="F139" s="150">
        <v>0.820127222726034</v>
      </c>
      <c r="G139" s="150">
        <v>113.388888888889</v>
      </c>
      <c r="H139" s="150">
        <v>77.179500000000004</v>
      </c>
      <c r="I139" s="150">
        <v>0</v>
      </c>
      <c r="J139" s="150">
        <v>-18.218</v>
      </c>
      <c r="K139" s="150">
        <v>12035.6517030577</v>
      </c>
      <c r="L139" s="150">
        <v>5355.3899007500004</v>
      </c>
      <c r="M139" s="150">
        <v>6331.0176391448904</v>
      </c>
      <c r="N139" s="150">
        <v>0.172748001685263</v>
      </c>
      <c r="O139" s="150">
        <v>0.126818609015729</v>
      </c>
      <c r="P139" s="150">
        <v>1.91621986824205E-2</v>
      </c>
      <c r="Q139" s="150">
        <v>10180.9237082154</v>
      </c>
      <c r="R139" s="150">
        <v>321.7715</v>
      </c>
      <c r="S139" s="150">
        <v>71896.932899588704</v>
      </c>
      <c r="T139" s="150">
        <v>14.4027671810586</v>
      </c>
      <c r="U139" s="150">
        <v>16.64345630595</v>
      </c>
      <c r="V139" s="150">
        <v>32.564</v>
      </c>
      <c r="W139" s="150">
        <v>164.45737319585999</v>
      </c>
      <c r="X139" s="150">
        <v>0.11882148452108</v>
      </c>
      <c r="Y139" s="150">
        <v>0.153122951001469</v>
      </c>
      <c r="Z139" s="150">
        <v>0.27863558837781399</v>
      </c>
      <c r="AA139" s="150">
        <v>158.723167827791</v>
      </c>
      <c r="AB139" s="150">
        <v>6.4603306187251404</v>
      </c>
      <c r="AC139" s="150">
        <v>1.2246718750266501</v>
      </c>
      <c r="AD139" s="150">
        <v>3.3508342101218398</v>
      </c>
      <c r="AE139" s="150">
        <v>0.89526725069123103</v>
      </c>
      <c r="AF139" s="150">
        <v>27.95</v>
      </c>
      <c r="AG139" s="150">
        <v>9.7125444780032599E-2</v>
      </c>
      <c r="AH139" s="150">
        <v>106.473</v>
      </c>
      <c r="AI139" s="150">
        <v>4.2185840624924396</v>
      </c>
      <c r="AJ139" s="150">
        <v>58686.061000000002</v>
      </c>
      <c r="AK139" s="150">
        <v>0.36448881564138902</v>
      </c>
      <c r="AL139" s="150">
        <v>64455607.579499997</v>
      </c>
      <c r="AM139" s="150">
        <v>5355.3899007500004</v>
      </c>
    </row>
    <row r="140" spans="1:39" ht="14.5" x14ac:dyDescent="0.35">
      <c r="A140" t="s">
        <v>298</v>
      </c>
      <c r="B140" s="150">
        <v>526317.5</v>
      </c>
      <c r="C140" s="150">
        <v>0.30863964562060497</v>
      </c>
      <c r="D140" s="150">
        <v>519930.65</v>
      </c>
      <c r="E140" s="150">
        <v>4.2069237727786098E-3</v>
      </c>
      <c r="F140" s="150">
        <v>0.72628230566035101</v>
      </c>
      <c r="G140" s="150">
        <v>36.299999999999997</v>
      </c>
      <c r="H140" s="150">
        <v>93.843999999999994</v>
      </c>
      <c r="I140" s="150">
        <v>1.95</v>
      </c>
      <c r="J140" s="150">
        <v>-31.370999999999999</v>
      </c>
      <c r="K140" s="150">
        <v>11632.5070861438</v>
      </c>
      <c r="L140" s="150">
        <v>2227.8403404000001</v>
      </c>
      <c r="M140" s="150">
        <v>2862.18976426267</v>
      </c>
      <c r="N140" s="150">
        <v>0.64485433641625201</v>
      </c>
      <c r="O140" s="150">
        <v>0.16400811012982899</v>
      </c>
      <c r="P140" s="150">
        <v>2.0068403013104901E-2</v>
      </c>
      <c r="Q140" s="150">
        <v>9054.3851669374108</v>
      </c>
      <c r="R140" s="150">
        <v>147.61850000000001</v>
      </c>
      <c r="S140" s="150">
        <v>60337.968930046001</v>
      </c>
      <c r="T140" s="150">
        <v>13.968100204242701</v>
      </c>
      <c r="U140" s="150">
        <v>15.0918776467719</v>
      </c>
      <c r="V140" s="150">
        <v>17.279</v>
      </c>
      <c r="W140" s="150">
        <v>128.933407049019</v>
      </c>
      <c r="X140" s="150">
        <v>0.117206940939916</v>
      </c>
      <c r="Y140" s="150">
        <v>0.16914066795322499</v>
      </c>
      <c r="Z140" s="150">
        <v>0.29917824546841199</v>
      </c>
      <c r="AA140" s="150">
        <v>172.581330460587</v>
      </c>
      <c r="AB140" s="150">
        <v>6.1035789454245997</v>
      </c>
      <c r="AC140" s="150">
        <v>1.3436772747033601</v>
      </c>
      <c r="AD140" s="150">
        <v>3.1880883933556099</v>
      </c>
      <c r="AE140" s="150">
        <v>1.04609164970234</v>
      </c>
      <c r="AF140" s="150">
        <v>15.8</v>
      </c>
      <c r="AG140" s="150">
        <v>8.72139291344219E-2</v>
      </c>
      <c r="AH140" s="150">
        <v>81.6935</v>
      </c>
      <c r="AI140" s="150">
        <v>3.1910852128656901</v>
      </c>
      <c r="AJ140" s="150">
        <v>-13772.1694999998</v>
      </c>
      <c r="AK140" s="150">
        <v>0.56113050113914997</v>
      </c>
      <c r="AL140" s="150">
        <v>25915368.546500001</v>
      </c>
      <c r="AM140" s="150">
        <v>2227.8403404000001</v>
      </c>
    </row>
    <row r="141" spans="1:39" ht="14.5" x14ac:dyDescent="0.35">
      <c r="A141" t="s">
        <v>299</v>
      </c>
      <c r="B141" s="150">
        <v>-74300.100000000006</v>
      </c>
      <c r="C141" s="150">
        <v>0.37181909490283099</v>
      </c>
      <c r="D141" s="150">
        <v>-63077.15</v>
      </c>
      <c r="E141" s="150">
        <v>3.6364581493070502E-3</v>
      </c>
      <c r="F141" s="150">
        <v>0.82429287294943498</v>
      </c>
      <c r="G141" s="150">
        <v>126.68421052631599</v>
      </c>
      <c r="H141" s="150">
        <v>90.308499999999995</v>
      </c>
      <c r="I141" s="150">
        <v>0</v>
      </c>
      <c r="J141" s="150">
        <v>-10.9475</v>
      </c>
      <c r="K141" s="150">
        <v>12978.980191941801</v>
      </c>
      <c r="L141" s="150">
        <v>6895.5349948499997</v>
      </c>
      <c r="M141" s="150">
        <v>8171.5592811583501</v>
      </c>
      <c r="N141" s="150">
        <v>0.155243435955224</v>
      </c>
      <c r="O141" s="150">
        <v>0.12237043223335201</v>
      </c>
      <c r="P141" s="150">
        <v>4.1115123636054803E-2</v>
      </c>
      <c r="Q141" s="150">
        <v>10952.2563603447</v>
      </c>
      <c r="R141" s="150">
        <v>410.29750000000001</v>
      </c>
      <c r="S141" s="150">
        <v>76423.417170467801</v>
      </c>
      <c r="T141" s="150">
        <v>14.5884388766688</v>
      </c>
      <c r="U141" s="150">
        <v>16.806183305650201</v>
      </c>
      <c r="V141" s="150">
        <v>39.839500000000001</v>
      </c>
      <c r="W141" s="150">
        <v>173.08286988667001</v>
      </c>
      <c r="X141" s="150">
        <v>0.11630680839144</v>
      </c>
      <c r="Y141" s="150">
        <v>0.14691126139500299</v>
      </c>
      <c r="Z141" s="150">
        <v>0.268775349185499</v>
      </c>
      <c r="AA141" s="150">
        <v>156.73630121625001</v>
      </c>
      <c r="AB141" s="150">
        <v>6.7555092797969696</v>
      </c>
      <c r="AC141" s="150">
        <v>1.2978176006389499</v>
      </c>
      <c r="AD141" s="150">
        <v>3.4559434035018999</v>
      </c>
      <c r="AE141" s="150">
        <v>0.78170446142974204</v>
      </c>
      <c r="AF141" s="150">
        <v>26.5</v>
      </c>
      <c r="AG141" s="150">
        <v>8.3258156205556197E-2</v>
      </c>
      <c r="AH141" s="150">
        <v>132.51210526315799</v>
      </c>
      <c r="AI141" s="150">
        <v>4.5069122386957297</v>
      </c>
      <c r="AJ141" s="150">
        <v>56672.137499999699</v>
      </c>
      <c r="AK141" s="150">
        <v>0.346622851132669</v>
      </c>
      <c r="AL141" s="150">
        <v>89497012.111000001</v>
      </c>
      <c r="AM141" s="150">
        <v>6895.5349948499997</v>
      </c>
    </row>
    <row r="142" spans="1:39" ht="14.5" x14ac:dyDescent="0.35">
      <c r="A142" t="s">
        <v>300</v>
      </c>
      <c r="B142" s="150">
        <v>1167353</v>
      </c>
      <c r="C142" s="150">
        <v>0.39914737132148698</v>
      </c>
      <c r="D142" s="150">
        <v>-31793.55</v>
      </c>
      <c r="E142" s="150">
        <v>2.7284263083030601E-3</v>
      </c>
      <c r="F142" s="150">
        <v>0.81410843509919095</v>
      </c>
      <c r="G142" s="150">
        <v>124.111111111111</v>
      </c>
      <c r="H142" s="150">
        <v>107.14449999999999</v>
      </c>
      <c r="I142" s="150">
        <v>0</v>
      </c>
      <c r="J142" s="150">
        <v>-24.1065</v>
      </c>
      <c r="K142" s="150">
        <v>12299.2640127305</v>
      </c>
      <c r="L142" s="150">
        <v>6689.1308642000004</v>
      </c>
      <c r="M142" s="150">
        <v>8026.1451383966496</v>
      </c>
      <c r="N142" s="150">
        <v>0.20766342090634701</v>
      </c>
      <c r="O142" s="150">
        <v>0.13638746232080301</v>
      </c>
      <c r="P142" s="150">
        <v>3.1287044198832499E-2</v>
      </c>
      <c r="Q142" s="150">
        <v>10250.423471775801</v>
      </c>
      <c r="R142" s="150">
        <v>397.1825</v>
      </c>
      <c r="S142" s="150">
        <v>73024.441110824395</v>
      </c>
      <c r="T142" s="150">
        <v>14.717793457667399</v>
      </c>
      <c r="U142" s="150">
        <v>16.841454153191499</v>
      </c>
      <c r="V142" s="150">
        <v>37.143999999999998</v>
      </c>
      <c r="W142" s="150">
        <v>180.08644368404001</v>
      </c>
      <c r="X142" s="150">
        <v>0.116184668377299</v>
      </c>
      <c r="Y142" s="150">
        <v>0.15582790482974099</v>
      </c>
      <c r="Z142" s="150">
        <v>0.27866065704855297</v>
      </c>
      <c r="AA142" s="150">
        <v>152.55527522439101</v>
      </c>
      <c r="AB142" s="150">
        <v>6.7765007910141097</v>
      </c>
      <c r="AC142" s="150">
        <v>1.2747437327908899</v>
      </c>
      <c r="AD142" s="150">
        <v>3.7102379852972498</v>
      </c>
      <c r="AE142" s="150">
        <v>0.89697952326498398</v>
      </c>
      <c r="AF142" s="150">
        <v>30.55</v>
      </c>
      <c r="AG142" s="150">
        <v>0.104176661438664</v>
      </c>
      <c r="AH142" s="150">
        <v>112.66</v>
      </c>
      <c r="AI142" s="150">
        <v>4.2431741688477898</v>
      </c>
      <c r="AJ142" s="150">
        <v>38996.815499999997</v>
      </c>
      <c r="AK142" s="150">
        <v>0.37971271711086901</v>
      </c>
      <c r="AL142" s="150">
        <v>82271386.514500007</v>
      </c>
      <c r="AM142" s="150">
        <v>6689.1308642000004</v>
      </c>
    </row>
    <row r="143" spans="1:39" ht="14.5" x14ac:dyDescent="0.35">
      <c r="A143" t="s">
        <v>301</v>
      </c>
      <c r="B143" s="150">
        <v>-97291.3</v>
      </c>
      <c r="C143" s="150">
        <v>0.30905035600346997</v>
      </c>
      <c r="D143" s="150">
        <v>-167009.45000000001</v>
      </c>
      <c r="E143" s="150">
        <v>4.6369572436254598E-3</v>
      </c>
      <c r="F143" s="150">
        <v>0.79226817447973397</v>
      </c>
      <c r="G143" s="150">
        <v>66.25</v>
      </c>
      <c r="H143" s="150">
        <v>67.052999999999997</v>
      </c>
      <c r="I143" s="150">
        <v>0</v>
      </c>
      <c r="J143" s="150">
        <v>30.992999999999999</v>
      </c>
      <c r="K143" s="150">
        <v>11457.199348947999</v>
      </c>
      <c r="L143" s="150">
        <v>3078.8282002999999</v>
      </c>
      <c r="M143" s="150">
        <v>3674.4810386340901</v>
      </c>
      <c r="N143" s="150">
        <v>0.27326695294918402</v>
      </c>
      <c r="O143" s="150">
        <v>0.136521674596538</v>
      </c>
      <c r="P143" s="150">
        <v>1.49993744683449E-2</v>
      </c>
      <c r="Q143" s="150">
        <v>9599.9266511693895</v>
      </c>
      <c r="R143" s="150">
        <v>187.80850000000001</v>
      </c>
      <c r="S143" s="150">
        <v>65640.526701400595</v>
      </c>
      <c r="T143" s="150">
        <v>14.903212580900201</v>
      </c>
      <c r="U143" s="150">
        <v>16.3934443877673</v>
      </c>
      <c r="V143" s="150">
        <v>20.3155</v>
      </c>
      <c r="W143" s="150">
        <v>151.55069775787001</v>
      </c>
      <c r="X143" s="150">
        <v>0.11782032994460701</v>
      </c>
      <c r="Y143" s="150">
        <v>0.15567164714883799</v>
      </c>
      <c r="Z143" s="150">
        <v>0.27865879853446901</v>
      </c>
      <c r="AA143" s="150">
        <v>159.396844537211</v>
      </c>
      <c r="AB143" s="150">
        <v>6.0224369915365203</v>
      </c>
      <c r="AC143" s="150">
        <v>1.2180532148901</v>
      </c>
      <c r="AD143" s="150">
        <v>2.78740990370969</v>
      </c>
      <c r="AE143" s="150">
        <v>0.939534723344987</v>
      </c>
      <c r="AF143" s="150">
        <v>23.9</v>
      </c>
      <c r="AG143" s="150">
        <v>7.06041015145418E-2</v>
      </c>
      <c r="AH143" s="150">
        <v>79.189499999999995</v>
      </c>
      <c r="AI143" s="150">
        <v>4.0550631322945998</v>
      </c>
      <c r="AJ143" s="150">
        <v>-16797.690500000099</v>
      </c>
      <c r="AK143" s="150">
        <v>0.37831222061037401</v>
      </c>
      <c r="AL143" s="150">
        <v>35274748.452</v>
      </c>
      <c r="AM143" s="150">
        <v>3078.8282002999999</v>
      </c>
    </row>
    <row r="144" spans="1:39" ht="14.5" x14ac:dyDescent="0.35">
      <c r="A144" t="s">
        <v>302</v>
      </c>
      <c r="B144" s="150">
        <v>-193584.80952380999</v>
      </c>
      <c r="C144" s="150">
        <v>0.284381736106187</v>
      </c>
      <c r="D144" s="150">
        <v>-193845.52380952399</v>
      </c>
      <c r="E144" s="150">
        <v>5.0012876708525498E-3</v>
      </c>
      <c r="F144" s="150">
        <v>0.75453412360954397</v>
      </c>
      <c r="G144" s="150">
        <v>56.4</v>
      </c>
      <c r="H144" s="150">
        <v>55.6533333333333</v>
      </c>
      <c r="I144" s="150">
        <v>0</v>
      </c>
      <c r="J144" s="150">
        <v>-29.073333333333299</v>
      </c>
      <c r="K144" s="150">
        <v>10849.4423870748</v>
      </c>
      <c r="L144" s="150">
        <v>2461.6936681428601</v>
      </c>
      <c r="M144" s="150">
        <v>3026.68107099197</v>
      </c>
      <c r="N144" s="150">
        <v>0.44754237445787498</v>
      </c>
      <c r="O144" s="150">
        <v>0.15427191844549401</v>
      </c>
      <c r="P144" s="150">
        <v>2.4050976116664301E-2</v>
      </c>
      <c r="Q144" s="150">
        <v>8824.1882777525607</v>
      </c>
      <c r="R144" s="150">
        <v>153.19714285714301</v>
      </c>
      <c r="S144" s="150">
        <v>60619.242976681198</v>
      </c>
      <c r="T144" s="150">
        <v>14.728609883312499</v>
      </c>
      <c r="U144" s="150">
        <v>16.068796207501101</v>
      </c>
      <c r="V144" s="150">
        <v>18.187142857142899</v>
      </c>
      <c r="W144" s="150">
        <v>135.35351250490899</v>
      </c>
      <c r="X144" s="150">
        <v>0.113726332197923</v>
      </c>
      <c r="Y144" s="150">
        <v>0.164343351092821</v>
      </c>
      <c r="Z144" s="150">
        <v>0.29185935084640402</v>
      </c>
      <c r="AA144" s="150">
        <v>165.30933870742601</v>
      </c>
      <c r="AB144" s="150">
        <v>5.7794602446125296</v>
      </c>
      <c r="AC144" s="150">
        <v>1.30030146060737</v>
      </c>
      <c r="AD144" s="150">
        <v>3.11773309454045</v>
      </c>
      <c r="AE144" s="150">
        <v>1.2077003892977201</v>
      </c>
      <c r="AF144" s="150">
        <v>49.523809523809497</v>
      </c>
      <c r="AG144" s="150">
        <v>2.6564337589671399E-2</v>
      </c>
      <c r="AH144" s="150">
        <v>28.314285714285699</v>
      </c>
      <c r="AI144" s="150">
        <v>3.2087792873882202</v>
      </c>
      <c r="AJ144" s="150">
        <v>-3162.5485714287502</v>
      </c>
      <c r="AK144" s="150">
        <v>0.47544233524650997</v>
      </c>
      <c r="AL144" s="150">
        <v>26708003.627142899</v>
      </c>
      <c r="AM144" s="150">
        <v>2461.6936681428601</v>
      </c>
    </row>
    <row r="145" spans="1:39" ht="14.5" x14ac:dyDescent="0.35">
      <c r="A145" t="s">
        <v>303</v>
      </c>
      <c r="B145" s="150">
        <v>3378454.35</v>
      </c>
      <c r="C145" s="150">
        <v>0.22584075582688901</v>
      </c>
      <c r="D145" s="150">
        <v>3804874.35</v>
      </c>
      <c r="E145" s="150">
        <v>1.5738033174589299E-3</v>
      </c>
      <c r="F145" s="150">
        <v>0.58977706713295797</v>
      </c>
      <c r="G145" s="150">
        <v>181.25</v>
      </c>
      <c r="H145" s="150">
        <v>3210.2545</v>
      </c>
      <c r="I145" s="150">
        <v>922.33</v>
      </c>
      <c r="J145" s="150">
        <v>-366.69150000000002</v>
      </c>
      <c r="K145" s="150">
        <v>14963.8858520128</v>
      </c>
      <c r="L145" s="150">
        <v>13073.098960200001</v>
      </c>
      <c r="M145" s="150">
        <v>18699.007994137399</v>
      </c>
      <c r="N145" s="150">
        <v>0.81811427927387004</v>
      </c>
      <c r="O145" s="150">
        <v>0.16878860779053101</v>
      </c>
      <c r="P145" s="150">
        <v>7.6102201584250795E-2</v>
      </c>
      <c r="Q145" s="150">
        <v>10461.750732115501</v>
      </c>
      <c r="R145" s="150">
        <v>872.32299999999998</v>
      </c>
      <c r="S145" s="150">
        <v>65337.319717008497</v>
      </c>
      <c r="T145" s="150">
        <v>12.8830146631466</v>
      </c>
      <c r="U145" s="150">
        <v>14.986534758569899</v>
      </c>
      <c r="V145" s="150">
        <v>126.7475</v>
      </c>
      <c r="W145" s="150">
        <v>103.14285457464599</v>
      </c>
      <c r="X145" s="150">
        <v>0.11305418983927699</v>
      </c>
      <c r="Y145" s="150">
        <v>0.155718454687234</v>
      </c>
      <c r="Z145" s="150">
        <v>0.27819454704581797</v>
      </c>
      <c r="AA145" s="150">
        <v>179.15493542352601</v>
      </c>
      <c r="AB145" s="150">
        <v>7.7986660452612302</v>
      </c>
      <c r="AC145" s="150">
        <v>1.6438900936429</v>
      </c>
      <c r="AD145" s="150">
        <v>3.6343323345758898</v>
      </c>
      <c r="AE145" s="150">
        <v>0.75534499719014403</v>
      </c>
      <c r="AF145" s="150">
        <v>41.052631578947398</v>
      </c>
      <c r="AG145" s="150">
        <v>0.18502435287474001</v>
      </c>
      <c r="AH145" s="150">
        <v>125.408947368421</v>
      </c>
      <c r="AI145" s="150">
        <v>2.8804474662577202</v>
      </c>
      <c r="AJ145" s="150">
        <v>661208.90149999899</v>
      </c>
      <c r="AK145" s="150">
        <v>0.65024519037926498</v>
      </c>
      <c r="AL145" s="150">
        <v>195624360.57249999</v>
      </c>
      <c r="AM145" s="150">
        <v>13073.098960200001</v>
      </c>
    </row>
    <row r="146" spans="1:39" ht="14.5" x14ac:dyDescent="0.35">
      <c r="A146" t="s">
        <v>304</v>
      </c>
      <c r="B146" s="150">
        <v>407464.05</v>
      </c>
      <c r="C146" s="150">
        <v>0.35216534609155398</v>
      </c>
      <c r="D146" s="150">
        <v>471891.45</v>
      </c>
      <c r="E146" s="150">
        <v>6.7489002729591401E-3</v>
      </c>
      <c r="F146" s="150">
        <v>0.68926112879364299</v>
      </c>
      <c r="G146" s="150">
        <v>19.95</v>
      </c>
      <c r="H146" s="150">
        <v>41.082999999999998</v>
      </c>
      <c r="I146" s="150">
        <v>0</v>
      </c>
      <c r="J146" s="150">
        <v>55.069000000000003</v>
      </c>
      <c r="K146" s="150">
        <v>11281.070161809899</v>
      </c>
      <c r="L146" s="150">
        <v>1369.8326351000001</v>
      </c>
      <c r="M146" s="150">
        <v>1710.6976459756099</v>
      </c>
      <c r="N146" s="150">
        <v>0.52326107411484901</v>
      </c>
      <c r="O146" s="150">
        <v>0.157142961581059</v>
      </c>
      <c r="P146" s="150">
        <v>9.5405838385839992E-3</v>
      </c>
      <c r="Q146" s="150">
        <v>9033.2608470312498</v>
      </c>
      <c r="R146" s="150">
        <v>90.148499999999999</v>
      </c>
      <c r="S146" s="150">
        <v>57418.112780578696</v>
      </c>
      <c r="T146" s="150">
        <v>14.4062297209604</v>
      </c>
      <c r="U146" s="150">
        <v>15.1952903830901</v>
      </c>
      <c r="V146" s="150">
        <v>12.5105</v>
      </c>
      <c r="W146" s="150">
        <v>109.49463531433599</v>
      </c>
      <c r="X146" s="150">
        <v>0.115322984370912</v>
      </c>
      <c r="Y146" s="150">
        <v>0.15542723785040599</v>
      </c>
      <c r="Z146" s="150">
        <v>0.29057173369248002</v>
      </c>
      <c r="AA146" s="150">
        <v>190.520975564981</v>
      </c>
      <c r="AB146" s="150">
        <v>5.5062981352917797</v>
      </c>
      <c r="AC146" s="150">
        <v>1.30923842979885</v>
      </c>
      <c r="AD146" s="150">
        <v>2.7577119251779401</v>
      </c>
      <c r="AE146" s="150">
        <v>0.91987272334963999</v>
      </c>
      <c r="AF146" s="150">
        <v>14.45</v>
      </c>
      <c r="AG146" s="150">
        <v>2.6099707183550602E-2</v>
      </c>
      <c r="AH146" s="150">
        <v>40.805500000000002</v>
      </c>
      <c r="AI146" s="150">
        <v>3.24056957368883</v>
      </c>
      <c r="AJ146" s="150">
        <v>4226.4531578947799</v>
      </c>
      <c r="AK146" s="150">
        <v>0.50713575754486095</v>
      </c>
      <c r="AL146" s="150">
        <v>15453178.066500001</v>
      </c>
      <c r="AM146" s="150">
        <v>1369.8326351000001</v>
      </c>
    </row>
    <row r="147" spans="1:39" ht="14.5" x14ac:dyDescent="0.35">
      <c r="A147" t="s">
        <v>305</v>
      </c>
      <c r="B147" s="150">
        <v>895540.15</v>
      </c>
      <c r="C147" s="150">
        <v>0.302942123447628</v>
      </c>
      <c r="D147" s="150">
        <v>809572.95</v>
      </c>
      <c r="E147" s="150">
        <v>3.75911722080086E-3</v>
      </c>
      <c r="F147" s="150">
        <v>0.75682028913661403</v>
      </c>
      <c r="G147" s="150">
        <v>98.473684210526301</v>
      </c>
      <c r="H147" s="150">
        <v>105.4075</v>
      </c>
      <c r="I147" s="150">
        <v>0</v>
      </c>
      <c r="J147" s="150">
        <v>-72.836500000000001</v>
      </c>
      <c r="K147" s="150">
        <v>11363.7229454835</v>
      </c>
      <c r="L147" s="150">
        <v>4030.2054968000002</v>
      </c>
      <c r="M147" s="150">
        <v>4898.2586079641396</v>
      </c>
      <c r="N147" s="150">
        <v>0.35013288537530501</v>
      </c>
      <c r="O147" s="150">
        <v>0.14792878059775699</v>
      </c>
      <c r="P147" s="150">
        <v>2.1346907352071801E-2</v>
      </c>
      <c r="Q147" s="150">
        <v>9349.8817323642907</v>
      </c>
      <c r="R147" s="150">
        <v>245.9905</v>
      </c>
      <c r="S147" s="150">
        <v>63819.922958406903</v>
      </c>
      <c r="T147" s="150">
        <v>14.219248304304401</v>
      </c>
      <c r="U147" s="150">
        <v>16.383581873283699</v>
      </c>
      <c r="V147" s="150">
        <v>24.387</v>
      </c>
      <c r="W147" s="150">
        <v>165.26040500266501</v>
      </c>
      <c r="X147" s="150">
        <v>0.119790143589629</v>
      </c>
      <c r="Y147" s="150">
        <v>0.16661878308403399</v>
      </c>
      <c r="Z147" s="150">
        <v>0.29286609943824798</v>
      </c>
      <c r="AA147" s="150">
        <v>158.88455328355599</v>
      </c>
      <c r="AB147" s="150">
        <v>6.1772280769481798</v>
      </c>
      <c r="AC147" s="150">
        <v>1.18004004139068</v>
      </c>
      <c r="AD147" s="150">
        <v>3.1134894846060801</v>
      </c>
      <c r="AE147" s="150">
        <v>1.0205466526771001</v>
      </c>
      <c r="AF147" s="150">
        <v>31.85</v>
      </c>
      <c r="AG147" s="150">
        <v>5.4564387059719201E-2</v>
      </c>
      <c r="AH147" s="150">
        <v>74.250500000000002</v>
      </c>
      <c r="AI147" s="150">
        <v>3.76396656534761</v>
      </c>
      <c r="AJ147" s="150">
        <v>38679.767999999902</v>
      </c>
      <c r="AK147" s="150">
        <v>0.41947399214040199</v>
      </c>
      <c r="AL147" s="150">
        <v>45798138.678999998</v>
      </c>
      <c r="AM147" s="150">
        <v>4030.2054968000002</v>
      </c>
    </row>
    <row r="148" spans="1:39" ht="14.5" x14ac:dyDescent="0.35">
      <c r="A148" t="s">
        <v>306</v>
      </c>
      <c r="B148" s="150">
        <v>-1389397.8</v>
      </c>
      <c r="C148" s="150">
        <v>0.34977860197882499</v>
      </c>
      <c r="D148" s="150">
        <v>-1252153.6499999999</v>
      </c>
      <c r="E148" s="150">
        <v>3.19825805387373E-3</v>
      </c>
      <c r="F148" s="150">
        <v>0.84184478176417998</v>
      </c>
      <c r="G148" s="150">
        <v>100.85</v>
      </c>
      <c r="H148" s="150">
        <v>49.049500000000002</v>
      </c>
      <c r="I148" s="150">
        <v>0</v>
      </c>
      <c r="J148" s="150">
        <v>-14.667999999999999</v>
      </c>
      <c r="K148" s="150">
        <v>12417.1840910847</v>
      </c>
      <c r="L148" s="150">
        <v>5469.5307768499997</v>
      </c>
      <c r="M148" s="150">
        <v>6395.8363943849699</v>
      </c>
      <c r="N148" s="150">
        <v>9.3347481389261799E-2</v>
      </c>
      <c r="O148" s="150">
        <v>0.11701771404394699</v>
      </c>
      <c r="P148" s="150">
        <v>2.0773922660955901E-2</v>
      </c>
      <c r="Q148" s="150">
        <v>10618.809856929</v>
      </c>
      <c r="R148" s="150">
        <v>328.62799999999999</v>
      </c>
      <c r="S148" s="150">
        <v>74014.036536752799</v>
      </c>
      <c r="T148" s="150">
        <v>14.2417870662269</v>
      </c>
      <c r="U148" s="150">
        <v>16.643532434393901</v>
      </c>
      <c r="V148" s="150">
        <v>31.514500000000002</v>
      </c>
      <c r="W148" s="150">
        <v>173.55600681749701</v>
      </c>
      <c r="X148" s="150">
        <v>0.114326998419777</v>
      </c>
      <c r="Y148" s="150">
        <v>0.15635941597540501</v>
      </c>
      <c r="Z148" s="150">
        <v>0.27695197662642601</v>
      </c>
      <c r="AA148" s="150">
        <v>161.13170141215701</v>
      </c>
      <c r="AB148" s="150">
        <v>6.4479680711137499</v>
      </c>
      <c r="AC148" s="150">
        <v>1.2384671430685199</v>
      </c>
      <c r="AD148" s="150">
        <v>3.1447561002039199</v>
      </c>
      <c r="AE148" s="150">
        <v>0.81643399719002097</v>
      </c>
      <c r="AF148" s="150">
        <v>23.25</v>
      </c>
      <c r="AG148" s="150">
        <v>0.138383401271131</v>
      </c>
      <c r="AH148" s="150">
        <v>126.36</v>
      </c>
      <c r="AI148" s="150">
        <v>4.9096599044618596</v>
      </c>
      <c r="AJ148" s="150">
        <v>51866.2684210523</v>
      </c>
      <c r="AK148" s="150">
        <v>0.33073048298986901</v>
      </c>
      <c r="AL148" s="150">
        <v>67916170.547999993</v>
      </c>
      <c r="AM148" s="150">
        <v>5469.5307768499997</v>
      </c>
    </row>
    <row r="149" spans="1:39" ht="14.5" x14ac:dyDescent="0.35">
      <c r="A149" t="s">
        <v>307</v>
      </c>
      <c r="B149" s="150">
        <v>108231.05</v>
      </c>
      <c r="C149" s="150">
        <v>0.35763055261252003</v>
      </c>
      <c r="D149" s="150">
        <v>38674.400000000001</v>
      </c>
      <c r="E149" s="150">
        <v>6.55459689160266E-3</v>
      </c>
      <c r="F149" s="150">
        <v>0.73075558373509897</v>
      </c>
      <c r="G149" s="150">
        <v>57.235294117647101</v>
      </c>
      <c r="H149" s="150">
        <v>55.795000000000002</v>
      </c>
      <c r="I149" s="150">
        <v>0</v>
      </c>
      <c r="J149" s="150">
        <v>-26.695499999999999</v>
      </c>
      <c r="K149" s="150">
        <v>10764.324760493701</v>
      </c>
      <c r="L149" s="150">
        <v>2310.6999443</v>
      </c>
      <c r="M149" s="150">
        <v>2826.94372759822</v>
      </c>
      <c r="N149" s="150">
        <v>0.45846409600400301</v>
      </c>
      <c r="O149" s="150">
        <v>0.15369270422845199</v>
      </c>
      <c r="P149" s="150">
        <v>1.9837583678085999E-2</v>
      </c>
      <c r="Q149" s="150">
        <v>8798.5920560336908</v>
      </c>
      <c r="R149" s="150">
        <v>145.315</v>
      </c>
      <c r="S149" s="150">
        <v>59015.145267178203</v>
      </c>
      <c r="T149" s="150">
        <v>13.902212435054899</v>
      </c>
      <c r="U149" s="150">
        <v>15.9013174434848</v>
      </c>
      <c r="V149" s="150">
        <v>16.516500000000001</v>
      </c>
      <c r="W149" s="150">
        <v>139.90251834831801</v>
      </c>
      <c r="X149" s="150">
        <v>0.111422192267328</v>
      </c>
      <c r="Y149" s="150">
        <v>0.17151367106520701</v>
      </c>
      <c r="Z149" s="150">
        <v>0.29254486080091602</v>
      </c>
      <c r="AA149" s="150">
        <v>171.06245273215001</v>
      </c>
      <c r="AB149" s="150">
        <v>5.7258724947757704</v>
      </c>
      <c r="AC149" s="150">
        <v>1.3561135984152799</v>
      </c>
      <c r="AD149" s="150">
        <v>2.8371035433648601</v>
      </c>
      <c r="AE149" s="150">
        <v>1.21477212430149</v>
      </c>
      <c r="AF149" s="150">
        <v>60.85</v>
      </c>
      <c r="AG149" s="150">
        <v>2.3334343336082301E-2</v>
      </c>
      <c r="AH149" s="150">
        <v>20.187999999999999</v>
      </c>
      <c r="AI149" s="150">
        <v>3.2216393502103799</v>
      </c>
      <c r="AJ149" s="150">
        <v>-8435.3715000000102</v>
      </c>
      <c r="AK149" s="150">
        <v>0.50571749558893597</v>
      </c>
      <c r="AL149" s="150">
        <v>24873124.624499999</v>
      </c>
      <c r="AM149" s="150">
        <v>2310.6999443</v>
      </c>
    </row>
    <row r="150" spans="1:39" ht="14.5" x14ac:dyDescent="0.35">
      <c r="A150" t="s">
        <v>309</v>
      </c>
      <c r="B150" s="150">
        <v>1689638.2</v>
      </c>
      <c r="C150" s="150">
        <v>0.39967174436061298</v>
      </c>
      <c r="D150" s="150">
        <v>1588524.8</v>
      </c>
      <c r="E150" s="150">
        <v>4.1739225045932197E-3</v>
      </c>
      <c r="F150" s="150">
        <v>0.74790007746573395</v>
      </c>
      <c r="G150" s="150">
        <v>71</v>
      </c>
      <c r="H150" s="150">
        <v>70.186499999999995</v>
      </c>
      <c r="I150" s="150">
        <v>0</v>
      </c>
      <c r="J150" s="150">
        <v>-6.7359999999999998</v>
      </c>
      <c r="K150" s="150">
        <v>11482.158591342401</v>
      </c>
      <c r="L150" s="150">
        <v>3077.3011090999998</v>
      </c>
      <c r="M150" s="150">
        <v>3677.6155968612302</v>
      </c>
      <c r="N150" s="150">
        <v>0.33604347712091098</v>
      </c>
      <c r="O150" s="150">
        <v>0.13501899057629699</v>
      </c>
      <c r="P150" s="150">
        <v>2.0270628153851201E-2</v>
      </c>
      <c r="Q150" s="150">
        <v>9607.8718499445495</v>
      </c>
      <c r="R150" s="150">
        <v>188.62899999999999</v>
      </c>
      <c r="S150" s="150">
        <v>63825.5765470845</v>
      </c>
      <c r="T150" s="150">
        <v>13.417608109039399</v>
      </c>
      <c r="U150" s="150">
        <v>16.3140403071638</v>
      </c>
      <c r="V150" s="150">
        <v>19.439499999999999</v>
      </c>
      <c r="W150" s="150">
        <v>158.301453694797</v>
      </c>
      <c r="X150" s="150">
        <v>0.115786740050229</v>
      </c>
      <c r="Y150" s="150">
        <v>0.15961369249940999</v>
      </c>
      <c r="Z150" s="150">
        <v>0.28283800862761199</v>
      </c>
      <c r="AA150" s="150">
        <v>159.902113103229</v>
      </c>
      <c r="AB150" s="150">
        <v>6.2207700659432597</v>
      </c>
      <c r="AC150" s="150">
        <v>1.2633596434387599</v>
      </c>
      <c r="AD150" s="150">
        <v>3.14651761818183</v>
      </c>
      <c r="AE150" s="150">
        <v>1.0725414131297499</v>
      </c>
      <c r="AF150" s="150">
        <v>32.950000000000003</v>
      </c>
      <c r="AG150" s="150">
        <v>4.6067764038001502E-2</v>
      </c>
      <c r="AH150" s="150">
        <v>55.154000000000003</v>
      </c>
      <c r="AI150" s="150">
        <v>3.8919185962344001</v>
      </c>
      <c r="AJ150" s="150">
        <v>-15909.888500000099</v>
      </c>
      <c r="AK150" s="150">
        <v>0.45276578965460901</v>
      </c>
      <c r="AL150" s="150">
        <v>35334059.368000001</v>
      </c>
      <c r="AM150" s="150">
        <v>3077.3011090999998</v>
      </c>
    </row>
    <row r="151" spans="1:39" ht="14.5" x14ac:dyDescent="0.35">
      <c r="A151" t="s">
        <v>310</v>
      </c>
      <c r="B151" s="150">
        <v>407435.55</v>
      </c>
      <c r="C151" s="150">
        <v>0.38144797162059202</v>
      </c>
      <c r="D151" s="150">
        <v>353521.25</v>
      </c>
      <c r="E151" s="150">
        <v>1.8332137628882801E-3</v>
      </c>
      <c r="F151" s="150">
        <v>0.72964926075412995</v>
      </c>
      <c r="G151" s="150">
        <v>59.411764705882398</v>
      </c>
      <c r="H151" s="150">
        <v>55.7485</v>
      </c>
      <c r="I151" s="150">
        <v>0</v>
      </c>
      <c r="J151" s="150">
        <v>-40.143500000000003</v>
      </c>
      <c r="K151" s="150">
        <v>10806.484741378101</v>
      </c>
      <c r="L151" s="150">
        <v>2206.84847175</v>
      </c>
      <c r="M151" s="150">
        <v>2701.3079593897501</v>
      </c>
      <c r="N151" s="150">
        <v>0.45147511705229099</v>
      </c>
      <c r="O151" s="150">
        <v>0.152106936315303</v>
      </c>
      <c r="P151" s="150">
        <v>1.3315992863206E-2</v>
      </c>
      <c r="Q151" s="150">
        <v>8828.4174537017807</v>
      </c>
      <c r="R151" s="150">
        <v>140.30099999999999</v>
      </c>
      <c r="S151" s="150">
        <v>57995.829377552502</v>
      </c>
      <c r="T151" s="150">
        <v>14.3448728091746</v>
      </c>
      <c r="U151" s="150">
        <v>15.7293851914812</v>
      </c>
      <c r="V151" s="150">
        <v>16.41</v>
      </c>
      <c r="W151" s="150">
        <v>134.48193002742201</v>
      </c>
      <c r="X151" s="150">
        <v>0.114722966664555</v>
      </c>
      <c r="Y151" s="150">
        <v>0.17228624537366699</v>
      </c>
      <c r="Z151" s="150">
        <v>0.29610765021379498</v>
      </c>
      <c r="AA151" s="150">
        <v>164.72390590176499</v>
      </c>
      <c r="AB151" s="150">
        <v>5.8856363805417402</v>
      </c>
      <c r="AC151" s="150">
        <v>1.3143610969059001</v>
      </c>
      <c r="AD151" s="150">
        <v>2.88766000808207</v>
      </c>
      <c r="AE151" s="150">
        <v>1.2665579049034099</v>
      </c>
      <c r="AF151" s="150">
        <v>81.599999999999994</v>
      </c>
      <c r="AG151" s="150">
        <v>2.14416088212563E-2</v>
      </c>
      <c r="AH151" s="150">
        <v>14.247</v>
      </c>
      <c r="AI151" s="150">
        <v>3.3209666425259101</v>
      </c>
      <c r="AJ151" s="150">
        <v>-27268.2415</v>
      </c>
      <c r="AK151" s="150">
        <v>0.481055280732195</v>
      </c>
      <c r="AL151" s="150">
        <v>23848274.3365</v>
      </c>
      <c r="AM151" s="150">
        <v>2206.84847175</v>
      </c>
    </row>
    <row r="152" spans="1:39" ht="14.5" x14ac:dyDescent="0.35">
      <c r="A152" t="s">
        <v>312</v>
      </c>
      <c r="B152" s="150">
        <v>1377844.7</v>
      </c>
      <c r="C152" s="150">
        <v>0.39999886794184702</v>
      </c>
      <c r="D152" s="150">
        <v>390306.4</v>
      </c>
      <c r="E152" s="150">
        <v>2.5503936780462699E-3</v>
      </c>
      <c r="F152" s="150">
        <v>0.79348165041810603</v>
      </c>
      <c r="G152" s="150">
        <v>104.388888888889</v>
      </c>
      <c r="H152" s="150">
        <v>71.100999999999999</v>
      </c>
      <c r="I152" s="150">
        <v>0</v>
      </c>
      <c r="J152" s="150">
        <v>-16.092500000000001</v>
      </c>
      <c r="K152" s="150">
        <v>11128.020310104699</v>
      </c>
      <c r="L152" s="150">
        <v>4693.7392071499999</v>
      </c>
      <c r="M152" s="150">
        <v>5551.7855196281298</v>
      </c>
      <c r="N152" s="150">
        <v>0.212296810873531</v>
      </c>
      <c r="O152" s="150">
        <v>0.13080836872332399</v>
      </c>
      <c r="P152" s="150">
        <v>1.22959753520357E-2</v>
      </c>
      <c r="Q152" s="150">
        <v>9408.1489716840806</v>
      </c>
      <c r="R152" s="150">
        <v>274.83550000000002</v>
      </c>
      <c r="S152" s="150">
        <v>67484.136672664201</v>
      </c>
      <c r="T152" s="150">
        <v>13.5508331347297</v>
      </c>
      <c r="U152" s="150">
        <v>17.078358535014601</v>
      </c>
      <c r="V152" s="150">
        <v>26.594999999999999</v>
      </c>
      <c r="W152" s="150">
        <v>176.48953589584499</v>
      </c>
      <c r="X152" s="150">
        <v>0.11711329064272299</v>
      </c>
      <c r="Y152" s="150">
        <v>0.15691764773338501</v>
      </c>
      <c r="Z152" s="150">
        <v>0.28087646906435898</v>
      </c>
      <c r="AA152" s="150">
        <v>1527.9629062209201</v>
      </c>
      <c r="AB152" s="150">
        <v>0.61729352453563202</v>
      </c>
      <c r="AC152" s="150">
        <v>0.114929431619923</v>
      </c>
      <c r="AD152" s="150">
        <v>0.325516390909727</v>
      </c>
      <c r="AE152" s="150">
        <v>0.90279191815832505</v>
      </c>
      <c r="AF152" s="150">
        <v>32.049999999999997</v>
      </c>
      <c r="AG152" s="150">
        <v>8.4935127706139701E-2</v>
      </c>
      <c r="AH152" s="150">
        <v>84.725499999999997</v>
      </c>
      <c r="AI152" s="150">
        <v>4.3323507650482203</v>
      </c>
      <c r="AJ152" s="150">
        <v>30007.931000000099</v>
      </c>
      <c r="AK152" s="150">
        <v>0.358984107001736</v>
      </c>
      <c r="AL152" s="150">
        <v>52232025.227499999</v>
      </c>
      <c r="AM152" s="150">
        <v>4693.7392071499999</v>
      </c>
    </row>
    <row r="153" spans="1:39" ht="14.5" x14ac:dyDescent="0.35">
      <c r="A153" t="s">
        <v>313</v>
      </c>
      <c r="B153" s="150">
        <v>519192.65</v>
      </c>
      <c r="C153" s="150">
        <v>0.39810965686848898</v>
      </c>
      <c r="D153" s="150">
        <v>478929.75</v>
      </c>
      <c r="E153" s="150">
        <v>3.7881503249697799E-3</v>
      </c>
      <c r="F153" s="150">
        <v>0.73822332123244205</v>
      </c>
      <c r="G153" s="150">
        <v>70.263157894736807</v>
      </c>
      <c r="H153" s="150">
        <v>52.244</v>
      </c>
      <c r="I153" s="150">
        <v>0</v>
      </c>
      <c r="J153" s="150">
        <v>41.435499999999998</v>
      </c>
      <c r="K153" s="150">
        <v>10849.4621047088</v>
      </c>
      <c r="L153" s="150">
        <v>2424.3637404000001</v>
      </c>
      <c r="M153" s="150">
        <v>2923.02235407938</v>
      </c>
      <c r="N153" s="150">
        <v>0.39435970536016002</v>
      </c>
      <c r="O153" s="150">
        <v>0.14380172539310401</v>
      </c>
      <c r="P153" s="150">
        <v>5.0246100026187304E-3</v>
      </c>
      <c r="Q153" s="150">
        <v>8998.5772749193602</v>
      </c>
      <c r="R153" s="150">
        <v>150.38999999999999</v>
      </c>
      <c r="S153" s="150">
        <v>60856.653700379</v>
      </c>
      <c r="T153" s="150">
        <v>14.803510871733501</v>
      </c>
      <c r="U153" s="150">
        <v>16.120511605824898</v>
      </c>
      <c r="V153" s="150">
        <v>16.324999999999999</v>
      </c>
      <c r="W153" s="150">
        <v>148.50620155589601</v>
      </c>
      <c r="X153" s="150">
        <v>0.11397832234333</v>
      </c>
      <c r="Y153" s="150">
        <v>0.16477825868288801</v>
      </c>
      <c r="Z153" s="150">
        <v>0.28741150351888201</v>
      </c>
      <c r="AA153" s="150">
        <v>164.149646098213</v>
      </c>
      <c r="AB153" s="150">
        <v>5.8843845833654198</v>
      </c>
      <c r="AC153" s="150">
        <v>1.28340675892169</v>
      </c>
      <c r="AD153" s="150">
        <v>2.6462861838968399</v>
      </c>
      <c r="AE153" s="150">
        <v>1.31111137437175</v>
      </c>
      <c r="AF153" s="150">
        <v>95.45</v>
      </c>
      <c r="AG153" s="150">
        <v>2.93592071539624E-2</v>
      </c>
      <c r="AH153" s="150">
        <v>16.6995</v>
      </c>
      <c r="AI153" s="150">
        <v>3.4528275137697499</v>
      </c>
      <c r="AJ153" s="150">
        <v>-22318.6244999997</v>
      </c>
      <c r="AK153" s="150">
        <v>0.48318198683156999</v>
      </c>
      <c r="AL153" s="150">
        <v>26303042.5295</v>
      </c>
      <c r="AM153" s="150">
        <v>2424.3637404000001</v>
      </c>
    </row>
    <row r="154" spans="1:39" ht="14.5" x14ac:dyDescent="0.35">
      <c r="A154" t="s">
        <v>314</v>
      </c>
      <c r="B154" s="150">
        <v>2799503.8</v>
      </c>
      <c r="C154" s="150">
        <v>0.25727781499513402</v>
      </c>
      <c r="D154" s="150">
        <v>2844502.05</v>
      </c>
      <c r="E154" s="150">
        <v>2.2821536470786501E-3</v>
      </c>
      <c r="F154" s="150">
        <v>0.58588367411623898</v>
      </c>
      <c r="G154" s="150">
        <v>67.55</v>
      </c>
      <c r="H154" s="150">
        <v>964.77800000000002</v>
      </c>
      <c r="I154" s="150">
        <v>401.29700000000003</v>
      </c>
      <c r="J154" s="150">
        <v>-345.12150000000003</v>
      </c>
      <c r="K154" s="150">
        <v>14078.1724362979</v>
      </c>
      <c r="L154" s="150">
        <v>4641.9891061999997</v>
      </c>
      <c r="M154" s="150">
        <v>6669.9642203716503</v>
      </c>
      <c r="N154" s="150">
        <v>0.94109220882600297</v>
      </c>
      <c r="O154" s="150">
        <v>0.18368463984785199</v>
      </c>
      <c r="P154" s="150">
        <v>4.5690226818223399E-2</v>
      </c>
      <c r="Q154" s="150">
        <v>9797.7621656355295</v>
      </c>
      <c r="R154" s="150">
        <v>325.65750000000003</v>
      </c>
      <c r="S154" s="150">
        <v>59246.493424840497</v>
      </c>
      <c r="T154" s="150">
        <v>12.0029478823611</v>
      </c>
      <c r="U154" s="150">
        <v>14.2542060483791</v>
      </c>
      <c r="V154" s="150">
        <v>48.986499999999999</v>
      </c>
      <c r="W154" s="150">
        <v>94.760579061578198</v>
      </c>
      <c r="X154" s="150">
        <v>0.115446964260099</v>
      </c>
      <c r="Y154" s="150">
        <v>0.160155487972856</v>
      </c>
      <c r="Z154" s="150">
        <v>0.28332530645729198</v>
      </c>
      <c r="AA154" s="150">
        <v>188.946350354104</v>
      </c>
      <c r="AB154" s="150">
        <v>7.3245665212876903</v>
      </c>
      <c r="AC154" s="150">
        <v>1.58054885382509</v>
      </c>
      <c r="AD154" s="150">
        <v>3.5861156266271901</v>
      </c>
      <c r="AE154" s="150">
        <v>0.83402198027834895</v>
      </c>
      <c r="AF154" s="150">
        <v>15.9473684210526</v>
      </c>
      <c r="AG154" s="150">
        <v>0.13159606192304901</v>
      </c>
      <c r="AH154" s="150">
        <v>122.431578947368</v>
      </c>
      <c r="AI154" s="150">
        <v>2.86935275199111</v>
      </c>
      <c r="AJ154" s="150">
        <v>418604.95049999998</v>
      </c>
      <c r="AK154" s="150">
        <v>0.72642177034423205</v>
      </c>
      <c r="AL154" s="150">
        <v>65350723.0845</v>
      </c>
      <c r="AM154" s="150">
        <v>4641.9891061999997</v>
      </c>
    </row>
    <row r="155" spans="1:39" ht="14.5" x14ac:dyDescent="0.35">
      <c r="A155" t="s">
        <v>315</v>
      </c>
      <c r="B155" s="150">
        <v>501989.65</v>
      </c>
      <c r="C155" s="150">
        <v>0.27894406936588201</v>
      </c>
      <c r="D155" s="150">
        <v>474359.85</v>
      </c>
      <c r="E155" s="150">
        <v>2.4847803171767499E-3</v>
      </c>
      <c r="F155" s="150">
        <v>0.65090678732107199</v>
      </c>
      <c r="G155" s="150">
        <v>35.842105263157897</v>
      </c>
      <c r="H155" s="150">
        <v>407.30149999999998</v>
      </c>
      <c r="I155" s="150">
        <v>142.06800000000001</v>
      </c>
      <c r="J155" s="150">
        <v>-179.76599999999999</v>
      </c>
      <c r="K155" s="150">
        <v>13649.1073330376</v>
      </c>
      <c r="L155" s="150">
        <v>2852.7396914999999</v>
      </c>
      <c r="M155" s="150">
        <v>4084.8328163435299</v>
      </c>
      <c r="N155" s="150">
        <v>0.94172540432085905</v>
      </c>
      <c r="O155" s="150">
        <v>0.20239268993604201</v>
      </c>
      <c r="P155" s="150">
        <v>3.0009370748084602E-2</v>
      </c>
      <c r="Q155" s="150">
        <v>9532.1772011599896</v>
      </c>
      <c r="R155" s="150">
        <v>198.11949999999999</v>
      </c>
      <c r="S155" s="150">
        <v>59998.3302501773</v>
      </c>
      <c r="T155" s="150">
        <v>12.347598292949501</v>
      </c>
      <c r="U155" s="150">
        <v>14.399085862320501</v>
      </c>
      <c r="V155" s="150">
        <v>26.228000000000002</v>
      </c>
      <c r="W155" s="150">
        <v>108.76695483834099</v>
      </c>
      <c r="X155" s="150">
        <v>0.11427679024074899</v>
      </c>
      <c r="Y155" s="150">
        <v>0.162519216408474</v>
      </c>
      <c r="Z155" s="150">
        <v>0.28516223445300398</v>
      </c>
      <c r="AA155" s="150">
        <v>197.36778005985801</v>
      </c>
      <c r="AB155" s="150">
        <v>6.7410394956725002</v>
      </c>
      <c r="AC155" s="150">
        <v>1.51545321202496</v>
      </c>
      <c r="AD155" s="150">
        <v>3.2171224323932099</v>
      </c>
      <c r="AE155" s="150">
        <v>0.88855751937040595</v>
      </c>
      <c r="AF155" s="150">
        <v>11.3157894736842</v>
      </c>
      <c r="AG155" s="150">
        <v>9.4978638060379497E-2</v>
      </c>
      <c r="AH155" s="150">
        <v>115.162105263158</v>
      </c>
      <c r="AI155" s="150">
        <v>2.9801946065359601</v>
      </c>
      <c r="AJ155" s="150">
        <v>63578.963499999802</v>
      </c>
      <c r="AK155" s="150">
        <v>0.71860316729420004</v>
      </c>
      <c r="AL155" s="150">
        <v>38937350.2425</v>
      </c>
      <c r="AM155" s="150">
        <v>2852.7396914999999</v>
      </c>
    </row>
    <row r="156" spans="1:39" ht="14.5" x14ac:dyDescent="0.35">
      <c r="A156" t="s">
        <v>316</v>
      </c>
      <c r="B156" s="150">
        <v>981261.5</v>
      </c>
      <c r="C156" s="150">
        <v>0.34093881415455901</v>
      </c>
      <c r="D156" s="150">
        <v>1065727.8</v>
      </c>
      <c r="E156" s="150">
        <v>1.5769508818495499E-3</v>
      </c>
      <c r="F156" s="150">
        <v>0.72039760671619302</v>
      </c>
      <c r="G156" s="150">
        <v>52.5</v>
      </c>
      <c r="H156" s="150">
        <v>99.424499999999995</v>
      </c>
      <c r="I156" s="150">
        <v>0</v>
      </c>
      <c r="J156" s="150">
        <v>30.669499999999999</v>
      </c>
      <c r="K156" s="150">
        <v>11387.3828009068</v>
      </c>
      <c r="L156" s="150">
        <v>2598.8862494499999</v>
      </c>
      <c r="M156" s="150">
        <v>3306.1881002180498</v>
      </c>
      <c r="N156" s="150">
        <v>0.58731108696004697</v>
      </c>
      <c r="O156" s="150">
        <v>0.16845279411234301</v>
      </c>
      <c r="P156" s="150">
        <v>1.8750917767298599E-2</v>
      </c>
      <c r="Q156" s="150">
        <v>8951.2488949277104</v>
      </c>
      <c r="R156" s="150">
        <v>174.08500000000001</v>
      </c>
      <c r="S156" s="150">
        <v>58772.694229830297</v>
      </c>
      <c r="T156" s="150">
        <v>13.329695263807899</v>
      </c>
      <c r="U156" s="150">
        <v>14.9288350486831</v>
      </c>
      <c r="V156" s="150">
        <v>18.02</v>
      </c>
      <c r="W156" s="150">
        <v>144.22232238901199</v>
      </c>
      <c r="X156" s="150">
        <v>0.116069766968782</v>
      </c>
      <c r="Y156" s="150">
        <v>0.16083386242967601</v>
      </c>
      <c r="Z156" s="150">
        <v>0.28900723385070798</v>
      </c>
      <c r="AA156" s="150">
        <v>170.64956193979501</v>
      </c>
      <c r="AB156" s="150">
        <v>5.8806067942010198</v>
      </c>
      <c r="AC156" s="150">
        <v>1.29592920319063</v>
      </c>
      <c r="AD156" s="150">
        <v>3.06126399327349</v>
      </c>
      <c r="AE156" s="150">
        <v>0.90550585407615802</v>
      </c>
      <c r="AF156" s="150">
        <v>18.75</v>
      </c>
      <c r="AG156" s="150">
        <v>8.4134495299648199E-2</v>
      </c>
      <c r="AH156" s="150">
        <v>66.382999999999996</v>
      </c>
      <c r="AI156" s="150">
        <v>3.1072517421891401</v>
      </c>
      <c r="AJ156" s="150">
        <v>22680.789500000399</v>
      </c>
      <c r="AK156" s="150">
        <v>0.51338679758348504</v>
      </c>
      <c r="AL156" s="150">
        <v>29594512.578499999</v>
      </c>
      <c r="AM156" s="150">
        <v>2598.8862494499999</v>
      </c>
    </row>
    <row r="157" spans="1:39" ht="14.5" x14ac:dyDescent="0.35">
      <c r="A157" t="s">
        <v>318</v>
      </c>
      <c r="B157" s="150">
        <v>-23988.85</v>
      </c>
      <c r="C157" s="150">
        <v>0.34384828688994601</v>
      </c>
      <c r="D157" s="150">
        <v>11901.9</v>
      </c>
      <c r="E157" s="150">
        <v>7.1076387239750903E-3</v>
      </c>
      <c r="F157" s="150">
        <v>0.71416272596852104</v>
      </c>
      <c r="G157" s="150">
        <v>27.176470588235301</v>
      </c>
      <c r="H157" s="150">
        <v>27.704999999999998</v>
      </c>
      <c r="I157" s="150">
        <v>0</v>
      </c>
      <c r="J157" s="150">
        <v>25.659500000000001</v>
      </c>
      <c r="K157" s="150">
        <v>12450.699271957101</v>
      </c>
      <c r="L157" s="150">
        <v>1395.7165057499999</v>
      </c>
      <c r="M157" s="150">
        <v>1923.60084378488</v>
      </c>
      <c r="N157" s="150">
        <v>0.92445732928884194</v>
      </c>
      <c r="O157" s="150">
        <v>0.178330149227728</v>
      </c>
      <c r="P157" s="150">
        <v>3.90353483501461E-4</v>
      </c>
      <c r="Q157" s="150">
        <v>9033.91498197086</v>
      </c>
      <c r="R157" s="150">
        <v>97.522499999999994</v>
      </c>
      <c r="S157" s="150">
        <v>55738.419780050797</v>
      </c>
      <c r="T157" s="150">
        <v>14.7868440616268</v>
      </c>
      <c r="U157" s="150">
        <v>14.311738375759401</v>
      </c>
      <c r="V157" s="150">
        <v>12.537000000000001</v>
      </c>
      <c r="W157" s="150">
        <v>111.327790201005</v>
      </c>
      <c r="X157" s="150">
        <v>0.10729421159116501</v>
      </c>
      <c r="Y157" s="150">
        <v>0.20463975963398101</v>
      </c>
      <c r="Z157" s="150">
        <v>0.315195727054285</v>
      </c>
      <c r="AA157" s="150">
        <v>176.564258561646</v>
      </c>
      <c r="AB157" s="150">
        <v>7.1843738852222501</v>
      </c>
      <c r="AC157" s="150">
        <v>1.6415462904518101</v>
      </c>
      <c r="AD157" s="150">
        <v>3.66824330605824</v>
      </c>
      <c r="AE157" s="150">
        <v>1.2958101461310401</v>
      </c>
      <c r="AF157" s="150">
        <v>126</v>
      </c>
      <c r="AG157" s="150">
        <v>1.9373786558751702E-2</v>
      </c>
      <c r="AH157" s="150">
        <v>9.4160000000000004</v>
      </c>
      <c r="AI157" s="150">
        <v>2.7495372995392602</v>
      </c>
      <c r="AJ157" s="150">
        <v>-37266.662000000098</v>
      </c>
      <c r="AK157" s="150">
        <v>0.64518414947223002</v>
      </c>
      <c r="AL157" s="150">
        <v>17377646.482000001</v>
      </c>
      <c r="AM157" s="150">
        <v>1395.7165057499999</v>
      </c>
    </row>
    <row r="158" spans="1:39" ht="14.5" x14ac:dyDescent="0.35">
      <c r="A158" t="s">
        <v>319</v>
      </c>
      <c r="B158" s="150">
        <v>101706.5</v>
      </c>
      <c r="C158" s="150">
        <v>0.31594360514132802</v>
      </c>
      <c r="D158" s="150">
        <v>140016.818181818</v>
      </c>
      <c r="E158" s="150">
        <v>4.5331520820966302E-3</v>
      </c>
      <c r="F158" s="150">
        <v>0.68914538302712902</v>
      </c>
      <c r="G158" s="150">
        <v>17.095238095238098</v>
      </c>
      <c r="H158" s="150">
        <v>54.628636363636403</v>
      </c>
      <c r="I158" s="150">
        <v>1.77272727272727</v>
      </c>
      <c r="J158" s="150">
        <v>-9.0972727272727791</v>
      </c>
      <c r="K158" s="150">
        <v>12593.5972171795</v>
      </c>
      <c r="L158" s="150">
        <v>1236.7636775000001</v>
      </c>
      <c r="M158" s="150">
        <v>1697.5648305695199</v>
      </c>
      <c r="N158" s="150">
        <v>0.87355776720877898</v>
      </c>
      <c r="O158" s="150">
        <v>0.19010769559673801</v>
      </c>
      <c r="P158" s="150">
        <v>2.0226509867947401E-3</v>
      </c>
      <c r="Q158" s="150">
        <v>9175.0861744981703</v>
      </c>
      <c r="R158" s="150">
        <v>86.713181818181795</v>
      </c>
      <c r="S158" s="150">
        <v>56237.705764563398</v>
      </c>
      <c r="T158" s="150">
        <v>13.637960045919399</v>
      </c>
      <c r="U158" s="150">
        <v>14.2626951470103</v>
      </c>
      <c r="V158" s="150">
        <v>11.7640909090909</v>
      </c>
      <c r="W158" s="150">
        <v>105.13040804064801</v>
      </c>
      <c r="X158" s="150">
        <v>0.114036817178269</v>
      </c>
      <c r="Y158" s="150">
        <v>0.194047886893087</v>
      </c>
      <c r="Z158" s="150">
        <v>0.31147216698073099</v>
      </c>
      <c r="AA158" s="150">
        <v>194.085620253466</v>
      </c>
      <c r="AB158" s="150">
        <v>6.5620645799141304</v>
      </c>
      <c r="AC158" s="150">
        <v>1.61149481228071</v>
      </c>
      <c r="AD158" s="150">
        <v>3.34727054631681</v>
      </c>
      <c r="AE158" s="150">
        <v>1.0777276144967101</v>
      </c>
      <c r="AF158" s="150">
        <v>32.318181818181799</v>
      </c>
      <c r="AG158" s="150">
        <v>2.3155769096198701E-2</v>
      </c>
      <c r="AH158" s="150">
        <v>32.503181818181801</v>
      </c>
      <c r="AI158" s="150">
        <v>2.9250796973722899</v>
      </c>
      <c r="AJ158" s="150">
        <v>-16838.835454545399</v>
      </c>
      <c r="AK158" s="150">
        <v>0.63565931619572003</v>
      </c>
      <c r="AL158" s="150">
        <v>15575303.607272699</v>
      </c>
      <c r="AM158" s="150">
        <v>1236.7636775000001</v>
      </c>
    </row>
    <row r="159" spans="1:39" ht="14.5" x14ac:dyDescent="0.35">
      <c r="A159" t="s">
        <v>320</v>
      </c>
      <c r="B159" s="150">
        <v>2565648.3333333302</v>
      </c>
      <c r="C159" s="150">
        <v>0.39571681597272501</v>
      </c>
      <c r="D159" s="150">
        <v>1657131.0952381</v>
      </c>
      <c r="E159" s="150">
        <v>3.6227914030705498E-3</v>
      </c>
      <c r="F159" s="150">
        <v>0.79426777956276895</v>
      </c>
      <c r="G159" s="150">
        <v>131</v>
      </c>
      <c r="H159" s="150">
        <v>179.06238095238101</v>
      </c>
      <c r="I159" s="150">
        <v>0</v>
      </c>
      <c r="J159" s="150">
        <v>-10.3904761904762</v>
      </c>
      <c r="K159" s="150">
        <v>12713.752966497101</v>
      </c>
      <c r="L159" s="150">
        <v>8405.8978991904805</v>
      </c>
      <c r="M159" s="150">
        <v>10294.5349461924</v>
      </c>
      <c r="N159" s="150">
        <v>0.29432770381718998</v>
      </c>
      <c r="O159" s="150">
        <v>0.14016654140729601</v>
      </c>
      <c r="P159" s="150">
        <v>5.1682763212734698E-2</v>
      </c>
      <c r="Q159" s="150">
        <v>10381.2857900329</v>
      </c>
      <c r="R159" s="150">
        <v>505.48571428571398</v>
      </c>
      <c r="S159" s="150">
        <v>74004.865047290703</v>
      </c>
      <c r="T159" s="150">
        <v>14.685922074007101</v>
      </c>
      <c r="U159" s="150">
        <v>16.629348093582799</v>
      </c>
      <c r="V159" s="150">
        <v>51.190476190476197</v>
      </c>
      <c r="W159" s="150">
        <v>164.208238030698</v>
      </c>
      <c r="X159" s="150">
        <v>0.1174474550825</v>
      </c>
      <c r="Y159" s="150">
        <v>0.147991237056009</v>
      </c>
      <c r="Z159" s="150">
        <v>0.27166081955659199</v>
      </c>
      <c r="AA159" s="150">
        <v>155.33365087024899</v>
      </c>
      <c r="AB159" s="150">
        <v>6.8542193209031499</v>
      </c>
      <c r="AC159" s="150">
        <v>1.272438550997</v>
      </c>
      <c r="AD159" s="150">
        <v>3.6795105024253201</v>
      </c>
      <c r="AE159" s="150">
        <v>0.84876445835262304</v>
      </c>
      <c r="AF159" s="150">
        <v>29.095238095238098</v>
      </c>
      <c r="AG159" s="150">
        <v>0.11394544173384299</v>
      </c>
      <c r="AH159" s="150">
        <v>157.08611111111099</v>
      </c>
      <c r="AI159" s="150">
        <v>3.9476434833974299</v>
      </c>
      <c r="AJ159" s="150">
        <v>82233.603809523906</v>
      </c>
      <c r="AK159" s="150">
        <v>0.39032143332577102</v>
      </c>
      <c r="AL159" s="150">
        <v>106870509.351905</v>
      </c>
      <c r="AM159" s="150">
        <v>8405.8978991904805</v>
      </c>
    </row>
    <row r="160" spans="1:39" ht="14.5" x14ac:dyDescent="0.35">
      <c r="A160" t="s">
        <v>321</v>
      </c>
      <c r="B160" s="150">
        <v>1559290.5</v>
      </c>
      <c r="C160" s="150">
        <v>0.357370357352708</v>
      </c>
      <c r="D160" s="150">
        <v>1552453.6</v>
      </c>
      <c r="E160" s="150">
        <v>2.20690385255508E-3</v>
      </c>
      <c r="F160" s="150">
        <v>0.71316167709105105</v>
      </c>
      <c r="G160" s="150">
        <v>76.2</v>
      </c>
      <c r="H160" s="150">
        <v>244.90450000000001</v>
      </c>
      <c r="I160" s="150">
        <v>14.669499999999999</v>
      </c>
      <c r="J160" s="150">
        <v>-16.802499999999998</v>
      </c>
      <c r="K160" s="150">
        <v>11857.700768283001</v>
      </c>
      <c r="L160" s="150">
        <v>3580.4887437000002</v>
      </c>
      <c r="M160" s="150">
        <v>4629.4578404234799</v>
      </c>
      <c r="N160" s="150">
        <v>0.62233828636404198</v>
      </c>
      <c r="O160" s="150">
        <v>0.17115912835316199</v>
      </c>
      <c r="P160" s="150">
        <v>2.03014465770627E-2</v>
      </c>
      <c r="Q160" s="150">
        <v>9170.9149516990292</v>
      </c>
      <c r="R160" s="150">
        <v>235.7235</v>
      </c>
      <c r="S160" s="150">
        <v>62227.451968089699</v>
      </c>
      <c r="T160" s="150">
        <v>13.4131726365848</v>
      </c>
      <c r="U160" s="150">
        <v>15.189358480168501</v>
      </c>
      <c r="V160" s="150">
        <v>26.058499999999999</v>
      </c>
      <c r="W160" s="150">
        <v>137.40195113686499</v>
      </c>
      <c r="X160" s="150">
        <v>0.115934874950164</v>
      </c>
      <c r="Y160" s="150">
        <v>0.15816844578400999</v>
      </c>
      <c r="Z160" s="150">
        <v>0.27888282926861302</v>
      </c>
      <c r="AA160" s="150">
        <v>135.397576895893</v>
      </c>
      <c r="AB160" s="150">
        <v>7.9371196220215197</v>
      </c>
      <c r="AC160" s="150">
        <v>1.6348598298849299</v>
      </c>
      <c r="AD160" s="150">
        <v>3.77277376985269</v>
      </c>
      <c r="AE160" s="150">
        <v>0.79398707338798802</v>
      </c>
      <c r="AF160" s="150">
        <v>17.350000000000001</v>
      </c>
      <c r="AG160" s="150">
        <v>0.10107493733541199</v>
      </c>
      <c r="AH160" s="150">
        <v>81.277500000000003</v>
      </c>
      <c r="AI160" s="150">
        <v>3.1005234794837402</v>
      </c>
      <c r="AJ160" s="150">
        <v>4107.43250000034</v>
      </c>
      <c r="AK160" s="150">
        <v>0.51780772261452002</v>
      </c>
      <c r="AL160" s="150">
        <v>42456364.126999997</v>
      </c>
      <c r="AM160" s="150">
        <v>3580.4887437000002</v>
      </c>
    </row>
    <row r="161" spans="1:39" ht="14.5" x14ac:dyDescent="0.35">
      <c r="A161" t="s">
        <v>322</v>
      </c>
      <c r="B161" s="150">
        <v>-190419.95</v>
      </c>
      <c r="C161" s="150">
        <v>0.37183118670847298</v>
      </c>
      <c r="D161" s="150">
        <v>-193322.85</v>
      </c>
      <c r="E161" s="150">
        <v>3.9742360063296E-3</v>
      </c>
      <c r="F161" s="150">
        <v>0.81925983181001805</v>
      </c>
      <c r="G161" s="150">
        <v>88.6666666666667</v>
      </c>
      <c r="H161" s="150">
        <v>64.397499999999994</v>
      </c>
      <c r="I161" s="150">
        <v>0</v>
      </c>
      <c r="J161" s="150">
        <v>-11.0045</v>
      </c>
      <c r="K161" s="150">
        <v>12372.3597465402</v>
      </c>
      <c r="L161" s="150">
        <v>4796.3956630499997</v>
      </c>
      <c r="M161" s="150">
        <v>5652.0566175488302</v>
      </c>
      <c r="N161" s="150">
        <v>0.15726054789657501</v>
      </c>
      <c r="O161" s="150">
        <v>0.12059526787083</v>
      </c>
      <c r="P161" s="150">
        <v>2.07490392351651E-2</v>
      </c>
      <c r="Q161" s="150">
        <v>10499.316734681899</v>
      </c>
      <c r="R161" s="150">
        <v>287.33049999999997</v>
      </c>
      <c r="S161" s="150">
        <v>72822.221330488799</v>
      </c>
      <c r="T161" s="150">
        <v>14.706409517959299</v>
      </c>
      <c r="U161" s="150">
        <v>16.6929569365243</v>
      </c>
      <c r="V161" s="150">
        <v>28.2805</v>
      </c>
      <c r="W161" s="150">
        <v>169.60080843867701</v>
      </c>
      <c r="X161" s="150">
        <v>0.11600077598359999</v>
      </c>
      <c r="Y161" s="150">
        <v>0.15710427468813701</v>
      </c>
      <c r="Z161" s="150">
        <v>0.28070944532720599</v>
      </c>
      <c r="AA161" s="150">
        <v>162.205050345091</v>
      </c>
      <c r="AB161" s="150">
        <v>6.81457150492108</v>
      </c>
      <c r="AC161" s="150">
        <v>1.2816501036761501</v>
      </c>
      <c r="AD161" s="150">
        <v>3.47757326096312</v>
      </c>
      <c r="AE161" s="150">
        <v>0.83881093797838202</v>
      </c>
      <c r="AF161" s="150">
        <v>24.1</v>
      </c>
      <c r="AG161" s="150">
        <v>9.0677364281357406E-2</v>
      </c>
      <c r="AH161" s="150">
        <v>112.2355</v>
      </c>
      <c r="AI161" s="150">
        <v>4.4856963902373801</v>
      </c>
      <c r="AJ161" s="150">
        <v>4228.47750000004</v>
      </c>
      <c r="AK161" s="150">
        <v>0.32315127812105399</v>
      </c>
      <c r="AL161" s="150">
        <v>59342732.630000003</v>
      </c>
      <c r="AM161" s="150">
        <v>4796.3956630499997</v>
      </c>
    </row>
    <row r="162" spans="1:39" ht="14.5" x14ac:dyDescent="0.35">
      <c r="A162" t="s">
        <v>323</v>
      </c>
      <c r="B162" s="150">
        <v>1530122.05</v>
      </c>
      <c r="C162" s="150">
        <v>0.28439022604269898</v>
      </c>
      <c r="D162" s="150">
        <v>1708448.05</v>
      </c>
      <c r="E162" s="150">
        <v>2.5635298376610201E-3</v>
      </c>
      <c r="F162" s="150">
        <v>0.59088349805710205</v>
      </c>
      <c r="G162" s="150">
        <v>49.684210526315802</v>
      </c>
      <c r="H162" s="150">
        <v>653.94150000000002</v>
      </c>
      <c r="I162" s="150">
        <v>268.89999999999998</v>
      </c>
      <c r="J162" s="150">
        <v>-289.59949999999998</v>
      </c>
      <c r="K162" s="150">
        <v>13934.046420652199</v>
      </c>
      <c r="L162" s="150">
        <v>3840.0763143499998</v>
      </c>
      <c r="M162" s="150">
        <v>5495.2808645985497</v>
      </c>
      <c r="N162" s="150">
        <v>0.91082680992032306</v>
      </c>
      <c r="O162" s="150">
        <v>0.188922399768193</v>
      </c>
      <c r="P162" s="150">
        <v>3.31066352183991E-2</v>
      </c>
      <c r="Q162" s="150">
        <v>9737.0458292142193</v>
      </c>
      <c r="R162" s="150">
        <v>271.69</v>
      </c>
      <c r="S162" s="150">
        <v>59650.769590341901</v>
      </c>
      <c r="T162" s="150">
        <v>11.9012477455924</v>
      </c>
      <c r="U162" s="150">
        <v>14.1340362705657</v>
      </c>
      <c r="V162" s="150">
        <v>39.573500000000003</v>
      </c>
      <c r="W162" s="150">
        <v>97.036560181687193</v>
      </c>
      <c r="X162" s="150">
        <v>0.114632245305007</v>
      </c>
      <c r="Y162" s="150">
        <v>0.15934993576831399</v>
      </c>
      <c r="Z162" s="150">
        <v>0.28183067006561102</v>
      </c>
      <c r="AA162" s="150">
        <v>178.88117156241299</v>
      </c>
      <c r="AB162" s="150">
        <v>7.77132083503205</v>
      </c>
      <c r="AC162" s="150">
        <v>1.69012954688071</v>
      </c>
      <c r="AD162" s="150">
        <v>3.5040304637814099</v>
      </c>
      <c r="AE162" s="150">
        <v>0.86638933078382496</v>
      </c>
      <c r="AF162" s="150">
        <v>13.789473684210501</v>
      </c>
      <c r="AG162" s="150">
        <v>0.13334572141228501</v>
      </c>
      <c r="AH162" s="150">
        <v>115.646842105263</v>
      </c>
      <c r="AI162" s="150">
        <v>2.9374573672483999</v>
      </c>
      <c r="AJ162" s="150">
        <v>185547.0785</v>
      </c>
      <c r="AK162" s="150">
        <v>0.72099203708483794</v>
      </c>
      <c r="AL162" s="150">
        <v>53507801.623000003</v>
      </c>
      <c r="AM162" s="150">
        <v>3840.0763143499998</v>
      </c>
    </row>
    <row r="163" spans="1:39" ht="14.5" x14ac:dyDescent="0.35">
      <c r="A163" t="s">
        <v>324</v>
      </c>
      <c r="B163" s="150">
        <v>177479.5</v>
      </c>
      <c r="C163" s="150">
        <v>0.32898751321168501</v>
      </c>
      <c r="D163" s="150">
        <v>228835.9</v>
      </c>
      <c r="E163" s="150">
        <v>6.7566113945999101E-3</v>
      </c>
      <c r="F163" s="150">
        <v>0.75781398308675996</v>
      </c>
      <c r="G163" s="150">
        <v>30.6111111111111</v>
      </c>
      <c r="H163" s="150">
        <v>47.923000000000002</v>
      </c>
      <c r="I163" s="150">
        <v>0</v>
      </c>
      <c r="J163" s="150">
        <v>71.328000000000003</v>
      </c>
      <c r="K163" s="150">
        <v>12804.569540885501</v>
      </c>
      <c r="L163" s="150">
        <v>1785.0917245999999</v>
      </c>
      <c r="M163" s="150">
        <v>2197.3641247616902</v>
      </c>
      <c r="N163" s="150">
        <v>0.389580960639898</v>
      </c>
      <c r="O163" s="150">
        <v>0.145265651325624</v>
      </c>
      <c r="P163" s="150">
        <v>2.2592316262648598E-2</v>
      </c>
      <c r="Q163" s="150">
        <v>10402.1590536248</v>
      </c>
      <c r="R163" s="150">
        <v>116.09650000000001</v>
      </c>
      <c r="S163" s="150">
        <v>66679.015103814498</v>
      </c>
      <c r="T163" s="150">
        <v>14.753674744716699</v>
      </c>
      <c r="U163" s="150">
        <v>15.375930580163899</v>
      </c>
      <c r="V163" s="150">
        <v>14.282</v>
      </c>
      <c r="W163" s="150">
        <v>124.988917840639</v>
      </c>
      <c r="X163" s="150">
        <v>0.120496279939082</v>
      </c>
      <c r="Y163" s="150">
        <v>0.15902254408320099</v>
      </c>
      <c r="Z163" s="150">
        <v>0.28377462003394799</v>
      </c>
      <c r="AA163" s="150">
        <v>191.281403243585</v>
      </c>
      <c r="AB163" s="150">
        <v>5.57726396476723</v>
      </c>
      <c r="AC163" s="150">
        <v>1.16267067520054</v>
      </c>
      <c r="AD163" s="150">
        <v>2.4938543822118802</v>
      </c>
      <c r="AE163" s="150">
        <v>0.77680442938315997</v>
      </c>
      <c r="AF163" s="150">
        <v>11.75</v>
      </c>
      <c r="AG163" s="150">
        <v>9.9579808780061105E-2</v>
      </c>
      <c r="AH163" s="150">
        <v>60.836500000000001</v>
      </c>
      <c r="AI163" s="150">
        <v>3.7031923280001</v>
      </c>
      <c r="AJ163" s="150">
        <v>-3165.5355555555998</v>
      </c>
      <c r="AK163" s="150">
        <v>0.38165950400945697</v>
      </c>
      <c r="AL163" s="150">
        <v>22857331.124499999</v>
      </c>
      <c r="AM163" s="150">
        <v>1785.0917245999999</v>
      </c>
    </row>
    <row r="164" spans="1:39" ht="14.5" x14ac:dyDescent="0.35">
      <c r="A164" t="s">
        <v>325</v>
      </c>
      <c r="B164" s="150">
        <v>200625.55</v>
      </c>
      <c r="C164" s="150">
        <v>0.32428680570131502</v>
      </c>
      <c r="D164" s="150">
        <v>162376.04999999999</v>
      </c>
      <c r="E164" s="150">
        <v>5.0142495992283103E-3</v>
      </c>
      <c r="F164" s="150">
        <v>0.715544696264382</v>
      </c>
      <c r="G164" s="150">
        <v>63.533333333333303</v>
      </c>
      <c r="H164" s="150">
        <v>53.91</v>
      </c>
      <c r="I164" s="150">
        <v>0</v>
      </c>
      <c r="J164" s="150">
        <v>-62.494500000000002</v>
      </c>
      <c r="K164" s="150">
        <v>11368.077874500401</v>
      </c>
      <c r="L164" s="150">
        <v>2044.90773745</v>
      </c>
      <c r="M164" s="150">
        <v>2553.9673547018901</v>
      </c>
      <c r="N164" s="150">
        <v>0.52651482784871895</v>
      </c>
      <c r="O164" s="150">
        <v>0.155827155971036</v>
      </c>
      <c r="P164" s="150">
        <v>1.46045278244394E-2</v>
      </c>
      <c r="Q164" s="150">
        <v>9102.1799329981695</v>
      </c>
      <c r="R164" s="150">
        <v>134.07650000000001</v>
      </c>
      <c r="S164" s="150">
        <v>58962.841530767902</v>
      </c>
      <c r="T164" s="150">
        <v>14.1560974518279</v>
      </c>
      <c r="U164" s="150">
        <v>15.251798319989</v>
      </c>
      <c r="V164" s="150">
        <v>15.7965</v>
      </c>
      <c r="W164" s="150">
        <v>129.45321669040601</v>
      </c>
      <c r="X164" s="150">
        <v>0.112942465459052</v>
      </c>
      <c r="Y164" s="150">
        <v>0.17135124776458499</v>
      </c>
      <c r="Z164" s="150">
        <v>0.290893676061803</v>
      </c>
      <c r="AA164" s="150">
        <v>186.03320973022699</v>
      </c>
      <c r="AB164" s="150">
        <v>5.5174250997086798</v>
      </c>
      <c r="AC164" s="150">
        <v>1.3728629300583599</v>
      </c>
      <c r="AD164" s="150">
        <v>2.8975167442890499</v>
      </c>
      <c r="AE164" s="150">
        <v>1.1805025621815599</v>
      </c>
      <c r="AF164" s="150">
        <v>86.25</v>
      </c>
      <c r="AG164" s="150">
        <v>2.21418197044367E-2</v>
      </c>
      <c r="AH164" s="150">
        <v>14.391500000000001</v>
      </c>
      <c r="AI164" s="150">
        <v>3.2680860832824399</v>
      </c>
      <c r="AJ164" s="150">
        <v>-21618.875999999898</v>
      </c>
      <c r="AK164" s="150">
        <v>0.55965266040934902</v>
      </c>
      <c r="AL164" s="150">
        <v>23246670.405499998</v>
      </c>
      <c r="AM164" s="150">
        <v>2044.90773745</v>
      </c>
    </row>
    <row r="165" spans="1:39" ht="14.5" x14ac:dyDescent="0.35">
      <c r="A165" t="s">
        <v>326</v>
      </c>
      <c r="B165" s="150">
        <v>2040020.85</v>
      </c>
      <c r="C165" s="150">
        <v>0.31854281605072499</v>
      </c>
      <c r="D165" s="150">
        <v>1139178.95</v>
      </c>
      <c r="E165" s="150">
        <v>6.0487086625289198E-4</v>
      </c>
      <c r="F165" s="150">
        <v>0.78053809743107505</v>
      </c>
      <c r="G165" s="150">
        <v>133.65</v>
      </c>
      <c r="H165" s="150">
        <v>236.97</v>
      </c>
      <c r="I165" s="150">
        <v>0</v>
      </c>
      <c r="J165" s="150">
        <v>-66.606999999999999</v>
      </c>
      <c r="K165" s="150">
        <v>11560.4316527398</v>
      </c>
      <c r="L165" s="150">
        <v>6230.0953011499996</v>
      </c>
      <c r="M165" s="150">
        <v>7683.36165829728</v>
      </c>
      <c r="N165" s="150">
        <v>0.39140387342869098</v>
      </c>
      <c r="O165" s="150">
        <v>0.15071552524672899</v>
      </c>
      <c r="P165" s="150">
        <v>2.8010375285557498E-2</v>
      </c>
      <c r="Q165" s="150">
        <v>9373.8384475527891</v>
      </c>
      <c r="R165" s="150">
        <v>384.76949999999999</v>
      </c>
      <c r="S165" s="150">
        <v>66137.000133846406</v>
      </c>
      <c r="T165" s="150">
        <v>14.202658994540901</v>
      </c>
      <c r="U165" s="150">
        <v>16.1917597448602</v>
      </c>
      <c r="V165" s="150">
        <v>37.046999999999997</v>
      </c>
      <c r="W165" s="150">
        <v>168.16733611763399</v>
      </c>
      <c r="X165" s="150">
        <v>0.117810471422002</v>
      </c>
      <c r="Y165" s="150">
        <v>0.161611229998085</v>
      </c>
      <c r="Z165" s="150">
        <v>0.285899193813968</v>
      </c>
      <c r="AA165" s="150">
        <v>1192.5043905233099</v>
      </c>
      <c r="AB165" s="150">
        <v>0.79917776706809796</v>
      </c>
      <c r="AC165" s="150">
        <v>0.14981617922593099</v>
      </c>
      <c r="AD165" s="150">
        <v>0.41325347180720501</v>
      </c>
      <c r="AE165" s="150">
        <v>0.88217087150525397</v>
      </c>
      <c r="AF165" s="150">
        <v>30.15</v>
      </c>
      <c r="AG165" s="150">
        <v>0.10300911777201401</v>
      </c>
      <c r="AH165" s="150">
        <v>95.694000000000003</v>
      </c>
      <c r="AI165" s="150">
        <v>3.6892918481708001</v>
      </c>
      <c r="AJ165" s="150">
        <v>86697.583500000197</v>
      </c>
      <c r="AK165" s="150">
        <v>0.43336741209711599</v>
      </c>
      <c r="AL165" s="150">
        <v>72022590.919</v>
      </c>
      <c r="AM165" s="150">
        <v>6230.0953011499996</v>
      </c>
    </row>
    <row r="166" spans="1:39" ht="14.5" x14ac:dyDescent="0.35">
      <c r="A166" t="s">
        <v>327</v>
      </c>
      <c r="B166" s="150">
        <v>209858.3</v>
      </c>
      <c r="C166" s="150">
        <v>0.30719278944464601</v>
      </c>
      <c r="D166" s="150">
        <v>121456.65</v>
      </c>
      <c r="E166" s="150">
        <v>4.7038577519221596E-3</v>
      </c>
      <c r="F166" s="150">
        <v>0.73747244293742098</v>
      </c>
      <c r="G166" s="150">
        <v>71.875</v>
      </c>
      <c r="H166" s="150">
        <v>49.134999999999998</v>
      </c>
      <c r="I166" s="150">
        <v>0</v>
      </c>
      <c r="J166" s="150">
        <v>-28.388999999999999</v>
      </c>
      <c r="K166" s="150">
        <v>10879.6385399148</v>
      </c>
      <c r="L166" s="150">
        <v>2235.5610068999999</v>
      </c>
      <c r="M166" s="150">
        <v>2750.69972247541</v>
      </c>
      <c r="N166" s="150">
        <v>0.45115721082404597</v>
      </c>
      <c r="O166" s="150">
        <v>0.15679065933255401</v>
      </c>
      <c r="P166" s="150">
        <v>1.6939100491160899E-2</v>
      </c>
      <c r="Q166" s="150">
        <v>8842.1485959623496</v>
      </c>
      <c r="R166" s="150">
        <v>147.21100000000001</v>
      </c>
      <c r="S166" s="150">
        <v>57470.242403760603</v>
      </c>
      <c r="T166" s="150">
        <v>14.079110936003399</v>
      </c>
      <c r="U166" s="150">
        <v>15.1861002703602</v>
      </c>
      <c r="V166" s="150">
        <v>16.3245</v>
      </c>
      <c r="W166" s="150">
        <v>136.94514422493799</v>
      </c>
      <c r="X166" s="150">
        <v>0.11215258766073501</v>
      </c>
      <c r="Y166" s="150">
        <v>0.169158136923929</v>
      </c>
      <c r="Z166" s="150">
        <v>0.29036338526889899</v>
      </c>
      <c r="AA166" s="150">
        <v>162.17235802602201</v>
      </c>
      <c r="AB166" s="150">
        <v>6.0052977317097804</v>
      </c>
      <c r="AC166" s="150">
        <v>1.4822338353015401</v>
      </c>
      <c r="AD166" s="150">
        <v>2.99490237106333</v>
      </c>
      <c r="AE166" s="150">
        <v>1.20029436612727</v>
      </c>
      <c r="AF166" s="150">
        <v>87.65</v>
      </c>
      <c r="AG166" s="150">
        <v>2.0871468437199201E-2</v>
      </c>
      <c r="AH166" s="150">
        <v>12.891</v>
      </c>
      <c r="AI166" s="150">
        <v>3.3582248773997798</v>
      </c>
      <c r="AJ166" s="150">
        <v>-19686.510500000099</v>
      </c>
      <c r="AK166" s="150">
        <v>0.495250159144491</v>
      </c>
      <c r="AL166" s="150">
        <v>24322095.688999999</v>
      </c>
      <c r="AM166" s="150">
        <v>2235.5610068999999</v>
      </c>
    </row>
    <row r="167" spans="1:39" ht="14.5" x14ac:dyDescent="0.35">
      <c r="A167" t="s">
        <v>329</v>
      </c>
      <c r="B167" s="150">
        <v>302826.34999999998</v>
      </c>
      <c r="C167" s="150">
        <v>0.237593608121456</v>
      </c>
      <c r="D167" s="150">
        <v>372417.25</v>
      </c>
      <c r="E167" s="150">
        <v>4.0130650188053302E-3</v>
      </c>
      <c r="F167" s="150">
        <v>0.76723963504285897</v>
      </c>
      <c r="G167" s="150">
        <v>88.7222222222222</v>
      </c>
      <c r="H167" s="150">
        <v>83.829499999999996</v>
      </c>
      <c r="I167" s="150">
        <v>0</v>
      </c>
      <c r="J167" s="150">
        <v>-3.93300000000005</v>
      </c>
      <c r="K167" s="150">
        <v>10728.709088801499</v>
      </c>
      <c r="L167" s="150">
        <v>3405.2772623999999</v>
      </c>
      <c r="M167" s="150">
        <v>4166.9487752956602</v>
      </c>
      <c r="N167" s="150">
        <v>0.40407667080248699</v>
      </c>
      <c r="O167" s="150">
        <v>0.15483689781207199</v>
      </c>
      <c r="P167" s="150">
        <v>2.11054167140995E-2</v>
      </c>
      <c r="Q167" s="150">
        <v>8767.6213664056195</v>
      </c>
      <c r="R167" s="150">
        <v>210.86500000000001</v>
      </c>
      <c r="S167" s="150">
        <v>60228.134161667404</v>
      </c>
      <c r="T167" s="150">
        <v>13.697389324923501</v>
      </c>
      <c r="U167" s="150">
        <v>16.149087152443499</v>
      </c>
      <c r="V167" s="150">
        <v>23.364999999999998</v>
      </c>
      <c r="W167" s="150">
        <v>145.742660492189</v>
      </c>
      <c r="X167" s="150">
        <v>0.11609215004625099</v>
      </c>
      <c r="Y167" s="150">
        <v>0.16511830749145201</v>
      </c>
      <c r="Z167" s="150">
        <v>0.28863316522427102</v>
      </c>
      <c r="AA167" s="150">
        <v>157.87209339339</v>
      </c>
      <c r="AB167" s="150">
        <v>6.1970964023785404</v>
      </c>
      <c r="AC167" s="150">
        <v>1.20781808534533</v>
      </c>
      <c r="AD167" s="150">
        <v>3.3023906188310699</v>
      </c>
      <c r="AE167" s="150">
        <v>1.1335929320657601</v>
      </c>
      <c r="AF167" s="150">
        <v>43.4</v>
      </c>
      <c r="AG167" s="150">
        <v>4.8503061091343301E-2</v>
      </c>
      <c r="AH167" s="150">
        <v>52.005000000000003</v>
      </c>
      <c r="AI167" s="150">
        <v>3.52440671269501</v>
      </c>
      <c r="AJ167" s="150">
        <v>-11884.8934999998</v>
      </c>
      <c r="AK167" s="150">
        <v>0.43182166581162001</v>
      </c>
      <c r="AL167" s="150">
        <v>36534229.115000002</v>
      </c>
      <c r="AM167" s="150">
        <v>3405.2772623999999</v>
      </c>
    </row>
    <row r="168" spans="1:39" ht="14.5" x14ac:dyDescent="0.35">
      <c r="A168" t="s">
        <v>330</v>
      </c>
      <c r="B168" s="150">
        <v>1374927.9</v>
      </c>
      <c r="C168" s="150">
        <v>0.38563690672635398</v>
      </c>
      <c r="D168" s="150">
        <v>1498350.95</v>
      </c>
      <c r="E168" s="150">
        <v>4.3271290364864899E-3</v>
      </c>
      <c r="F168" s="150">
        <v>0.80599868747512204</v>
      </c>
      <c r="G168" s="150">
        <v>152.52631578947401</v>
      </c>
      <c r="H168" s="150">
        <v>146.85550000000001</v>
      </c>
      <c r="I168" s="150">
        <v>0</v>
      </c>
      <c r="J168" s="150">
        <v>-14.4895</v>
      </c>
      <c r="K168" s="150">
        <v>12542.7027240807</v>
      </c>
      <c r="L168" s="150">
        <v>8190.8163098499999</v>
      </c>
      <c r="M168" s="150">
        <v>9829.5734241960999</v>
      </c>
      <c r="N168" s="150">
        <v>0.20328457757594301</v>
      </c>
      <c r="O168" s="150">
        <v>0.127752749593668</v>
      </c>
      <c r="P168" s="150">
        <v>5.0743184925314398E-2</v>
      </c>
      <c r="Q168" s="150">
        <v>10451.6207986312</v>
      </c>
      <c r="R168" s="150">
        <v>479.5505</v>
      </c>
      <c r="S168" s="150">
        <v>74864.594935257104</v>
      </c>
      <c r="T168" s="150">
        <v>14.420274819857299</v>
      </c>
      <c r="U168" s="150">
        <v>17.0801955369664</v>
      </c>
      <c r="V168" s="150">
        <v>49.497500000000002</v>
      </c>
      <c r="W168" s="150">
        <v>165.47939410778301</v>
      </c>
      <c r="X168" s="150">
        <v>0.115879594273484</v>
      </c>
      <c r="Y168" s="150">
        <v>0.14881926341066101</v>
      </c>
      <c r="Z168" s="150">
        <v>0.27155649265216802</v>
      </c>
      <c r="AA168" s="150">
        <v>151.83217434682999</v>
      </c>
      <c r="AB168" s="150">
        <v>6.7491292285656304</v>
      </c>
      <c r="AC168" s="150">
        <v>1.32146570427389</v>
      </c>
      <c r="AD168" s="150">
        <v>3.5438145586693901</v>
      </c>
      <c r="AE168" s="150">
        <v>0.85790043567327301</v>
      </c>
      <c r="AF168" s="150">
        <v>30.65</v>
      </c>
      <c r="AG168" s="150">
        <v>8.7378556839473001E-2</v>
      </c>
      <c r="AH168" s="150">
        <v>145.318421052632</v>
      </c>
      <c r="AI168" s="150">
        <v>4.0876291393615896</v>
      </c>
      <c r="AJ168" s="150">
        <v>78548.0260000001</v>
      </c>
      <c r="AK168" s="150">
        <v>0.37256637950823002</v>
      </c>
      <c r="AL168" s="150">
        <v>102734974.042</v>
      </c>
      <c r="AM168" s="150">
        <v>8190.8163098499999</v>
      </c>
    </row>
    <row r="169" spans="1:39" ht="14.5" x14ac:dyDescent="0.35">
      <c r="A169" t="s">
        <v>331</v>
      </c>
      <c r="B169" s="150">
        <v>-702685.9</v>
      </c>
      <c r="C169" s="150">
        <v>0.44457246459792599</v>
      </c>
      <c r="D169" s="150">
        <v>-804265.85</v>
      </c>
      <c r="E169" s="150">
        <v>3.6776196522563501E-3</v>
      </c>
      <c r="F169" s="150">
        <v>0.80643808117773097</v>
      </c>
      <c r="G169" s="150">
        <v>28.842105263157901</v>
      </c>
      <c r="H169" s="150">
        <v>23.920999999999999</v>
      </c>
      <c r="I169" s="150">
        <v>0</v>
      </c>
      <c r="J169" s="150">
        <v>-5.5354999999999999</v>
      </c>
      <c r="K169" s="150">
        <v>14665.790128079399</v>
      </c>
      <c r="L169" s="150">
        <v>2988.6647752499998</v>
      </c>
      <c r="M169" s="150">
        <v>3495.8797426031301</v>
      </c>
      <c r="N169" s="150">
        <v>8.3708249222789799E-2</v>
      </c>
      <c r="O169" s="150">
        <v>0.117930986679668</v>
      </c>
      <c r="P169" s="150">
        <v>1.8922388057144801E-2</v>
      </c>
      <c r="Q169" s="150">
        <v>12537.939970544299</v>
      </c>
      <c r="R169" s="150">
        <v>199.14250000000001</v>
      </c>
      <c r="S169" s="150">
        <v>77843.613297010903</v>
      </c>
      <c r="T169" s="150">
        <v>15.4306589502492</v>
      </c>
      <c r="U169" s="150">
        <v>15.0076692581945</v>
      </c>
      <c r="V169" s="150">
        <v>19.727499999999999</v>
      </c>
      <c r="W169" s="150">
        <v>151.497390710937</v>
      </c>
      <c r="X169" s="150">
        <v>0.11906410019267601</v>
      </c>
      <c r="Y169" s="150">
        <v>0.14013103552845099</v>
      </c>
      <c r="Z169" s="150">
        <v>0.26574592592572999</v>
      </c>
      <c r="AA169" s="150">
        <v>187.474538676935</v>
      </c>
      <c r="AB169" s="150">
        <v>7.1750893902902302</v>
      </c>
      <c r="AC169" s="150">
        <v>1.4662710478190599</v>
      </c>
      <c r="AD169" s="150">
        <v>3.2842359675926298</v>
      </c>
      <c r="AE169" s="150">
        <v>0.72631644546265905</v>
      </c>
      <c r="AF169" s="150">
        <v>16.3</v>
      </c>
      <c r="AG169" s="150">
        <v>0.164722437967396</v>
      </c>
      <c r="AH169" s="150">
        <v>95.4444444444444</v>
      </c>
      <c r="AI169" s="150">
        <v>6.2892188089483998</v>
      </c>
      <c r="AJ169" s="150">
        <v>56406.653333333197</v>
      </c>
      <c r="AK169" s="150">
        <v>0.255349537019531</v>
      </c>
      <c r="AL169" s="150">
        <v>43831130.357000001</v>
      </c>
      <c r="AM169" s="150">
        <v>2988.6647752499998</v>
      </c>
    </row>
    <row r="170" spans="1:39" ht="14.5" x14ac:dyDescent="0.35">
      <c r="A170" t="s">
        <v>332</v>
      </c>
      <c r="B170" s="150">
        <v>194480.6</v>
      </c>
      <c r="C170" s="150">
        <v>0.31214898117062001</v>
      </c>
      <c r="D170" s="150">
        <v>80993.45</v>
      </c>
      <c r="E170" s="150">
        <v>2.29051093152805E-3</v>
      </c>
      <c r="F170" s="150">
        <v>0.71060969087263204</v>
      </c>
      <c r="G170" s="150">
        <v>84.1111111111111</v>
      </c>
      <c r="H170" s="150">
        <v>150.26849999999999</v>
      </c>
      <c r="I170" s="150">
        <v>3.927</v>
      </c>
      <c r="J170" s="150">
        <v>-163.58199999999999</v>
      </c>
      <c r="K170" s="150">
        <v>11459.973537480901</v>
      </c>
      <c r="L170" s="150">
        <v>2884.2408292999999</v>
      </c>
      <c r="M170" s="150">
        <v>3716.7420907088999</v>
      </c>
      <c r="N170" s="150">
        <v>0.63645957709277701</v>
      </c>
      <c r="O170" s="150">
        <v>0.16218770324166401</v>
      </c>
      <c r="P170" s="150">
        <v>2.4545737870017601E-2</v>
      </c>
      <c r="Q170" s="150">
        <v>8893.0904466378306</v>
      </c>
      <c r="R170" s="150">
        <v>185.01400000000001</v>
      </c>
      <c r="S170" s="150">
        <v>60680.321683764501</v>
      </c>
      <c r="T170" s="150">
        <v>13.293858843114601</v>
      </c>
      <c r="U170" s="150">
        <v>15.589311237527999</v>
      </c>
      <c r="V170" s="150">
        <v>24.127500000000001</v>
      </c>
      <c r="W170" s="150">
        <v>119.541636278106</v>
      </c>
      <c r="X170" s="150">
        <v>0.11214881530125199</v>
      </c>
      <c r="Y170" s="150">
        <v>0.173306581397907</v>
      </c>
      <c r="Z170" s="150">
        <v>0.290330232692322</v>
      </c>
      <c r="AA170" s="150">
        <v>162.05194977197399</v>
      </c>
      <c r="AB170" s="150">
        <v>6.4865752283097304</v>
      </c>
      <c r="AC170" s="150">
        <v>1.3178173633390999</v>
      </c>
      <c r="AD170" s="150">
        <v>3.2915856953250802</v>
      </c>
      <c r="AE170" s="150">
        <v>1.30127336594415</v>
      </c>
      <c r="AF170" s="150">
        <v>59.85</v>
      </c>
      <c r="AG170" s="150">
        <v>3.5965339108660697E-2</v>
      </c>
      <c r="AH170" s="150">
        <v>33.037999999999997</v>
      </c>
      <c r="AI170" s="150">
        <v>3.0318121636134898</v>
      </c>
      <c r="AJ170" s="150">
        <v>-41143.3190000006</v>
      </c>
      <c r="AK170" s="150">
        <v>0.57714397678304197</v>
      </c>
      <c r="AL170" s="150">
        <v>33053323.579500001</v>
      </c>
      <c r="AM170" s="150">
        <v>2884.2408292999999</v>
      </c>
    </row>
    <row r="171" spans="1:39" ht="14.5" x14ac:dyDescent="0.35">
      <c r="A171" t="s">
        <v>333</v>
      </c>
      <c r="B171" s="150">
        <v>2943105.2</v>
      </c>
      <c r="C171" s="150">
        <v>0.28694681337915401</v>
      </c>
      <c r="D171" s="150">
        <v>2899395.65</v>
      </c>
      <c r="E171" s="150">
        <v>2.2472659890630398E-3</v>
      </c>
      <c r="F171" s="150">
        <v>0.59028900437528997</v>
      </c>
      <c r="G171" s="150">
        <v>67.3</v>
      </c>
      <c r="H171" s="150">
        <v>883.73149999999998</v>
      </c>
      <c r="I171" s="150">
        <v>354.16500000000002</v>
      </c>
      <c r="J171" s="150">
        <v>-290.78949999999998</v>
      </c>
      <c r="K171" s="150">
        <v>13903.058284152899</v>
      </c>
      <c r="L171" s="150">
        <v>4564.4126157000001</v>
      </c>
      <c r="M171" s="150">
        <v>6566.5271674121605</v>
      </c>
      <c r="N171" s="150">
        <v>0.94000630267121399</v>
      </c>
      <c r="O171" s="150">
        <v>0.18517470602739899</v>
      </c>
      <c r="P171" s="150">
        <v>4.43725331389523E-2</v>
      </c>
      <c r="Q171" s="150">
        <v>9664.0572727591498</v>
      </c>
      <c r="R171" s="150">
        <v>313.17</v>
      </c>
      <c r="S171" s="150">
        <v>59941.909635341901</v>
      </c>
      <c r="T171" s="150">
        <v>12.640099626401</v>
      </c>
      <c r="U171" s="150">
        <v>14.574871845004299</v>
      </c>
      <c r="V171" s="150">
        <v>44.156500000000001</v>
      </c>
      <c r="W171" s="150">
        <v>103.368985669154</v>
      </c>
      <c r="X171" s="150">
        <v>0.113976107950745</v>
      </c>
      <c r="Y171" s="150">
        <v>0.164952376299564</v>
      </c>
      <c r="Z171" s="150">
        <v>0.28619375722466001</v>
      </c>
      <c r="AA171" s="150">
        <v>184.90774631043399</v>
      </c>
      <c r="AB171" s="150">
        <v>7.5531836441022602</v>
      </c>
      <c r="AC171" s="150">
        <v>1.57570167841584</v>
      </c>
      <c r="AD171" s="150">
        <v>3.6939958530572299</v>
      </c>
      <c r="AE171" s="150">
        <v>0.87372384379836998</v>
      </c>
      <c r="AF171" s="150">
        <v>17.157894736842099</v>
      </c>
      <c r="AG171" s="150">
        <v>0.116825967881117</v>
      </c>
      <c r="AH171" s="150">
        <v>119.37368421052599</v>
      </c>
      <c r="AI171" s="150">
        <v>2.8818015524748799</v>
      </c>
      <c r="AJ171" s="150">
        <v>357120.484</v>
      </c>
      <c r="AK171" s="150">
        <v>0.72902035867147597</v>
      </c>
      <c r="AL171" s="150">
        <v>63459294.629000001</v>
      </c>
      <c r="AM171" s="150">
        <v>4564.4126157000001</v>
      </c>
    </row>
    <row r="172" spans="1:39" ht="14.5" x14ac:dyDescent="0.35">
      <c r="A172" t="s">
        <v>334</v>
      </c>
      <c r="B172" s="150">
        <v>1055059.3</v>
      </c>
      <c r="C172" s="150">
        <v>0.32392095226575002</v>
      </c>
      <c r="D172" s="150">
        <v>1033925.85</v>
      </c>
      <c r="E172" s="150">
        <v>1.9824481760287202E-3</v>
      </c>
      <c r="F172" s="150">
        <v>0.66486170667760902</v>
      </c>
      <c r="G172" s="150">
        <v>49.45</v>
      </c>
      <c r="H172" s="150">
        <v>311.93849999999998</v>
      </c>
      <c r="I172" s="150">
        <v>91.403499999999994</v>
      </c>
      <c r="J172" s="150">
        <v>-256.01600000000002</v>
      </c>
      <c r="K172" s="150">
        <v>12947.619613737999</v>
      </c>
      <c r="L172" s="150">
        <v>3430.48593325</v>
      </c>
      <c r="M172" s="150">
        <v>4874.7252115900001</v>
      </c>
      <c r="N172" s="150">
        <v>0.91228289143138397</v>
      </c>
      <c r="O172" s="150">
        <v>0.17778610841648201</v>
      </c>
      <c r="P172" s="150">
        <v>3.4660673520778097E-2</v>
      </c>
      <c r="Q172" s="150">
        <v>9111.6165580772304</v>
      </c>
      <c r="R172" s="150">
        <v>235.821</v>
      </c>
      <c r="S172" s="150">
        <v>58488.1618070486</v>
      </c>
      <c r="T172" s="150">
        <v>13.0722030692771</v>
      </c>
      <c r="U172" s="150">
        <v>14.5469908670135</v>
      </c>
      <c r="V172" s="150">
        <v>28.772500000000001</v>
      </c>
      <c r="W172" s="150">
        <v>119.22794102876</v>
      </c>
      <c r="X172" s="150">
        <v>0.11516692454112699</v>
      </c>
      <c r="Y172" s="150">
        <v>0.171449560384414</v>
      </c>
      <c r="Z172" s="150">
        <v>0.29058041405860802</v>
      </c>
      <c r="AA172" s="150">
        <v>188.03215129026799</v>
      </c>
      <c r="AB172" s="150">
        <v>7.0267794699768604</v>
      </c>
      <c r="AC172" s="150">
        <v>1.4046842269797599</v>
      </c>
      <c r="AD172" s="150">
        <v>3.09229483165932</v>
      </c>
      <c r="AE172" s="150">
        <v>1.03240646166161</v>
      </c>
      <c r="AF172" s="150">
        <v>16.3684210526316</v>
      </c>
      <c r="AG172" s="150">
        <v>6.19017157767211E-2</v>
      </c>
      <c r="AH172" s="150">
        <v>105.203157894737</v>
      </c>
      <c r="AI172" s="150">
        <v>2.98942754002432</v>
      </c>
      <c r="AJ172" s="150">
        <v>112443.87399999901</v>
      </c>
      <c r="AK172" s="150">
        <v>0.72819599313863803</v>
      </c>
      <c r="AL172" s="150">
        <v>44416626.954000004</v>
      </c>
      <c r="AM172" s="150">
        <v>3430.48593325</v>
      </c>
    </row>
    <row r="173" spans="1:39" ht="14.5" x14ac:dyDescent="0.35">
      <c r="A173" t="s">
        <v>336</v>
      </c>
      <c r="B173" s="150">
        <v>101493.4</v>
      </c>
      <c r="C173" s="150">
        <v>0.32384649647005198</v>
      </c>
      <c r="D173" s="150">
        <v>161613.15</v>
      </c>
      <c r="E173" s="150">
        <v>1.23357982275458E-3</v>
      </c>
      <c r="F173" s="150">
        <v>0.71211494405671005</v>
      </c>
      <c r="G173" s="150">
        <v>34.5</v>
      </c>
      <c r="H173" s="150">
        <v>36.817999999999998</v>
      </c>
      <c r="I173" s="150">
        <v>0</v>
      </c>
      <c r="J173" s="150">
        <v>46.941499999999998</v>
      </c>
      <c r="K173" s="150">
        <v>10501.8785447553</v>
      </c>
      <c r="L173" s="150">
        <v>1082.1980122</v>
      </c>
      <c r="M173" s="150">
        <v>1271.15614616323</v>
      </c>
      <c r="N173" s="150">
        <v>0.32992017253309802</v>
      </c>
      <c r="O173" s="150">
        <v>0.12865159931958001</v>
      </c>
      <c r="P173" s="150">
        <v>5.7673582187716399E-3</v>
      </c>
      <c r="Q173" s="150">
        <v>8940.7679141572808</v>
      </c>
      <c r="R173" s="150">
        <v>69.488</v>
      </c>
      <c r="S173" s="150">
        <v>56450.981565162299</v>
      </c>
      <c r="T173" s="150">
        <v>13.8232500575639</v>
      </c>
      <c r="U173" s="150">
        <v>15.573883435989</v>
      </c>
      <c r="V173" s="150">
        <v>8.9695</v>
      </c>
      <c r="W173" s="150">
        <v>120.65310353977399</v>
      </c>
      <c r="X173" s="150">
        <v>0.1189231510212</v>
      </c>
      <c r="Y173" s="150">
        <v>0.161110482609894</v>
      </c>
      <c r="Z173" s="150">
        <v>0.28453468619458999</v>
      </c>
      <c r="AA173" s="150">
        <v>175.73082546454901</v>
      </c>
      <c r="AB173" s="150">
        <v>6.09118812328924</v>
      </c>
      <c r="AC173" s="150">
        <v>1.28143133541615</v>
      </c>
      <c r="AD173" s="150">
        <v>2.99020958793073</v>
      </c>
      <c r="AE173" s="150">
        <v>1.0224162122674401</v>
      </c>
      <c r="AF173" s="150">
        <v>37.950000000000003</v>
      </c>
      <c r="AG173" s="150">
        <v>4.6930109870289199E-2</v>
      </c>
      <c r="AH173" s="150">
        <v>17.022500000000001</v>
      </c>
      <c r="AI173" s="150">
        <v>3.79707020899904</v>
      </c>
      <c r="AJ173" s="150">
        <v>-22986.603500000001</v>
      </c>
      <c r="AK173" s="150">
        <v>0.40493051646727102</v>
      </c>
      <c r="AL173" s="150">
        <v>11365112.0855</v>
      </c>
      <c r="AM173" s="150">
        <v>1082.1980122</v>
      </c>
    </row>
    <row r="174" spans="1:39" ht="14.5" x14ac:dyDescent="0.35">
      <c r="A174" t="s">
        <v>337</v>
      </c>
      <c r="B174" s="150">
        <v>918683.35</v>
      </c>
      <c r="C174" s="150">
        <v>0.335827533694806</v>
      </c>
      <c r="D174" s="150">
        <v>915542.6</v>
      </c>
      <c r="E174" s="150">
        <v>2.5224324206125398E-3</v>
      </c>
      <c r="F174" s="150">
        <v>0.784327665749463</v>
      </c>
      <c r="G174" s="150">
        <v>103.68421052631599</v>
      </c>
      <c r="H174" s="150">
        <v>93.216499999999996</v>
      </c>
      <c r="I174" s="150">
        <v>0</v>
      </c>
      <c r="J174" s="150">
        <v>-42.715499999999999</v>
      </c>
      <c r="K174" s="150">
        <v>11640.844868051699</v>
      </c>
      <c r="L174" s="150">
        <v>4242.0423295500004</v>
      </c>
      <c r="M174" s="150">
        <v>5064.06142301615</v>
      </c>
      <c r="N174" s="150">
        <v>0.27174019123290599</v>
      </c>
      <c r="O174" s="150">
        <v>0.13653883564887501</v>
      </c>
      <c r="P174" s="150">
        <v>1.8953142037252801E-2</v>
      </c>
      <c r="Q174" s="150">
        <v>9751.2554760026396</v>
      </c>
      <c r="R174" s="150">
        <v>255.73949999999999</v>
      </c>
      <c r="S174" s="150">
        <v>66192.987442299695</v>
      </c>
      <c r="T174" s="150">
        <v>14.009959353169901</v>
      </c>
      <c r="U174" s="150">
        <v>16.587356781216801</v>
      </c>
      <c r="V174" s="150">
        <v>26.3185</v>
      </c>
      <c r="W174" s="150">
        <v>161.18100687919099</v>
      </c>
      <c r="X174" s="150">
        <v>0.11962129333659501</v>
      </c>
      <c r="Y174" s="150">
        <v>0.15834816712710401</v>
      </c>
      <c r="Z174" s="150">
        <v>0.28480208586109401</v>
      </c>
      <c r="AA174" s="150">
        <v>1676.1221241170999</v>
      </c>
      <c r="AB174" s="150">
        <v>0.55037791274230596</v>
      </c>
      <c r="AC174" s="150">
        <v>0.11030150849886899</v>
      </c>
      <c r="AD174" s="150">
        <v>0.26838827837153501</v>
      </c>
      <c r="AE174" s="150">
        <v>0.90910176166577805</v>
      </c>
      <c r="AF174" s="150">
        <v>31.2</v>
      </c>
      <c r="AG174" s="150">
        <v>8.3258766246966001E-2</v>
      </c>
      <c r="AH174" s="150">
        <v>83.481499999999997</v>
      </c>
      <c r="AI174" s="150">
        <v>4.1630123461608903</v>
      </c>
      <c r="AJ174" s="150">
        <v>-11426.5815000001</v>
      </c>
      <c r="AK174" s="150">
        <v>0.38037764128740398</v>
      </c>
      <c r="AL174" s="150">
        <v>49380956.681999996</v>
      </c>
      <c r="AM174" s="150">
        <v>4242.0423295500004</v>
      </c>
    </row>
    <row r="175" spans="1:39" ht="14.5" x14ac:dyDescent="0.35">
      <c r="A175" t="s">
        <v>338</v>
      </c>
      <c r="B175" s="150">
        <v>439251.15</v>
      </c>
      <c r="C175" s="150">
        <v>0.34966335103622198</v>
      </c>
      <c r="D175" s="150">
        <v>357221.95</v>
      </c>
      <c r="E175" s="150">
        <v>5.4662930612038403E-3</v>
      </c>
      <c r="F175" s="150">
        <v>0.69881507371303497</v>
      </c>
      <c r="G175" s="150">
        <v>52.2222222222222</v>
      </c>
      <c r="H175" s="150">
        <v>28.505238095238099</v>
      </c>
      <c r="I175" s="150">
        <v>0</v>
      </c>
      <c r="J175" s="150">
        <v>34.130000000000003</v>
      </c>
      <c r="K175" s="150">
        <v>10856.0063492471</v>
      </c>
      <c r="L175" s="150">
        <v>1378.04890014286</v>
      </c>
      <c r="M175" s="150">
        <v>1640.7197237637199</v>
      </c>
      <c r="N175" s="150">
        <v>0.36652071099531103</v>
      </c>
      <c r="O175" s="150">
        <v>0.139522621045058</v>
      </c>
      <c r="P175" s="150">
        <v>4.0736418468783802E-3</v>
      </c>
      <c r="Q175" s="150">
        <v>9118.0153397596696</v>
      </c>
      <c r="R175" s="150">
        <v>87.399047619047593</v>
      </c>
      <c r="S175" s="150">
        <v>56369.912933561398</v>
      </c>
      <c r="T175" s="150">
        <v>15.5466442916453</v>
      </c>
      <c r="U175" s="150">
        <v>15.767321700683199</v>
      </c>
      <c r="V175" s="150">
        <v>11.024761904761901</v>
      </c>
      <c r="W175" s="150">
        <v>124.99579692035201</v>
      </c>
      <c r="X175" s="150">
        <v>0.11366012328417301</v>
      </c>
      <c r="Y175" s="150">
        <v>0.177149184441729</v>
      </c>
      <c r="Z175" s="150">
        <v>0.296344511794913</v>
      </c>
      <c r="AA175" s="150">
        <v>178.70151672114099</v>
      </c>
      <c r="AB175" s="150">
        <v>6.2990570745369601</v>
      </c>
      <c r="AC175" s="150">
        <v>1.55091014160831</v>
      </c>
      <c r="AD175" s="150">
        <v>2.8529645140007198</v>
      </c>
      <c r="AE175" s="150">
        <v>1.2865701466453701</v>
      </c>
      <c r="AF175" s="150">
        <v>98.238095238095198</v>
      </c>
      <c r="AG175" s="150">
        <v>2.6879122244924999E-2</v>
      </c>
      <c r="AH175" s="150">
        <v>8.3028571428571407</v>
      </c>
      <c r="AI175" s="150">
        <v>3.6409394454273598</v>
      </c>
      <c r="AJ175" s="150">
        <v>-13742.752380952499</v>
      </c>
      <c r="AK175" s="150">
        <v>0.44376885691196399</v>
      </c>
      <c r="AL175" s="150">
        <v>14960107.609523799</v>
      </c>
      <c r="AM175" s="150">
        <v>1378.04890014286</v>
      </c>
    </row>
    <row r="176" spans="1:39" ht="14.5" x14ac:dyDescent="0.35">
      <c r="A176" t="s">
        <v>339</v>
      </c>
      <c r="B176" s="150">
        <v>205457.15</v>
      </c>
      <c r="C176" s="150">
        <v>0.45474413028078098</v>
      </c>
      <c r="D176" s="150">
        <v>238972.4</v>
      </c>
      <c r="E176" s="150">
        <v>1.17016516270439E-3</v>
      </c>
      <c r="F176" s="150">
        <v>0.72482834725587397</v>
      </c>
      <c r="G176" s="150">
        <v>36.7777777777778</v>
      </c>
      <c r="H176" s="150">
        <v>30.138999999999999</v>
      </c>
      <c r="I176" s="150">
        <v>0</v>
      </c>
      <c r="J176" s="150">
        <v>53.432000000000002</v>
      </c>
      <c r="K176" s="150">
        <v>10801.098100453401</v>
      </c>
      <c r="L176" s="150">
        <v>1388.3796471000001</v>
      </c>
      <c r="M176" s="150">
        <v>1597.2679694081301</v>
      </c>
      <c r="N176" s="150">
        <v>0.224143698015177</v>
      </c>
      <c r="O176" s="150">
        <v>0.117904926827417</v>
      </c>
      <c r="P176" s="150">
        <v>7.6754110248293296E-3</v>
      </c>
      <c r="Q176" s="150">
        <v>9388.5466034586607</v>
      </c>
      <c r="R176" s="150">
        <v>86.912999999999997</v>
      </c>
      <c r="S176" s="150">
        <v>60831.118704911802</v>
      </c>
      <c r="T176" s="150">
        <v>15.528747137942499</v>
      </c>
      <c r="U176" s="150">
        <v>15.9743611093852</v>
      </c>
      <c r="V176" s="150">
        <v>10.257999999999999</v>
      </c>
      <c r="W176" s="150">
        <v>135.346036956522</v>
      </c>
      <c r="X176" s="150">
        <v>0.113790733124064</v>
      </c>
      <c r="Y176" s="150">
        <v>0.155231190800378</v>
      </c>
      <c r="Z176" s="150">
        <v>0.28150562706049798</v>
      </c>
      <c r="AA176" s="150">
        <v>172.224038647822</v>
      </c>
      <c r="AB176" s="150">
        <v>6.1966868210696804</v>
      </c>
      <c r="AC176" s="150">
        <v>1.25246726277417</v>
      </c>
      <c r="AD176" s="150">
        <v>2.8890366139599202</v>
      </c>
      <c r="AE176" s="150">
        <v>1.0728441014483101</v>
      </c>
      <c r="AF176" s="150">
        <v>46.95</v>
      </c>
      <c r="AG176" s="150">
        <v>4.6831491521810799E-2</v>
      </c>
      <c r="AH176" s="150">
        <v>14.569000000000001</v>
      </c>
      <c r="AI176" s="150">
        <v>3.98942883103265</v>
      </c>
      <c r="AJ176" s="150">
        <v>-3312.1575000000298</v>
      </c>
      <c r="AK176" s="150">
        <v>0.41559117820442498</v>
      </c>
      <c r="AL176" s="150">
        <v>14996024.768999999</v>
      </c>
      <c r="AM176" s="150">
        <v>1388.3796471000001</v>
      </c>
    </row>
    <row r="177" spans="1:39" ht="14.5" x14ac:dyDescent="0.35">
      <c r="A177" t="s">
        <v>340</v>
      </c>
      <c r="B177" s="150">
        <v>431232.35</v>
      </c>
      <c r="C177" s="150">
        <v>0.50659443936016701</v>
      </c>
      <c r="D177" s="150">
        <v>443335.75</v>
      </c>
      <c r="E177" s="150">
        <v>5.1482327039404398E-3</v>
      </c>
      <c r="F177" s="150">
        <v>0.656265648723519</v>
      </c>
      <c r="G177" s="150">
        <v>30.7</v>
      </c>
      <c r="H177" s="150">
        <v>14.087</v>
      </c>
      <c r="I177" s="150">
        <v>0</v>
      </c>
      <c r="J177" s="150">
        <v>42.42</v>
      </c>
      <c r="K177" s="150">
        <v>12236.8971473576</v>
      </c>
      <c r="L177" s="150">
        <v>773.73533090000001</v>
      </c>
      <c r="M177" s="150">
        <v>918.25067572435103</v>
      </c>
      <c r="N177" s="150">
        <v>0.39772549108239302</v>
      </c>
      <c r="O177" s="150">
        <v>0.14563680944868701</v>
      </c>
      <c r="P177" s="150">
        <v>2.6510770777573699E-3</v>
      </c>
      <c r="Q177" s="150">
        <v>10311.040235316101</v>
      </c>
      <c r="R177" s="150">
        <v>55.204500000000003</v>
      </c>
      <c r="S177" s="150">
        <v>53127.27204304</v>
      </c>
      <c r="T177" s="150">
        <v>14.1781919952178</v>
      </c>
      <c r="U177" s="150">
        <v>14.0158018078236</v>
      </c>
      <c r="V177" s="150">
        <v>8.7650000000000006</v>
      </c>
      <c r="W177" s="150">
        <v>88.275565419281193</v>
      </c>
      <c r="X177" s="150">
        <v>0.112231110471166</v>
      </c>
      <c r="Y177" s="150">
        <v>0.187361682516859</v>
      </c>
      <c r="Z177" s="150">
        <v>0.304523450418482</v>
      </c>
      <c r="AA177" s="150">
        <v>198.65759499596399</v>
      </c>
      <c r="AB177" s="150">
        <v>7.7663165155580298</v>
      </c>
      <c r="AC177" s="150">
        <v>1.2916237206294501</v>
      </c>
      <c r="AD177" s="150">
        <v>2.8923476758589599</v>
      </c>
      <c r="AE177" s="150">
        <v>1.4197902864148499</v>
      </c>
      <c r="AF177" s="150">
        <v>93.15</v>
      </c>
      <c r="AG177" s="150">
        <v>1.0517739444235801E-2</v>
      </c>
      <c r="AH177" s="150">
        <v>5.2859999999999996</v>
      </c>
      <c r="AI177" s="150">
        <v>3.5473114784003599</v>
      </c>
      <c r="AJ177" s="150">
        <v>-20651.189999999999</v>
      </c>
      <c r="AK177" s="150">
        <v>0.461577948432633</v>
      </c>
      <c r="AL177" s="150">
        <v>9468119.6634999998</v>
      </c>
      <c r="AM177" s="150">
        <v>773.73533090000001</v>
      </c>
    </row>
    <row r="178" spans="1:39" ht="14.5" x14ac:dyDescent="0.35">
      <c r="A178" t="s">
        <v>341</v>
      </c>
      <c r="B178" s="150">
        <v>606807.05000000005</v>
      </c>
      <c r="C178" s="150">
        <v>0.30786170207177499</v>
      </c>
      <c r="D178" s="150">
        <v>651391.44999999995</v>
      </c>
      <c r="E178" s="150">
        <v>3.1039020526744498E-3</v>
      </c>
      <c r="F178" s="150">
        <v>0.65882854627996801</v>
      </c>
      <c r="G178" s="150">
        <v>21.5</v>
      </c>
      <c r="H178" s="150">
        <v>31.3705</v>
      </c>
      <c r="I178" s="150">
        <v>0</v>
      </c>
      <c r="J178" s="150">
        <v>-35.164999999999999</v>
      </c>
      <c r="K178" s="150">
        <v>11316.3642945479</v>
      </c>
      <c r="L178" s="150">
        <v>1194.93540695</v>
      </c>
      <c r="M178" s="150">
        <v>1500.5758778837301</v>
      </c>
      <c r="N178" s="150">
        <v>0.514017565198569</v>
      </c>
      <c r="O178" s="150">
        <v>0.163410737194911</v>
      </c>
      <c r="P178" s="150">
        <v>1.86697907437046E-3</v>
      </c>
      <c r="Q178" s="150">
        <v>9011.4232627613492</v>
      </c>
      <c r="R178" s="150">
        <v>80.385999999999996</v>
      </c>
      <c r="S178" s="150">
        <v>53516.724647326599</v>
      </c>
      <c r="T178" s="150">
        <v>14.960938471873201</v>
      </c>
      <c r="U178" s="150">
        <v>14.864969110914799</v>
      </c>
      <c r="V178" s="150">
        <v>10.682499999999999</v>
      </c>
      <c r="W178" s="150">
        <v>111.85915347063001</v>
      </c>
      <c r="X178" s="150">
        <v>0.111795151657383</v>
      </c>
      <c r="Y178" s="150">
        <v>0.18909650946982601</v>
      </c>
      <c r="Z178" s="150">
        <v>0.30654788068106298</v>
      </c>
      <c r="AA178" s="150">
        <v>210.133492186751</v>
      </c>
      <c r="AB178" s="150">
        <v>5.4917128830632302</v>
      </c>
      <c r="AC178" s="150">
        <v>1.47450045092324</v>
      </c>
      <c r="AD178" s="150">
        <v>2.73488193656648</v>
      </c>
      <c r="AE178" s="150">
        <v>1.0539283167284701</v>
      </c>
      <c r="AF178" s="150">
        <v>40.549999999999997</v>
      </c>
      <c r="AG178" s="150">
        <v>3.3292436003405798E-2</v>
      </c>
      <c r="AH178" s="150">
        <v>18.001000000000001</v>
      </c>
      <c r="AI178" s="150">
        <v>3.25922416556676</v>
      </c>
      <c r="AJ178" s="150">
        <v>-15942.236000000201</v>
      </c>
      <c r="AK178" s="150">
        <v>0.50503636416105102</v>
      </c>
      <c r="AL178" s="150">
        <v>13522324.373500001</v>
      </c>
      <c r="AM178" s="150">
        <v>1194.93540695</v>
      </c>
    </row>
    <row r="179" spans="1:39" ht="14.5" x14ac:dyDescent="0.35">
      <c r="A179" t="s">
        <v>342</v>
      </c>
      <c r="B179" s="150">
        <v>206794.526315789</v>
      </c>
      <c r="C179" s="150">
        <v>0.44756686666053103</v>
      </c>
      <c r="D179" s="150">
        <v>224458</v>
      </c>
      <c r="E179" s="150">
        <v>3.9806337415879698E-3</v>
      </c>
      <c r="F179" s="150">
        <v>0.70122808413034698</v>
      </c>
      <c r="G179" s="150">
        <v>58.210526315789501</v>
      </c>
      <c r="H179" s="150">
        <v>32.536499999999997</v>
      </c>
      <c r="I179" s="150">
        <v>0</v>
      </c>
      <c r="J179" s="150">
        <v>-14.2425</v>
      </c>
      <c r="K179" s="150">
        <v>11513.4054336599</v>
      </c>
      <c r="L179" s="150">
        <v>1358.7452884500001</v>
      </c>
      <c r="M179" s="150">
        <v>1651.88536102224</v>
      </c>
      <c r="N179" s="150">
        <v>0.45808380135031002</v>
      </c>
      <c r="O179" s="150">
        <v>0.155497359288746</v>
      </c>
      <c r="P179" s="150">
        <v>3.1742847880783802E-3</v>
      </c>
      <c r="Q179" s="150">
        <v>9470.2609249585803</v>
      </c>
      <c r="R179" s="150">
        <v>89.555499999999995</v>
      </c>
      <c r="S179" s="150">
        <v>55188.504966194203</v>
      </c>
      <c r="T179" s="150">
        <v>14.209065886517299</v>
      </c>
      <c r="U179" s="150">
        <v>15.172103203600001</v>
      </c>
      <c r="V179" s="150">
        <v>12.393000000000001</v>
      </c>
      <c r="W179" s="150">
        <v>109.638125429678</v>
      </c>
      <c r="X179" s="150">
        <v>0.11190334761962201</v>
      </c>
      <c r="Y179" s="150">
        <v>0.184064224654167</v>
      </c>
      <c r="Z179" s="150">
        <v>0.30048902841945502</v>
      </c>
      <c r="AA179" s="150">
        <v>175.81963450450701</v>
      </c>
      <c r="AB179" s="150">
        <v>6.7549565937375604</v>
      </c>
      <c r="AC179" s="150">
        <v>1.3544119402697701</v>
      </c>
      <c r="AD179" s="150">
        <v>3.2111939872102302</v>
      </c>
      <c r="AE179" s="150">
        <v>1.6501903553553401</v>
      </c>
      <c r="AF179" s="150">
        <v>181.15</v>
      </c>
      <c r="AG179" s="150">
        <v>1.02349101057993E-2</v>
      </c>
      <c r="AH179" s="150">
        <v>4.8475000000000001</v>
      </c>
      <c r="AI179" s="150">
        <v>3.3486285163861398</v>
      </c>
      <c r="AJ179" s="150">
        <v>-16209.3305</v>
      </c>
      <c r="AK179" s="150">
        <v>0.51053166910431302</v>
      </c>
      <c r="AL179" s="150">
        <v>15643785.387</v>
      </c>
      <c r="AM179" s="150">
        <v>1358.7452884500001</v>
      </c>
    </row>
    <row r="180" spans="1:39" ht="14.5" x14ac:dyDescent="0.35">
      <c r="A180" t="s">
        <v>344</v>
      </c>
      <c r="B180" s="150">
        <v>246113.35</v>
      </c>
      <c r="C180" s="150">
        <v>0.360292183602408</v>
      </c>
      <c r="D180" s="150">
        <v>422242</v>
      </c>
      <c r="E180" s="150">
        <v>3.4590091254531599E-3</v>
      </c>
      <c r="F180" s="150">
        <v>0.67087280000324501</v>
      </c>
      <c r="G180" s="150">
        <v>29.95</v>
      </c>
      <c r="H180" s="150">
        <v>23.047499999999999</v>
      </c>
      <c r="I180" s="150">
        <v>0</v>
      </c>
      <c r="J180" s="150">
        <v>4.4494999999999898</v>
      </c>
      <c r="K180" s="150">
        <v>11999.259174123301</v>
      </c>
      <c r="L180" s="150">
        <v>1074.6337635</v>
      </c>
      <c r="M180" s="150">
        <v>1325.07812124615</v>
      </c>
      <c r="N180" s="150">
        <v>0.51333050150345505</v>
      </c>
      <c r="O180" s="150">
        <v>0.152710275187627</v>
      </c>
      <c r="P180" s="150">
        <v>1.1740065246889099E-3</v>
      </c>
      <c r="Q180" s="150">
        <v>9731.3575997868393</v>
      </c>
      <c r="R180" s="150">
        <v>78.116500000000002</v>
      </c>
      <c r="S180" s="150">
        <v>53747.010945190799</v>
      </c>
      <c r="T180" s="150">
        <v>14.758725749361499</v>
      </c>
      <c r="U180" s="150">
        <v>13.756808913609801</v>
      </c>
      <c r="V180" s="150">
        <v>11.218999999999999</v>
      </c>
      <c r="W180" s="150">
        <v>95.786947455209898</v>
      </c>
      <c r="X180" s="150">
        <v>0.107211849880275</v>
      </c>
      <c r="Y180" s="150">
        <v>0.19914812588368599</v>
      </c>
      <c r="Z180" s="150">
        <v>0.31065162588843098</v>
      </c>
      <c r="AA180" s="150">
        <v>185.43084794859999</v>
      </c>
      <c r="AB180" s="150">
        <v>7.4395124560740999</v>
      </c>
      <c r="AC180" s="150">
        <v>1.56121212273282</v>
      </c>
      <c r="AD180" s="150">
        <v>2.83267045883668</v>
      </c>
      <c r="AE180" s="150">
        <v>1.26289484683145</v>
      </c>
      <c r="AF180" s="150">
        <v>96.1</v>
      </c>
      <c r="AG180" s="150">
        <v>1.7294867698912801E-2</v>
      </c>
      <c r="AH180" s="150">
        <v>8.07</v>
      </c>
      <c r="AI180" s="150">
        <v>3.3306662145056198</v>
      </c>
      <c r="AJ180" s="150">
        <v>-45130.264499999903</v>
      </c>
      <c r="AK180" s="150">
        <v>0.51422092384934304</v>
      </c>
      <c r="AL180" s="150">
        <v>12894809.045499999</v>
      </c>
      <c r="AM180" s="150">
        <v>1074.6337635</v>
      </c>
    </row>
    <row r="181" spans="1:39" ht="14.5" x14ac:dyDescent="0.35">
      <c r="A181" t="s">
        <v>346</v>
      </c>
      <c r="B181" s="150">
        <v>139061.95000000001</v>
      </c>
      <c r="C181" s="150">
        <v>0.37047230849749202</v>
      </c>
      <c r="D181" s="150">
        <v>138747.85</v>
      </c>
      <c r="E181" s="150">
        <v>3.7818723273519302E-3</v>
      </c>
      <c r="F181" s="150">
        <v>0.71138252662470403</v>
      </c>
      <c r="G181" s="150">
        <v>30.842105263157901</v>
      </c>
      <c r="H181" s="150">
        <v>18.989523809523799</v>
      </c>
      <c r="I181" s="150">
        <v>0</v>
      </c>
      <c r="J181" s="150">
        <v>43.3</v>
      </c>
      <c r="K181" s="150">
        <v>11252.628322173599</v>
      </c>
      <c r="L181" s="150">
        <v>1029.0576576666699</v>
      </c>
      <c r="M181" s="150">
        <v>1237.81207301069</v>
      </c>
      <c r="N181" s="150">
        <v>0.38741339921304502</v>
      </c>
      <c r="O181" s="150">
        <v>0.14790499625172801</v>
      </c>
      <c r="P181" s="150">
        <v>3.2593222998152098E-3</v>
      </c>
      <c r="Q181" s="150">
        <v>9354.8961076496798</v>
      </c>
      <c r="R181" s="150">
        <v>69.13</v>
      </c>
      <c r="S181" s="150">
        <v>55673.990411440202</v>
      </c>
      <c r="T181" s="150">
        <v>13.8772361251748</v>
      </c>
      <c r="U181" s="150">
        <v>14.885833323689701</v>
      </c>
      <c r="V181" s="150">
        <v>9.4576190476190494</v>
      </c>
      <c r="W181" s="150">
        <v>108.807264543578</v>
      </c>
      <c r="X181" s="150">
        <v>0.118586370801139</v>
      </c>
      <c r="Y181" s="150">
        <v>0.17501425890000899</v>
      </c>
      <c r="Z181" s="150">
        <v>0.29925364865322202</v>
      </c>
      <c r="AA181" s="150">
        <v>183.26942918965099</v>
      </c>
      <c r="AB181" s="150">
        <v>5.80811682945372</v>
      </c>
      <c r="AC181" s="150">
        <v>1.4111745084132199</v>
      </c>
      <c r="AD181" s="150">
        <v>2.9766643226812</v>
      </c>
      <c r="AE181" s="150">
        <v>1.1389604336805399</v>
      </c>
      <c r="AF181" s="150">
        <v>57.857142857142897</v>
      </c>
      <c r="AG181" s="150">
        <v>3.5258336450545998E-2</v>
      </c>
      <c r="AH181" s="150">
        <v>8.9885714285714293</v>
      </c>
      <c r="AI181" s="150">
        <v>3.7040488943799099</v>
      </c>
      <c r="AJ181" s="150">
        <v>-6318.2595238096001</v>
      </c>
      <c r="AK181" s="150">
        <v>0.46463323796504802</v>
      </c>
      <c r="AL181" s="150">
        <v>11579603.3438095</v>
      </c>
      <c r="AM181" s="150">
        <v>1029.0576576666699</v>
      </c>
    </row>
    <row r="182" spans="1:39" ht="14.5" x14ac:dyDescent="0.35">
      <c r="A182" t="s">
        <v>348</v>
      </c>
      <c r="B182" s="150">
        <v>966129.94736842101</v>
      </c>
      <c r="C182" s="150">
        <v>0.45195756286861999</v>
      </c>
      <c r="D182" s="150">
        <v>985868.31578947406</v>
      </c>
      <c r="E182" s="150">
        <v>5.1392696083816204E-3</v>
      </c>
      <c r="F182" s="150">
        <v>0.67094297759028299</v>
      </c>
      <c r="G182" s="150">
        <v>53.9</v>
      </c>
      <c r="H182" s="150">
        <v>39.093000000000004</v>
      </c>
      <c r="I182" s="150">
        <v>0</v>
      </c>
      <c r="J182" s="150">
        <v>-1.4944999999999899</v>
      </c>
      <c r="K182" s="150">
        <v>11537.7442635316</v>
      </c>
      <c r="L182" s="150">
        <v>1667.529675</v>
      </c>
      <c r="M182" s="150">
        <v>2031.6124873850399</v>
      </c>
      <c r="N182" s="150">
        <v>0.45732001947731499</v>
      </c>
      <c r="O182" s="150">
        <v>0.15806690222769201</v>
      </c>
      <c r="P182" s="150">
        <v>1.36986881507821E-3</v>
      </c>
      <c r="Q182" s="150">
        <v>9470.0790930675394</v>
      </c>
      <c r="R182" s="150">
        <v>112.64749999999999</v>
      </c>
      <c r="S182" s="150">
        <v>54203.684338311999</v>
      </c>
      <c r="T182" s="150">
        <v>13.4716704764864</v>
      </c>
      <c r="U182" s="150">
        <v>14.8030775205841</v>
      </c>
      <c r="V182" s="150">
        <v>13.7355</v>
      </c>
      <c r="W182" s="150">
        <v>121.402910341815</v>
      </c>
      <c r="X182" s="150">
        <v>0.10832991857617701</v>
      </c>
      <c r="Y182" s="150">
        <v>0.200785334489506</v>
      </c>
      <c r="Z182" s="150">
        <v>0.314622278477173</v>
      </c>
      <c r="AA182" s="150">
        <v>183.27859742586</v>
      </c>
      <c r="AB182" s="150">
        <v>6.5610372011222999</v>
      </c>
      <c r="AC182" s="150">
        <v>1.49843180557714</v>
      </c>
      <c r="AD182" s="150">
        <v>3.07196016327332</v>
      </c>
      <c r="AE182" s="150">
        <v>1.41636025035267</v>
      </c>
      <c r="AF182" s="150">
        <v>181.15</v>
      </c>
      <c r="AG182" s="150">
        <v>8.8742269301672495E-3</v>
      </c>
      <c r="AH182" s="150">
        <v>6.7670000000000003</v>
      </c>
      <c r="AI182" s="150">
        <v>3.2028259672359098</v>
      </c>
      <c r="AJ182" s="150">
        <v>-34885.953500000098</v>
      </c>
      <c r="AK182" s="150">
        <v>0.49347381012708103</v>
      </c>
      <c r="AL182" s="150">
        <v>19239530.942000002</v>
      </c>
      <c r="AM182" s="150">
        <v>1667.529675</v>
      </c>
    </row>
    <row r="183" spans="1:39" ht="14.5" x14ac:dyDescent="0.35">
      <c r="A183" t="s">
        <v>350</v>
      </c>
      <c r="B183" s="150">
        <v>-825915.35</v>
      </c>
      <c r="C183" s="150">
        <v>0.37663940434217402</v>
      </c>
      <c r="D183" s="150">
        <v>-984920.8</v>
      </c>
      <c r="E183" s="150">
        <v>3.8174433935017301E-3</v>
      </c>
      <c r="F183" s="150">
        <v>0.80779514658206297</v>
      </c>
      <c r="G183" s="150">
        <v>45.210526315789501</v>
      </c>
      <c r="H183" s="150">
        <v>23.388000000000002</v>
      </c>
      <c r="I183" s="150">
        <v>0</v>
      </c>
      <c r="J183" s="150">
        <v>-11.695</v>
      </c>
      <c r="K183" s="150">
        <v>13113.4579922719</v>
      </c>
      <c r="L183" s="150">
        <v>2909.3632400000001</v>
      </c>
      <c r="M183" s="150">
        <v>3355.0542509347401</v>
      </c>
      <c r="N183" s="150">
        <v>7.9556499500557404E-2</v>
      </c>
      <c r="O183" s="150">
        <v>0.108605445430733</v>
      </c>
      <c r="P183" s="150">
        <v>1.0142704422153899E-2</v>
      </c>
      <c r="Q183" s="150">
        <v>11371.444328022601</v>
      </c>
      <c r="R183" s="150">
        <v>181.56</v>
      </c>
      <c r="S183" s="150">
        <v>74729.545345891194</v>
      </c>
      <c r="T183" s="150">
        <v>15.3775611368143</v>
      </c>
      <c r="U183" s="150">
        <v>16.024252258206701</v>
      </c>
      <c r="V183" s="150">
        <v>18.609500000000001</v>
      </c>
      <c r="W183" s="150">
        <v>156.337528681587</v>
      </c>
      <c r="X183" s="150">
        <v>0.117092480262127</v>
      </c>
      <c r="Y183" s="150">
        <v>0.14324180389396399</v>
      </c>
      <c r="Z183" s="150">
        <v>0.267106701203909</v>
      </c>
      <c r="AA183" s="150">
        <v>180.43819444147499</v>
      </c>
      <c r="AB183" s="150">
        <v>6.6033309074353701</v>
      </c>
      <c r="AC183" s="150">
        <v>1.36439056576188</v>
      </c>
      <c r="AD183" s="150">
        <v>2.8476072483583299</v>
      </c>
      <c r="AE183" s="150">
        <v>0.82349675325370897</v>
      </c>
      <c r="AF183" s="150">
        <v>20.3</v>
      </c>
      <c r="AG183" s="150">
        <v>0.14926671707473799</v>
      </c>
      <c r="AH183" s="150">
        <v>90.4572222222222</v>
      </c>
      <c r="AI183" s="150">
        <v>5.7969817150426497</v>
      </c>
      <c r="AJ183" s="150">
        <v>45110.686666666603</v>
      </c>
      <c r="AK183" s="150">
        <v>0.25129668350842799</v>
      </c>
      <c r="AL183" s="150">
        <v>38151812.631999999</v>
      </c>
      <c r="AM183" s="150">
        <v>2909.3632400000001</v>
      </c>
    </row>
    <row r="184" spans="1:39" ht="14.5" x14ac:dyDescent="0.35">
      <c r="A184" t="s">
        <v>351</v>
      </c>
      <c r="B184" s="150">
        <v>469477.95</v>
      </c>
      <c r="C184" s="150">
        <v>0.40785711149835202</v>
      </c>
      <c r="D184" s="150">
        <v>453718.4</v>
      </c>
      <c r="E184" s="150">
        <v>1.7709550257704299E-3</v>
      </c>
      <c r="F184" s="150">
        <v>0.69700130832382001</v>
      </c>
      <c r="G184" s="150">
        <v>44.588235294117602</v>
      </c>
      <c r="H184" s="150">
        <v>28.0133333333333</v>
      </c>
      <c r="I184" s="150">
        <v>0</v>
      </c>
      <c r="J184" s="150">
        <v>1.2180952380952299</v>
      </c>
      <c r="K184" s="150">
        <v>10921.115660678901</v>
      </c>
      <c r="L184" s="150">
        <v>1351.50019471429</v>
      </c>
      <c r="M184" s="150">
        <v>1673.5631909224501</v>
      </c>
      <c r="N184" s="150">
        <v>0.45493892880061698</v>
      </c>
      <c r="O184" s="150">
        <v>0.16069924256648899</v>
      </c>
      <c r="P184" s="150">
        <v>2.9570843298797498E-3</v>
      </c>
      <c r="Q184" s="150">
        <v>8819.4398765243295</v>
      </c>
      <c r="R184" s="150">
        <v>88.985238095238103</v>
      </c>
      <c r="S184" s="150">
        <v>55784.8948140141</v>
      </c>
      <c r="T184" s="150">
        <v>15.2358069021614</v>
      </c>
      <c r="U184" s="150">
        <v>15.187914575986399</v>
      </c>
      <c r="V184" s="150">
        <v>10.912380952381</v>
      </c>
      <c r="W184" s="150">
        <v>123.85016621138099</v>
      </c>
      <c r="X184" s="150">
        <v>0.11767431188810699</v>
      </c>
      <c r="Y184" s="150">
        <v>0.178192790456111</v>
      </c>
      <c r="Z184" s="150">
        <v>0.30088166327340099</v>
      </c>
      <c r="AA184" s="150">
        <v>202.67590406631899</v>
      </c>
      <c r="AB184" s="150">
        <v>5.2738706196030902</v>
      </c>
      <c r="AC184" s="150">
        <v>1.26789080162935</v>
      </c>
      <c r="AD184" s="150">
        <v>2.6795035661716202</v>
      </c>
      <c r="AE184" s="150">
        <v>1.1685953033851399</v>
      </c>
      <c r="AF184" s="150">
        <v>64.238095238095198</v>
      </c>
      <c r="AG184" s="150">
        <v>2.3434430481734402E-2</v>
      </c>
      <c r="AH184" s="150">
        <v>11.8652380952381</v>
      </c>
      <c r="AI184" s="150">
        <v>3.46364548569542</v>
      </c>
      <c r="AJ184" s="150">
        <v>-16225.399047619199</v>
      </c>
      <c r="AK184" s="150">
        <v>0.45933631687294002</v>
      </c>
      <c r="AL184" s="150">
        <v>14759889.9419048</v>
      </c>
      <c r="AM184" s="150">
        <v>1351.50019471429</v>
      </c>
    </row>
    <row r="185" spans="1:39" ht="14.5" x14ac:dyDescent="0.35">
      <c r="A185" t="s">
        <v>352</v>
      </c>
      <c r="B185" s="150">
        <v>223436.6</v>
      </c>
      <c r="C185" s="150">
        <v>0.41752433333081401</v>
      </c>
      <c r="D185" s="150">
        <v>224432.65</v>
      </c>
      <c r="E185" s="150">
        <v>4.8946637014210797E-3</v>
      </c>
      <c r="F185" s="150">
        <v>0.72085287320038205</v>
      </c>
      <c r="G185" s="150">
        <v>63.8125</v>
      </c>
      <c r="H185" s="150">
        <v>42.223500000000001</v>
      </c>
      <c r="I185" s="150">
        <v>0</v>
      </c>
      <c r="J185" s="150">
        <v>7.4609999999999603</v>
      </c>
      <c r="K185" s="150">
        <v>10987.7417261586</v>
      </c>
      <c r="L185" s="150">
        <v>2022.0696054499999</v>
      </c>
      <c r="M185" s="150">
        <v>2465.5262872726898</v>
      </c>
      <c r="N185" s="150">
        <v>0.43530056449471999</v>
      </c>
      <c r="O185" s="150">
        <v>0.151666594079362</v>
      </c>
      <c r="P185" s="150">
        <v>8.4488124463935298E-3</v>
      </c>
      <c r="Q185" s="150">
        <v>9011.4547517467599</v>
      </c>
      <c r="R185" s="150">
        <v>129.77850000000001</v>
      </c>
      <c r="S185" s="150">
        <v>58835.474805148799</v>
      </c>
      <c r="T185" s="150">
        <v>14.214218842104</v>
      </c>
      <c r="U185" s="150">
        <v>15.580929086482</v>
      </c>
      <c r="V185" s="150">
        <v>14.929</v>
      </c>
      <c r="W185" s="150">
        <v>135.44575024784001</v>
      </c>
      <c r="X185" s="150">
        <v>0.11331175003633601</v>
      </c>
      <c r="Y185" s="150">
        <v>0.168602141178713</v>
      </c>
      <c r="Z185" s="150">
        <v>0.292259291939517</v>
      </c>
      <c r="AA185" s="150">
        <v>166.406833421106</v>
      </c>
      <c r="AB185" s="150">
        <v>5.8782639020560099</v>
      </c>
      <c r="AC185" s="150">
        <v>1.3948581695178</v>
      </c>
      <c r="AD185" s="150">
        <v>2.7119080708213299</v>
      </c>
      <c r="AE185" s="150">
        <v>1.2158530201770299</v>
      </c>
      <c r="AF185" s="150">
        <v>87.75</v>
      </c>
      <c r="AG185" s="150">
        <v>1.6417450738981699E-2</v>
      </c>
      <c r="AH185" s="150">
        <v>13.737500000000001</v>
      </c>
      <c r="AI185" s="150">
        <v>3.4839546254150902</v>
      </c>
      <c r="AJ185" s="150">
        <v>-24514.674499999801</v>
      </c>
      <c r="AK185" s="150">
        <v>0.489551369436734</v>
      </c>
      <c r="AL185" s="150">
        <v>22217978.577</v>
      </c>
      <c r="AM185" s="150">
        <v>2022.0696054499999</v>
      </c>
    </row>
    <row r="186" spans="1:39" ht="14.5" x14ac:dyDescent="0.35">
      <c r="A186" t="s">
        <v>353</v>
      </c>
      <c r="B186" s="150">
        <v>688201.25</v>
      </c>
      <c r="C186" s="150">
        <v>0.50928237322235703</v>
      </c>
      <c r="D186" s="150">
        <v>682968.05</v>
      </c>
      <c r="E186" s="150">
        <v>2.6705136879326499E-3</v>
      </c>
      <c r="F186" s="150">
        <v>0.70833246951015905</v>
      </c>
      <c r="G186" s="150">
        <v>46.4444444444444</v>
      </c>
      <c r="H186" s="150">
        <v>29.417000000000002</v>
      </c>
      <c r="I186" s="150">
        <v>0</v>
      </c>
      <c r="J186" s="150">
        <v>37.962499999999999</v>
      </c>
      <c r="K186" s="150">
        <v>10807.098887431999</v>
      </c>
      <c r="L186" s="150">
        <v>1303.4091452499999</v>
      </c>
      <c r="M186" s="150">
        <v>1509.3535658813601</v>
      </c>
      <c r="N186" s="150">
        <v>0.27245605264790901</v>
      </c>
      <c r="O186" s="150">
        <v>0.125201914759237</v>
      </c>
      <c r="P186" s="150">
        <v>3.3950059857461301E-3</v>
      </c>
      <c r="Q186" s="150">
        <v>9332.5194586032503</v>
      </c>
      <c r="R186" s="150">
        <v>82.668499999999995</v>
      </c>
      <c r="S186" s="150">
        <v>57537.226144178298</v>
      </c>
      <c r="T186" s="150">
        <v>14.705117426831301</v>
      </c>
      <c r="U186" s="150">
        <v>15.7666964472562</v>
      </c>
      <c r="V186" s="150">
        <v>10.019</v>
      </c>
      <c r="W186" s="150">
        <v>130.09373642579101</v>
      </c>
      <c r="X186" s="150">
        <v>0.114696478307538</v>
      </c>
      <c r="Y186" s="150">
        <v>0.165424302251308</v>
      </c>
      <c r="Z186" s="150">
        <v>0.284979509432777</v>
      </c>
      <c r="AA186" s="150">
        <v>171.19486295855401</v>
      </c>
      <c r="AB186" s="150">
        <v>6.6521528639698602</v>
      </c>
      <c r="AC186" s="150">
        <v>1.28157184634817</v>
      </c>
      <c r="AD186" s="150">
        <v>3.12346136980003</v>
      </c>
      <c r="AE186" s="150">
        <v>1.06929616618976</v>
      </c>
      <c r="AF186" s="150">
        <v>52.5</v>
      </c>
      <c r="AG186" s="150">
        <v>3.9870941409648399E-2</v>
      </c>
      <c r="AH186" s="150">
        <v>16.1145</v>
      </c>
      <c r="AI186" s="150">
        <v>3.7295053431791598</v>
      </c>
      <c r="AJ186" s="150">
        <v>-8540.7145000000601</v>
      </c>
      <c r="AK186" s="150">
        <v>0.40723270606753698</v>
      </c>
      <c r="AL186" s="150">
        <v>14086071.523499999</v>
      </c>
      <c r="AM186" s="150">
        <v>1303.4091452499999</v>
      </c>
    </row>
    <row r="187" spans="1:39" ht="14.5" x14ac:dyDescent="0.35">
      <c r="A187" t="s">
        <v>354</v>
      </c>
      <c r="B187" s="150">
        <v>342611.6</v>
      </c>
      <c r="C187" s="150">
        <v>0.37537639625654201</v>
      </c>
      <c r="D187" s="150">
        <v>307673.75</v>
      </c>
      <c r="E187" s="150">
        <v>5.8591955603862099E-3</v>
      </c>
      <c r="F187" s="150">
        <v>0.73234196138910002</v>
      </c>
      <c r="G187" s="150">
        <v>26.6</v>
      </c>
      <c r="H187" s="150">
        <v>36.555999999999997</v>
      </c>
      <c r="I187" s="150">
        <v>0</v>
      </c>
      <c r="J187" s="150">
        <v>83.007000000000005</v>
      </c>
      <c r="K187" s="150">
        <v>10399.1499367656</v>
      </c>
      <c r="L187" s="150">
        <v>1359.4419252499999</v>
      </c>
      <c r="M187" s="150">
        <v>1587.7286554048401</v>
      </c>
      <c r="N187" s="150">
        <v>0.31848236210633202</v>
      </c>
      <c r="O187" s="150">
        <v>0.122088362928397</v>
      </c>
      <c r="P187" s="150">
        <v>4.4438483820403302E-3</v>
      </c>
      <c r="Q187" s="150">
        <v>8903.9398280528803</v>
      </c>
      <c r="R187" s="150">
        <v>83.8095</v>
      </c>
      <c r="S187" s="150">
        <v>57978.868934905899</v>
      </c>
      <c r="T187" s="150">
        <v>14.387390450963199</v>
      </c>
      <c r="U187" s="150">
        <v>16.220618488954099</v>
      </c>
      <c r="V187" s="150">
        <v>10.3775</v>
      </c>
      <c r="W187" s="150">
        <v>130.99898099253201</v>
      </c>
      <c r="X187" s="150">
        <v>0.11521092992985101</v>
      </c>
      <c r="Y187" s="150">
        <v>0.16827173707161999</v>
      </c>
      <c r="Z187" s="150">
        <v>0.28822077174933403</v>
      </c>
      <c r="AA187" s="150">
        <v>168.24083894421599</v>
      </c>
      <c r="AB187" s="150">
        <v>6.3586662273983201</v>
      </c>
      <c r="AC187" s="150">
        <v>1.3184383594944999</v>
      </c>
      <c r="AD187" s="150">
        <v>3.3526948500887501</v>
      </c>
      <c r="AE187" s="150">
        <v>0.98405423464486697</v>
      </c>
      <c r="AF187" s="150">
        <v>26.6</v>
      </c>
      <c r="AG187" s="150">
        <v>3.81747564829601E-2</v>
      </c>
      <c r="AH187" s="150">
        <v>27.459</v>
      </c>
      <c r="AI187" s="150">
        <v>3.6505035602622602</v>
      </c>
      <c r="AJ187" s="150">
        <v>6308.4120000000103</v>
      </c>
      <c r="AK187" s="150">
        <v>0.41637020353555598</v>
      </c>
      <c r="AL187" s="150">
        <v>14137040.411</v>
      </c>
      <c r="AM187" s="150">
        <v>1359.4419252499999</v>
      </c>
    </row>
    <row r="188" spans="1:39" ht="14.5" x14ac:dyDescent="0.35">
      <c r="A188" t="s">
        <v>355</v>
      </c>
      <c r="B188" s="150">
        <v>85981.45</v>
      </c>
      <c r="C188" s="150">
        <v>0.34647215368462603</v>
      </c>
      <c r="D188" s="150">
        <v>102786.8</v>
      </c>
      <c r="E188" s="150">
        <v>1.03403987419525E-2</v>
      </c>
      <c r="F188" s="150">
        <v>0.71210616859239495</v>
      </c>
      <c r="G188" s="150">
        <v>28.210526315789501</v>
      </c>
      <c r="H188" s="150">
        <v>19.431428571428601</v>
      </c>
      <c r="I188" s="150">
        <v>0</v>
      </c>
      <c r="J188" s="150">
        <v>43.764761904761897</v>
      </c>
      <c r="K188" s="150">
        <v>11447.5241901762</v>
      </c>
      <c r="L188" s="150">
        <v>994.58877490476198</v>
      </c>
      <c r="M188" s="150">
        <v>1202.21770399569</v>
      </c>
      <c r="N188" s="150">
        <v>0.395033374174456</v>
      </c>
      <c r="O188" s="150">
        <v>0.15272584597806699</v>
      </c>
      <c r="P188" s="150">
        <v>4.4016584599572799E-3</v>
      </c>
      <c r="Q188" s="150">
        <v>9470.4802816985102</v>
      </c>
      <c r="R188" s="150">
        <v>67.7019047619048</v>
      </c>
      <c r="S188" s="150">
        <v>56517.3879682642</v>
      </c>
      <c r="T188" s="150">
        <v>14.128462306750899</v>
      </c>
      <c r="U188" s="150">
        <v>14.6907059469383</v>
      </c>
      <c r="V188" s="150">
        <v>9.5466666666666704</v>
      </c>
      <c r="W188" s="150">
        <v>104.18178508080599</v>
      </c>
      <c r="X188" s="150">
        <v>0.118565685004778</v>
      </c>
      <c r="Y188" s="150">
        <v>0.177978556924655</v>
      </c>
      <c r="Z188" s="150">
        <v>0.30183845280075899</v>
      </c>
      <c r="AA188" s="150">
        <v>184.26596173921899</v>
      </c>
      <c r="AB188" s="150">
        <v>5.6709855959732298</v>
      </c>
      <c r="AC188" s="150">
        <v>1.4210035295529899</v>
      </c>
      <c r="AD188" s="150">
        <v>2.89961901146533</v>
      </c>
      <c r="AE188" s="150">
        <v>1.1104822752449099</v>
      </c>
      <c r="AF188" s="150">
        <v>53.142857142857103</v>
      </c>
      <c r="AG188" s="150">
        <v>4.6804172728079102E-2</v>
      </c>
      <c r="AH188" s="150">
        <v>9.0690476190476197</v>
      </c>
      <c r="AI188" s="150">
        <v>3.85188905258586</v>
      </c>
      <c r="AJ188" s="150">
        <v>-19351.962380952398</v>
      </c>
      <c r="AK188" s="150">
        <v>0.47605168419581201</v>
      </c>
      <c r="AL188" s="150">
        <v>11385579.060000001</v>
      </c>
      <c r="AM188" s="150">
        <v>994.58877490476198</v>
      </c>
    </row>
    <row r="189" spans="1:39" ht="14.5" x14ac:dyDescent="0.35">
      <c r="A189" t="s">
        <v>356</v>
      </c>
      <c r="B189" s="150">
        <v>-17342.3</v>
      </c>
      <c r="C189" s="150">
        <v>0.33869954251068801</v>
      </c>
      <c r="D189" s="150">
        <v>112706.2</v>
      </c>
      <c r="E189" s="150">
        <v>3.3984850971534798E-3</v>
      </c>
      <c r="F189" s="150">
        <v>0.70728335872308501</v>
      </c>
      <c r="G189" s="150">
        <v>18.105263157894701</v>
      </c>
      <c r="H189" s="150">
        <v>36.857500000000002</v>
      </c>
      <c r="I189" s="150">
        <v>0.17449999999999999</v>
      </c>
      <c r="J189" s="150">
        <v>-39.417000000000002</v>
      </c>
      <c r="K189" s="150">
        <v>12798.845905801199</v>
      </c>
      <c r="L189" s="150">
        <v>1209.8940636499999</v>
      </c>
      <c r="M189" s="150">
        <v>1646.58873045255</v>
      </c>
      <c r="N189" s="150">
        <v>0.82554056339178705</v>
      </c>
      <c r="O189" s="150">
        <v>0.18248053832411201</v>
      </c>
      <c r="P189" s="150">
        <v>9.8228021419881806E-4</v>
      </c>
      <c r="Q189" s="150">
        <v>9404.4416778827508</v>
      </c>
      <c r="R189" s="150">
        <v>85.695999999999998</v>
      </c>
      <c r="S189" s="150">
        <v>55300.104065533997</v>
      </c>
      <c r="T189" s="150">
        <v>13.7310959671397</v>
      </c>
      <c r="U189" s="150">
        <v>14.1184426770211</v>
      </c>
      <c r="V189" s="150">
        <v>10.967499999999999</v>
      </c>
      <c r="W189" s="150">
        <v>110.316303957146</v>
      </c>
      <c r="X189" s="150">
        <v>0.115775562972374</v>
      </c>
      <c r="Y189" s="150">
        <v>0.19305707599805899</v>
      </c>
      <c r="Z189" s="150">
        <v>0.312733349410386</v>
      </c>
      <c r="AA189" s="150">
        <v>196.800949069604</v>
      </c>
      <c r="AB189" s="150">
        <v>7.6373312228091201</v>
      </c>
      <c r="AC189" s="150">
        <v>1.45831961548589</v>
      </c>
      <c r="AD189" s="150">
        <v>3.2801739061595101</v>
      </c>
      <c r="AE189" s="150">
        <v>1.0598409543878999</v>
      </c>
      <c r="AF189" s="150">
        <v>38.9</v>
      </c>
      <c r="AG189" s="150">
        <v>1.7194853699888001E-2</v>
      </c>
      <c r="AH189" s="150">
        <v>25.2925</v>
      </c>
      <c r="AI189" s="150">
        <v>2.9087666919568398</v>
      </c>
      <c r="AJ189" s="150">
        <v>-34082.6000000001</v>
      </c>
      <c r="AK189" s="150">
        <v>0.63036510626324405</v>
      </c>
      <c r="AL189" s="150">
        <v>15485247.683</v>
      </c>
      <c r="AM189" s="150">
        <v>1209.8940636499999</v>
      </c>
    </row>
    <row r="190" spans="1:39" ht="14.5" x14ac:dyDescent="0.35">
      <c r="A190" t="s">
        <v>357</v>
      </c>
      <c r="B190" s="150">
        <v>393478.6</v>
      </c>
      <c r="C190" s="150">
        <v>0.38289982689378599</v>
      </c>
      <c r="D190" s="150">
        <v>415059.8</v>
      </c>
      <c r="E190" s="150">
        <v>5.2951052571345398E-3</v>
      </c>
      <c r="F190" s="150">
        <v>0.69169517157060001</v>
      </c>
      <c r="G190" s="150">
        <v>19.421052631578899</v>
      </c>
      <c r="H190" s="150">
        <v>25.385000000000002</v>
      </c>
      <c r="I190" s="150">
        <v>0</v>
      </c>
      <c r="J190" s="150">
        <v>-2.59250000000003</v>
      </c>
      <c r="K190" s="150">
        <v>13039.2581398687</v>
      </c>
      <c r="L190" s="150">
        <v>1248.16575655</v>
      </c>
      <c r="M190" s="150">
        <v>1736.0166540185701</v>
      </c>
      <c r="N190" s="150">
        <v>0.93262801866762202</v>
      </c>
      <c r="O190" s="150">
        <v>0.18371957658398899</v>
      </c>
      <c r="P190" s="150">
        <v>3.1632240984667999E-4</v>
      </c>
      <c r="Q190" s="150">
        <v>9374.9996368559605</v>
      </c>
      <c r="R190" s="150">
        <v>91.24</v>
      </c>
      <c r="S190" s="150">
        <v>53830.347473695801</v>
      </c>
      <c r="T190" s="150">
        <v>14.230052608505</v>
      </c>
      <c r="U190" s="150">
        <v>13.680028020057</v>
      </c>
      <c r="V190" s="150">
        <v>12.5665</v>
      </c>
      <c r="W190" s="150">
        <v>99.324852309712298</v>
      </c>
      <c r="X190" s="150">
        <v>0.107066373812231</v>
      </c>
      <c r="Y190" s="150">
        <v>0.20741312933901401</v>
      </c>
      <c r="Z190" s="150">
        <v>0.31766398658626199</v>
      </c>
      <c r="AA190" s="150">
        <v>185.718121798765</v>
      </c>
      <c r="AB190" s="150">
        <v>8.3779128455999992</v>
      </c>
      <c r="AC190" s="150">
        <v>1.6229559655230399</v>
      </c>
      <c r="AD190" s="150">
        <v>3.8013831182837499</v>
      </c>
      <c r="AE190" s="150">
        <v>1.34018384358663</v>
      </c>
      <c r="AF190" s="150">
        <v>111.05</v>
      </c>
      <c r="AG190" s="150">
        <v>1.49638803092914E-2</v>
      </c>
      <c r="AH190" s="150">
        <v>8.6344999999999992</v>
      </c>
      <c r="AI190" s="150">
        <v>2.7812829516809101</v>
      </c>
      <c r="AJ190" s="150">
        <v>-40387.7135000001</v>
      </c>
      <c r="AK190" s="150">
        <v>0.65043867252198195</v>
      </c>
      <c r="AL190" s="150">
        <v>16275155.501</v>
      </c>
      <c r="AM190" s="150">
        <v>1248.16575655</v>
      </c>
    </row>
    <row r="191" spans="1:39" ht="14.5" x14ac:dyDescent="0.35">
      <c r="A191" t="s">
        <v>358</v>
      </c>
      <c r="B191" s="150">
        <v>668643.55000000005</v>
      </c>
      <c r="C191" s="150">
        <v>0.42144389354898798</v>
      </c>
      <c r="D191" s="150">
        <v>720604.4</v>
      </c>
      <c r="E191" s="150">
        <v>3.0038409582104301E-3</v>
      </c>
      <c r="F191" s="150">
        <v>0.71338028258641495</v>
      </c>
      <c r="G191" s="150">
        <v>19.052631578947398</v>
      </c>
      <c r="H191" s="150">
        <v>33.660499999999999</v>
      </c>
      <c r="I191" s="150">
        <v>0</v>
      </c>
      <c r="J191" s="150">
        <v>113.5395</v>
      </c>
      <c r="K191" s="150">
        <v>11949.2765113845</v>
      </c>
      <c r="L191" s="150">
        <v>1281.4418916</v>
      </c>
      <c r="M191" s="150">
        <v>1585.0933710494201</v>
      </c>
      <c r="N191" s="150">
        <v>0.489919509199226</v>
      </c>
      <c r="O191" s="150">
        <v>0.1455745159986</v>
      </c>
      <c r="P191" s="150">
        <v>1.3004179673877601E-2</v>
      </c>
      <c r="Q191" s="150">
        <v>9660.1902295903492</v>
      </c>
      <c r="R191" s="150">
        <v>85.706000000000003</v>
      </c>
      <c r="S191" s="150">
        <v>60568.686282173898</v>
      </c>
      <c r="T191" s="150">
        <v>14.514736424521001</v>
      </c>
      <c r="U191" s="150">
        <v>14.951600723403301</v>
      </c>
      <c r="V191" s="150">
        <v>10.685499999999999</v>
      </c>
      <c r="W191" s="150">
        <v>119.923437518132</v>
      </c>
      <c r="X191" s="150">
        <v>0.118007334223152</v>
      </c>
      <c r="Y191" s="150">
        <v>0.14707167022720699</v>
      </c>
      <c r="Z191" s="150">
        <v>0.28480933875807202</v>
      </c>
      <c r="AA191" s="150">
        <v>179.86765651325101</v>
      </c>
      <c r="AB191" s="150">
        <v>6.1981173061992498</v>
      </c>
      <c r="AC191" s="150">
        <v>1.35682999410603</v>
      </c>
      <c r="AD191" s="150">
        <v>3.14965414977963</v>
      </c>
      <c r="AE191" s="150">
        <v>0.71314650933006096</v>
      </c>
      <c r="AF191" s="150">
        <v>10.7</v>
      </c>
      <c r="AG191" s="150">
        <v>9.0162876971984801E-2</v>
      </c>
      <c r="AH191" s="150">
        <v>38.51</v>
      </c>
      <c r="AI191" s="150">
        <v>3.5684257646636901</v>
      </c>
      <c r="AJ191" s="150">
        <v>-16337.960999999999</v>
      </c>
      <c r="AK191" s="150">
        <v>0.48165252460380997</v>
      </c>
      <c r="AL191" s="150">
        <v>15312303.495999999</v>
      </c>
      <c r="AM191" s="150">
        <v>1281.4418916</v>
      </c>
    </row>
    <row r="192" spans="1:39" ht="14.5" x14ac:dyDescent="0.35">
      <c r="A192" t="s">
        <v>359</v>
      </c>
      <c r="B192" s="150">
        <v>429019.1</v>
      </c>
      <c r="C192" s="150">
        <v>0.38111971172402098</v>
      </c>
      <c r="D192" s="150">
        <v>426246.15</v>
      </c>
      <c r="E192" s="150">
        <v>1.31317737805947E-3</v>
      </c>
      <c r="F192" s="150">
        <v>0.68838192272628296</v>
      </c>
      <c r="G192" s="150">
        <v>32.5</v>
      </c>
      <c r="H192" s="150">
        <v>25.562380952380899</v>
      </c>
      <c r="I192" s="150">
        <v>0</v>
      </c>
      <c r="J192" s="150">
        <v>11.2785714285714</v>
      </c>
      <c r="K192" s="150">
        <v>11166.7726454803</v>
      </c>
      <c r="L192" s="150">
        <v>1188.73512385714</v>
      </c>
      <c r="M192" s="150">
        <v>1486.16811245607</v>
      </c>
      <c r="N192" s="150">
        <v>0.45886992833635698</v>
      </c>
      <c r="O192" s="150">
        <v>0.15924209275731899</v>
      </c>
      <c r="P192" s="150">
        <v>2.28283736041695E-3</v>
      </c>
      <c r="Q192" s="150">
        <v>8931.9201189642499</v>
      </c>
      <c r="R192" s="150">
        <v>79.752857142857195</v>
      </c>
      <c r="S192" s="150">
        <v>54896.373122921403</v>
      </c>
      <c r="T192" s="150">
        <v>15.967184337327801</v>
      </c>
      <c r="U192" s="150">
        <v>14.905235579558299</v>
      </c>
      <c r="V192" s="150">
        <v>9.8947619047619</v>
      </c>
      <c r="W192" s="150">
        <v>120.137819919149</v>
      </c>
      <c r="X192" s="150">
        <v>0.120535218756974</v>
      </c>
      <c r="Y192" s="150">
        <v>0.17685981547735299</v>
      </c>
      <c r="Z192" s="150">
        <v>0.30210713934823202</v>
      </c>
      <c r="AA192" s="150">
        <v>211.11507494420101</v>
      </c>
      <c r="AB192" s="150">
        <v>5.1167254036785996</v>
      </c>
      <c r="AC192" s="150">
        <v>1.3371546374890499</v>
      </c>
      <c r="AD192" s="150">
        <v>2.6657640681740502</v>
      </c>
      <c r="AE192" s="150">
        <v>1.1651824495088501</v>
      </c>
      <c r="AF192" s="150">
        <v>61</v>
      </c>
      <c r="AG192" s="150">
        <v>3.6917571138353401E-2</v>
      </c>
      <c r="AH192" s="150">
        <v>11.620952380952399</v>
      </c>
      <c r="AI192" s="150">
        <v>3.4145921024167798</v>
      </c>
      <c r="AJ192" s="150">
        <v>-9727.4714285714999</v>
      </c>
      <c r="AK192" s="150">
        <v>0.49088458338669599</v>
      </c>
      <c r="AL192" s="150">
        <v>13274334.8638095</v>
      </c>
      <c r="AM192" s="150">
        <v>1188.73512385714</v>
      </c>
    </row>
    <row r="193" spans="1:39" ht="14.5" x14ac:dyDescent="0.35">
      <c r="A193" t="s">
        <v>361</v>
      </c>
      <c r="B193" s="150">
        <v>220700.55</v>
      </c>
      <c r="C193" s="150">
        <v>0.48237411069227298</v>
      </c>
      <c r="D193" s="150">
        <v>213221.5</v>
      </c>
      <c r="E193" s="150">
        <v>5.9678618865326603E-3</v>
      </c>
      <c r="F193" s="150">
        <v>0.68215269759036201</v>
      </c>
      <c r="G193" s="150">
        <v>32.25</v>
      </c>
      <c r="H193" s="150">
        <v>15.8245</v>
      </c>
      <c r="I193" s="150">
        <v>0</v>
      </c>
      <c r="J193" s="150">
        <v>44.019500000000001</v>
      </c>
      <c r="K193" s="150">
        <v>12269.0134389708</v>
      </c>
      <c r="L193" s="150">
        <v>840.38236255000004</v>
      </c>
      <c r="M193" s="150">
        <v>1003.37823829661</v>
      </c>
      <c r="N193" s="150">
        <v>0.34086470220626103</v>
      </c>
      <c r="O193" s="150">
        <v>0.15133344096382501</v>
      </c>
      <c r="P193" s="150">
        <v>4.8228612124863101E-3</v>
      </c>
      <c r="Q193" s="150">
        <v>10275.9478992727</v>
      </c>
      <c r="R193" s="150">
        <v>61.352499999999999</v>
      </c>
      <c r="S193" s="150">
        <v>55851.470233486798</v>
      </c>
      <c r="T193" s="150">
        <v>15.533189356586901</v>
      </c>
      <c r="U193" s="150">
        <v>13.6976058440976</v>
      </c>
      <c r="V193" s="150">
        <v>9.3275000000000006</v>
      </c>
      <c r="W193" s="150">
        <v>90.097278214955793</v>
      </c>
      <c r="X193" s="150">
        <v>0.11896433573719301</v>
      </c>
      <c r="Y193" s="150">
        <v>0.16502721821913999</v>
      </c>
      <c r="Z193" s="150">
        <v>0.29392718753040398</v>
      </c>
      <c r="AA193" s="150">
        <v>190.57866649417099</v>
      </c>
      <c r="AB193" s="150">
        <v>7.0418316553648701</v>
      </c>
      <c r="AC193" s="150">
        <v>1.5903744280291601</v>
      </c>
      <c r="AD193" s="150">
        <v>2.8066999970966302</v>
      </c>
      <c r="AE193" s="150">
        <v>1.2131317836722799</v>
      </c>
      <c r="AF193" s="150">
        <v>89.2</v>
      </c>
      <c r="AG193" s="150">
        <v>3.3573750551211E-2</v>
      </c>
      <c r="AH193" s="150">
        <v>4.8029999999999999</v>
      </c>
      <c r="AI193" s="150">
        <v>3.6531779086898402</v>
      </c>
      <c r="AJ193" s="150">
        <v>-9139.8870000000497</v>
      </c>
      <c r="AK193" s="150">
        <v>0.50965491315212796</v>
      </c>
      <c r="AL193" s="150">
        <v>10310662.5</v>
      </c>
      <c r="AM193" s="150">
        <v>840.38236255000004</v>
      </c>
    </row>
    <row r="194" spans="1:39" ht="14.5" x14ac:dyDescent="0.35">
      <c r="A194" t="s">
        <v>362</v>
      </c>
      <c r="B194" s="150">
        <v>-383497.15</v>
      </c>
      <c r="C194" s="150">
        <v>0.41748649308483798</v>
      </c>
      <c r="D194" s="150">
        <v>-682476.5</v>
      </c>
      <c r="E194" s="150">
        <v>3.3777210100663802E-3</v>
      </c>
      <c r="F194" s="150">
        <v>0.80314875782532802</v>
      </c>
      <c r="G194" s="150">
        <v>69.263157894736807</v>
      </c>
      <c r="H194" s="150">
        <v>28.674499999999998</v>
      </c>
      <c r="I194" s="150">
        <v>0</v>
      </c>
      <c r="J194" s="150">
        <v>-17.748999999999999</v>
      </c>
      <c r="K194" s="150">
        <v>12468.7355780986</v>
      </c>
      <c r="L194" s="150">
        <v>2906.4434338999999</v>
      </c>
      <c r="M194" s="150">
        <v>3331.7705195981898</v>
      </c>
      <c r="N194" s="150">
        <v>9.4441027682991896E-2</v>
      </c>
      <c r="O194" s="150">
        <v>0.10712843307677899</v>
      </c>
      <c r="P194" s="150">
        <v>7.0232765798607698E-3</v>
      </c>
      <c r="Q194" s="150">
        <v>10877.0020134431</v>
      </c>
      <c r="R194" s="150">
        <v>177.89599999999999</v>
      </c>
      <c r="S194" s="150">
        <v>71802.582233439796</v>
      </c>
      <c r="T194" s="150">
        <v>14.8603678553762</v>
      </c>
      <c r="U194" s="150">
        <v>16.337879625736399</v>
      </c>
      <c r="V194" s="150">
        <v>18.759</v>
      </c>
      <c r="W194" s="150">
        <v>154.935947220001</v>
      </c>
      <c r="X194" s="150">
        <v>0.11662202058194</v>
      </c>
      <c r="Y194" s="150">
        <v>0.15182816992293899</v>
      </c>
      <c r="Z194" s="150">
        <v>0.27400882719085401</v>
      </c>
      <c r="AA194" s="150">
        <v>176.95076876479601</v>
      </c>
      <c r="AB194" s="150">
        <v>6.3246575872248201</v>
      </c>
      <c r="AC194" s="150">
        <v>1.31953344990661</v>
      </c>
      <c r="AD194" s="150">
        <v>2.8124078014005098</v>
      </c>
      <c r="AE194" s="150">
        <v>0.87942013279964704</v>
      </c>
      <c r="AF194" s="150">
        <v>39.1</v>
      </c>
      <c r="AG194" s="150">
        <v>6.6200028563149702E-2</v>
      </c>
      <c r="AH194" s="150">
        <v>62.816000000000003</v>
      </c>
      <c r="AI194" s="150">
        <v>5.4461322978892097</v>
      </c>
      <c r="AJ194" s="150">
        <v>34299.941578947502</v>
      </c>
      <c r="AK194" s="150">
        <v>0.28028997053326898</v>
      </c>
      <c r="AL194" s="150">
        <v>36239674.649999999</v>
      </c>
      <c r="AM194" s="150">
        <v>2906.4434338999999</v>
      </c>
    </row>
    <row r="195" spans="1:39" ht="14.5" x14ac:dyDescent="0.35">
      <c r="A195" t="s">
        <v>363</v>
      </c>
      <c r="B195" s="150">
        <v>1080316.6000000001</v>
      </c>
      <c r="C195" s="150">
        <v>0.43513581678983299</v>
      </c>
      <c r="D195" s="150">
        <v>989187.65</v>
      </c>
      <c r="E195" s="150">
        <v>3.2117240444614601E-3</v>
      </c>
      <c r="F195" s="150">
        <v>0.66036277630481199</v>
      </c>
      <c r="G195" s="150">
        <v>56.2777777777778</v>
      </c>
      <c r="H195" s="150">
        <v>36.554499999999997</v>
      </c>
      <c r="I195" s="150">
        <v>0</v>
      </c>
      <c r="J195" s="150">
        <v>-54.704999999999998</v>
      </c>
      <c r="K195" s="150">
        <v>11486.106488985601</v>
      </c>
      <c r="L195" s="150">
        <v>1580.0318708</v>
      </c>
      <c r="M195" s="150">
        <v>1991.0112607644101</v>
      </c>
      <c r="N195" s="150">
        <v>0.54746429653474604</v>
      </c>
      <c r="O195" s="150">
        <v>0.16914865800439899</v>
      </c>
      <c r="P195" s="150">
        <v>2.6027225943979402E-3</v>
      </c>
      <c r="Q195" s="150">
        <v>9115.1741236422004</v>
      </c>
      <c r="R195" s="150">
        <v>110.7315</v>
      </c>
      <c r="S195" s="150">
        <v>53974.2402884455</v>
      </c>
      <c r="T195" s="150">
        <v>13.7427019411821</v>
      </c>
      <c r="U195" s="150">
        <v>14.269037002117701</v>
      </c>
      <c r="V195" s="150">
        <v>13.8735</v>
      </c>
      <c r="W195" s="150">
        <v>113.88848313691599</v>
      </c>
      <c r="X195" s="150">
        <v>0.110771400670151</v>
      </c>
      <c r="Y195" s="150">
        <v>0.19256226646861699</v>
      </c>
      <c r="Z195" s="150">
        <v>0.30820755501367803</v>
      </c>
      <c r="AA195" s="150">
        <v>192.303557678338</v>
      </c>
      <c r="AB195" s="150">
        <v>5.5254673103046503</v>
      </c>
      <c r="AC195" s="150">
        <v>1.3413014086917501</v>
      </c>
      <c r="AD195" s="150">
        <v>2.8722946741891202</v>
      </c>
      <c r="AE195" s="150">
        <v>1.39212066446127</v>
      </c>
      <c r="AF195" s="150">
        <v>143.30000000000001</v>
      </c>
      <c r="AG195" s="150">
        <v>9.8626354426076396E-3</v>
      </c>
      <c r="AH195" s="150">
        <v>7.3849999999999998</v>
      </c>
      <c r="AI195" s="150">
        <v>3.1666081302336799</v>
      </c>
      <c r="AJ195" s="150">
        <v>-45050.591999999902</v>
      </c>
      <c r="AK195" s="150">
        <v>0.52369689059425095</v>
      </c>
      <c r="AL195" s="150">
        <v>18148414.324000001</v>
      </c>
      <c r="AM195" s="150">
        <v>1580.0318708</v>
      </c>
    </row>
    <row r="196" spans="1:39" ht="14.5" x14ac:dyDescent="0.35">
      <c r="A196" t="s">
        <v>364</v>
      </c>
      <c r="B196" s="150">
        <v>128381.714285714</v>
      </c>
      <c r="C196" s="150">
        <v>0.37883296337856198</v>
      </c>
      <c r="D196" s="150">
        <v>110554</v>
      </c>
      <c r="E196" s="150">
        <v>4.0522576637299504E-3</v>
      </c>
      <c r="F196" s="150">
        <v>0.71557144597997902</v>
      </c>
      <c r="G196" s="150">
        <v>30.684210526315798</v>
      </c>
      <c r="H196" s="150">
        <v>23.123809523809499</v>
      </c>
      <c r="I196" s="150">
        <v>0</v>
      </c>
      <c r="J196" s="150">
        <v>15.681904761904701</v>
      </c>
      <c r="K196" s="150">
        <v>11436.645641160299</v>
      </c>
      <c r="L196" s="150">
        <v>1192.22363404762</v>
      </c>
      <c r="M196" s="150">
        <v>1427.2562538008301</v>
      </c>
      <c r="N196" s="150">
        <v>0.39473599769946299</v>
      </c>
      <c r="O196" s="150">
        <v>0.14120744296769999</v>
      </c>
      <c r="P196" s="150">
        <v>5.0271162143942002E-3</v>
      </c>
      <c r="Q196" s="150">
        <v>9553.3224614069895</v>
      </c>
      <c r="R196" s="150">
        <v>77.598095238095198</v>
      </c>
      <c r="S196" s="150">
        <v>58138.390111441098</v>
      </c>
      <c r="T196" s="150">
        <v>15.139669604064901</v>
      </c>
      <c r="U196" s="150">
        <v>15.3640837496011</v>
      </c>
      <c r="V196" s="150">
        <v>9.7561904761904792</v>
      </c>
      <c r="W196" s="150">
        <v>122.201758663608</v>
      </c>
      <c r="X196" s="150">
        <v>0.116479760541377</v>
      </c>
      <c r="Y196" s="150">
        <v>0.17041720344647299</v>
      </c>
      <c r="Z196" s="150">
        <v>0.29317852138287098</v>
      </c>
      <c r="AA196" s="150">
        <v>169.21086339421899</v>
      </c>
      <c r="AB196" s="150">
        <v>6.49125997968597</v>
      </c>
      <c r="AC196" s="150">
        <v>1.54895730914407</v>
      </c>
      <c r="AD196" s="150">
        <v>3.2101633997650398</v>
      </c>
      <c r="AE196" s="150">
        <v>1.1621392620537001</v>
      </c>
      <c r="AF196" s="150">
        <v>69.476190476190496</v>
      </c>
      <c r="AG196" s="150">
        <v>4.7831735223960697E-2</v>
      </c>
      <c r="AH196" s="150">
        <v>9.2761904761904805</v>
      </c>
      <c r="AI196" s="150">
        <v>3.7408780065690102</v>
      </c>
      <c r="AJ196" s="150">
        <v>-22414.645714285802</v>
      </c>
      <c r="AK196" s="150">
        <v>0.50734573568721697</v>
      </c>
      <c r="AL196" s="150">
        <v>13635039.2276191</v>
      </c>
      <c r="AM196" s="150">
        <v>1192.22363404762</v>
      </c>
    </row>
    <row r="197" spans="1:39" ht="14.5" x14ac:dyDescent="0.35">
      <c r="A197" t="s">
        <v>365</v>
      </c>
      <c r="B197" s="150">
        <v>449200</v>
      </c>
      <c r="C197" s="150">
        <v>0.37058944034467101</v>
      </c>
      <c r="D197" s="150">
        <v>518676.7</v>
      </c>
      <c r="E197" s="150">
        <v>7.8987500039329906E-3</v>
      </c>
      <c r="F197" s="150">
        <v>0.73169898990795101</v>
      </c>
      <c r="G197" s="150">
        <v>39.352941176470601</v>
      </c>
      <c r="H197" s="150">
        <v>60.037500000000001</v>
      </c>
      <c r="I197" s="150">
        <v>0</v>
      </c>
      <c r="J197" s="150">
        <v>33.1355</v>
      </c>
      <c r="K197" s="150">
        <v>10861.419255922799</v>
      </c>
      <c r="L197" s="150">
        <v>2104.6921200500001</v>
      </c>
      <c r="M197" s="150">
        <v>2548.8743653965198</v>
      </c>
      <c r="N197" s="150">
        <v>0.39691889304937999</v>
      </c>
      <c r="O197" s="150">
        <v>0.14270389426025201</v>
      </c>
      <c r="P197" s="150">
        <v>1.2344498681062599E-2</v>
      </c>
      <c r="Q197" s="150">
        <v>8968.6427196437307</v>
      </c>
      <c r="R197" s="150">
        <v>133.83600000000001</v>
      </c>
      <c r="S197" s="150">
        <v>59055.522725574599</v>
      </c>
      <c r="T197" s="150">
        <v>14.8913595744045</v>
      </c>
      <c r="U197" s="150">
        <v>15.725904241385001</v>
      </c>
      <c r="V197" s="150">
        <v>15.061</v>
      </c>
      <c r="W197" s="150">
        <v>139.74451364783201</v>
      </c>
      <c r="X197" s="150">
        <v>0.120756086181957</v>
      </c>
      <c r="Y197" s="150">
        <v>0.16583712294234099</v>
      </c>
      <c r="Z197" s="150">
        <v>0.29162737210049</v>
      </c>
      <c r="AA197" s="150">
        <v>172.847252353165</v>
      </c>
      <c r="AB197" s="150">
        <v>5.8219252618782402</v>
      </c>
      <c r="AC197" s="150">
        <v>1.22265997370738</v>
      </c>
      <c r="AD197" s="150">
        <v>3.1307245246402302</v>
      </c>
      <c r="AE197" s="150">
        <v>1.07980583267335</v>
      </c>
      <c r="AF197" s="150">
        <v>36.049999999999997</v>
      </c>
      <c r="AG197" s="150">
        <v>2.6868524465528301E-2</v>
      </c>
      <c r="AH197" s="150">
        <v>35.848999999999997</v>
      </c>
      <c r="AI197" s="150">
        <v>3.5514639338309499</v>
      </c>
      <c r="AJ197" s="150">
        <v>-6097.4994999999199</v>
      </c>
      <c r="AK197" s="150">
        <v>0.426609506498906</v>
      </c>
      <c r="AL197" s="150">
        <v>22859943.520500001</v>
      </c>
      <c r="AM197" s="150">
        <v>2104.6921200500001</v>
      </c>
    </row>
    <row r="198" spans="1:39" ht="14.5" x14ac:dyDescent="0.35">
      <c r="A198" t="s">
        <v>366</v>
      </c>
      <c r="B198" s="150">
        <v>-668461.9</v>
      </c>
      <c r="C198" s="150">
        <v>0.38809618691695802</v>
      </c>
      <c r="D198" s="150">
        <v>-621556.05000000005</v>
      </c>
      <c r="E198" s="150">
        <v>3.2721538017257798E-3</v>
      </c>
      <c r="F198" s="150">
        <v>0.80303958571621503</v>
      </c>
      <c r="G198" s="150">
        <v>41.684210526315802</v>
      </c>
      <c r="H198" s="150">
        <v>23.633500000000002</v>
      </c>
      <c r="I198" s="150">
        <v>0</v>
      </c>
      <c r="J198" s="150">
        <v>-8.4695</v>
      </c>
      <c r="K198" s="150">
        <v>13879.8010224346</v>
      </c>
      <c r="L198" s="150">
        <v>2966.3986435000002</v>
      </c>
      <c r="M198" s="150">
        <v>3446.72567772412</v>
      </c>
      <c r="N198" s="150">
        <v>7.2994855049056395E-2</v>
      </c>
      <c r="O198" s="150">
        <v>0.115577011455035</v>
      </c>
      <c r="P198" s="150">
        <v>1.3043027657384999E-2</v>
      </c>
      <c r="Q198" s="150">
        <v>11945.546810150199</v>
      </c>
      <c r="R198" s="150">
        <v>190.21899999999999</v>
      </c>
      <c r="S198" s="150">
        <v>76382.390988807601</v>
      </c>
      <c r="T198" s="150">
        <v>15.620679322254899</v>
      </c>
      <c r="U198" s="150">
        <v>15.5946495539352</v>
      </c>
      <c r="V198" s="150">
        <v>18.427</v>
      </c>
      <c r="W198" s="150">
        <v>160.98109532208201</v>
      </c>
      <c r="X198" s="150">
        <v>0.117343366034267</v>
      </c>
      <c r="Y198" s="150">
        <v>0.144800800839714</v>
      </c>
      <c r="Z198" s="150">
        <v>0.26793646977189001</v>
      </c>
      <c r="AA198" s="150">
        <v>184.70986736749401</v>
      </c>
      <c r="AB198" s="150">
        <v>6.8786470053918096</v>
      </c>
      <c r="AC198" s="150">
        <v>1.36629043382183</v>
      </c>
      <c r="AD198" s="150">
        <v>2.9002881471870801</v>
      </c>
      <c r="AE198" s="150">
        <v>0.75648481872576701</v>
      </c>
      <c r="AF198" s="150">
        <v>20.05</v>
      </c>
      <c r="AG198" s="150">
        <v>0.155812934504786</v>
      </c>
      <c r="AH198" s="150">
        <v>80.0544444444444</v>
      </c>
      <c r="AI198" s="150">
        <v>6.6651129985574498</v>
      </c>
      <c r="AJ198" s="150">
        <v>56621.421666666603</v>
      </c>
      <c r="AK198" s="150">
        <v>0.230820197994141</v>
      </c>
      <c r="AL198" s="150">
        <v>41173022.924999997</v>
      </c>
      <c r="AM198" s="150">
        <v>2966.3986435000002</v>
      </c>
    </row>
    <row r="199" spans="1:39" ht="14.5" x14ac:dyDescent="0.35">
      <c r="A199" t="s">
        <v>367</v>
      </c>
      <c r="B199" s="150">
        <v>492146.52631579002</v>
      </c>
      <c r="C199" s="150">
        <v>0.41007215328149399</v>
      </c>
      <c r="D199" s="150">
        <v>530784.36842105305</v>
      </c>
      <c r="E199" s="150">
        <v>3.4147464024577999E-3</v>
      </c>
      <c r="F199" s="150">
        <v>0.66156834525983799</v>
      </c>
      <c r="G199" s="150">
        <v>22.315789473684202</v>
      </c>
      <c r="H199" s="150">
        <v>18.5915</v>
      </c>
      <c r="I199" s="150">
        <v>0</v>
      </c>
      <c r="J199" s="150">
        <v>5.157</v>
      </c>
      <c r="K199" s="150">
        <v>11700.1725189025</v>
      </c>
      <c r="L199" s="150">
        <v>1077.39298285</v>
      </c>
      <c r="M199" s="150">
        <v>1389.36470466943</v>
      </c>
      <c r="N199" s="150">
        <v>0.59093995666819898</v>
      </c>
      <c r="O199" s="150">
        <v>0.16368856202635301</v>
      </c>
      <c r="P199" s="150">
        <v>8.0756094930045999E-4</v>
      </c>
      <c r="Q199" s="150">
        <v>9072.9840247375905</v>
      </c>
      <c r="R199" s="150">
        <v>78.047499999999999</v>
      </c>
      <c r="S199" s="150">
        <v>51728.143053909502</v>
      </c>
      <c r="T199" s="150">
        <v>14.7929145712547</v>
      </c>
      <c r="U199" s="150">
        <v>13.804324069957399</v>
      </c>
      <c r="V199" s="150">
        <v>11.385999999999999</v>
      </c>
      <c r="W199" s="150">
        <v>94.624361746882101</v>
      </c>
      <c r="X199" s="150">
        <v>0.110400684162843</v>
      </c>
      <c r="Y199" s="150">
        <v>0.19953728849625699</v>
      </c>
      <c r="Z199" s="150">
        <v>0.31395175327137698</v>
      </c>
      <c r="AA199" s="150">
        <v>208.505256276832</v>
      </c>
      <c r="AB199" s="150">
        <v>5.9796783884231903</v>
      </c>
      <c r="AC199" s="150">
        <v>1.4952837891917901</v>
      </c>
      <c r="AD199" s="150">
        <v>2.8211696137990199</v>
      </c>
      <c r="AE199" s="150">
        <v>1.1518539743676599</v>
      </c>
      <c r="AF199" s="150">
        <v>66.099999999999994</v>
      </c>
      <c r="AG199" s="150">
        <v>1.29811334072514E-2</v>
      </c>
      <c r="AH199" s="150">
        <v>11.007</v>
      </c>
      <c r="AI199" s="150">
        <v>3.2342590455662599</v>
      </c>
      <c r="AJ199" s="150">
        <v>-54581.8235000001</v>
      </c>
      <c r="AK199" s="150">
        <v>0.53766979726775999</v>
      </c>
      <c r="AL199" s="150">
        <v>12605683.77</v>
      </c>
      <c r="AM199" s="150">
        <v>1077.39298285</v>
      </c>
    </row>
    <row r="200" spans="1:39" ht="14.5" x14ac:dyDescent="0.35">
      <c r="A200" t="s">
        <v>368</v>
      </c>
      <c r="B200" s="150">
        <v>604768.69999999995</v>
      </c>
      <c r="C200" s="150">
        <v>0.391165255664852</v>
      </c>
      <c r="D200" s="150">
        <v>716536.75</v>
      </c>
      <c r="E200" s="150">
        <v>3.9647735274573603E-3</v>
      </c>
      <c r="F200" s="150">
        <v>0.67506623042339398</v>
      </c>
      <c r="G200" s="150">
        <v>27.5</v>
      </c>
      <c r="H200" s="150">
        <v>23.297999999999998</v>
      </c>
      <c r="I200" s="150">
        <v>0</v>
      </c>
      <c r="J200" s="150">
        <v>-5.7604999999999897</v>
      </c>
      <c r="K200" s="150">
        <v>11407.3061262763</v>
      </c>
      <c r="L200" s="150">
        <v>1193.9817504</v>
      </c>
      <c r="M200" s="150">
        <v>1504.9868850425501</v>
      </c>
      <c r="N200" s="150">
        <v>0.52384108747094604</v>
      </c>
      <c r="O200" s="150">
        <v>0.15666458305358</v>
      </c>
      <c r="P200" s="150">
        <v>1.2003277684268399E-3</v>
      </c>
      <c r="Q200" s="150">
        <v>9049.9893861964902</v>
      </c>
      <c r="R200" s="150">
        <v>81.421999999999997</v>
      </c>
      <c r="S200" s="150">
        <v>53199.029494485498</v>
      </c>
      <c r="T200" s="150">
        <v>14.532313134042401</v>
      </c>
      <c r="U200" s="150">
        <v>14.6641171968264</v>
      </c>
      <c r="V200" s="150">
        <v>11.1145</v>
      </c>
      <c r="W200" s="150">
        <v>107.42559273021701</v>
      </c>
      <c r="X200" s="150">
        <v>0.115294331298499</v>
      </c>
      <c r="Y200" s="150">
        <v>0.194763732886573</v>
      </c>
      <c r="Z200" s="150">
        <v>0.31476264334870502</v>
      </c>
      <c r="AA200" s="150">
        <v>209.79110435824001</v>
      </c>
      <c r="AB200" s="150">
        <v>5.5335598290129102</v>
      </c>
      <c r="AC200" s="150">
        <v>1.38279332140323</v>
      </c>
      <c r="AD200" s="150">
        <v>2.6179729865950998</v>
      </c>
      <c r="AE200" s="150">
        <v>1.1285886809624099</v>
      </c>
      <c r="AF200" s="150">
        <v>62.95</v>
      </c>
      <c r="AG200" s="150">
        <v>1.8491792009607901E-2</v>
      </c>
      <c r="AH200" s="150">
        <v>11.593</v>
      </c>
      <c r="AI200" s="150">
        <v>3.3067096174773098</v>
      </c>
      <c r="AJ200" s="150">
        <v>-32705.842000000099</v>
      </c>
      <c r="AK200" s="150">
        <v>0.51489759632203302</v>
      </c>
      <c r="AL200" s="150">
        <v>13620115.335999999</v>
      </c>
      <c r="AM200" s="150">
        <v>1193.9817504</v>
      </c>
    </row>
    <row r="201" spans="1:39" ht="14.5" x14ac:dyDescent="0.35">
      <c r="A201" t="s">
        <v>369</v>
      </c>
      <c r="B201" s="150">
        <v>216043.05</v>
      </c>
      <c r="C201" s="150">
        <v>0.44777880169335499</v>
      </c>
      <c r="D201" s="150">
        <v>349021.55</v>
      </c>
      <c r="E201" s="150">
        <v>1.8771372373695399E-3</v>
      </c>
      <c r="F201" s="150">
        <v>0.67729777175786798</v>
      </c>
      <c r="G201" s="150">
        <v>37.450000000000003</v>
      </c>
      <c r="H201" s="150">
        <v>20.138500000000001</v>
      </c>
      <c r="I201" s="150">
        <v>0</v>
      </c>
      <c r="J201" s="150">
        <v>50.935000000000002</v>
      </c>
      <c r="K201" s="150">
        <v>11312.354968523399</v>
      </c>
      <c r="L201" s="150">
        <v>985.19393609999997</v>
      </c>
      <c r="M201" s="150">
        <v>1171.8039303170899</v>
      </c>
      <c r="N201" s="150">
        <v>0.40688346371359702</v>
      </c>
      <c r="O201" s="150">
        <v>0.143990489031594</v>
      </c>
      <c r="P201" s="150">
        <v>1.6293826435377699E-3</v>
      </c>
      <c r="Q201" s="150">
        <v>9510.8603322266008</v>
      </c>
      <c r="R201" s="150">
        <v>66.010999999999996</v>
      </c>
      <c r="S201" s="150">
        <v>54677.510195270501</v>
      </c>
      <c r="T201" s="150">
        <v>14.962657738861701</v>
      </c>
      <c r="U201" s="150">
        <v>14.9246934010998</v>
      </c>
      <c r="V201" s="150">
        <v>8.7129999999999992</v>
      </c>
      <c r="W201" s="150">
        <v>113.07172456100101</v>
      </c>
      <c r="X201" s="150">
        <v>0.11500450583195999</v>
      </c>
      <c r="Y201" s="150">
        <v>0.18478492271576399</v>
      </c>
      <c r="Z201" s="150">
        <v>0.30562755618340398</v>
      </c>
      <c r="AA201" s="150">
        <v>196.741009965297</v>
      </c>
      <c r="AB201" s="150">
        <v>6.2666046735753698</v>
      </c>
      <c r="AC201" s="150">
        <v>1.4090784383374799</v>
      </c>
      <c r="AD201" s="150">
        <v>2.8709805366148</v>
      </c>
      <c r="AE201" s="150">
        <v>1.5094476867990001</v>
      </c>
      <c r="AF201" s="150">
        <v>109.75</v>
      </c>
      <c r="AG201" s="150">
        <v>1.1464118297934801E-2</v>
      </c>
      <c r="AH201" s="150">
        <v>5.2835000000000001</v>
      </c>
      <c r="AI201" s="150">
        <v>3.44340379601875</v>
      </c>
      <c r="AJ201" s="150">
        <v>-21802.553000000102</v>
      </c>
      <c r="AK201" s="150">
        <v>0.48448357251087398</v>
      </c>
      <c r="AL201" s="150">
        <v>11144863.517999999</v>
      </c>
      <c r="AM201" s="150">
        <v>985.19393609999997</v>
      </c>
    </row>
    <row r="202" spans="1:39" ht="14.5" x14ac:dyDescent="0.35">
      <c r="A202" t="s">
        <v>370</v>
      </c>
      <c r="B202" s="150">
        <v>855314.8</v>
      </c>
      <c r="C202" s="150">
        <v>0.45090235891081698</v>
      </c>
      <c r="D202" s="150">
        <v>804446.3</v>
      </c>
      <c r="E202" s="150">
        <v>2.0068687572933402E-3</v>
      </c>
      <c r="F202" s="150">
        <v>0.76411484417452902</v>
      </c>
      <c r="G202" s="150">
        <v>122.842105263158</v>
      </c>
      <c r="H202" s="150">
        <v>72.871499999999997</v>
      </c>
      <c r="I202" s="150">
        <v>0</v>
      </c>
      <c r="J202" s="150">
        <v>-33.459000000000003</v>
      </c>
      <c r="K202" s="150">
        <v>10615.616696326801</v>
      </c>
      <c r="L202" s="150">
        <v>3663.8480843000002</v>
      </c>
      <c r="M202" s="150">
        <v>4279.8048397216598</v>
      </c>
      <c r="N202" s="150">
        <v>0.22854194863812999</v>
      </c>
      <c r="O202" s="150">
        <v>0.12611901542262899</v>
      </c>
      <c r="P202" s="150">
        <v>9.6569786562970706E-3</v>
      </c>
      <c r="Q202" s="150">
        <v>9087.7991761487592</v>
      </c>
      <c r="R202" s="150">
        <v>212.21549999999999</v>
      </c>
      <c r="S202" s="150">
        <v>64489.818010465802</v>
      </c>
      <c r="T202" s="150">
        <v>13.27777659973</v>
      </c>
      <c r="U202" s="150">
        <v>17.264752500642</v>
      </c>
      <c r="V202" s="150">
        <v>21.518000000000001</v>
      </c>
      <c r="W202" s="150">
        <v>170.26898802398</v>
      </c>
      <c r="X202" s="150">
        <v>0.119335194245102</v>
      </c>
      <c r="Y202" s="150">
        <v>0.149289905646005</v>
      </c>
      <c r="Z202" s="150">
        <v>0.27451450727904603</v>
      </c>
      <c r="AA202" s="150">
        <v>149.962781577767</v>
      </c>
      <c r="AB202" s="150">
        <v>6.1833858949511997</v>
      </c>
      <c r="AC202" s="150">
        <v>1.2845378178561</v>
      </c>
      <c r="AD202" s="150">
        <v>2.73554057274773</v>
      </c>
      <c r="AE202" s="150">
        <v>1.11460771672766</v>
      </c>
      <c r="AF202" s="150">
        <v>63.1</v>
      </c>
      <c r="AG202" s="150">
        <v>7.1214080577422401E-2</v>
      </c>
      <c r="AH202" s="150">
        <v>43.905000000000001</v>
      </c>
      <c r="AI202" s="150">
        <v>4.1224151445191897</v>
      </c>
      <c r="AJ202" s="150">
        <v>-15433.02</v>
      </c>
      <c r="AK202" s="150">
        <v>0.35988619151092699</v>
      </c>
      <c r="AL202" s="150">
        <v>38894006.896499999</v>
      </c>
      <c r="AM202" s="150">
        <v>3663.8480843000002</v>
      </c>
    </row>
    <row r="203" spans="1:39" ht="14.5" x14ac:dyDescent="0.35">
      <c r="A203" t="s">
        <v>372</v>
      </c>
      <c r="B203" s="150">
        <v>114005.2</v>
      </c>
      <c r="C203" s="150">
        <v>0.54072646648755296</v>
      </c>
      <c r="D203" s="150">
        <v>96712.85</v>
      </c>
      <c r="E203" s="150">
        <v>2.57807951349108E-3</v>
      </c>
      <c r="F203" s="150">
        <v>0.69695383100531205</v>
      </c>
      <c r="G203" s="150">
        <v>32.35</v>
      </c>
      <c r="H203" s="150">
        <v>15.484</v>
      </c>
      <c r="I203" s="150">
        <v>0</v>
      </c>
      <c r="J203" s="150">
        <v>66.521000000000001</v>
      </c>
      <c r="K203" s="150">
        <v>11495.7557889404</v>
      </c>
      <c r="L203" s="150">
        <v>848.79872829999999</v>
      </c>
      <c r="M203" s="150">
        <v>996.31395087026897</v>
      </c>
      <c r="N203" s="150">
        <v>0.28445144166693997</v>
      </c>
      <c r="O203" s="150">
        <v>0.14098082815188401</v>
      </c>
      <c r="P203" s="150">
        <v>1.2412110372856701E-3</v>
      </c>
      <c r="Q203" s="150">
        <v>9793.68289079649</v>
      </c>
      <c r="R203" s="150">
        <v>59.9405</v>
      </c>
      <c r="S203" s="150">
        <v>56228.376506702502</v>
      </c>
      <c r="T203" s="150">
        <v>16.003370008591901</v>
      </c>
      <c r="U203" s="150">
        <v>14.160688154086101</v>
      </c>
      <c r="V203" s="150">
        <v>7.6050000000000004</v>
      </c>
      <c r="W203" s="150">
        <v>111.610615161078</v>
      </c>
      <c r="X203" s="150">
        <v>0.11637568902905</v>
      </c>
      <c r="Y203" s="150">
        <v>0.156730951262046</v>
      </c>
      <c r="Z203" s="150">
        <v>0.28467423109002998</v>
      </c>
      <c r="AA203" s="150">
        <v>187.15385014556</v>
      </c>
      <c r="AB203" s="150">
        <v>6.2557641498477103</v>
      </c>
      <c r="AC203" s="150">
        <v>1.30671678334995</v>
      </c>
      <c r="AD203" s="150">
        <v>2.3882971081662299</v>
      </c>
      <c r="AE203" s="150">
        <v>1.1797721794629199</v>
      </c>
      <c r="AF203" s="150">
        <v>80</v>
      </c>
      <c r="AG203" s="150">
        <v>3.09385931174854E-2</v>
      </c>
      <c r="AH203" s="150">
        <v>5.4539999999999997</v>
      </c>
      <c r="AI203" s="150">
        <v>3.9567440057312302</v>
      </c>
      <c r="AJ203" s="150">
        <v>-23749.013500000001</v>
      </c>
      <c r="AK203" s="150">
        <v>0.47102024962928901</v>
      </c>
      <c r="AL203" s="150">
        <v>9757582.8945000004</v>
      </c>
      <c r="AM203" s="150">
        <v>848.79872829999999</v>
      </c>
    </row>
    <row r="204" spans="1:39" ht="14.5" x14ac:dyDescent="0.35">
      <c r="A204" t="s">
        <v>373</v>
      </c>
      <c r="B204" s="150">
        <v>694179.75</v>
      </c>
      <c r="C204" s="150">
        <v>0.30785787125273301</v>
      </c>
      <c r="D204" s="150">
        <v>683394.25</v>
      </c>
      <c r="E204" s="150">
        <v>3.2917671368124599E-3</v>
      </c>
      <c r="F204" s="150">
        <v>0.79294796454857697</v>
      </c>
      <c r="G204" s="150">
        <v>114.388888888889</v>
      </c>
      <c r="H204" s="150">
        <v>108.181</v>
      </c>
      <c r="I204" s="150">
        <v>0</v>
      </c>
      <c r="J204" s="150">
        <v>-44.490000000000101</v>
      </c>
      <c r="K204" s="150">
        <v>11463.250930845999</v>
      </c>
      <c r="L204" s="150">
        <v>5784.1042995999996</v>
      </c>
      <c r="M204" s="150">
        <v>6925.1817835670099</v>
      </c>
      <c r="N204" s="150">
        <v>0.24803616333460901</v>
      </c>
      <c r="O204" s="150">
        <v>0.13766087252352399</v>
      </c>
      <c r="P204" s="150">
        <v>1.45606918785722E-2</v>
      </c>
      <c r="Q204" s="150">
        <v>9574.4257795277608</v>
      </c>
      <c r="R204" s="150">
        <v>351.00799999999998</v>
      </c>
      <c r="S204" s="150">
        <v>68417.468898144798</v>
      </c>
      <c r="T204" s="150">
        <v>14.000535600328201</v>
      </c>
      <c r="U204" s="150">
        <v>16.478554048910599</v>
      </c>
      <c r="V204" s="150">
        <v>32.019500000000001</v>
      </c>
      <c r="W204" s="150">
        <v>180.643179924733</v>
      </c>
      <c r="X204" s="150">
        <v>0.121570587776952</v>
      </c>
      <c r="Y204" s="150">
        <v>0.15155807275866701</v>
      </c>
      <c r="Z204" s="150">
        <v>0.27971010269935398</v>
      </c>
      <c r="AA204" s="150">
        <v>1273.2337054346201</v>
      </c>
      <c r="AB204" s="150">
        <v>0.77214654103805402</v>
      </c>
      <c r="AC204" s="150">
        <v>0.14466796642611901</v>
      </c>
      <c r="AD204" s="150">
        <v>0.41778358098740398</v>
      </c>
      <c r="AE204" s="150">
        <v>0.88990453953860704</v>
      </c>
      <c r="AF204" s="150">
        <v>28.8</v>
      </c>
      <c r="AG204" s="150">
        <v>9.1414464715130803E-2</v>
      </c>
      <c r="AH204" s="150">
        <v>106.726</v>
      </c>
      <c r="AI204" s="150">
        <v>4.2051518061610498</v>
      </c>
      <c r="AJ204" s="150">
        <v>16766.781499999801</v>
      </c>
      <c r="AK204" s="150">
        <v>0.36476160480241898</v>
      </c>
      <c r="AL204" s="150">
        <v>66304638.9965</v>
      </c>
      <c r="AM204" s="150">
        <v>5784.1042995999996</v>
      </c>
    </row>
    <row r="205" spans="1:39" ht="14.5" x14ac:dyDescent="0.35">
      <c r="A205" t="s">
        <v>374</v>
      </c>
      <c r="B205" s="150">
        <v>893283.5</v>
      </c>
      <c r="C205" s="150">
        <v>0.36308481514482199</v>
      </c>
      <c r="D205" s="150">
        <v>-67070.8</v>
      </c>
      <c r="E205" s="150">
        <v>2.9207025283642099E-3</v>
      </c>
      <c r="F205" s="150">
        <v>0.80829348760822295</v>
      </c>
      <c r="G205" s="150">
        <v>81.764705882352899</v>
      </c>
      <c r="H205" s="150">
        <v>73.326999999999998</v>
      </c>
      <c r="I205" s="150">
        <v>0</v>
      </c>
      <c r="J205" s="150">
        <v>-34.389499999999998</v>
      </c>
      <c r="K205" s="150">
        <v>11582.344757144099</v>
      </c>
      <c r="L205" s="150">
        <v>5139.4187302</v>
      </c>
      <c r="M205" s="150">
        <v>6066.2911378198596</v>
      </c>
      <c r="N205" s="150">
        <v>0.191410051154115</v>
      </c>
      <c r="O205" s="150">
        <v>0.12623925383576401</v>
      </c>
      <c r="P205" s="150">
        <v>1.4231371481800601E-2</v>
      </c>
      <c r="Q205" s="150">
        <v>9812.6710756406192</v>
      </c>
      <c r="R205" s="150">
        <v>301.29000000000002</v>
      </c>
      <c r="S205" s="150">
        <v>70195.932935046003</v>
      </c>
      <c r="T205" s="150">
        <v>14.182847090842699</v>
      </c>
      <c r="U205" s="150">
        <v>17.0580461688075</v>
      </c>
      <c r="V205" s="150">
        <v>30.021000000000001</v>
      </c>
      <c r="W205" s="150">
        <v>171.19412178808199</v>
      </c>
      <c r="X205" s="150">
        <v>0.118287796341999</v>
      </c>
      <c r="Y205" s="150">
        <v>0.15418174847846799</v>
      </c>
      <c r="Z205" s="150">
        <v>0.27889380485488802</v>
      </c>
      <c r="AA205" s="150">
        <v>1411.75431131249</v>
      </c>
      <c r="AB205" s="150">
        <v>0.734619590101106</v>
      </c>
      <c r="AC205" s="150">
        <v>0.13479658926184401</v>
      </c>
      <c r="AD205" s="150">
        <v>0.38843970982647902</v>
      </c>
      <c r="AE205" s="150">
        <v>0.93990757831656402</v>
      </c>
      <c r="AF205" s="150">
        <v>28.95</v>
      </c>
      <c r="AG205" s="150">
        <v>9.3935812383734593E-2</v>
      </c>
      <c r="AH205" s="150">
        <v>102.5825</v>
      </c>
      <c r="AI205" s="150">
        <v>4.5087655234149899</v>
      </c>
      <c r="AJ205" s="150">
        <v>-315.67200000001998</v>
      </c>
      <c r="AK205" s="150">
        <v>0.32493152520415097</v>
      </c>
      <c r="AL205" s="150">
        <v>59526519.5845</v>
      </c>
      <c r="AM205" s="150">
        <v>5139.4187302</v>
      </c>
    </row>
    <row r="206" spans="1:39" ht="14.5" x14ac:dyDescent="0.35">
      <c r="A206" t="s">
        <v>376</v>
      </c>
      <c r="B206" s="150">
        <v>-106960.15</v>
      </c>
      <c r="C206" s="150">
        <v>0.31500067859728698</v>
      </c>
      <c r="D206" s="150">
        <v>-108617.5</v>
      </c>
      <c r="E206" s="150">
        <v>5.8966051098068703E-3</v>
      </c>
      <c r="F206" s="150">
        <v>0.72160008941517195</v>
      </c>
      <c r="G206" s="150">
        <v>56.473684210526301</v>
      </c>
      <c r="H206" s="150">
        <v>28.64</v>
      </c>
      <c r="I206" s="150">
        <v>0</v>
      </c>
      <c r="J206" s="150">
        <v>60.236190476190501</v>
      </c>
      <c r="K206" s="150">
        <v>11074.972410451201</v>
      </c>
      <c r="L206" s="150">
        <v>1383.4796248571399</v>
      </c>
      <c r="M206" s="150">
        <v>1677.9355269037101</v>
      </c>
      <c r="N206" s="150">
        <v>0.40225829870674201</v>
      </c>
      <c r="O206" s="150">
        <v>0.14537456308456101</v>
      </c>
      <c r="P206" s="150">
        <v>3.5865325898219299E-3</v>
      </c>
      <c r="Q206" s="150">
        <v>9131.4585274846304</v>
      </c>
      <c r="R206" s="150">
        <v>91.606666666666698</v>
      </c>
      <c r="S206" s="150">
        <v>57165.370886918201</v>
      </c>
      <c r="T206" s="150">
        <v>15.004106584049801</v>
      </c>
      <c r="U206" s="150">
        <v>15.1023901992993</v>
      </c>
      <c r="V206" s="150">
        <v>11.438095238095199</v>
      </c>
      <c r="W206" s="150">
        <v>120.95367244796</v>
      </c>
      <c r="X206" s="150">
        <v>0.115962732784994</v>
      </c>
      <c r="Y206" s="150">
        <v>0.17335376090450699</v>
      </c>
      <c r="Z206" s="150">
        <v>0.29527300683671698</v>
      </c>
      <c r="AA206" s="150">
        <v>188.356122100291</v>
      </c>
      <c r="AB206" s="150">
        <v>5.5570605523357202</v>
      </c>
      <c r="AC206" s="150">
        <v>1.37716585494572</v>
      </c>
      <c r="AD206" s="150">
        <v>2.5383129562504001</v>
      </c>
      <c r="AE206" s="150">
        <v>1.18324134262493</v>
      </c>
      <c r="AF206" s="150">
        <v>69.142857142857096</v>
      </c>
      <c r="AG206" s="150">
        <v>2.2470447702996599E-2</v>
      </c>
      <c r="AH206" s="150">
        <v>11.311904761904801</v>
      </c>
      <c r="AI206" s="150">
        <v>3.7231152000350001</v>
      </c>
      <c r="AJ206" s="150">
        <v>-8921.0595238094702</v>
      </c>
      <c r="AK206" s="150">
        <v>0.481019125091109</v>
      </c>
      <c r="AL206" s="150">
        <v>15321998.675714299</v>
      </c>
      <c r="AM206" s="150">
        <v>1383.4796248571399</v>
      </c>
    </row>
    <row r="207" spans="1:39" ht="14.5" x14ac:dyDescent="0.35">
      <c r="A207" t="s">
        <v>377</v>
      </c>
      <c r="B207" s="150">
        <v>259705.23809523799</v>
      </c>
      <c r="C207" s="150">
        <v>0.35372503992702797</v>
      </c>
      <c r="D207" s="150">
        <v>302233.52380952402</v>
      </c>
      <c r="E207" s="150">
        <v>1.97797846729964E-3</v>
      </c>
      <c r="F207" s="150">
        <v>0.701986821517111</v>
      </c>
      <c r="G207" s="150">
        <v>31.210526315789501</v>
      </c>
      <c r="H207" s="150">
        <v>22.351904761904802</v>
      </c>
      <c r="I207" s="150">
        <v>0</v>
      </c>
      <c r="J207" s="150">
        <v>3.6500000000000101</v>
      </c>
      <c r="K207" s="150">
        <v>11701.4690155356</v>
      </c>
      <c r="L207" s="150">
        <v>1077.3780222380999</v>
      </c>
      <c r="M207" s="150">
        <v>1336.9104911565501</v>
      </c>
      <c r="N207" s="150">
        <v>0.453782842369929</v>
      </c>
      <c r="O207" s="150">
        <v>0.15499206630394799</v>
      </c>
      <c r="P207" s="150">
        <v>3.1238528274049101E-3</v>
      </c>
      <c r="Q207" s="150">
        <v>9429.8800320819901</v>
      </c>
      <c r="R207" s="150">
        <v>75.979523809523798</v>
      </c>
      <c r="S207" s="150">
        <v>55754.8339339546</v>
      </c>
      <c r="T207" s="150">
        <v>15.3568944013738</v>
      </c>
      <c r="U207" s="150">
        <v>14.179846993237501</v>
      </c>
      <c r="V207" s="150">
        <v>10.2938095238095</v>
      </c>
      <c r="W207" s="150">
        <v>104.662712064579</v>
      </c>
      <c r="X207" s="150">
        <v>0.12147811997762201</v>
      </c>
      <c r="Y207" s="150">
        <v>0.180982341115004</v>
      </c>
      <c r="Z207" s="150">
        <v>0.30751595058283099</v>
      </c>
      <c r="AA207" s="150">
        <v>214.086637498036</v>
      </c>
      <c r="AB207" s="150">
        <v>5.3441564635442704</v>
      </c>
      <c r="AC207" s="150">
        <v>1.30138052607337</v>
      </c>
      <c r="AD207" s="150">
        <v>2.6601489234359601</v>
      </c>
      <c r="AE207" s="150">
        <v>1.0850462208218199</v>
      </c>
      <c r="AF207" s="150">
        <v>52.571428571428598</v>
      </c>
      <c r="AG207" s="150">
        <v>4.3356453814245702E-2</v>
      </c>
      <c r="AH207" s="150">
        <v>9.8461904761904808</v>
      </c>
      <c r="AI207" s="150">
        <v>3.4246559961313201</v>
      </c>
      <c r="AJ207" s="150">
        <v>-20307.5995238096</v>
      </c>
      <c r="AK207" s="150">
        <v>0.535665545242342</v>
      </c>
      <c r="AL207" s="150">
        <v>12606905.5452381</v>
      </c>
      <c r="AM207" s="150">
        <v>1077.3780222380999</v>
      </c>
    </row>
    <row r="208" spans="1:39" ht="14.5" x14ac:dyDescent="0.35">
      <c r="A208" t="s">
        <v>378</v>
      </c>
      <c r="B208" s="150">
        <v>75267.899999999994</v>
      </c>
      <c r="C208" s="150">
        <v>0.37667039467167401</v>
      </c>
      <c r="D208" s="150">
        <v>73734.05</v>
      </c>
      <c r="E208" s="150">
        <v>5.0449985693461104E-3</v>
      </c>
      <c r="F208" s="150">
        <v>0.698653761154165</v>
      </c>
      <c r="G208" s="150">
        <v>43.789473684210499</v>
      </c>
      <c r="H208" s="150">
        <v>25.4804761904762</v>
      </c>
      <c r="I208" s="150">
        <v>0</v>
      </c>
      <c r="J208" s="150">
        <v>30.461428571428598</v>
      </c>
      <c r="K208" s="150">
        <v>10968.058631202601</v>
      </c>
      <c r="L208" s="150">
        <v>1233.2202096190499</v>
      </c>
      <c r="M208" s="150">
        <v>1511.2500194330401</v>
      </c>
      <c r="N208" s="150">
        <v>0.43117319687969702</v>
      </c>
      <c r="O208" s="150">
        <v>0.15318877540341599</v>
      </c>
      <c r="P208" s="150">
        <v>4.4977067082262803E-3</v>
      </c>
      <c r="Q208" s="150">
        <v>8950.2275535851695</v>
      </c>
      <c r="R208" s="150">
        <v>81.655714285714296</v>
      </c>
      <c r="S208" s="150">
        <v>55771.761128314603</v>
      </c>
      <c r="T208" s="150">
        <v>15.6382488613633</v>
      </c>
      <c r="U208" s="150">
        <v>15.102681060433801</v>
      </c>
      <c r="V208" s="150">
        <v>9.4504761904761896</v>
      </c>
      <c r="W208" s="150">
        <v>130.49291747455399</v>
      </c>
      <c r="X208" s="150">
        <v>0.117016517911589</v>
      </c>
      <c r="Y208" s="150">
        <v>0.17440665052106499</v>
      </c>
      <c r="Z208" s="150">
        <v>0.29794381368078598</v>
      </c>
      <c r="AA208" s="150">
        <v>185.00457515439101</v>
      </c>
      <c r="AB208" s="150">
        <v>5.6871891156644301</v>
      </c>
      <c r="AC208" s="150">
        <v>1.3837725954300599</v>
      </c>
      <c r="AD208" s="150">
        <v>2.85591738693127</v>
      </c>
      <c r="AE208" s="150">
        <v>1.3027546465198001</v>
      </c>
      <c r="AF208" s="150">
        <v>78.571428571428598</v>
      </c>
      <c r="AG208" s="150">
        <v>3.8403417617518802E-2</v>
      </c>
      <c r="AH208" s="150">
        <v>9.6561904761904795</v>
      </c>
      <c r="AI208" s="150">
        <v>3.4307557133035802</v>
      </c>
      <c r="AJ208" s="150">
        <v>-7935.3233333333001</v>
      </c>
      <c r="AK208" s="150">
        <v>0.46373901723439198</v>
      </c>
      <c r="AL208" s="150">
        <v>13526031.564285699</v>
      </c>
      <c r="AM208" s="150">
        <v>1233.2202096190499</v>
      </c>
    </row>
    <row r="209" spans="1:39" ht="14.5" x14ac:dyDescent="0.35">
      <c r="A209" t="s">
        <v>380</v>
      </c>
      <c r="B209" s="150">
        <v>353413.05</v>
      </c>
      <c r="C209" s="150">
        <v>0.32625679390302997</v>
      </c>
      <c r="D209" s="150">
        <v>523515.1</v>
      </c>
      <c r="E209" s="150">
        <v>7.053340395056E-3</v>
      </c>
      <c r="F209" s="150">
        <v>0.69979322258791499</v>
      </c>
      <c r="G209" s="150">
        <v>25.8888888888889</v>
      </c>
      <c r="H209" s="150">
        <v>34.9895</v>
      </c>
      <c r="I209" s="150">
        <v>0</v>
      </c>
      <c r="J209" s="150">
        <v>2.1830000000000198</v>
      </c>
      <c r="K209" s="150">
        <v>12135.854337393899</v>
      </c>
      <c r="L209" s="150">
        <v>1444.1558227999999</v>
      </c>
      <c r="M209" s="150">
        <v>1935.94621082046</v>
      </c>
      <c r="N209" s="150">
        <v>0.77151706513203799</v>
      </c>
      <c r="O209" s="150">
        <v>0.17252190474635801</v>
      </c>
      <c r="P209" s="150">
        <v>9.6385520040434796E-4</v>
      </c>
      <c r="Q209" s="150">
        <v>9052.9708976637503</v>
      </c>
      <c r="R209" s="150">
        <v>98.663499999999999</v>
      </c>
      <c r="S209" s="150">
        <v>54748.731197453999</v>
      </c>
      <c r="T209" s="150">
        <v>14.215996797194499</v>
      </c>
      <c r="U209" s="150">
        <v>14.637184194763</v>
      </c>
      <c r="V209" s="150">
        <v>12.2445</v>
      </c>
      <c r="W209" s="150">
        <v>117.94322535015699</v>
      </c>
      <c r="X209" s="150">
        <v>0.106618606324368</v>
      </c>
      <c r="Y209" s="150">
        <v>0.20544698840016601</v>
      </c>
      <c r="Z209" s="150">
        <v>0.316082708613456</v>
      </c>
      <c r="AA209" s="150">
        <v>183.2119469539</v>
      </c>
      <c r="AB209" s="150">
        <v>7.6112332200496899</v>
      </c>
      <c r="AC209" s="150">
        <v>1.54908675080295</v>
      </c>
      <c r="AD209" s="150">
        <v>3.25266945491571</v>
      </c>
      <c r="AE209" s="150">
        <v>1.2271777380323401</v>
      </c>
      <c r="AF209" s="150">
        <v>84.25</v>
      </c>
      <c r="AG209" s="150">
        <v>2.20671791106926E-2</v>
      </c>
      <c r="AH209" s="150">
        <v>11.192500000000001</v>
      </c>
      <c r="AI209" s="150">
        <v>2.7814757412875699</v>
      </c>
      <c r="AJ209" s="150">
        <v>-43185.112999999998</v>
      </c>
      <c r="AK209" s="150">
        <v>0.58611095990628304</v>
      </c>
      <c r="AL209" s="150">
        <v>17526064.706</v>
      </c>
      <c r="AM209" s="150">
        <v>1444.1558227999999</v>
      </c>
    </row>
    <row r="210" spans="1:39" ht="14.5" x14ac:dyDescent="0.35">
      <c r="A210" t="s">
        <v>381</v>
      </c>
      <c r="B210" s="150">
        <v>486041.52380952402</v>
      </c>
      <c r="C210" s="150">
        <v>0.392553676011968</v>
      </c>
      <c r="D210" s="150">
        <v>521290.66666666698</v>
      </c>
      <c r="E210" s="150">
        <v>3.3862546230907101E-3</v>
      </c>
      <c r="F210" s="150">
        <v>0.72164996399111503</v>
      </c>
      <c r="G210" s="150">
        <v>67.2222222222222</v>
      </c>
      <c r="H210" s="150">
        <v>48.734761904761903</v>
      </c>
      <c r="I210" s="150">
        <v>0</v>
      </c>
      <c r="J210" s="150">
        <v>63.850476190476101</v>
      </c>
      <c r="K210" s="150">
        <v>11081.034300974399</v>
      </c>
      <c r="L210" s="150">
        <v>1972.5307605714299</v>
      </c>
      <c r="M210" s="150">
        <v>2306.7601817331001</v>
      </c>
      <c r="N210" s="150">
        <v>0.31331355367776198</v>
      </c>
      <c r="O210" s="150">
        <v>0.128229105838326</v>
      </c>
      <c r="P210" s="150">
        <v>4.5369902162195903E-3</v>
      </c>
      <c r="Q210" s="150">
        <v>9475.4891257040199</v>
      </c>
      <c r="R210" s="150">
        <v>123.586666666667</v>
      </c>
      <c r="S210" s="150">
        <v>60742.705361959197</v>
      </c>
      <c r="T210" s="150">
        <v>14.354684586101101</v>
      </c>
      <c r="U210" s="150">
        <v>15.960708495291501</v>
      </c>
      <c r="V210" s="150">
        <v>14.8257142857143</v>
      </c>
      <c r="W210" s="150">
        <v>133.04794106764299</v>
      </c>
      <c r="X210" s="150">
        <v>0.112374495651899</v>
      </c>
      <c r="Y210" s="150">
        <v>0.162554614853583</v>
      </c>
      <c r="Z210" s="150">
        <v>0.28123138898656402</v>
      </c>
      <c r="AA210" s="150">
        <v>166.006922908468</v>
      </c>
      <c r="AB210" s="150">
        <v>6.1440397313819197</v>
      </c>
      <c r="AC210" s="150">
        <v>1.34857711935775</v>
      </c>
      <c r="AD210" s="150">
        <v>2.6538638185049499</v>
      </c>
      <c r="AE210" s="150">
        <v>1.25392641483357</v>
      </c>
      <c r="AF210" s="150">
        <v>89.809523809523796</v>
      </c>
      <c r="AG210" s="150">
        <v>2.61693241476516E-2</v>
      </c>
      <c r="AH210" s="150">
        <v>13.69</v>
      </c>
      <c r="AI210" s="150">
        <v>3.7245838726424498</v>
      </c>
      <c r="AJ210" s="150">
        <v>-5310.64619047625</v>
      </c>
      <c r="AK210" s="150">
        <v>0.41999881500990299</v>
      </c>
      <c r="AL210" s="150">
        <v>21857681.017618999</v>
      </c>
      <c r="AM210" s="150">
        <v>1972.5307605714299</v>
      </c>
    </row>
    <row r="211" spans="1:39" ht="14.5" x14ac:dyDescent="0.35">
      <c r="A211" t="s">
        <v>382</v>
      </c>
      <c r="B211" s="150">
        <v>545609.95238095196</v>
      </c>
      <c r="C211" s="150">
        <v>0.37199068426279303</v>
      </c>
      <c r="D211" s="150">
        <v>581909.28571428603</v>
      </c>
      <c r="E211" s="150">
        <v>2.4944490731444399E-3</v>
      </c>
      <c r="F211" s="150">
        <v>0.68699164507495702</v>
      </c>
      <c r="G211" s="150">
        <v>27.65</v>
      </c>
      <c r="H211" s="150">
        <v>30.091428571428601</v>
      </c>
      <c r="I211" s="150">
        <v>0</v>
      </c>
      <c r="J211" s="150">
        <v>-4.9790476190476296</v>
      </c>
      <c r="K211" s="150">
        <v>11339.7363625175</v>
      </c>
      <c r="L211" s="150">
        <v>1186.4963707618999</v>
      </c>
      <c r="M211" s="150">
        <v>1501.4591129661201</v>
      </c>
      <c r="N211" s="150">
        <v>0.53416703353225004</v>
      </c>
      <c r="O211" s="150">
        <v>0.168595574873804</v>
      </c>
      <c r="P211" s="150">
        <v>1.8452238328773799E-3</v>
      </c>
      <c r="Q211" s="150">
        <v>8960.9872978455496</v>
      </c>
      <c r="R211" s="150">
        <v>80.205238095238101</v>
      </c>
      <c r="S211" s="150">
        <v>54639.0975117407</v>
      </c>
      <c r="T211" s="150">
        <v>14.896901401760999</v>
      </c>
      <c r="U211" s="150">
        <v>14.7932528964383</v>
      </c>
      <c r="V211" s="150">
        <v>11.1566666666667</v>
      </c>
      <c r="W211" s="150">
        <v>106.34864392846499</v>
      </c>
      <c r="X211" s="150">
        <v>0.116102824931788</v>
      </c>
      <c r="Y211" s="150">
        <v>0.18908822195129599</v>
      </c>
      <c r="Z211" s="150">
        <v>0.30980193920985899</v>
      </c>
      <c r="AA211" s="150">
        <v>205.86778600555601</v>
      </c>
      <c r="AB211" s="150">
        <v>5.4428716310727996</v>
      </c>
      <c r="AC211" s="150">
        <v>1.34871374711984</v>
      </c>
      <c r="AD211" s="150">
        <v>2.7793373647940398</v>
      </c>
      <c r="AE211" s="150">
        <v>1.0792208788087201</v>
      </c>
      <c r="AF211" s="150">
        <v>41.523809523809497</v>
      </c>
      <c r="AG211" s="150">
        <v>3.8790198724798199E-2</v>
      </c>
      <c r="AH211" s="150">
        <v>15.101428571428601</v>
      </c>
      <c r="AI211" s="150">
        <v>3.3878548211586699</v>
      </c>
      <c r="AJ211" s="150">
        <v>-32498.554761904601</v>
      </c>
      <c r="AK211" s="150">
        <v>0.52661494377390194</v>
      </c>
      <c r="AL211" s="150">
        <v>13454556.039523801</v>
      </c>
      <c r="AM211" s="150">
        <v>1186.4963707618999</v>
      </c>
    </row>
    <row r="212" spans="1:39" ht="14.5" x14ac:dyDescent="0.35">
      <c r="A212" t="s">
        <v>383</v>
      </c>
      <c r="B212" s="150">
        <v>630556.30000000005</v>
      </c>
      <c r="C212" s="150">
        <v>0.44620924493480102</v>
      </c>
      <c r="D212" s="150">
        <v>819814.15</v>
      </c>
      <c r="E212" s="150">
        <v>8.5043989355673994E-3</v>
      </c>
      <c r="F212" s="150">
        <v>0.67922610136314499</v>
      </c>
      <c r="G212" s="150">
        <v>53.0555555555556</v>
      </c>
      <c r="H212" s="150">
        <v>35.015000000000001</v>
      </c>
      <c r="I212" s="150">
        <v>0</v>
      </c>
      <c r="J212" s="150">
        <v>7.02800000000002</v>
      </c>
      <c r="K212" s="150">
        <v>11503.732063727301</v>
      </c>
      <c r="L212" s="150">
        <v>1502.6091419500001</v>
      </c>
      <c r="M212" s="150">
        <v>1840.39844551545</v>
      </c>
      <c r="N212" s="150">
        <v>0.44524571897770499</v>
      </c>
      <c r="O212" s="150">
        <v>0.153464001590424</v>
      </c>
      <c r="P212" s="150">
        <v>5.5103466156573603E-3</v>
      </c>
      <c r="Q212" s="150">
        <v>9392.3209985426492</v>
      </c>
      <c r="R212" s="150">
        <v>96.77</v>
      </c>
      <c r="S212" s="150">
        <v>56454.178138886004</v>
      </c>
      <c r="T212" s="150">
        <v>14.139712720884599</v>
      </c>
      <c r="U212" s="150">
        <v>15.5276339976232</v>
      </c>
      <c r="V212" s="150">
        <v>11.954000000000001</v>
      </c>
      <c r="W212" s="150">
        <v>125.69927571942399</v>
      </c>
      <c r="X212" s="150">
        <v>0.11135825985660799</v>
      </c>
      <c r="Y212" s="150">
        <v>0.190487221494343</v>
      </c>
      <c r="Z212" s="150">
        <v>0.30726199091977602</v>
      </c>
      <c r="AA212" s="150">
        <v>189.67024893123099</v>
      </c>
      <c r="AB212" s="150">
        <v>5.8474958846527301</v>
      </c>
      <c r="AC212" s="150">
        <v>1.3901263700645901</v>
      </c>
      <c r="AD212" s="150">
        <v>2.7940151982322798</v>
      </c>
      <c r="AE212" s="150">
        <v>1.4427275524271901</v>
      </c>
      <c r="AF212" s="150">
        <v>168.95</v>
      </c>
      <c r="AG212" s="150">
        <v>1.0218461560791601E-2</v>
      </c>
      <c r="AH212" s="150">
        <v>6.0110000000000001</v>
      </c>
      <c r="AI212" s="150">
        <v>3.4595801187964801</v>
      </c>
      <c r="AJ212" s="150">
        <v>-26183.698</v>
      </c>
      <c r="AK212" s="150">
        <v>0.52130267599072799</v>
      </c>
      <c r="AL212" s="150">
        <v>17285612.965500001</v>
      </c>
      <c r="AM212" s="150">
        <v>1502.6091419500001</v>
      </c>
    </row>
    <row r="213" spans="1:39" ht="14.5" x14ac:dyDescent="0.35">
      <c r="A213" t="s">
        <v>385</v>
      </c>
      <c r="B213" s="150">
        <v>-310883.09999999998</v>
      </c>
      <c r="C213" s="150">
        <v>0.34817927014843197</v>
      </c>
      <c r="D213" s="150">
        <v>-216347.85</v>
      </c>
      <c r="E213" s="150">
        <v>3.2940154870916998E-3</v>
      </c>
      <c r="F213" s="150">
        <v>0.82632348991350602</v>
      </c>
      <c r="G213" s="150">
        <v>105.777777777778</v>
      </c>
      <c r="H213" s="150">
        <v>67.115499999999997</v>
      </c>
      <c r="I213" s="150">
        <v>0</v>
      </c>
      <c r="J213" s="150">
        <v>-27.196999999999999</v>
      </c>
      <c r="K213" s="150">
        <v>12268.9336146476</v>
      </c>
      <c r="L213" s="150">
        <v>4902.6147107999996</v>
      </c>
      <c r="M213" s="150">
        <v>5728.05741366047</v>
      </c>
      <c r="N213" s="150">
        <v>0.14000909762252001</v>
      </c>
      <c r="O213" s="150">
        <v>0.11514172880166799</v>
      </c>
      <c r="P213" s="150">
        <v>1.93751251838633E-2</v>
      </c>
      <c r="Q213" s="150">
        <v>10500.916817201</v>
      </c>
      <c r="R213" s="150">
        <v>290.65499999999997</v>
      </c>
      <c r="S213" s="150">
        <v>72647.277518019604</v>
      </c>
      <c r="T213" s="150">
        <v>15.0778414271215</v>
      </c>
      <c r="U213" s="150">
        <v>16.8674707498581</v>
      </c>
      <c r="V213" s="150">
        <v>27.704999999999998</v>
      </c>
      <c r="W213" s="150">
        <v>176.95775891716301</v>
      </c>
      <c r="X213" s="150">
        <v>0.117151181238732</v>
      </c>
      <c r="Y213" s="150">
        <v>0.15507277958858601</v>
      </c>
      <c r="Z213" s="150">
        <v>0.28022971168056598</v>
      </c>
      <c r="AA213" s="150">
        <v>165.93325153778099</v>
      </c>
      <c r="AB213" s="150">
        <v>6.5204208200841096</v>
      </c>
      <c r="AC213" s="150">
        <v>1.2458560088249999</v>
      </c>
      <c r="AD213" s="150">
        <v>3.2369887571929299</v>
      </c>
      <c r="AE213" s="150">
        <v>0.81664726525398201</v>
      </c>
      <c r="AF213" s="150">
        <v>26.1</v>
      </c>
      <c r="AG213" s="150">
        <v>9.3996230517324503E-2</v>
      </c>
      <c r="AH213" s="150">
        <v>105.41849999999999</v>
      </c>
      <c r="AI213" s="150">
        <v>4.6215564633586599</v>
      </c>
      <c r="AJ213" s="150">
        <v>28814.744999999901</v>
      </c>
      <c r="AK213" s="150">
        <v>0.32443362356247801</v>
      </c>
      <c r="AL213" s="150">
        <v>60149854.424999997</v>
      </c>
      <c r="AM213" s="150">
        <v>4902.6147107999996</v>
      </c>
    </row>
    <row r="214" spans="1:39" ht="14.5" x14ac:dyDescent="0.35">
      <c r="A214" t="s">
        <v>386</v>
      </c>
      <c r="B214" s="150">
        <v>213830.66666666701</v>
      </c>
      <c r="C214" s="150">
        <v>0.299980118818931</v>
      </c>
      <c r="D214" s="150">
        <v>263094.28571428597</v>
      </c>
      <c r="E214" s="150">
        <v>6.0313376288568697E-3</v>
      </c>
      <c r="F214" s="150">
        <v>0.71612385100228504</v>
      </c>
      <c r="G214" s="150">
        <v>22.45</v>
      </c>
      <c r="H214" s="150">
        <v>32.097619047618998</v>
      </c>
      <c r="I214" s="150">
        <v>0</v>
      </c>
      <c r="J214" s="150">
        <v>35.387142857142798</v>
      </c>
      <c r="K214" s="150">
        <v>10784.2952324172</v>
      </c>
      <c r="L214" s="150">
        <v>1271.5236179047599</v>
      </c>
      <c r="M214" s="150">
        <v>1552.15905566996</v>
      </c>
      <c r="N214" s="150">
        <v>0.44956725357870703</v>
      </c>
      <c r="O214" s="150">
        <v>0.150059569015044</v>
      </c>
      <c r="P214" s="150">
        <v>6.65852339876781E-3</v>
      </c>
      <c r="Q214" s="150">
        <v>8834.4593554282492</v>
      </c>
      <c r="R214" s="150">
        <v>80.737619047619106</v>
      </c>
      <c r="S214" s="150">
        <v>56849.305675645403</v>
      </c>
      <c r="T214" s="150">
        <v>15.2522279694955</v>
      </c>
      <c r="U214" s="150">
        <v>15.7488371951471</v>
      </c>
      <c r="V214" s="150">
        <v>11.1566666666667</v>
      </c>
      <c r="W214" s="150">
        <v>113.969849229587</v>
      </c>
      <c r="X214" s="150">
        <v>0.11341937358689901</v>
      </c>
      <c r="Y214" s="150">
        <v>0.16240884076662901</v>
      </c>
      <c r="Z214" s="150">
        <v>0.29732250655209802</v>
      </c>
      <c r="AA214" s="150">
        <v>194.01837992397401</v>
      </c>
      <c r="AB214" s="150">
        <v>5.4684368262223604</v>
      </c>
      <c r="AC214" s="150">
        <v>1.2621305531824201</v>
      </c>
      <c r="AD214" s="150">
        <v>2.9614030036223098</v>
      </c>
      <c r="AE214" s="150">
        <v>0.91077762899666403</v>
      </c>
      <c r="AF214" s="150">
        <v>25.047619047619001</v>
      </c>
      <c r="AG214" s="150">
        <v>4.1717947251504302E-2</v>
      </c>
      <c r="AH214" s="150">
        <v>25.312857142857101</v>
      </c>
      <c r="AI214" s="150">
        <v>3.5277796076093901</v>
      </c>
      <c r="AJ214" s="150">
        <v>-17001.992380952499</v>
      </c>
      <c r="AK214" s="150">
        <v>0.45336914596167199</v>
      </c>
      <c r="AL214" s="150">
        <v>13712486.0904762</v>
      </c>
      <c r="AM214" s="150">
        <v>1271.5236179047599</v>
      </c>
    </row>
    <row r="215" spans="1:39" ht="14.5" x14ac:dyDescent="0.35">
      <c r="A215" t="s">
        <v>387</v>
      </c>
      <c r="B215" s="150">
        <v>405208.75</v>
      </c>
      <c r="C215" s="150">
        <v>0.38079631043379503</v>
      </c>
      <c r="D215" s="150">
        <v>422429.1</v>
      </c>
      <c r="E215" s="150">
        <v>9.1605778872268194E-3</v>
      </c>
      <c r="F215" s="150">
        <v>0.74236204674591599</v>
      </c>
      <c r="G215" s="150">
        <v>37.647058823529399</v>
      </c>
      <c r="H215" s="150">
        <v>46.837000000000003</v>
      </c>
      <c r="I215" s="150">
        <v>0</v>
      </c>
      <c r="J215" s="150">
        <v>86.423000000000002</v>
      </c>
      <c r="K215" s="150">
        <v>11505.063348148</v>
      </c>
      <c r="L215" s="150">
        <v>1980.7935098999999</v>
      </c>
      <c r="M215" s="150">
        <v>2389.7437901173098</v>
      </c>
      <c r="N215" s="150">
        <v>0.36705703780638199</v>
      </c>
      <c r="O215" s="150">
        <v>0.13606850252331801</v>
      </c>
      <c r="P215" s="150">
        <v>1.6016340113918101E-2</v>
      </c>
      <c r="Q215" s="150">
        <v>9536.2335097358991</v>
      </c>
      <c r="R215" s="150">
        <v>124.541</v>
      </c>
      <c r="S215" s="150">
        <v>62745.982467621099</v>
      </c>
      <c r="T215" s="150">
        <v>14.8878682522222</v>
      </c>
      <c r="U215" s="150">
        <v>15.9047503223838</v>
      </c>
      <c r="V215" s="150">
        <v>15.401</v>
      </c>
      <c r="W215" s="150">
        <v>128.61460359067601</v>
      </c>
      <c r="X215" s="150">
        <v>0.119646750035801</v>
      </c>
      <c r="Y215" s="150">
        <v>0.16260736247534499</v>
      </c>
      <c r="Z215" s="150">
        <v>0.28701132266920398</v>
      </c>
      <c r="AA215" s="150">
        <v>171.08928735187001</v>
      </c>
      <c r="AB215" s="150">
        <v>6.4289125963376899</v>
      </c>
      <c r="AC215" s="150">
        <v>1.4648243905037199</v>
      </c>
      <c r="AD215" s="150">
        <v>3.4018468951294398</v>
      </c>
      <c r="AE215" s="150">
        <v>1.02705874536104</v>
      </c>
      <c r="AF215" s="150">
        <v>29.25</v>
      </c>
      <c r="AG215" s="150">
        <v>4.5078254563267799E-2</v>
      </c>
      <c r="AH215" s="150">
        <v>40.375999999999998</v>
      </c>
      <c r="AI215" s="150">
        <v>3.7746498156103399</v>
      </c>
      <c r="AJ215" s="150">
        <v>-17440.557000000099</v>
      </c>
      <c r="AK215" s="150">
        <v>0.44758044693371501</v>
      </c>
      <c r="AL215" s="150">
        <v>22789154.811000001</v>
      </c>
      <c r="AM215" s="150">
        <v>1980.7935098999999</v>
      </c>
    </row>
    <row r="216" spans="1:39" ht="14.5" x14ac:dyDescent="0.35">
      <c r="A216" t="s">
        <v>388</v>
      </c>
      <c r="B216" s="150">
        <v>562661.19999999995</v>
      </c>
      <c r="C216" s="150">
        <v>0.40598408882836301</v>
      </c>
      <c r="D216" s="150">
        <v>460413.85</v>
      </c>
      <c r="E216" s="150">
        <v>3.46065981930336E-3</v>
      </c>
      <c r="F216" s="150">
        <v>0.75975844491406097</v>
      </c>
      <c r="G216" s="150">
        <v>87</v>
      </c>
      <c r="H216" s="150">
        <v>56.6965</v>
      </c>
      <c r="I216" s="150">
        <v>0</v>
      </c>
      <c r="J216" s="150">
        <v>-47.51</v>
      </c>
      <c r="K216" s="150">
        <v>10683.8507065635</v>
      </c>
      <c r="L216" s="150">
        <v>2967.5719605499999</v>
      </c>
      <c r="M216" s="150">
        <v>3477.4654568893602</v>
      </c>
      <c r="N216" s="150">
        <v>0.22656234149934201</v>
      </c>
      <c r="O216" s="150">
        <v>0.127897090347105</v>
      </c>
      <c r="P216" s="150">
        <v>1.1669240278029199E-2</v>
      </c>
      <c r="Q216" s="150">
        <v>9117.2999935017797</v>
      </c>
      <c r="R216" s="150">
        <v>171.95150000000001</v>
      </c>
      <c r="S216" s="150">
        <v>63792.8298648165</v>
      </c>
      <c r="T216" s="150">
        <v>14.398536796713</v>
      </c>
      <c r="U216" s="150">
        <v>17.258191760758098</v>
      </c>
      <c r="V216" s="150">
        <v>18.542000000000002</v>
      </c>
      <c r="W216" s="150">
        <v>160.04594760813299</v>
      </c>
      <c r="X216" s="150">
        <v>0.119164106527539</v>
      </c>
      <c r="Y216" s="150">
        <v>0.15157933947383101</v>
      </c>
      <c r="Z216" s="150">
        <v>0.27758974772565698</v>
      </c>
      <c r="AA216" s="150">
        <v>156.69377396119401</v>
      </c>
      <c r="AB216" s="150">
        <v>6.0073837379157302</v>
      </c>
      <c r="AC216" s="150">
        <v>1.2973510873816001</v>
      </c>
      <c r="AD216" s="150">
        <v>2.8609966343014399</v>
      </c>
      <c r="AE216" s="150">
        <v>0.98982136822321998</v>
      </c>
      <c r="AF216" s="150">
        <v>40.75</v>
      </c>
      <c r="AG216" s="150">
        <v>5.99910885554472E-2</v>
      </c>
      <c r="AH216" s="150">
        <v>46.826999999999998</v>
      </c>
      <c r="AI216" s="150">
        <v>4.1242984532218703</v>
      </c>
      <c r="AJ216" s="150">
        <v>-16670.633000000002</v>
      </c>
      <c r="AK216" s="150">
        <v>0.36379965878454301</v>
      </c>
      <c r="AL216" s="150">
        <v>31705095.787500001</v>
      </c>
      <c r="AM216" s="150">
        <v>2967.5719605499999</v>
      </c>
    </row>
    <row r="217" spans="1:39" ht="14.5" x14ac:dyDescent="0.35">
      <c r="A217" t="s">
        <v>389</v>
      </c>
      <c r="B217" s="150">
        <v>-174165.2</v>
      </c>
      <c r="C217" s="150">
        <v>0.35195572101844402</v>
      </c>
      <c r="D217" s="150">
        <v>-175057.85</v>
      </c>
      <c r="E217" s="150">
        <v>6.9659907410812901E-3</v>
      </c>
      <c r="F217" s="150">
        <v>0.73125652465369095</v>
      </c>
      <c r="G217" s="150">
        <v>50</v>
      </c>
      <c r="H217" s="150">
        <v>36.717500000000001</v>
      </c>
      <c r="I217" s="150">
        <v>0</v>
      </c>
      <c r="J217" s="150">
        <v>3.9550000000000098</v>
      </c>
      <c r="K217" s="150">
        <v>11352.222355490299</v>
      </c>
      <c r="L217" s="150">
        <v>1553.5131441000001</v>
      </c>
      <c r="M217" s="150">
        <v>1870.51806882336</v>
      </c>
      <c r="N217" s="150">
        <v>0.39647074650715203</v>
      </c>
      <c r="O217" s="150">
        <v>0.15205879811647999</v>
      </c>
      <c r="P217" s="150">
        <v>7.06431576821829E-3</v>
      </c>
      <c r="Q217" s="150">
        <v>9428.3112993897794</v>
      </c>
      <c r="R217" s="150">
        <v>100.9135</v>
      </c>
      <c r="S217" s="150">
        <v>58402.773974740703</v>
      </c>
      <c r="T217" s="150">
        <v>14.338022167499901</v>
      </c>
      <c r="U217" s="150">
        <v>15.394502659208101</v>
      </c>
      <c r="V217" s="150">
        <v>13.2235</v>
      </c>
      <c r="W217" s="150">
        <v>117.48123750141799</v>
      </c>
      <c r="X217" s="150">
        <v>0.113977639679435</v>
      </c>
      <c r="Y217" s="150">
        <v>0.16978446791188501</v>
      </c>
      <c r="Z217" s="150">
        <v>0.29062448305492999</v>
      </c>
      <c r="AA217" s="150">
        <v>175.539647691868</v>
      </c>
      <c r="AB217" s="150">
        <v>6.2536336268942998</v>
      </c>
      <c r="AC217" s="150">
        <v>1.4487846124989801</v>
      </c>
      <c r="AD217" s="150">
        <v>2.9679840221867599</v>
      </c>
      <c r="AE217" s="150">
        <v>1.23810662131975</v>
      </c>
      <c r="AF217" s="150">
        <v>110.15</v>
      </c>
      <c r="AG217" s="150">
        <v>1.8264210288579701E-2</v>
      </c>
      <c r="AH217" s="150">
        <v>7.6105</v>
      </c>
      <c r="AI217" s="150">
        <v>3.7217274859635601</v>
      </c>
      <c r="AJ217" s="150">
        <v>-18566.781500000001</v>
      </c>
      <c r="AK217" s="150">
        <v>0.49265970889272798</v>
      </c>
      <c r="AL217" s="150">
        <v>17635826.644000001</v>
      </c>
      <c r="AM217" s="150">
        <v>1553.5131441000001</v>
      </c>
    </row>
    <row r="218" spans="1:39" ht="14.5" x14ac:dyDescent="0.35">
      <c r="A218" t="s">
        <v>390</v>
      </c>
      <c r="B218" s="150">
        <v>310505.71428571403</v>
      </c>
      <c r="C218" s="150">
        <v>0.40328323453333098</v>
      </c>
      <c r="D218" s="150">
        <v>351292.04761904798</v>
      </c>
      <c r="E218" s="150">
        <v>3.2827076418362401E-3</v>
      </c>
      <c r="F218" s="150">
        <v>0.72319506214653495</v>
      </c>
      <c r="G218" s="150">
        <v>34.315789473684198</v>
      </c>
      <c r="H218" s="150">
        <v>21.865238095238102</v>
      </c>
      <c r="I218" s="150">
        <v>0</v>
      </c>
      <c r="J218" s="150">
        <v>76.110476190476206</v>
      </c>
      <c r="K218" s="150">
        <v>10581.1656510994</v>
      </c>
      <c r="L218" s="150">
        <v>1274.17997085714</v>
      </c>
      <c r="M218" s="150">
        <v>1456.7589619356199</v>
      </c>
      <c r="N218" s="150">
        <v>0.236598272831234</v>
      </c>
      <c r="O218" s="150">
        <v>0.120129981131452</v>
      </c>
      <c r="P218" s="150">
        <v>2.72345469866163E-3</v>
      </c>
      <c r="Q218" s="150">
        <v>9255.0035340357408</v>
      </c>
      <c r="R218" s="150">
        <v>80.262380952380994</v>
      </c>
      <c r="S218" s="150">
        <v>58287.4536134464</v>
      </c>
      <c r="T218" s="150">
        <v>15.8492088448007</v>
      </c>
      <c r="U218" s="150">
        <v>15.875182815883599</v>
      </c>
      <c r="V218" s="150">
        <v>10.082857142857099</v>
      </c>
      <c r="W218" s="150">
        <v>126.370923717767</v>
      </c>
      <c r="X218" s="150">
        <v>0.110798040303006</v>
      </c>
      <c r="Y218" s="150">
        <v>0.17897371883725</v>
      </c>
      <c r="Z218" s="150">
        <v>0.29673143101091098</v>
      </c>
      <c r="AA218" s="150">
        <v>172.19097045348599</v>
      </c>
      <c r="AB218" s="150">
        <v>5.9540571071013701</v>
      </c>
      <c r="AC218" s="150">
        <v>1.32529676732109</v>
      </c>
      <c r="AD218" s="150">
        <v>2.9066435996673201</v>
      </c>
      <c r="AE218" s="150">
        <v>1.18950394845977</v>
      </c>
      <c r="AF218" s="150">
        <v>77.761904761904802</v>
      </c>
      <c r="AG218" s="150">
        <v>2.5024400460520398E-2</v>
      </c>
      <c r="AH218" s="150">
        <v>9.5428571428571392</v>
      </c>
      <c r="AI218" s="150">
        <v>3.7949338073869399</v>
      </c>
      <c r="AJ218" s="150">
        <v>-21727.6428571428</v>
      </c>
      <c r="AK218" s="150">
        <v>0.439156812705504</v>
      </c>
      <c r="AL218" s="150">
        <v>13482309.3409524</v>
      </c>
      <c r="AM218" s="150">
        <v>1274.17997085714</v>
      </c>
    </row>
    <row r="219" spans="1:39" ht="14.5" x14ac:dyDescent="0.35">
      <c r="A219" t="s">
        <v>391</v>
      </c>
      <c r="B219" s="150">
        <v>142081.54999999999</v>
      </c>
      <c r="C219" s="150">
        <v>0.36352932972688601</v>
      </c>
      <c r="D219" s="150">
        <v>120191.55</v>
      </c>
      <c r="E219" s="150">
        <v>5.6523232803353503E-3</v>
      </c>
      <c r="F219" s="150">
        <v>0.74263032146880203</v>
      </c>
      <c r="G219" s="150">
        <v>47.6</v>
      </c>
      <c r="H219" s="150">
        <v>52.2</v>
      </c>
      <c r="I219" s="150">
        <v>0</v>
      </c>
      <c r="J219" s="150">
        <v>5.1099999999999604</v>
      </c>
      <c r="K219" s="150">
        <v>10923.737315833099</v>
      </c>
      <c r="L219" s="150">
        <v>2035.71930815</v>
      </c>
      <c r="M219" s="150">
        <v>2453.2803620319701</v>
      </c>
      <c r="N219" s="150">
        <v>0.41529875497339702</v>
      </c>
      <c r="O219" s="150">
        <v>0.144883482299942</v>
      </c>
      <c r="P219" s="150">
        <v>1.35234665652498E-2</v>
      </c>
      <c r="Q219" s="150">
        <v>9064.4605138326897</v>
      </c>
      <c r="R219" s="150">
        <v>130.75</v>
      </c>
      <c r="S219" s="150">
        <v>59793.385258126204</v>
      </c>
      <c r="T219" s="150">
        <v>14.239770554493299</v>
      </c>
      <c r="U219" s="150">
        <v>15.5695549380497</v>
      </c>
      <c r="V219" s="150">
        <v>15.842000000000001</v>
      </c>
      <c r="W219" s="150">
        <v>128.50140816500399</v>
      </c>
      <c r="X219" s="150">
        <v>0.11590888499683499</v>
      </c>
      <c r="Y219" s="150">
        <v>0.157531987915526</v>
      </c>
      <c r="Z219" s="150">
        <v>0.28334955646917198</v>
      </c>
      <c r="AA219" s="150">
        <v>161.81292709718099</v>
      </c>
      <c r="AB219" s="150">
        <v>6.1640715385313598</v>
      </c>
      <c r="AC219" s="150">
        <v>1.36317622311939</v>
      </c>
      <c r="AD219" s="150">
        <v>2.9498008246366099</v>
      </c>
      <c r="AE219" s="150">
        <v>1.2050304303962101</v>
      </c>
      <c r="AF219" s="150">
        <v>72.95</v>
      </c>
      <c r="AG219" s="150">
        <v>2.4761415065265701E-2</v>
      </c>
      <c r="AH219" s="150">
        <v>14.55</v>
      </c>
      <c r="AI219" s="150">
        <v>3.46372492592231</v>
      </c>
      <c r="AJ219" s="150">
        <v>-4669.7349999997496</v>
      </c>
      <c r="AK219" s="150">
        <v>0.49075036818700102</v>
      </c>
      <c r="AL219" s="150">
        <v>22237662.971000001</v>
      </c>
      <c r="AM219" s="150">
        <v>2035.71930815</v>
      </c>
    </row>
    <row r="220" spans="1:39" ht="14.5" x14ac:dyDescent="0.35">
      <c r="A220" t="s">
        <v>393</v>
      </c>
      <c r="B220" s="150">
        <v>-26750.15</v>
      </c>
      <c r="C220" s="150">
        <v>0.34540805669038399</v>
      </c>
      <c r="D220" s="150">
        <v>-29147.05</v>
      </c>
      <c r="E220" s="150">
        <v>4.39185844182994E-3</v>
      </c>
      <c r="F220" s="150">
        <v>0.72480936011931796</v>
      </c>
      <c r="G220" s="150">
        <v>32.684210526315802</v>
      </c>
      <c r="H220" s="150">
        <v>27.960952380952399</v>
      </c>
      <c r="I220" s="150">
        <v>0</v>
      </c>
      <c r="J220" s="150">
        <v>21.4514285714286</v>
      </c>
      <c r="K220" s="150">
        <v>11258.3055432457</v>
      </c>
      <c r="L220" s="150">
        <v>1189.13611504762</v>
      </c>
      <c r="M220" s="150">
        <v>1439.8730345635099</v>
      </c>
      <c r="N220" s="150">
        <v>0.391429933173781</v>
      </c>
      <c r="O220" s="150">
        <v>0.15442307852143</v>
      </c>
      <c r="P220" s="150">
        <v>5.0629342395675696E-3</v>
      </c>
      <c r="Q220" s="150">
        <v>9297.8043163178809</v>
      </c>
      <c r="R220" s="150">
        <v>78.469047619047601</v>
      </c>
      <c r="S220" s="150">
        <v>58078.823588312</v>
      </c>
      <c r="T220" s="150">
        <v>15.2908335103316</v>
      </c>
      <c r="U220" s="150">
        <v>15.154206035743499</v>
      </c>
      <c r="V220" s="150">
        <v>10.0152380952381</v>
      </c>
      <c r="W220" s="150">
        <v>118.732685507798</v>
      </c>
      <c r="X220" s="150">
        <v>0.11683480513300799</v>
      </c>
      <c r="Y220" s="150">
        <v>0.169379525761918</v>
      </c>
      <c r="Z220" s="150">
        <v>0.29134134461755701</v>
      </c>
      <c r="AA220" s="150">
        <v>169.07836532081001</v>
      </c>
      <c r="AB220" s="150">
        <v>6.6229347536983703</v>
      </c>
      <c r="AC220" s="150">
        <v>1.51423633313525</v>
      </c>
      <c r="AD220" s="150">
        <v>3.2095193762684402</v>
      </c>
      <c r="AE220" s="150">
        <v>1.11589396547661</v>
      </c>
      <c r="AF220" s="150">
        <v>72.142857142857096</v>
      </c>
      <c r="AG220" s="150">
        <v>4.3455774006661098E-2</v>
      </c>
      <c r="AH220" s="150">
        <v>8.9776190476190507</v>
      </c>
      <c r="AI220" s="150">
        <v>3.7145575615187898</v>
      </c>
      <c r="AJ220" s="150">
        <v>-13255.899523809599</v>
      </c>
      <c r="AK220" s="150">
        <v>0.47311167558951001</v>
      </c>
      <c r="AL220" s="150">
        <v>13387657.7157143</v>
      </c>
      <c r="AM220" s="150">
        <v>1189.13611504762</v>
      </c>
    </row>
    <row r="221" spans="1:39" ht="14.5" x14ac:dyDescent="0.35">
      <c r="A221" t="s">
        <v>394</v>
      </c>
      <c r="B221" s="150">
        <v>227690.454545455</v>
      </c>
      <c r="C221" s="150">
        <v>0.409210402458974</v>
      </c>
      <c r="D221" s="150">
        <v>286924.272727273</v>
      </c>
      <c r="E221" s="150">
        <v>4.0106250386607901E-3</v>
      </c>
      <c r="F221" s="150">
        <v>0.66740779189169896</v>
      </c>
      <c r="G221" s="150">
        <v>13.473684210526301</v>
      </c>
      <c r="H221" s="150">
        <v>39.815909090909102</v>
      </c>
      <c r="I221" s="150">
        <v>3.0677272727272702</v>
      </c>
      <c r="J221" s="150">
        <v>21.402727272727301</v>
      </c>
      <c r="K221" s="150">
        <v>12537.3363551523</v>
      </c>
      <c r="L221" s="150">
        <v>1057.54364181818</v>
      </c>
      <c r="M221" s="150">
        <v>1432.45702621799</v>
      </c>
      <c r="N221" s="150">
        <v>0.83646681145432999</v>
      </c>
      <c r="O221" s="150">
        <v>0.17166108058299201</v>
      </c>
      <c r="P221" s="150">
        <v>2.8013068733825398E-3</v>
      </c>
      <c r="Q221" s="150">
        <v>9255.9707586714903</v>
      </c>
      <c r="R221" s="150">
        <v>74.548636363636305</v>
      </c>
      <c r="S221" s="150">
        <v>55713.2061558348</v>
      </c>
      <c r="T221" s="150">
        <v>13.5207643576189</v>
      </c>
      <c r="U221" s="150">
        <v>14.185955550677701</v>
      </c>
      <c r="V221" s="150">
        <v>10.46</v>
      </c>
      <c r="W221" s="150">
        <v>101.10359864418599</v>
      </c>
      <c r="X221" s="150">
        <v>0.111648549864043</v>
      </c>
      <c r="Y221" s="150">
        <v>0.187155831198488</v>
      </c>
      <c r="Z221" s="150">
        <v>0.30215919053475099</v>
      </c>
      <c r="AA221" s="150">
        <v>193.61216888392099</v>
      </c>
      <c r="AB221" s="150">
        <v>6.8151756226394804</v>
      </c>
      <c r="AC221" s="150">
        <v>1.5833663235116899</v>
      </c>
      <c r="AD221" s="150">
        <v>3.2470347910889701</v>
      </c>
      <c r="AE221" s="150">
        <v>1.0536277095014399</v>
      </c>
      <c r="AF221" s="150">
        <v>39</v>
      </c>
      <c r="AG221" s="150">
        <v>4.6972254990225198E-2</v>
      </c>
      <c r="AH221" s="150">
        <v>23.985454545454498</v>
      </c>
      <c r="AI221" s="150">
        <v>2.9554396434021402</v>
      </c>
      <c r="AJ221" s="150">
        <v>-40950.1</v>
      </c>
      <c r="AK221" s="150">
        <v>0.62462617931186304</v>
      </c>
      <c r="AL221" s="150">
        <v>13258780.347727301</v>
      </c>
      <c r="AM221" s="150">
        <v>1057.54364181818</v>
      </c>
    </row>
    <row r="222" spans="1:39" ht="14.5" x14ac:dyDescent="0.35">
      <c r="A222" t="s">
        <v>395</v>
      </c>
      <c r="B222" s="150">
        <v>704120.95</v>
      </c>
      <c r="C222" s="150">
        <v>0.53045398712658598</v>
      </c>
      <c r="D222" s="150">
        <v>738366.5</v>
      </c>
      <c r="E222" s="150">
        <v>1.2254623876772599E-3</v>
      </c>
      <c r="F222" s="150">
        <v>0.73116864524192704</v>
      </c>
      <c r="G222" s="150">
        <v>35.549999999999997</v>
      </c>
      <c r="H222" s="150">
        <v>28.151499999999999</v>
      </c>
      <c r="I222" s="150">
        <v>0</v>
      </c>
      <c r="J222" s="150">
        <v>79.691000000000003</v>
      </c>
      <c r="K222" s="150">
        <v>11729.061071702599</v>
      </c>
      <c r="L222" s="150">
        <v>1552.8636399500001</v>
      </c>
      <c r="M222" s="150">
        <v>1801.7913115271699</v>
      </c>
      <c r="N222" s="150">
        <v>0.301831387085019</v>
      </c>
      <c r="O222" s="150">
        <v>0.10708117723417999</v>
      </c>
      <c r="P222" s="150">
        <v>1.4277806034993399E-2</v>
      </c>
      <c r="Q222" s="150">
        <v>10108.6248737443</v>
      </c>
      <c r="R222" s="150">
        <v>99.322000000000003</v>
      </c>
      <c r="S222" s="150">
        <v>63482.779575522</v>
      </c>
      <c r="T222" s="150">
        <v>14.033144721209799</v>
      </c>
      <c r="U222" s="150">
        <v>15.634639253639699</v>
      </c>
      <c r="V222" s="150">
        <v>12.0715</v>
      </c>
      <c r="W222" s="150">
        <v>128.638830298637</v>
      </c>
      <c r="X222" s="150">
        <v>0.11715015914591401</v>
      </c>
      <c r="Y222" s="150">
        <v>0.13528477810884099</v>
      </c>
      <c r="Z222" s="150">
        <v>0.27022779239392702</v>
      </c>
      <c r="AA222" s="150">
        <v>174.90086895765401</v>
      </c>
      <c r="AB222" s="150">
        <v>7.1306690735397904</v>
      </c>
      <c r="AC222" s="150">
        <v>1.44459464420104</v>
      </c>
      <c r="AD222" s="150">
        <v>3.1861361825526902</v>
      </c>
      <c r="AE222" s="150">
        <v>1.03605905271747</v>
      </c>
      <c r="AF222" s="150">
        <v>35.049999999999997</v>
      </c>
      <c r="AG222" s="150">
        <v>4.7606765039028602E-2</v>
      </c>
      <c r="AH222" s="150">
        <v>29.1145</v>
      </c>
      <c r="AI222" s="150">
        <v>3.9500043234232298</v>
      </c>
      <c r="AJ222" s="150">
        <v>-21976.9804999999</v>
      </c>
      <c r="AK222" s="150">
        <v>0.42545876369783298</v>
      </c>
      <c r="AL222" s="150">
        <v>18213632.469000001</v>
      </c>
      <c r="AM222" s="150">
        <v>1552.8636399500001</v>
      </c>
    </row>
    <row r="223" spans="1:39" ht="14.5" x14ac:dyDescent="0.35">
      <c r="A223" t="s">
        <v>396</v>
      </c>
      <c r="B223" s="150">
        <v>69594.842105263204</v>
      </c>
      <c r="C223" s="150">
        <v>0.42300938530957199</v>
      </c>
      <c r="D223" s="150">
        <v>190235.10526315801</v>
      </c>
      <c r="E223" s="150">
        <v>4.79597544523481E-3</v>
      </c>
      <c r="F223" s="150">
        <v>0.69962129953083096</v>
      </c>
      <c r="G223" s="150">
        <v>50.8</v>
      </c>
      <c r="H223" s="150">
        <v>28.02</v>
      </c>
      <c r="I223" s="150">
        <v>0</v>
      </c>
      <c r="J223" s="150">
        <v>44.013500000000001</v>
      </c>
      <c r="K223" s="150">
        <v>11395.8439201167</v>
      </c>
      <c r="L223" s="150">
        <v>1091.2967116499999</v>
      </c>
      <c r="M223" s="150">
        <v>1303.86572236343</v>
      </c>
      <c r="N223" s="150">
        <v>0.35236920627992302</v>
      </c>
      <c r="O223" s="150">
        <v>0.148109843798227</v>
      </c>
      <c r="P223" s="150">
        <v>8.8308627682283402E-4</v>
      </c>
      <c r="Q223" s="150">
        <v>9537.9813911800902</v>
      </c>
      <c r="R223" s="150">
        <v>73.755499999999998</v>
      </c>
      <c r="S223" s="150">
        <v>55690.436238653398</v>
      </c>
      <c r="T223" s="150">
        <v>14.9297340537316</v>
      </c>
      <c r="U223" s="150">
        <v>14.7961401068395</v>
      </c>
      <c r="V223" s="150">
        <v>9.8215000000000003</v>
      </c>
      <c r="W223" s="150">
        <v>111.11303890953501</v>
      </c>
      <c r="X223" s="150">
        <v>0.111618797369816</v>
      </c>
      <c r="Y223" s="150">
        <v>0.176931412519653</v>
      </c>
      <c r="Z223" s="150">
        <v>0.292533410747849</v>
      </c>
      <c r="AA223" s="150">
        <v>179.11521945709899</v>
      </c>
      <c r="AB223" s="150">
        <v>7.0901244629231899</v>
      </c>
      <c r="AC223" s="150">
        <v>1.4329923284059201</v>
      </c>
      <c r="AD223" s="150">
        <v>2.9334903003230499</v>
      </c>
      <c r="AE223" s="150">
        <v>1.4602446833294001</v>
      </c>
      <c r="AF223" s="150">
        <v>103.45</v>
      </c>
      <c r="AG223" s="150">
        <v>1.4741139095471799E-2</v>
      </c>
      <c r="AH223" s="150">
        <v>6.0214999999999996</v>
      </c>
      <c r="AI223" s="150">
        <v>3.72549821956886</v>
      </c>
      <c r="AJ223" s="150">
        <v>-38719.834999999999</v>
      </c>
      <c r="AK223" s="150">
        <v>0.43111251197241401</v>
      </c>
      <c r="AL223" s="150">
        <v>12436246.9965</v>
      </c>
      <c r="AM223" s="150">
        <v>1091.2967116499999</v>
      </c>
    </row>
    <row r="224" spans="1:39" ht="14.5" x14ac:dyDescent="0.35">
      <c r="A224" t="s">
        <v>397</v>
      </c>
      <c r="B224" s="150">
        <v>150146.285714286</v>
      </c>
      <c r="C224" s="150">
        <v>0.32243144633592102</v>
      </c>
      <c r="D224" s="150">
        <v>155258.285714286</v>
      </c>
      <c r="E224" s="150">
        <v>7.2687083842361997E-3</v>
      </c>
      <c r="F224" s="150">
        <v>0.741880234798036</v>
      </c>
      <c r="G224" s="150">
        <v>38.294117647058798</v>
      </c>
      <c r="H224" s="150">
        <v>49.45</v>
      </c>
      <c r="I224" s="150">
        <v>0</v>
      </c>
      <c r="J224" s="150">
        <v>44.637142857142898</v>
      </c>
      <c r="K224" s="150">
        <v>10775.1070265164</v>
      </c>
      <c r="L224" s="150">
        <v>2192.83846457143</v>
      </c>
      <c r="M224" s="150">
        <v>2642.5212818187401</v>
      </c>
      <c r="N224" s="150">
        <v>0.39848401407087097</v>
      </c>
      <c r="O224" s="150">
        <v>0.14271965810921999</v>
      </c>
      <c r="P224" s="150">
        <v>7.5495885402998399E-3</v>
      </c>
      <c r="Q224" s="150">
        <v>8941.4867952763598</v>
      </c>
      <c r="R224" s="150">
        <v>135.95476190476199</v>
      </c>
      <c r="S224" s="150">
        <v>60209.687784802401</v>
      </c>
      <c r="T224" s="150">
        <v>14.1990508047144</v>
      </c>
      <c r="U224" s="150">
        <v>16.129177336999302</v>
      </c>
      <c r="V224" s="150">
        <v>16.381904761904799</v>
      </c>
      <c r="W224" s="150">
        <v>133.85735642113801</v>
      </c>
      <c r="X224" s="150">
        <v>0.115434803015977</v>
      </c>
      <c r="Y224" s="150">
        <v>0.164329095438497</v>
      </c>
      <c r="Z224" s="150">
        <v>0.28915477584219901</v>
      </c>
      <c r="AA224" s="150">
        <v>153.02247605099001</v>
      </c>
      <c r="AB224" s="150">
        <v>6.3813090153087497</v>
      </c>
      <c r="AC224" s="150">
        <v>1.59458436059816</v>
      </c>
      <c r="AD224" s="150">
        <v>3.0401992556720399</v>
      </c>
      <c r="AE224" s="150">
        <v>1.20914252650913</v>
      </c>
      <c r="AF224" s="150">
        <v>72.904761904761898</v>
      </c>
      <c r="AG224" s="150">
        <v>2.1166799404807299E-2</v>
      </c>
      <c r="AH224" s="150">
        <v>17.234285714285701</v>
      </c>
      <c r="AI224" s="150">
        <v>3.4861521849207899</v>
      </c>
      <c r="AJ224" s="150">
        <v>-5672.3619047619904</v>
      </c>
      <c r="AK224" s="150">
        <v>0.47252507686364098</v>
      </c>
      <c r="AL224" s="150">
        <v>23628069.147619098</v>
      </c>
      <c r="AM224" s="150">
        <v>2192.83846457143</v>
      </c>
    </row>
    <row r="225" spans="1:39" ht="14.5" x14ac:dyDescent="0.35">
      <c r="A225" t="s">
        <v>398</v>
      </c>
      <c r="B225" s="150">
        <v>19636.099999999999</v>
      </c>
      <c r="C225" s="150">
        <v>0.33668718064625502</v>
      </c>
      <c r="D225" s="150">
        <v>-15454.95</v>
      </c>
      <c r="E225" s="150">
        <v>4.8776219834911301E-3</v>
      </c>
      <c r="F225" s="150">
        <v>0.73674531749552796</v>
      </c>
      <c r="G225" s="150">
        <v>56.3333333333333</v>
      </c>
      <c r="H225" s="150">
        <v>54.564500000000002</v>
      </c>
      <c r="I225" s="150">
        <v>0</v>
      </c>
      <c r="J225" s="150">
        <v>-78.028000000000006</v>
      </c>
      <c r="K225" s="150">
        <v>11238.6819270531</v>
      </c>
      <c r="L225" s="150">
        <v>2300.6263022500002</v>
      </c>
      <c r="M225" s="150">
        <v>2839.05180293887</v>
      </c>
      <c r="N225" s="150">
        <v>0.49540454996334699</v>
      </c>
      <c r="O225" s="150">
        <v>0.15413442565756899</v>
      </c>
      <c r="P225" s="150">
        <v>2.6198249750971701E-2</v>
      </c>
      <c r="Q225" s="150">
        <v>9107.2685666513407</v>
      </c>
      <c r="R225" s="150">
        <v>148.5385</v>
      </c>
      <c r="S225" s="150">
        <v>60084.6015039872</v>
      </c>
      <c r="T225" s="150">
        <v>14.1003847487352</v>
      </c>
      <c r="U225" s="150">
        <v>15.4884174961374</v>
      </c>
      <c r="V225" s="150">
        <v>18.353999999999999</v>
      </c>
      <c r="W225" s="150">
        <v>125.347406682467</v>
      </c>
      <c r="X225" s="150">
        <v>0.114450101404539</v>
      </c>
      <c r="Y225" s="150">
        <v>0.16509972207514201</v>
      </c>
      <c r="Z225" s="150">
        <v>0.28611010135166598</v>
      </c>
      <c r="AA225" s="150">
        <v>172.254398557657</v>
      </c>
      <c r="AB225" s="150">
        <v>5.87471811134691</v>
      </c>
      <c r="AC225" s="150">
        <v>1.3636890911522499</v>
      </c>
      <c r="AD225" s="150">
        <v>3.1096658545571101</v>
      </c>
      <c r="AE225" s="150">
        <v>1.21975199985681</v>
      </c>
      <c r="AF225" s="150">
        <v>66.25</v>
      </c>
      <c r="AG225" s="150">
        <v>3.6093099322710001E-2</v>
      </c>
      <c r="AH225" s="150">
        <v>20.521999999999998</v>
      </c>
      <c r="AI225" s="150">
        <v>3.3177587229248799</v>
      </c>
      <c r="AJ225" s="150">
        <v>-8412.7685000000092</v>
      </c>
      <c r="AK225" s="150">
        <v>0.53667849726795702</v>
      </c>
      <c r="AL225" s="150">
        <v>25856007.243999999</v>
      </c>
      <c r="AM225" s="150">
        <v>2300.6263022500002</v>
      </c>
    </row>
    <row r="226" spans="1:39" ht="14.5" x14ac:dyDescent="0.35">
      <c r="A226" t="s">
        <v>399</v>
      </c>
      <c r="B226" s="150">
        <v>69652.149999999994</v>
      </c>
      <c r="C226" s="150">
        <v>0.29215610526449798</v>
      </c>
      <c r="D226" s="150">
        <v>158319.65</v>
      </c>
      <c r="E226" s="150">
        <v>3.4040891458320898E-3</v>
      </c>
      <c r="F226" s="150">
        <v>0.69907772561765602</v>
      </c>
      <c r="G226" s="150">
        <v>27.8125</v>
      </c>
      <c r="H226" s="150">
        <v>61.002000000000002</v>
      </c>
      <c r="I226" s="150">
        <v>4.1245000000000003</v>
      </c>
      <c r="J226" s="150">
        <v>-88.370999999999995</v>
      </c>
      <c r="K226" s="150">
        <v>12262.980341521001</v>
      </c>
      <c r="L226" s="150">
        <v>1485.6383011</v>
      </c>
      <c r="M226" s="150">
        <v>2016.7529962572901</v>
      </c>
      <c r="N226" s="150">
        <v>0.81417864843306997</v>
      </c>
      <c r="O226" s="150">
        <v>0.17663665604588899</v>
      </c>
      <c r="P226" s="150">
        <v>1.7850348352196201E-2</v>
      </c>
      <c r="Q226" s="150">
        <v>9033.5074819820693</v>
      </c>
      <c r="R226" s="150">
        <v>103.295</v>
      </c>
      <c r="S226" s="150">
        <v>56367.867205576302</v>
      </c>
      <c r="T226" s="150">
        <v>13.7383222808461</v>
      </c>
      <c r="U226" s="150">
        <v>14.3824802855898</v>
      </c>
      <c r="V226" s="150">
        <v>13.863</v>
      </c>
      <c r="W226" s="150">
        <v>107.165714571161</v>
      </c>
      <c r="X226" s="150">
        <v>0.111774832755485</v>
      </c>
      <c r="Y226" s="150">
        <v>0.1893974002388</v>
      </c>
      <c r="Z226" s="150">
        <v>0.30499883671711497</v>
      </c>
      <c r="AA226" s="150">
        <v>183.37171961593299</v>
      </c>
      <c r="AB226" s="150">
        <v>6.7627303279574598</v>
      </c>
      <c r="AC226" s="150">
        <v>1.5829658670003599</v>
      </c>
      <c r="AD226" s="150">
        <v>3.3246521773683302</v>
      </c>
      <c r="AE226" s="150">
        <v>1.13563988881852</v>
      </c>
      <c r="AF226" s="150">
        <v>65.2</v>
      </c>
      <c r="AG226" s="150">
        <v>6.9889385494860498E-2</v>
      </c>
      <c r="AH226" s="150">
        <v>18.28</v>
      </c>
      <c r="AI226" s="150">
        <v>3.0139123840001298</v>
      </c>
      <c r="AJ226" s="150">
        <v>-47829.925499999998</v>
      </c>
      <c r="AK226" s="150">
        <v>0.631596831981033</v>
      </c>
      <c r="AL226" s="150">
        <v>18218353.280999999</v>
      </c>
      <c r="AM226" s="150">
        <v>1485.6383011</v>
      </c>
    </row>
    <row r="227" spans="1:39" ht="14.5" x14ac:dyDescent="0.35">
      <c r="A227" t="s">
        <v>400</v>
      </c>
      <c r="B227" s="150">
        <v>506836.5</v>
      </c>
      <c r="C227" s="150">
        <v>0.37111128195611798</v>
      </c>
      <c r="D227" s="150">
        <v>544128.94999999995</v>
      </c>
      <c r="E227" s="150">
        <v>2.5543116207175998E-3</v>
      </c>
      <c r="F227" s="150">
        <v>0.740563646490495</v>
      </c>
      <c r="G227" s="150">
        <v>64.052631578947398</v>
      </c>
      <c r="H227" s="150">
        <v>54.905000000000001</v>
      </c>
      <c r="I227" s="150">
        <v>0</v>
      </c>
      <c r="J227" s="150">
        <v>43.106000000000002</v>
      </c>
      <c r="K227" s="150">
        <v>10849.018197076901</v>
      </c>
      <c r="L227" s="150">
        <v>2378.0721619999999</v>
      </c>
      <c r="M227" s="150">
        <v>2818.9787420604098</v>
      </c>
      <c r="N227" s="150">
        <v>0.29970639320321901</v>
      </c>
      <c r="O227" s="150">
        <v>0.133439470244301</v>
      </c>
      <c r="P227" s="150">
        <v>1.8685797075488401E-2</v>
      </c>
      <c r="Q227" s="150">
        <v>9152.1613038638097</v>
      </c>
      <c r="R227" s="150">
        <v>143.62</v>
      </c>
      <c r="S227" s="150">
        <v>62216.547406350102</v>
      </c>
      <c r="T227" s="150">
        <v>14.300933017685599</v>
      </c>
      <c r="U227" s="150">
        <v>16.558084960311898</v>
      </c>
      <c r="V227" s="150">
        <v>16.149999999999999</v>
      </c>
      <c r="W227" s="150">
        <v>147.24905027863801</v>
      </c>
      <c r="X227" s="150">
        <v>0.117710468458224</v>
      </c>
      <c r="Y227" s="150">
        <v>0.15983044317101899</v>
      </c>
      <c r="Z227" s="150">
        <v>0.28341874975697701</v>
      </c>
      <c r="AA227" s="150">
        <v>140.35623280636199</v>
      </c>
      <c r="AB227" s="150">
        <v>6.51094722603173</v>
      </c>
      <c r="AC227" s="150">
        <v>1.4283152461709101</v>
      </c>
      <c r="AD227" s="150">
        <v>3.3028979072120701</v>
      </c>
      <c r="AE227" s="150">
        <v>1.08631174255047</v>
      </c>
      <c r="AF227" s="150">
        <v>40.4</v>
      </c>
      <c r="AG227" s="150">
        <v>6.0918433110830499E-2</v>
      </c>
      <c r="AH227" s="150">
        <v>38.987000000000002</v>
      </c>
      <c r="AI227" s="150">
        <v>3.8272458454491201</v>
      </c>
      <c r="AJ227" s="150">
        <v>-23844.279499999899</v>
      </c>
      <c r="AK227" s="150">
        <v>0.39457007491394702</v>
      </c>
      <c r="AL227" s="150">
        <v>25799748.159499999</v>
      </c>
      <c r="AM227" s="150">
        <v>2378.0721619999999</v>
      </c>
    </row>
    <row r="228" spans="1:39" ht="14.5" x14ac:dyDescent="0.35">
      <c r="A228" t="s">
        <v>401</v>
      </c>
      <c r="B228" s="150">
        <v>576484.05000000005</v>
      </c>
      <c r="C228" s="150">
        <v>0.55326973388453904</v>
      </c>
      <c r="D228" s="150">
        <v>533693.4</v>
      </c>
      <c r="E228" s="150">
        <v>1.43966656958896E-3</v>
      </c>
      <c r="F228" s="150">
        <v>0.67121975572950199</v>
      </c>
      <c r="G228" s="150">
        <v>45.6</v>
      </c>
      <c r="H228" s="150">
        <v>19.757999999999999</v>
      </c>
      <c r="I228" s="150">
        <v>0</v>
      </c>
      <c r="J228" s="150">
        <v>29.264500000000002</v>
      </c>
      <c r="K228" s="150">
        <v>11552.7529796035</v>
      </c>
      <c r="L228" s="150">
        <v>988.96518485000001</v>
      </c>
      <c r="M228" s="150">
        <v>1177.05539195956</v>
      </c>
      <c r="N228" s="150">
        <v>0.362999135712194</v>
      </c>
      <c r="O228" s="150">
        <v>0.15087047257647501</v>
      </c>
      <c r="P228" s="150">
        <v>2.0893533277548098E-3</v>
      </c>
      <c r="Q228" s="150">
        <v>9706.6548983555003</v>
      </c>
      <c r="R228" s="150">
        <v>65.040000000000006</v>
      </c>
      <c r="S228" s="150">
        <v>55576.164129766301</v>
      </c>
      <c r="T228" s="150">
        <v>14.953105781057801</v>
      </c>
      <c r="U228" s="150">
        <v>15.2054917719865</v>
      </c>
      <c r="V228" s="150">
        <v>10.2195</v>
      </c>
      <c r="W228" s="150">
        <v>96.772365071676703</v>
      </c>
      <c r="X228" s="150">
        <v>0.115234822424886</v>
      </c>
      <c r="Y228" s="150">
        <v>0.169342794426558</v>
      </c>
      <c r="Z228" s="150">
        <v>0.28987619359953498</v>
      </c>
      <c r="AA228" s="150">
        <v>176.91077773029701</v>
      </c>
      <c r="AB228" s="150">
        <v>6.7770138907147199</v>
      </c>
      <c r="AC228" s="150">
        <v>1.4779906789377599</v>
      </c>
      <c r="AD228" s="150">
        <v>2.8633329999211199</v>
      </c>
      <c r="AE228" s="150">
        <v>1.4734053682939401</v>
      </c>
      <c r="AF228" s="150">
        <v>108.85</v>
      </c>
      <c r="AG228" s="150">
        <v>1.12746197929496E-2</v>
      </c>
      <c r="AH228" s="150">
        <v>5.7685000000000004</v>
      </c>
      <c r="AI228" s="150">
        <v>3.5568348775385701</v>
      </c>
      <c r="AJ228" s="150">
        <v>-16516.978500000099</v>
      </c>
      <c r="AK228" s="150">
        <v>0.46759369892179597</v>
      </c>
      <c r="AL228" s="150">
        <v>11425270.486</v>
      </c>
      <c r="AM228" s="150">
        <v>988.96518485000001</v>
      </c>
    </row>
    <row r="229" spans="1:39" ht="14.5" x14ac:dyDescent="0.35">
      <c r="A229" t="s">
        <v>402</v>
      </c>
      <c r="B229" s="150">
        <v>229949.8</v>
      </c>
      <c r="C229" s="150">
        <v>0.41940391941681099</v>
      </c>
      <c r="D229" s="150">
        <v>228548.95</v>
      </c>
      <c r="E229" s="150">
        <v>2.9689381247029298E-3</v>
      </c>
      <c r="F229" s="150">
        <v>0.68818502213700505</v>
      </c>
      <c r="G229" s="150">
        <v>31.6</v>
      </c>
      <c r="H229" s="150">
        <v>21.849</v>
      </c>
      <c r="I229" s="150">
        <v>0</v>
      </c>
      <c r="J229" s="150">
        <v>46.601999999999997</v>
      </c>
      <c r="K229" s="150">
        <v>11260.0820169085</v>
      </c>
      <c r="L229" s="150">
        <v>904.03050255000005</v>
      </c>
      <c r="M229" s="150">
        <v>1072.3198817355999</v>
      </c>
      <c r="N229" s="150">
        <v>0.35041096540045102</v>
      </c>
      <c r="O229" s="150">
        <v>0.14704005404137099</v>
      </c>
      <c r="P229" s="150">
        <v>8.0810315353224997E-4</v>
      </c>
      <c r="Q229" s="150">
        <v>9492.9300275810201</v>
      </c>
      <c r="R229" s="150">
        <v>62.154499999999999</v>
      </c>
      <c r="S229" s="150">
        <v>55525.008639760599</v>
      </c>
      <c r="T229" s="150">
        <v>14.8436557288692</v>
      </c>
      <c r="U229" s="150">
        <v>14.544892204908701</v>
      </c>
      <c r="V229" s="150">
        <v>8.4864999999999995</v>
      </c>
      <c r="W229" s="150">
        <v>106.525717616214</v>
      </c>
      <c r="X229" s="150">
        <v>0.113139893159571</v>
      </c>
      <c r="Y229" s="150">
        <v>0.167053069882697</v>
      </c>
      <c r="Z229" s="150">
        <v>0.28542382507443897</v>
      </c>
      <c r="AA229" s="150">
        <v>182.000772690632</v>
      </c>
      <c r="AB229" s="150">
        <v>6.8817771011202797</v>
      </c>
      <c r="AC229" s="150">
        <v>1.5067430762895899</v>
      </c>
      <c r="AD229" s="150">
        <v>2.77772060832319</v>
      </c>
      <c r="AE229" s="150">
        <v>1.4744596423221099</v>
      </c>
      <c r="AF229" s="150">
        <v>85.3</v>
      </c>
      <c r="AG229" s="150">
        <v>1.59060945535782E-2</v>
      </c>
      <c r="AH229" s="150">
        <v>6.0890000000000004</v>
      </c>
      <c r="AI229" s="150">
        <v>3.7276665257207302</v>
      </c>
      <c r="AJ229" s="150">
        <v>-35538.245000000003</v>
      </c>
      <c r="AK229" s="150">
        <v>0.46305744593214399</v>
      </c>
      <c r="AL229" s="150">
        <v>10179457.604499999</v>
      </c>
      <c r="AM229" s="150">
        <v>904.03050255000005</v>
      </c>
    </row>
    <row r="230" spans="1:39" ht="14.5" x14ac:dyDescent="0.35">
      <c r="A230" t="s">
        <v>403</v>
      </c>
      <c r="B230" s="150">
        <v>403495.3</v>
      </c>
      <c r="C230" s="150">
        <v>0.466055255040427</v>
      </c>
      <c r="D230" s="150">
        <v>399111.55</v>
      </c>
      <c r="E230" s="150">
        <v>2.5075171329111399E-3</v>
      </c>
      <c r="F230" s="150">
        <v>0.67752243054193195</v>
      </c>
      <c r="G230" s="150">
        <v>41.8</v>
      </c>
      <c r="H230" s="150">
        <v>19.5535</v>
      </c>
      <c r="I230" s="150">
        <v>0</v>
      </c>
      <c r="J230" s="150">
        <v>33.100499999999997</v>
      </c>
      <c r="K230" s="150">
        <v>11684.747607821701</v>
      </c>
      <c r="L230" s="150">
        <v>977.37031579999996</v>
      </c>
      <c r="M230" s="150">
        <v>1163.9389325900099</v>
      </c>
      <c r="N230" s="150">
        <v>0.37501530681335199</v>
      </c>
      <c r="O230" s="150">
        <v>0.14615548415042201</v>
      </c>
      <c r="P230" s="150">
        <v>1.3882224864681101E-3</v>
      </c>
      <c r="Q230" s="150">
        <v>9811.7909279719406</v>
      </c>
      <c r="R230" s="150">
        <v>66.308499999999995</v>
      </c>
      <c r="S230" s="150">
        <v>54964.0296945339</v>
      </c>
      <c r="T230" s="150">
        <v>15.0847930506647</v>
      </c>
      <c r="U230" s="150">
        <v>14.7397440117029</v>
      </c>
      <c r="V230" s="150">
        <v>10.688000000000001</v>
      </c>
      <c r="W230" s="150">
        <v>91.445575954341294</v>
      </c>
      <c r="X230" s="150">
        <v>0.112870683639852</v>
      </c>
      <c r="Y230" s="150">
        <v>0.17575250789765701</v>
      </c>
      <c r="Z230" s="150">
        <v>0.293350663497769</v>
      </c>
      <c r="AA230" s="150">
        <v>192.81084861447999</v>
      </c>
      <c r="AB230" s="150">
        <v>6.1664181475380904</v>
      </c>
      <c r="AC230" s="150">
        <v>1.3037036184063899</v>
      </c>
      <c r="AD230" s="150">
        <v>2.72359872452608</v>
      </c>
      <c r="AE230" s="150">
        <v>1.4346253021168101</v>
      </c>
      <c r="AF230" s="150">
        <v>99.9</v>
      </c>
      <c r="AG230" s="150">
        <v>1.44620349965193E-2</v>
      </c>
      <c r="AH230" s="150">
        <v>5.9269999999999996</v>
      </c>
      <c r="AI230" s="150">
        <v>3.14798368693552</v>
      </c>
      <c r="AJ230" s="150">
        <v>-19373.777999999998</v>
      </c>
      <c r="AK230" s="150">
        <v>0.47207456499127198</v>
      </c>
      <c r="AL230" s="150">
        <v>11420325.4595</v>
      </c>
      <c r="AM230" s="150">
        <v>977.37031579999996</v>
      </c>
    </row>
    <row r="231" spans="1:39" ht="14.5" x14ac:dyDescent="0.35">
      <c r="A231" t="s">
        <v>404</v>
      </c>
      <c r="B231" s="150">
        <v>213466.05</v>
      </c>
      <c r="C231" s="150">
        <v>0.34182137183910999</v>
      </c>
      <c r="D231" s="150">
        <v>139211.25</v>
      </c>
      <c r="E231" s="150">
        <v>7.2510447635526602E-3</v>
      </c>
      <c r="F231" s="150">
        <v>0.72262923579594895</v>
      </c>
      <c r="G231" s="150">
        <v>57.588235294117602</v>
      </c>
      <c r="H231" s="150">
        <v>43.067500000000003</v>
      </c>
      <c r="I231" s="150">
        <v>0</v>
      </c>
      <c r="J231" s="150">
        <v>-42.811999999999998</v>
      </c>
      <c r="K231" s="150">
        <v>11065.7793202802</v>
      </c>
      <c r="L231" s="150">
        <v>2013.69043775</v>
      </c>
      <c r="M231" s="150">
        <v>2494.5803124376898</v>
      </c>
      <c r="N231" s="150">
        <v>0.47011677316587103</v>
      </c>
      <c r="O231" s="150">
        <v>0.160018900303287</v>
      </c>
      <c r="P231" s="150">
        <v>7.1438089392099301E-3</v>
      </c>
      <c r="Q231" s="150">
        <v>8932.5863322176101</v>
      </c>
      <c r="R231" s="150">
        <v>135.3725</v>
      </c>
      <c r="S231" s="150">
        <v>56484.182847328702</v>
      </c>
      <c r="T231" s="150">
        <v>13.917893220558099</v>
      </c>
      <c r="U231" s="150">
        <v>14.875180983951701</v>
      </c>
      <c r="V231" s="150">
        <v>15.7255</v>
      </c>
      <c r="W231" s="150">
        <v>128.05255398874399</v>
      </c>
      <c r="X231" s="150">
        <v>0.112117035450368</v>
      </c>
      <c r="Y231" s="150">
        <v>0.17320990909244499</v>
      </c>
      <c r="Z231" s="150">
        <v>0.29445626350130599</v>
      </c>
      <c r="AA231" s="150">
        <v>169.084728028227</v>
      </c>
      <c r="AB231" s="150">
        <v>5.8579585842871502</v>
      </c>
      <c r="AC231" s="150">
        <v>1.4871914505309101</v>
      </c>
      <c r="AD231" s="150">
        <v>2.7744376774494399</v>
      </c>
      <c r="AE231" s="150">
        <v>1.1990784243689601</v>
      </c>
      <c r="AF231" s="150">
        <v>91.3</v>
      </c>
      <c r="AG231" s="150">
        <v>1.7369183481223099E-2</v>
      </c>
      <c r="AH231" s="150">
        <v>11.999000000000001</v>
      </c>
      <c r="AI231" s="150">
        <v>3.37361877045725</v>
      </c>
      <c r="AJ231" s="150">
        <v>-19710.862500000301</v>
      </c>
      <c r="AK231" s="150">
        <v>0.50325414301906202</v>
      </c>
      <c r="AL231" s="150">
        <v>22283054.0035</v>
      </c>
      <c r="AM231" s="150">
        <v>2013.69043775</v>
      </c>
    </row>
    <row r="232" spans="1:39" ht="14.5" x14ac:dyDescent="0.35">
      <c r="A232" t="s">
        <v>405</v>
      </c>
      <c r="B232" s="150">
        <v>363640.55</v>
      </c>
      <c r="C232" s="150">
        <v>0.48940329271220601</v>
      </c>
      <c r="D232" s="150">
        <v>459346.9</v>
      </c>
      <c r="E232" s="150">
        <v>2.2168679709071602E-3</v>
      </c>
      <c r="F232" s="150">
        <v>0.67643291531903205</v>
      </c>
      <c r="G232" s="150">
        <v>43.3888888888889</v>
      </c>
      <c r="H232" s="150">
        <v>23.570499999999999</v>
      </c>
      <c r="I232" s="150">
        <v>0</v>
      </c>
      <c r="J232" s="150">
        <v>31.1265</v>
      </c>
      <c r="K232" s="150">
        <v>11697.7928423556</v>
      </c>
      <c r="L232" s="150">
        <v>988.54902619999996</v>
      </c>
      <c r="M232" s="150">
        <v>1189.38545535392</v>
      </c>
      <c r="N232" s="150">
        <v>0.41413624195627202</v>
      </c>
      <c r="O232" s="150">
        <v>0.1512840639021</v>
      </c>
      <c r="P232" s="150">
        <v>2.6543636485957399E-3</v>
      </c>
      <c r="Q232" s="150">
        <v>9722.5350040613794</v>
      </c>
      <c r="R232" s="150">
        <v>66.988</v>
      </c>
      <c r="S232" s="150">
        <v>55158.390278855899</v>
      </c>
      <c r="T232" s="150">
        <v>14.569773690810299</v>
      </c>
      <c r="U232" s="150">
        <v>14.7571061413985</v>
      </c>
      <c r="V232" s="150">
        <v>10.6495</v>
      </c>
      <c r="W232" s="150">
        <v>92.825862829240805</v>
      </c>
      <c r="X232" s="150">
        <v>0.11428192594891801</v>
      </c>
      <c r="Y232" s="150">
        <v>0.177915853614009</v>
      </c>
      <c r="Z232" s="150">
        <v>0.29725979632524002</v>
      </c>
      <c r="AA232" s="150">
        <v>184.373455609601</v>
      </c>
      <c r="AB232" s="150">
        <v>6.7768881561837802</v>
      </c>
      <c r="AC232" s="150">
        <v>1.4902967620274501</v>
      </c>
      <c r="AD232" s="150">
        <v>2.9244374697551101</v>
      </c>
      <c r="AE232" s="150">
        <v>1.4742728450869</v>
      </c>
      <c r="AF232" s="150">
        <v>94.35</v>
      </c>
      <c r="AG232" s="150">
        <v>1.6768371657039299E-2</v>
      </c>
      <c r="AH232" s="150">
        <v>6.3849999999999998</v>
      </c>
      <c r="AI232" s="150">
        <v>3.3401051910915598</v>
      </c>
      <c r="AJ232" s="150">
        <v>-18558.7684999999</v>
      </c>
      <c r="AK232" s="150">
        <v>0.48256809685603602</v>
      </c>
      <c r="AL232" s="150">
        <v>11563841.722999999</v>
      </c>
      <c r="AM232" s="150">
        <v>988.54902619999996</v>
      </c>
    </row>
    <row r="233" spans="1:39" ht="14.5" x14ac:dyDescent="0.35">
      <c r="A233" t="s">
        <v>406</v>
      </c>
      <c r="B233" s="150">
        <v>-24143.428571428602</v>
      </c>
      <c r="C233" s="150">
        <v>0.38070219001244698</v>
      </c>
      <c r="D233" s="150">
        <v>28420.714285714301</v>
      </c>
      <c r="E233" s="150">
        <v>8.3465980361261006E-3</v>
      </c>
      <c r="F233" s="150">
        <v>0.72478015676518504</v>
      </c>
      <c r="G233" s="150">
        <v>53.95</v>
      </c>
      <c r="H233" s="150">
        <v>32.514285714285698</v>
      </c>
      <c r="I233" s="150">
        <v>0</v>
      </c>
      <c r="J233" s="150">
        <v>35.913809523809597</v>
      </c>
      <c r="K233" s="150">
        <v>11232.189201555901</v>
      </c>
      <c r="L233" s="150">
        <v>1460.7628022381</v>
      </c>
      <c r="M233" s="150">
        <v>1760.54465138417</v>
      </c>
      <c r="N233" s="150">
        <v>0.39760850545287801</v>
      </c>
      <c r="O233" s="150">
        <v>0.15015654055286501</v>
      </c>
      <c r="P233" s="150">
        <v>3.4903287005403202E-3</v>
      </c>
      <c r="Q233" s="150">
        <v>9319.5955924397804</v>
      </c>
      <c r="R233" s="150">
        <v>97.992380952380998</v>
      </c>
      <c r="S233" s="150">
        <v>56527.123163122502</v>
      </c>
      <c r="T233" s="150">
        <v>15.3525055397893</v>
      </c>
      <c r="U233" s="150">
        <v>14.9069018227851</v>
      </c>
      <c r="V233" s="150">
        <v>12.2938095238095</v>
      </c>
      <c r="W233" s="150">
        <v>118.821004946353</v>
      </c>
      <c r="X233" s="150">
        <v>0.113378904022215</v>
      </c>
      <c r="Y233" s="150">
        <v>0.18367309764179601</v>
      </c>
      <c r="Z233" s="150">
        <v>0.30374443816672902</v>
      </c>
      <c r="AA233" s="150">
        <v>179.57085720524401</v>
      </c>
      <c r="AB233" s="150">
        <v>5.8386155716264199</v>
      </c>
      <c r="AC233" s="150">
        <v>1.29840974497864</v>
      </c>
      <c r="AD233" s="150">
        <v>2.8052551184810302</v>
      </c>
      <c r="AE233" s="150">
        <v>1.2895070978937899</v>
      </c>
      <c r="AF233" s="150">
        <v>106.380952380952</v>
      </c>
      <c r="AG233" s="150">
        <v>1.9967581468538699E-2</v>
      </c>
      <c r="AH233" s="150">
        <v>9.4980952380952406</v>
      </c>
      <c r="AI233" s="150">
        <v>3.5768489764660498</v>
      </c>
      <c r="AJ233" s="150">
        <v>-26614.790476190399</v>
      </c>
      <c r="AK233" s="150">
        <v>0.47575636147251799</v>
      </c>
      <c r="AL233" s="150">
        <v>16407564.1733333</v>
      </c>
      <c r="AM233" s="150">
        <v>1460.7628022381</v>
      </c>
    </row>
    <row r="234" spans="1:39" ht="14.5" x14ac:dyDescent="0.35">
      <c r="A234" t="s">
        <v>407</v>
      </c>
      <c r="B234" s="150">
        <v>721235.35</v>
      </c>
      <c r="C234" s="150">
        <v>0.54126521172120501</v>
      </c>
      <c r="D234" s="150">
        <v>803863.15</v>
      </c>
      <c r="E234" s="150">
        <v>2.6936173348998198E-3</v>
      </c>
      <c r="F234" s="150">
        <v>0.654276300111306</v>
      </c>
      <c r="G234" s="150">
        <v>43.842105263157897</v>
      </c>
      <c r="H234" s="150">
        <v>31.3385</v>
      </c>
      <c r="I234" s="150">
        <v>0</v>
      </c>
      <c r="J234" s="150">
        <v>9.8934999999999302</v>
      </c>
      <c r="K234" s="150">
        <v>11628.1622958358</v>
      </c>
      <c r="L234" s="150">
        <v>1122.62225865</v>
      </c>
      <c r="M234" s="150">
        <v>1374.3423969210601</v>
      </c>
      <c r="N234" s="150">
        <v>0.508236181140857</v>
      </c>
      <c r="O234" s="150">
        <v>0.15614048443221601</v>
      </c>
      <c r="P234" s="150">
        <v>1.94717963514165E-3</v>
      </c>
      <c r="Q234" s="150">
        <v>9498.3854458285005</v>
      </c>
      <c r="R234" s="150">
        <v>75.6875</v>
      </c>
      <c r="S234" s="150">
        <v>54458.309152766298</v>
      </c>
      <c r="T234" s="150">
        <v>14.6259289843105</v>
      </c>
      <c r="U234" s="150">
        <v>14.832333722873701</v>
      </c>
      <c r="V234" s="150">
        <v>10.422000000000001</v>
      </c>
      <c r="W234" s="150">
        <v>107.7165859384</v>
      </c>
      <c r="X234" s="150">
        <v>0.112010701795378</v>
      </c>
      <c r="Y234" s="150">
        <v>0.18665492301317699</v>
      </c>
      <c r="Z234" s="150">
        <v>0.30384573899938999</v>
      </c>
      <c r="AA234" s="150">
        <v>194.13943409788499</v>
      </c>
      <c r="AB234" s="150">
        <v>5.9741249488116797</v>
      </c>
      <c r="AC234" s="150">
        <v>1.42694015125358</v>
      </c>
      <c r="AD234" s="150">
        <v>2.7565709966149798</v>
      </c>
      <c r="AE234" s="150">
        <v>1.51776293467706</v>
      </c>
      <c r="AF234" s="150">
        <v>141.55000000000001</v>
      </c>
      <c r="AG234" s="150">
        <v>6.0716952138527196E-3</v>
      </c>
      <c r="AH234" s="150">
        <v>5.109</v>
      </c>
      <c r="AI234" s="150">
        <v>3.0941088990396501</v>
      </c>
      <c r="AJ234" s="150">
        <v>-32720.860499999999</v>
      </c>
      <c r="AK234" s="150">
        <v>0.54020001018403596</v>
      </c>
      <c r="AL234" s="150">
        <v>13054033.820499999</v>
      </c>
      <c r="AM234" s="150">
        <v>1122.62225865</v>
      </c>
    </row>
    <row r="235" spans="1:39" ht="14.5" x14ac:dyDescent="0.35">
      <c r="A235" t="s">
        <v>408</v>
      </c>
      <c r="B235" s="150">
        <v>-10786.5789473684</v>
      </c>
      <c r="C235" s="150">
        <v>0.36139417083684</v>
      </c>
      <c r="D235" s="150">
        <v>137197.473684211</v>
      </c>
      <c r="E235" s="150">
        <v>6.9723647964177902E-3</v>
      </c>
      <c r="F235" s="150">
        <v>0.70265703930055101</v>
      </c>
      <c r="G235" s="150">
        <v>50.35</v>
      </c>
      <c r="H235" s="150">
        <v>23.849499999999999</v>
      </c>
      <c r="I235" s="150">
        <v>0</v>
      </c>
      <c r="J235" s="150">
        <v>69.030500000000004</v>
      </c>
      <c r="K235" s="150">
        <v>11334.6763663327</v>
      </c>
      <c r="L235" s="150">
        <v>1300.8170567</v>
      </c>
      <c r="M235" s="150">
        <v>1562.0133825263899</v>
      </c>
      <c r="N235" s="150">
        <v>0.38126275827606898</v>
      </c>
      <c r="O235" s="150">
        <v>0.14359772785719199</v>
      </c>
      <c r="P235" s="150">
        <v>1.26828460735696E-3</v>
      </c>
      <c r="Q235" s="150">
        <v>9439.3175592725293</v>
      </c>
      <c r="R235" s="150">
        <v>84.5745</v>
      </c>
      <c r="S235" s="150">
        <v>56242.733377081699</v>
      </c>
      <c r="T235" s="150">
        <v>15.3734281609705</v>
      </c>
      <c r="U235" s="150">
        <v>15.3807241745443</v>
      </c>
      <c r="V235" s="150">
        <v>11.063000000000001</v>
      </c>
      <c r="W235" s="150">
        <v>117.582668055681</v>
      </c>
      <c r="X235" s="150">
        <v>0.115541274002035</v>
      </c>
      <c r="Y235" s="150">
        <v>0.188264941351482</v>
      </c>
      <c r="Z235" s="150">
        <v>0.309641527568497</v>
      </c>
      <c r="AA235" s="150">
        <v>187.095678632486</v>
      </c>
      <c r="AB235" s="150">
        <v>6.1991154041719199</v>
      </c>
      <c r="AC235" s="150">
        <v>1.3512719430431599</v>
      </c>
      <c r="AD235" s="150">
        <v>2.99722368052067</v>
      </c>
      <c r="AE235" s="150">
        <v>1.3550924180411099</v>
      </c>
      <c r="AF235" s="150">
        <v>113.75</v>
      </c>
      <c r="AG235" s="150">
        <v>2.3640369252050101E-2</v>
      </c>
      <c r="AH235" s="150">
        <v>6.6340000000000003</v>
      </c>
      <c r="AI235" s="150">
        <v>3.3360337687361201</v>
      </c>
      <c r="AJ235" s="150">
        <v>-14924.8389999999</v>
      </c>
      <c r="AK235" s="150">
        <v>0.494117649638801</v>
      </c>
      <c r="AL235" s="150">
        <v>14744340.3495</v>
      </c>
      <c r="AM235" s="150">
        <v>1300.8170567</v>
      </c>
    </row>
    <row r="236" spans="1:39" ht="14.5" x14ac:dyDescent="0.35">
      <c r="A236" t="s">
        <v>409</v>
      </c>
      <c r="B236" s="150">
        <v>145569.65</v>
      </c>
      <c r="C236" s="150">
        <v>0.40676547197725899</v>
      </c>
      <c r="D236" s="150">
        <v>116352.7</v>
      </c>
      <c r="E236" s="150">
        <v>6.2516132251472598E-3</v>
      </c>
      <c r="F236" s="150">
        <v>0.70030339319176804</v>
      </c>
      <c r="G236" s="150">
        <v>30.882352941176499</v>
      </c>
      <c r="H236" s="150">
        <v>24.515000000000001</v>
      </c>
      <c r="I236" s="150">
        <v>0</v>
      </c>
      <c r="J236" s="150">
        <v>-22.925000000000001</v>
      </c>
      <c r="K236" s="150">
        <v>12893.9752094061</v>
      </c>
      <c r="L236" s="150">
        <v>1265.1567322000001</v>
      </c>
      <c r="M236" s="150">
        <v>1713.7420974453</v>
      </c>
      <c r="N236" s="150">
        <v>0.90237351084144202</v>
      </c>
      <c r="O236" s="150">
        <v>0.166768241420263</v>
      </c>
      <c r="P236" s="150">
        <v>1.9760397556852199E-4</v>
      </c>
      <c r="Q236" s="150">
        <v>9518.8765948609507</v>
      </c>
      <c r="R236" s="150">
        <v>91.923500000000004</v>
      </c>
      <c r="S236" s="150">
        <v>54955.814280352701</v>
      </c>
      <c r="T236" s="150">
        <v>13.8408567994039</v>
      </c>
      <c r="U236" s="150">
        <v>13.7631479676035</v>
      </c>
      <c r="V236" s="150">
        <v>11.573499999999999</v>
      </c>
      <c r="W236" s="150">
        <v>109.31496368427899</v>
      </c>
      <c r="X236" s="150">
        <v>0.108998198384467</v>
      </c>
      <c r="Y236" s="150">
        <v>0.202714000978823</v>
      </c>
      <c r="Z236" s="150">
        <v>0.31548769388599901</v>
      </c>
      <c r="AA236" s="150">
        <v>200.10852691726299</v>
      </c>
      <c r="AB236" s="150">
        <v>7.2126486415280899</v>
      </c>
      <c r="AC236" s="150">
        <v>1.4951873168340599</v>
      </c>
      <c r="AD236" s="150">
        <v>3.3212591389178701</v>
      </c>
      <c r="AE236" s="150">
        <v>1.42913101741644</v>
      </c>
      <c r="AF236" s="150">
        <v>163.4</v>
      </c>
      <c r="AG236" s="150">
        <v>1.0457319544151999E-2</v>
      </c>
      <c r="AH236" s="150">
        <v>5.8855000000000004</v>
      </c>
      <c r="AI236" s="150">
        <v>2.84360424628938</v>
      </c>
      <c r="AJ236" s="150">
        <v>-46813.2955</v>
      </c>
      <c r="AK236" s="150">
        <v>0.65821774481888295</v>
      </c>
      <c r="AL236" s="150">
        <v>16312899.540999999</v>
      </c>
      <c r="AM236" s="150">
        <v>1265.1567322000001</v>
      </c>
    </row>
    <row r="237" spans="1:39" ht="14.5" x14ac:dyDescent="0.35">
      <c r="A237" t="s">
        <v>410</v>
      </c>
      <c r="B237" s="150">
        <v>-52240.55</v>
      </c>
      <c r="C237" s="150">
        <v>0.33821120027288698</v>
      </c>
      <c r="D237" s="150">
        <v>26763.65</v>
      </c>
      <c r="E237" s="150">
        <v>5.9945400941085599E-3</v>
      </c>
      <c r="F237" s="150">
        <v>0.70092505092181101</v>
      </c>
      <c r="G237" s="150">
        <v>19.25</v>
      </c>
      <c r="H237" s="150">
        <v>26.968</v>
      </c>
      <c r="I237" s="150">
        <v>2.4500000000000001E-2</v>
      </c>
      <c r="J237" s="150">
        <v>25.3415</v>
      </c>
      <c r="K237" s="150">
        <v>12912.6685419479</v>
      </c>
      <c r="L237" s="150">
        <v>1145.8294277</v>
      </c>
      <c r="M237" s="150">
        <v>1592.26454491098</v>
      </c>
      <c r="N237" s="150">
        <v>0.94667296935927703</v>
      </c>
      <c r="O237" s="150">
        <v>0.18246605663608401</v>
      </c>
      <c r="P237" s="150">
        <v>4.31846824699945E-4</v>
      </c>
      <c r="Q237" s="150">
        <v>9292.2471035283907</v>
      </c>
      <c r="R237" s="150">
        <v>84.887500000000003</v>
      </c>
      <c r="S237" s="150">
        <v>54228.906953320598</v>
      </c>
      <c r="T237" s="150">
        <v>14.385510234133401</v>
      </c>
      <c r="U237" s="150">
        <v>13.498211488146101</v>
      </c>
      <c r="V237" s="150">
        <v>11.686500000000001</v>
      </c>
      <c r="W237" s="150">
        <v>98.047270585718607</v>
      </c>
      <c r="X237" s="150">
        <v>0.10792798521496801</v>
      </c>
      <c r="Y237" s="150">
        <v>0.206341693321133</v>
      </c>
      <c r="Z237" s="150">
        <v>0.31793935946907498</v>
      </c>
      <c r="AA237" s="150">
        <v>179.70257616206999</v>
      </c>
      <c r="AB237" s="150">
        <v>8.8303637926554792</v>
      </c>
      <c r="AC237" s="150">
        <v>1.63451450765753</v>
      </c>
      <c r="AD237" s="150">
        <v>3.84469657396368</v>
      </c>
      <c r="AE237" s="150">
        <v>1.26757201249587</v>
      </c>
      <c r="AF237" s="150">
        <v>77.95</v>
      </c>
      <c r="AG237" s="150">
        <v>2.0711165296499599E-2</v>
      </c>
      <c r="AH237" s="150">
        <v>9.4849999999999994</v>
      </c>
      <c r="AI237" s="150">
        <v>2.8226369824253399</v>
      </c>
      <c r="AJ237" s="150">
        <v>-56333.474000000002</v>
      </c>
      <c r="AK237" s="150">
        <v>0.65859957820472204</v>
      </c>
      <c r="AL237" s="150">
        <v>14795715.6055</v>
      </c>
      <c r="AM237" s="150">
        <v>1145.8294277</v>
      </c>
    </row>
    <row r="238" spans="1:39" ht="14.5" x14ac:dyDescent="0.35">
      <c r="A238" t="s">
        <v>411</v>
      </c>
      <c r="B238" s="150">
        <v>328272.65000000002</v>
      </c>
      <c r="C238" s="150">
        <v>0.53640021360644297</v>
      </c>
      <c r="D238" s="150">
        <v>362646.5</v>
      </c>
      <c r="E238" s="150">
        <v>1.5960734354977899E-3</v>
      </c>
      <c r="F238" s="150">
        <v>0.72811211404077703</v>
      </c>
      <c r="G238" s="150">
        <v>35.2631578947368</v>
      </c>
      <c r="H238" s="150">
        <v>23.247368421052599</v>
      </c>
      <c r="I238" s="150">
        <v>0</v>
      </c>
      <c r="J238" s="150">
        <v>59.274000000000001</v>
      </c>
      <c r="K238" s="150">
        <v>11095.2274988754</v>
      </c>
      <c r="L238" s="150">
        <v>1241.36329155</v>
      </c>
      <c r="M238" s="150">
        <v>1404.2745053553699</v>
      </c>
      <c r="N238" s="150">
        <v>0.19035320708167</v>
      </c>
      <c r="O238" s="150">
        <v>0.10319747971606601</v>
      </c>
      <c r="P238" s="150">
        <v>1.24969977005117E-2</v>
      </c>
      <c r="Q238" s="150">
        <v>9808.0596606818708</v>
      </c>
      <c r="R238" s="150">
        <v>77.280500000000004</v>
      </c>
      <c r="S238" s="150">
        <v>61840.112259884503</v>
      </c>
      <c r="T238" s="150">
        <v>15.6624245443547</v>
      </c>
      <c r="U238" s="150">
        <v>16.063085662618601</v>
      </c>
      <c r="V238" s="150">
        <v>9.3625000000000007</v>
      </c>
      <c r="W238" s="150">
        <v>132.58886959145499</v>
      </c>
      <c r="X238" s="150">
        <v>0.115394321186369</v>
      </c>
      <c r="Y238" s="150">
        <v>0.15019023946895499</v>
      </c>
      <c r="Z238" s="150">
        <v>0.27801576558638802</v>
      </c>
      <c r="AA238" s="150">
        <v>186.19174706817901</v>
      </c>
      <c r="AB238" s="150">
        <v>5.8752510409654102</v>
      </c>
      <c r="AC238" s="150">
        <v>1.2128715286010201</v>
      </c>
      <c r="AD238" s="150">
        <v>2.9019490195196198</v>
      </c>
      <c r="AE238" s="150">
        <v>1.0380550011143399</v>
      </c>
      <c r="AF238" s="150">
        <v>39.35</v>
      </c>
      <c r="AG238" s="150">
        <v>5.0343427699725399E-2</v>
      </c>
      <c r="AH238" s="150">
        <v>17.768000000000001</v>
      </c>
      <c r="AI238" s="150">
        <v>4.1767541430948398</v>
      </c>
      <c r="AJ238" s="150">
        <v>-987.062000000034</v>
      </c>
      <c r="AK238" s="150">
        <v>0.395264583530406</v>
      </c>
      <c r="AL238" s="150">
        <v>13773208.1285</v>
      </c>
      <c r="AM238" s="150">
        <v>1241.36329155</v>
      </c>
    </row>
    <row r="239" spans="1:39" ht="14.5" x14ac:dyDescent="0.35">
      <c r="A239" t="s">
        <v>412</v>
      </c>
      <c r="B239" s="150">
        <v>316041.34999999998</v>
      </c>
      <c r="C239" s="150">
        <v>0.51754322551724197</v>
      </c>
      <c r="D239" s="150">
        <v>354692.25</v>
      </c>
      <c r="E239" s="150">
        <v>5.3453617719425098E-4</v>
      </c>
      <c r="F239" s="150">
        <v>0.72205605414464202</v>
      </c>
      <c r="G239" s="150">
        <v>31.8</v>
      </c>
      <c r="H239" s="150">
        <v>23.217894736842101</v>
      </c>
      <c r="I239" s="150">
        <v>0</v>
      </c>
      <c r="J239" s="150">
        <v>60.658499999999997</v>
      </c>
      <c r="K239" s="150">
        <v>10894.1225651473</v>
      </c>
      <c r="L239" s="150">
        <v>1107.6936262500001</v>
      </c>
      <c r="M239" s="150">
        <v>1256.3366972582501</v>
      </c>
      <c r="N239" s="150">
        <v>0.20384822138449099</v>
      </c>
      <c r="O239" s="150">
        <v>0.10894956916793</v>
      </c>
      <c r="P239" s="150">
        <v>7.2555825541837198E-3</v>
      </c>
      <c r="Q239" s="150">
        <v>9605.1879685875501</v>
      </c>
      <c r="R239" s="150">
        <v>69.983500000000006</v>
      </c>
      <c r="S239" s="150">
        <v>59882.345374266799</v>
      </c>
      <c r="T239" s="150">
        <v>15.8580236770096</v>
      </c>
      <c r="U239" s="150">
        <v>15.827925528874699</v>
      </c>
      <c r="V239" s="150">
        <v>8.9269999999999996</v>
      </c>
      <c r="W239" s="150">
        <v>124.08352484037199</v>
      </c>
      <c r="X239" s="150">
        <v>0.116747028641669</v>
      </c>
      <c r="Y239" s="150">
        <v>0.14940966889152499</v>
      </c>
      <c r="Z239" s="150">
        <v>0.27904783289707302</v>
      </c>
      <c r="AA239" s="150">
        <v>181.72150243515901</v>
      </c>
      <c r="AB239" s="150">
        <v>6.0775332098806798</v>
      </c>
      <c r="AC239" s="150">
        <v>1.1348811439117601</v>
      </c>
      <c r="AD239" s="150">
        <v>2.6878217289084101</v>
      </c>
      <c r="AE239" s="150">
        <v>1.0404217398756701</v>
      </c>
      <c r="AF239" s="150">
        <v>43.2</v>
      </c>
      <c r="AG239" s="150">
        <v>3.9978706407552703E-2</v>
      </c>
      <c r="AH239" s="150">
        <v>12.971500000000001</v>
      </c>
      <c r="AI239" s="150">
        <v>4.1436646145296701</v>
      </c>
      <c r="AJ239" s="150">
        <v>-15644.599</v>
      </c>
      <c r="AK239" s="150">
        <v>0.42982879004456198</v>
      </c>
      <c r="AL239" s="150">
        <v>12067350.129000001</v>
      </c>
      <c r="AM239" s="150">
        <v>1107.6936262500001</v>
      </c>
    </row>
    <row r="240" spans="1:39" ht="14.5" x14ac:dyDescent="0.35">
      <c r="A240" t="s">
        <v>413</v>
      </c>
      <c r="B240" s="150">
        <v>225384.3</v>
      </c>
      <c r="C240" s="150">
        <v>0.56390582677194701</v>
      </c>
      <c r="D240" s="150">
        <v>246478.65</v>
      </c>
      <c r="E240" s="150">
        <v>7.5570737831369102E-4</v>
      </c>
      <c r="F240" s="150">
        <v>0.68930883302469503</v>
      </c>
      <c r="G240" s="150">
        <v>20.7</v>
      </c>
      <c r="H240" s="150">
        <v>10.1647058823529</v>
      </c>
      <c r="I240" s="150">
        <v>0</v>
      </c>
      <c r="J240" s="150">
        <v>59.601999999999997</v>
      </c>
      <c r="K240" s="150">
        <v>11843.7990793226</v>
      </c>
      <c r="L240" s="150">
        <v>588.89957434999997</v>
      </c>
      <c r="M240" s="150">
        <v>680.964178949239</v>
      </c>
      <c r="N240" s="150">
        <v>0.22960047950321599</v>
      </c>
      <c r="O240" s="150">
        <v>0.13236257181207101</v>
      </c>
      <c r="P240" s="150">
        <v>1.8670007551178001E-3</v>
      </c>
      <c r="Q240" s="150">
        <v>10242.5479226565</v>
      </c>
      <c r="R240" s="150">
        <v>43.581000000000003</v>
      </c>
      <c r="S240" s="150">
        <v>55888.7108487644</v>
      </c>
      <c r="T240" s="150">
        <v>16.939721438241399</v>
      </c>
      <c r="U240" s="150">
        <v>13.512759559211601</v>
      </c>
      <c r="V240" s="150">
        <v>5.3235000000000001</v>
      </c>
      <c r="W240" s="150">
        <v>110.622630665915</v>
      </c>
      <c r="X240" s="150">
        <v>0.11640336667984399</v>
      </c>
      <c r="Y240" s="150">
        <v>0.158162429512128</v>
      </c>
      <c r="Z240" s="150">
        <v>0.28096097490496302</v>
      </c>
      <c r="AA240" s="150">
        <v>226.84062923198101</v>
      </c>
      <c r="AB240" s="150">
        <v>5.8409298217969097</v>
      </c>
      <c r="AC240" s="150">
        <v>1.2791638329814401</v>
      </c>
      <c r="AD240" s="150">
        <v>2.4204346477016601</v>
      </c>
      <c r="AE240" s="150">
        <v>1.1802813403001</v>
      </c>
      <c r="AF240" s="150">
        <v>52.25</v>
      </c>
      <c r="AG240" s="150">
        <v>2.2434422914425999E-2</v>
      </c>
      <c r="AH240" s="150">
        <v>5.5549999999999997</v>
      </c>
      <c r="AI240" s="150">
        <v>4.1141510718931702</v>
      </c>
      <c r="AJ240" s="150">
        <v>-28694.359499999999</v>
      </c>
      <c r="AK240" s="150">
        <v>0.53325258821733101</v>
      </c>
      <c r="AL240" s="150">
        <v>6974808.2364999996</v>
      </c>
      <c r="AM240" s="150">
        <v>588.89957434999997</v>
      </c>
    </row>
    <row r="241" spans="1:39" ht="14.5" x14ac:dyDescent="0.35">
      <c r="A241" t="s">
        <v>414</v>
      </c>
      <c r="B241" s="150">
        <v>294629.90000000002</v>
      </c>
      <c r="C241" s="150">
        <v>0.60959496723838402</v>
      </c>
      <c r="D241" s="150">
        <v>328730.15000000002</v>
      </c>
      <c r="E241" s="150">
        <v>8.5097074890965396E-4</v>
      </c>
      <c r="F241" s="150">
        <v>0.67493573904874105</v>
      </c>
      <c r="G241" s="150">
        <v>26.55</v>
      </c>
      <c r="H241" s="150">
        <v>9.9934999999999992</v>
      </c>
      <c r="I241" s="150">
        <v>0</v>
      </c>
      <c r="J241" s="150">
        <v>60.589500000000001</v>
      </c>
      <c r="K241" s="150">
        <v>11932.5134370783</v>
      </c>
      <c r="L241" s="150">
        <v>660.08920845</v>
      </c>
      <c r="M241" s="150">
        <v>774.73855321729297</v>
      </c>
      <c r="N241" s="150">
        <v>0.28263356363313702</v>
      </c>
      <c r="O241" s="150">
        <v>0.14019698582454501</v>
      </c>
      <c r="P241" s="150">
        <v>1.1347850266465E-3</v>
      </c>
      <c r="Q241" s="150">
        <v>10166.685673238801</v>
      </c>
      <c r="R241" s="150">
        <v>49.3095</v>
      </c>
      <c r="S241" s="150">
        <v>55725.775976231802</v>
      </c>
      <c r="T241" s="150">
        <v>16.188564069803999</v>
      </c>
      <c r="U241" s="150">
        <v>13.3866538587899</v>
      </c>
      <c r="V241" s="150">
        <v>6.1924999999999999</v>
      </c>
      <c r="W241" s="150">
        <v>106.594946863141</v>
      </c>
      <c r="X241" s="150">
        <v>0.11805261800173</v>
      </c>
      <c r="Y241" s="150">
        <v>0.149956936261846</v>
      </c>
      <c r="Z241" s="150">
        <v>0.27822383453411498</v>
      </c>
      <c r="AA241" s="150">
        <v>209.17672677034699</v>
      </c>
      <c r="AB241" s="150">
        <v>6.0996862328019601</v>
      </c>
      <c r="AC241" s="150">
        <v>1.29925342910716</v>
      </c>
      <c r="AD241" s="150">
        <v>2.5656401398367401</v>
      </c>
      <c r="AE241" s="150">
        <v>1.24208757718611</v>
      </c>
      <c r="AF241" s="150">
        <v>74.599999999999994</v>
      </c>
      <c r="AG241" s="150">
        <v>2.5413224438244401E-2</v>
      </c>
      <c r="AH241" s="150">
        <v>4.5469999999999997</v>
      </c>
      <c r="AI241" s="150">
        <v>4.0252094497657396</v>
      </c>
      <c r="AJ241" s="150">
        <v>-29290.9180000001</v>
      </c>
      <c r="AK241" s="150">
        <v>0.51847369190071002</v>
      </c>
      <c r="AL241" s="150">
        <v>7876523.3494999995</v>
      </c>
      <c r="AM241" s="150">
        <v>660.08920845</v>
      </c>
    </row>
    <row r="242" spans="1:39" ht="14.5" x14ac:dyDescent="0.35">
      <c r="A242" t="s">
        <v>415</v>
      </c>
      <c r="B242" s="150">
        <v>388602.47619047598</v>
      </c>
      <c r="C242" s="150">
        <v>0.48673435914117402</v>
      </c>
      <c r="D242" s="150">
        <v>410089.19047619001</v>
      </c>
      <c r="E242" s="150">
        <v>4.7657218613676798E-4</v>
      </c>
      <c r="F242" s="150">
        <v>0.72340243171326202</v>
      </c>
      <c r="G242" s="150">
        <v>52.3333333333333</v>
      </c>
      <c r="H242" s="150">
        <v>42.328571428571401</v>
      </c>
      <c r="I242" s="150">
        <v>0</v>
      </c>
      <c r="J242" s="150">
        <v>72.484761904761896</v>
      </c>
      <c r="K242" s="150">
        <v>10898.004626984201</v>
      </c>
      <c r="L242" s="150">
        <v>1554.0285040952399</v>
      </c>
      <c r="M242" s="150">
        <v>1807.3899486984999</v>
      </c>
      <c r="N242" s="150">
        <v>0.28237762810887701</v>
      </c>
      <c r="O242" s="150">
        <v>0.12822990078987001</v>
      </c>
      <c r="P242" s="150">
        <v>4.6434936100304596E-3</v>
      </c>
      <c r="Q242" s="150">
        <v>9370.3131636262005</v>
      </c>
      <c r="R242" s="150">
        <v>98.28</v>
      </c>
      <c r="S242" s="150">
        <v>60023.520907223297</v>
      </c>
      <c r="T242" s="150">
        <v>14.6088919898444</v>
      </c>
      <c r="U242" s="150">
        <v>15.8122558414249</v>
      </c>
      <c r="V242" s="150">
        <v>12.157619047619001</v>
      </c>
      <c r="W242" s="150">
        <v>127.823424801222</v>
      </c>
      <c r="X242" s="150">
        <v>0.11644920193790501</v>
      </c>
      <c r="Y242" s="150">
        <v>0.156222474910682</v>
      </c>
      <c r="Z242" s="150">
        <v>0.27834067865540302</v>
      </c>
      <c r="AA242" s="150">
        <v>164.85341426286001</v>
      </c>
      <c r="AB242" s="150">
        <v>6.2709476265933102</v>
      </c>
      <c r="AC242" s="150">
        <v>1.32031008982467</v>
      </c>
      <c r="AD242" s="150">
        <v>3.0179946523418102</v>
      </c>
      <c r="AE242" s="150">
        <v>1.0795258094382201</v>
      </c>
      <c r="AF242" s="150">
        <v>63.238095238095198</v>
      </c>
      <c r="AG242" s="150">
        <v>3.9932505867650098E-2</v>
      </c>
      <c r="AH242" s="150">
        <v>13.9047619047619</v>
      </c>
      <c r="AI242" s="150">
        <v>3.9015467353657001</v>
      </c>
      <c r="AJ242" s="150">
        <v>-8658.5728571428899</v>
      </c>
      <c r="AK242" s="150">
        <v>0.41304833675660202</v>
      </c>
      <c r="AL242" s="150">
        <v>16935809.828095201</v>
      </c>
      <c r="AM242" s="150">
        <v>1554.0285040952399</v>
      </c>
    </row>
    <row r="243" spans="1:39" ht="14.5" x14ac:dyDescent="0.35">
      <c r="A243" t="s">
        <v>416</v>
      </c>
      <c r="B243" s="150">
        <v>56856.809523809497</v>
      </c>
      <c r="C243" s="150">
        <v>0.30604374153706598</v>
      </c>
      <c r="D243" s="150">
        <v>118691.428571429</v>
      </c>
      <c r="E243" s="150">
        <v>1.3835668435205799E-3</v>
      </c>
      <c r="F243" s="150">
        <v>0.71849509771081099</v>
      </c>
      <c r="G243" s="150">
        <v>33.15</v>
      </c>
      <c r="H243" s="150">
        <v>23.290952380952401</v>
      </c>
      <c r="I243" s="150">
        <v>0</v>
      </c>
      <c r="J243" s="150">
        <v>16.461428571428598</v>
      </c>
      <c r="K243" s="150">
        <v>10904.657060240201</v>
      </c>
      <c r="L243" s="150">
        <v>1019.18121404762</v>
      </c>
      <c r="M243" s="150">
        <v>1210.3625572696001</v>
      </c>
      <c r="N243" s="150">
        <v>0.35176252060781499</v>
      </c>
      <c r="O243" s="150">
        <v>0.132312957834503</v>
      </c>
      <c r="P243" s="150">
        <v>4.4698577026432004E-3</v>
      </c>
      <c r="Q243" s="150">
        <v>9182.2252387745193</v>
      </c>
      <c r="R243" s="150">
        <v>66.599047619047596</v>
      </c>
      <c r="S243" s="150">
        <v>57029.600823692599</v>
      </c>
      <c r="T243" s="150">
        <v>14.456091178195001</v>
      </c>
      <c r="U243" s="150">
        <v>15.303240068498001</v>
      </c>
      <c r="V243" s="150">
        <v>9.0833333333333304</v>
      </c>
      <c r="W243" s="150">
        <v>112.203436408912</v>
      </c>
      <c r="X243" s="150">
        <v>0.120897048557743</v>
      </c>
      <c r="Y243" s="150">
        <v>0.16505367522287001</v>
      </c>
      <c r="Z243" s="150">
        <v>0.29017146146819001</v>
      </c>
      <c r="AA243" s="150">
        <v>184.095398190694</v>
      </c>
      <c r="AB243" s="150">
        <v>5.8968955508890799</v>
      </c>
      <c r="AC243" s="150">
        <v>1.3175319187707699</v>
      </c>
      <c r="AD243" s="150">
        <v>2.9145618373679398</v>
      </c>
      <c r="AE243" s="150">
        <v>1.1121774312144701</v>
      </c>
      <c r="AF243" s="150">
        <v>37.6666666666667</v>
      </c>
      <c r="AG243" s="150">
        <v>5.6605200738293698E-2</v>
      </c>
      <c r="AH243" s="150">
        <v>14.7957142857143</v>
      </c>
      <c r="AI243" s="150">
        <v>3.7105427888971301</v>
      </c>
      <c r="AJ243" s="150">
        <v>-17597.210952380901</v>
      </c>
      <c r="AK243" s="150">
        <v>0.44328716116704098</v>
      </c>
      <c r="AL243" s="150">
        <v>11113821.6214286</v>
      </c>
      <c r="AM243" s="150">
        <v>1019.18121404762</v>
      </c>
    </row>
    <row r="244" spans="1:39" ht="14.5" x14ac:dyDescent="0.35">
      <c r="A244" t="s">
        <v>417</v>
      </c>
      <c r="B244" s="150">
        <v>-50702.611111111102</v>
      </c>
      <c r="C244" s="150">
        <v>0.35865501876695899</v>
      </c>
      <c r="D244" s="150">
        <v>44788.722222222197</v>
      </c>
      <c r="E244" s="150">
        <v>8.0615426819258696E-3</v>
      </c>
      <c r="F244" s="150">
        <v>0.72301074595955195</v>
      </c>
      <c r="G244" s="150">
        <v>44.4</v>
      </c>
      <c r="H244" s="150">
        <v>25.71</v>
      </c>
      <c r="I244" s="150">
        <v>0</v>
      </c>
      <c r="J244" s="150">
        <v>55.421500000000002</v>
      </c>
      <c r="K244" s="150">
        <v>11600.4237768042</v>
      </c>
      <c r="L244" s="150">
        <v>1279.0706206499999</v>
      </c>
      <c r="M244" s="150">
        <v>1531.21621129291</v>
      </c>
      <c r="N244" s="150">
        <v>0.40508193827225603</v>
      </c>
      <c r="O244" s="150">
        <v>0.140586920101893</v>
      </c>
      <c r="P244" s="150">
        <v>5.7615966476150899E-4</v>
      </c>
      <c r="Q244" s="150">
        <v>9690.1803485161909</v>
      </c>
      <c r="R244" s="150">
        <v>83.869</v>
      </c>
      <c r="S244" s="150">
        <v>56117.000655784599</v>
      </c>
      <c r="T244" s="150">
        <v>15.3811300957446</v>
      </c>
      <c r="U244" s="150">
        <v>15.250815207645299</v>
      </c>
      <c r="V244" s="150">
        <v>10.212</v>
      </c>
      <c r="W244" s="150">
        <v>125.25172548472401</v>
      </c>
      <c r="X244" s="150">
        <v>0.10872358801828499</v>
      </c>
      <c r="Y244" s="150">
        <v>0.175949429955016</v>
      </c>
      <c r="Z244" s="150">
        <v>0.30953340065875501</v>
      </c>
      <c r="AA244" s="150">
        <v>175.42991479701899</v>
      </c>
      <c r="AB244" s="150">
        <v>7.3873093435567299</v>
      </c>
      <c r="AC244" s="150">
        <v>1.53246790537341</v>
      </c>
      <c r="AD244" s="150">
        <v>3.2076290252677002</v>
      </c>
      <c r="AE244" s="150">
        <v>1.2873477365481101</v>
      </c>
      <c r="AF244" s="150">
        <v>116.6</v>
      </c>
      <c r="AG244" s="150">
        <v>1.2691796413120101E-2</v>
      </c>
      <c r="AH244" s="150">
        <v>7.4160000000000004</v>
      </c>
      <c r="AI244" s="150">
        <v>3.2531531805966498</v>
      </c>
      <c r="AJ244" s="150">
        <v>-26112.5515000001</v>
      </c>
      <c r="AK244" s="150">
        <v>0.48487419171442198</v>
      </c>
      <c r="AL244" s="150">
        <v>14837761.24</v>
      </c>
      <c r="AM244" s="150">
        <v>1279.0706206499999</v>
      </c>
    </row>
    <row r="245" spans="1:39" ht="14.5" x14ac:dyDescent="0.35">
      <c r="A245" t="s">
        <v>418</v>
      </c>
      <c r="B245" s="150">
        <v>69989</v>
      </c>
      <c r="C245" s="150">
        <v>0.46940419052888099</v>
      </c>
      <c r="D245" s="150">
        <v>189376.33333333299</v>
      </c>
      <c r="E245" s="150">
        <v>2.8435835105990901E-3</v>
      </c>
      <c r="F245" s="150">
        <v>0.68574166948471904</v>
      </c>
      <c r="G245" s="150">
        <v>42.684210526315802</v>
      </c>
      <c r="H245" s="150">
        <v>30.108000000000001</v>
      </c>
      <c r="I245" s="150">
        <v>0</v>
      </c>
      <c r="J245" s="150">
        <v>30.974499999999999</v>
      </c>
      <c r="K245" s="150">
        <v>12017.416003677799</v>
      </c>
      <c r="L245" s="150">
        <v>1147.70010215</v>
      </c>
      <c r="M245" s="150">
        <v>1404.99238833965</v>
      </c>
      <c r="N245" s="150">
        <v>0.429814985879933</v>
      </c>
      <c r="O245" s="150">
        <v>0.153463062885552</v>
      </c>
      <c r="P245" s="150">
        <v>9.2090769010131496E-4</v>
      </c>
      <c r="Q245" s="150">
        <v>9816.7005668259499</v>
      </c>
      <c r="R245" s="150">
        <v>78.257999999999996</v>
      </c>
      <c r="S245" s="150">
        <v>54744.3612985254</v>
      </c>
      <c r="T245" s="150">
        <v>14.2439111656316</v>
      </c>
      <c r="U245" s="150">
        <v>14.665594599274201</v>
      </c>
      <c r="V245" s="150">
        <v>9.8970000000000002</v>
      </c>
      <c r="W245" s="150">
        <v>115.96444398807699</v>
      </c>
      <c r="X245" s="150">
        <v>0.11268991934299299</v>
      </c>
      <c r="Y245" s="150">
        <v>0.19163618984849001</v>
      </c>
      <c r="Z245" s="150">
        <v>0.30959485544924298</v>
      </c>
      <c r="AA245" s="150">
        <v>176.13995992620301</v>
      </c>
      <c r="AB245" s="150">
        <v>7.7940673074758902</v>
      </c>
      <c r="AC245" s="150">
        <v>1.6223660458008</v>
      </c>
      <c r="AD245" s="150">
        <v>3.3518429815412198</v>
      </c>
      <c r="AE245" s="150">
        <v>1.40571618386395</v>
      </c>
      <c r="AF245" s="150">
        <v>122.7</v>
      </c>
      <c r="AG245" s="150">
        <v>2.1083075782894801E-2</v>
      </c>
      <c r="AH245" s="150">
        <v>6.3025000000000002</v>
      </c>
      <c r="AI245" s="150">
        <v>3.2378360579635399</v>
      </c>
      <c r="AJ245" s="150">
        <v>-15645.8055000001</v>
      </c>
      <c r="AK245" s="150">
        <v>0.46319422169579699</v>
      </c>
      <c r="AL245" s="150">
        <v>13792389.574999999</v>
      </c>
      <c r="AM245" s="150">
        <v>1147.70010215</v>
      </c>
    </row>
    <row r="246" spans="1:39" ht="14.5" x14ac:dyDescent="0.35">
      <c r="A246" t="s">
        <v>419</v>
      </c>
      <c r="B246" s="150">
        <v>98397.85</v>
      </c>
      <c r="C246" s="150">
        <v>0.376987339174708</v>
      </c>
      <c r="D246" s="150">
        <v>159851.35</v>
      </c>
      <c r="E246" s="150">
        <v>6.6960186117402199E-3</v>
      </c>
      <c r="F246" s="150">
        <v>0.68952306749921</v>
      </c>
      <c r="G246" s="150">
        <v>40.578947368421098</v>
      </c>
      <c r="H246" s="150">
        <v>23.630500000000001</v>
      </c>
      <c r="I246" s="150">
        <v>0</v>
      </c>
      <c r="J246" s="150">
        <v>11.214499999999999</v>
      </c>
      <c r="K246" s="150">
        <v>11760.897969228599</v>
      </c>
      <c r="L246" s="150">
        <v>916.89690670000005</v>
      </c>
      <c r="M246" s="150">
        <v>1089.4955400904801</v>
      </c>
      <c r="N246" s="150">
        <v>0.37901774115560999</v>
      </c>
      <c r="O246" s="150">
        <v>0.14255312766887299</v>
      </c>
      <c r="P246" s="150">
        <v>1.0574849177861199E-3</v>
      </c>
      <c r="Q246" s="150">
        <v>9897.7284175982004</v>
      </c>
      <c r="R246" s="150">
        <v>62.638500000000001</v>
      </c>
      <c r="S246" s="150">
        <v>55638.120947979303</v>
      </c>
      <c r="T246" s="150">
        <v>14.9564564924128</v>
      </c>
      <c r="U246" s="150">
        <v>14.637912892230799</v>
      </c>
      <c r="V246" s="150">
        <v>8.6504999999999992</v>
      </c>
      <c r="W246" s="150">
        <v>105.993515600254</v>
      </c>
      <c r="X246" s="150">
        <v>0.111604808130199</v>
      </c>
      <c r="Y246" s="150">
        <v>0.18186934631952201</v>
      </c>
      <c r="Z246" s="150">
        <v>0.298327980193549</v>
      </c>
      <c r="AA246" s="150">
        <v>181.22184597397299</v>
      </c>
      <c r="AB246" s="150">
        <v>7.4365349185356999</v>
      </c>
      <c r="AC246" s="150">
        <v>1.46758907209391</v>
      </c>
      <c r="AD246" s="150">
        <v>2.94348602792159</v>
      </c>
      <c r="AE246" s="150">
        <v>1.3970101463567799</v>
      </c>
      <c r="AF246" s="150">
        <v>93.65</v>
      </c>
      <c r="AG246" s="150">
        <v>1.33896498185929E-2</v>
      </c>
      <c r="AH246" s="150">
        <v>5.9029999999999996</v>
      </c>
      <c r="AI246" s="150">
        <v>3.71751190767257</v>
      </c>
      <c r="AJ246" s="150">
        <v>-47658.881500000003</v>
      </c>
      <c r="AK246" s="150">
        <v>0.44402786704022101</v>
      </c>
      <c r="AL246" s="150">
        <v>10783530.968</v>
      </c>
      <c r="AM246" s="150">
        <v>916.89690670000005</v>
      </c>
    </row>
    <row r="247" spans="1:39" ht="14.5" x14ac:dyDescent="0.35">
      <c r="A247" t="s">
        <v>420</v>
      </c>
      <c r="B247" s="150">
        <v>585033.78947368404</v>
      </c>
      <c r="C247" s="150">
        <v>0.378411648670954</v>
      </c>
      <c r="D247" s="150">
        <v>495270</v>
      </c>
      <c r="E247" s="150">
        <v>4.9824310272141804E-3</v>
      </c>
      <c r="F247" s="150">
        <v>0.699438050829288</v>
      </c>
      <c r="G247" s="150">
        <v>66.263157894736807</v>
      </c>
      <c r="H247" s="150">
        <v>41.421500000000002</v>
      </c>
      <c r="I247" s="150">
        <v>0</v>
      </c>
      <c r="J247" s="150">
        <v>5.8490000000000197</v>
      </c>
      <c r="K247" s="150">
        <v>11580.2441456017</v>
      </c>
      <c r="L247" s="150">
        <v>1819.33678065</v>
      </c>
      <c r="M247" s="150">
        <v>2219.4376968625002</v>
      </c>
      <c r="N247" s="150">
        <v>0.44763613120548101</v>
      </c>
      <c r="O247" s="150">
        <v>0.15658278353402</v>
      </c>
      <c r="P247" s="150">
        <v>3.8603008660610901E-3</v>
      </c>
      <c r="Q247" s="150">
        <v>9492.6584930873305</v>
      </c>
      <c r="R247" s="150">
        <v>126.3075</v>
      </c>
      <c r="S247" s="150">
        <v>53587.901494368904</v>
      </c>
      <c r="T247" s="150">
        <v>13.5724323575401</v>
      </c>
      <c r="U247" s="150">
        <v>14.404028111157301</v>
      </c>
      <c r="V247" s="150">
        <v>15.0535</v>
      </c>
      <c r="W247" s="150">
        <v>120.85805830205599</v>
      </c>
      <c r="X247" s="150">
        <v>0.11020608315479</v>
      </c>
      <c r="Y247" s="150">
        <v>0.20031413449514199</v>
      </c>
      <c r="Z247" s="150">
        <v>0.314678196756351</v>
      </c>
      <c r="AA247" s="150">
        <v>177.83969600416901</v>
      </c>
      <c r="AB247" s="150">
        <v>6.6943093129569</v>
      </c>
      <c r="AC247" s="150">
        <v>1.5008229106880799</v>
      </c>
      <c r="AD247" s="150">
        <v>3.1068070173323901</v>
      </c>
      <c r="AE247" s="150">
        <v>1.2920509426315601</v>
      </c>
      <c r="AF247" s="150">
        <v>190.25</v>
      </c>
      <c r="AG247" s="150">
        <v>2.04517502324498E-2</v>
      </c>
      <c r="AH247" s="150">
        <v>7.1779999999999999</v>
      </c>
      <c r="AI247" s="150">
        <v>3.3004730748768298</v>
      </c>
      <c r="AJ247" s="150">
        <v>-50026.799999999901</v>
      </c>
      <c r="AK247" s="150">
        <v>0.48611181861289998</v>
      </c>
      <c r="AL247" s="150">
        <v>21068364.103</v>
      </c>
      <c r="AM247" s="150">
        <v>1819.33678065</v>
      </c>
    </row>
    <row r="248" spans="1:39" ht="14.5" x14ac:dyDescent="0.35">
      <c r="A248" t="s">
        <v>421</v>
      </c>
      <c r="B248" s="150">
        <v>246212.6</v>
      </c>
      <c r="C248" s="150">
        <v>0.41597209345997699</v>
      </c>
      <c r="D248" s="150">
        <v>385530.2</v>
      </c>
      <c r="E248" s="150">
        <v>3.2464133457652498E-3</v>
      </c>
      <c r="F248" s="150">
        <v>0.68436352459845595</v>
      </c>
      <c r="G248" s="150">
        <v>23.7222222222222</v>
      </c>
      <c r="H248" s="150">
        <v>23.274000000000001</v>
      </c>
      <c r="I248" s="150">
        <v>0</v>
      </c>
      <c r="J248" s="150">
        <v>-5.8704999999999803</v>
      </c>
      <c r="K248" s="150">
        <v>11734.552316691799</v>
      </c>
      <c r="L248" s="150">
        <v>1089.6509051999999</v>
      </c>
      <c r="M248" s="150">
        <v>1387.83292156064</v>
      </c>
      <c r="N248" s="150">
        <v>0.56698053574011698</v>
      </c>
      <c r="O248" s="150">
        <v>0.171243503455587</v>
      </c>
      <c r="P248" s="150">
        <v>2.2754577986101999E-3</v>
      </c>
      <c r="Q248" s="150">
        <v>9213.3320627826506</v>
      </c>
      <c r="R248" s="150">
        <v>77.245000000000005</v>
      </c>
      <c r="S248" s="150">
        <v>53902.222467473599</v>
      </c>
      <c r="T248" s="150">
        <v>13.5859926208816</v>
      </c>
      <c r="U248" s="150">
        <v>14.106426373228</v>
      </c>
      <c r="V248" s="150">
        <v>10.954000000000001</v>
      </c>
      <c r="W248" s="150">
        <v>99.475160233704599</v>
      </c>
      <c r="X248" s="150">
        <v>0.113332816310458</v>
      </c>
      <c r="Y248" s="150">
        <v>0.188195594290199</v>
      </c>
      <c r="Z248" s="150">
        <v>0.30656849731882302</v>
      </c>
      <c r="AA248" s="150">
        <v>205.79696573448999</v>
      </c>
      <c r="AB248" s="150">
        <v>5.9574331612684901</v>
      </c>
      <c r="AC248" s="150">
        <v>1.4322877266726399</v>
      </c>
      <c r="AD248" s="150">
        <v>2.9229851656779098</v>
      </c>
      <c r="AE248" s="150">
        <v>1.2909836219472</v>
      </c>
      <c r="AF248" s="150">
        <v>80.099999999999994</v>
      </c>
      <c r="AG248" s="150">
        <v>8.7318633341148897E-3</v>
      </c>
      <c r="AH248" s="150">
        <v>8.0184999999999995</v>
      </c>
      <c r="AI248" s="150">
        <v>3.22444796340901</v>
      </c>
      <c r="AJ248" s="150">
        <v>-29086.494999999999</v>
      </c>
      <c r="AK248" s="150">
        <v>0.55266171069972303</v>
      </c>
      <c r="AL248" s="150">
        <v>12786565.554</v>
      </c>
      <c r="AM248" s="150">
        <v>1089.6509051999999</v>
      </c>
    </row>
    <row r="249" spans="1:39" ht="14.5" x14ac:dyDescent="0.35">
      <c r="A249" t="s">
        <v>422</v>
      </c>
      <c r="B249" s="150">
        <v>365585.66666666698</v>
      </c>
      <c r="C249" s="150">
        <v>0.332788555436694</v>
      </c>
      <c r="D249" s="150">
        <v>402750.90476190503</v>
      </c>
      <c r="E249" s="150">
        <v>3.4246999631788E-3</v>
      </c>
      <c r="F249" s="150">
        <v>0.74063488182295401</v>
      </c>
      <c r="G249" s="150">
        <v>52.8</v>
      </c>
      <c r="H249" s="150">
        <v>59.785714285714299</v>
      </c>
      <c r="I249" s="150">
        <v>0</v>
      </c>
      <c r="J249" s="150">
        <v>57.572857142857004</v>
      </c>
      <c r="K249" s="150">
        <v>10574.564346016999</v>
      </c>
      <c r="L249" s="150">
        <v>2616.5419756190499</v>
      </c>
      <c r="M249" s="150">
        <v>3136.1404621511101</v>
      </c>
      <c r="N249" s="150">
        <v>0.387241951059067</v>
      </c>
      <c r="O249" s="150">
        <v>0.137966733585942</v>
      </c>
      <c r="P249" s="150">
        <v>1.49689415532863E-2</v>
      </c>
      <c r="Q249" s="150">
        <v>8822.5613039856598</v>
      </c>
      <c r="R249" s="150">
        <v>155.45619047619101</v>
      </c>
      <c r="S249" s="150">
        <v>61822.250555967403</v>
      </c>
      <c r="T249" s="150">
        <v>14.089101814015899</v>
      </c>
      <c r="U249" s="150">
        <v>16.8313784584847</v>
      </c>
      <c r="V249" s="150">
        <v>17.4428571428571</v>
      </c>
      <c r="W249" s="150">
        <v>150.00650146874099</v>
      </c>
      <c r="X249" s="150">
        <v>0.11221350360222999</v>
      </c>
      <c r="Y249" s="150">
        <v>0.16456210870829199</v>
      </c>
      <c r="Z249" s="150">
        <v>0.28455026707433301</v>
      </c>
      <c r="AA249" s="150">
        <v>160.707985728647</v>
      </c>
      <c r="AB249" s="150">
        <v>6.03361684745897</v>
      </c>
      <c r="AC249" s="150">
        <v>1.3426975704499999</v>
      </c>
      <c r="AD249" s="150">
        <v>2.7580815318935601</v>
      </c>
      <c r="AE249" s="150">
        <v>1.3092330823920799</v>
      </c>
      <c r="AF249" s="150">
        <v>83.476190476190496</v>
      </c>
      <c r="AG249" s="150">
        <v>2.3699248413374799E-2</v>
      </c>
      <c r="AH249" s="150">
        <v>18.550952380952399</v>
      </c>
      <c r="AI249" s="150">
        <v>3.4684902600215102</v>
      </c>
      <c r="AJ249" s="150">
        <v>-10517.8623809523</v>
      </c>
      <c r="AK249" s="150">
        <v>0.44907548920436002</v>
      </c>
      <c r="AL249" s="150">
        <v>27668791.485238101</v>
      </c>
      <c r="AM249" s="150">
        <v>2616.5419756190499</v>
      </c>
    </row>
    <row r="250" spans="1:39" ht="14.5" x14ac:dyDescent="0.35">
      <c r="A250" t="s">
        <v>423</v>
      </c>
      <c r="B250" s="150">
        <v>1982729.85</v>
      </c>
      <c r="C250" s="150">
        <v>0.31082657870597502</v>
      </c>
      <c r="D250" s="150">
        <v>2019530.35</v>
      </c>
      <c r="E250" s="150">
        <v>2.1445816028208501E-3</v>
      </c>
      <c r="F250" s="150">
        <v>0.75415709008888199</v>
      </c>
      <c r="G250" s="150">
        <v>144.05000000000001</v>
      </c>
      <c r="H250" s="150">
        <v>289.63099999999997</v>
      </c>
      <c r="I250" s="150">
        <v>0.15</v>
      </c>
      <c r="J250" s="150">
        <v>-48.32</v>
      </c>
      <c r="K250" s="150">
        <v>11661.295106206</v>
      </c>
      <c r="L250" s="150">
        <v>6754.3388336500002</v>
      </c>
      <c r="M250" s="150">
        <v>8415.0243946143091</v>
      </c>
      <c r="N250" s="150">
        <v>0.42457441607949398</v>
      </c>
      <c r="O250" s="150">
        <v>0.15164035729112399</v>
      </c>
      <c r="P250" s="150">
        <v>4.4070157728398097E-2</v>
      </c>
      <c r="Q250" s="150">
        <v>9359.9655441177092</v>
      </c>
      <c r="R250" s="150">
        <v>412.69650000000001</v>
      </c>
      <c r="S250" s="150">
        <v>66769.771453113804</v>
      </c>
      <c r="T250" s="150">
        <v>13.9769782394568</v>
      </c>
      <c r="U250" s="150">
        <v>16.366358410236099</v>
      </c>
      <c r="V250" s="150">
        <v>41.191000000000003</v>
      </c>
      <c r="W250" s="150">
        <v>163.97608297079501</v>
      </c>
      <c r="X250" s="150">
        <v>0.11995199406375701</v>
      </c>
      <c r="Y250" s="150">
        <v>0.14823976390024399</v>
      </c>
      <c r="Z250" s="150">
        <v>0.276216287485678</v>
      </c>
      <c r="AA250" s="150">
        <v>155.323093175808</v>
      </c>
      <c r="AB250" s="150">
        <v>6.2163898511378504</v>
      </c>
      <c r="AC250" s="150">
        <v>1.2547639215834301</v>
      </c>
      <c r="AD250" s="150">
        <v>3.2646579002402798</v>
      </c>
      <c r="AE250" s="150">
        <v>0.88559711373420502</v>
      </c>
      <c r="AF250" s="150">
        <v>29.85</v>
      </c>
      <c r="AG250" s="150">
        <v>9.0805124577640103E-2</v>
      </c>
      <c r="AH250" s="150">
        <v>117.20650000000001</v>
      </c>
      <c r="AI250" s="150">
        <v>3.4917429288167798</v>
      </c>
      <c r="AJ250" s="150">
        <v>157689.538999999</v>
      </c>
      <c r="AK250" s="150">
        <v>0.46785128625290701</v>
      </c>
      <c r="AL250" s="150">
        <v>78764338.386500001</v>
      </c>
      <c r="AM250" s="150">
        <v>6754.3388336500002</v>
      </c>
    </row>
    <row r="251" spans="1:39" ht="14.5" x14ac:dyDescent="0.35">
      <c r="A251" t="s">
        <v>424</v>
      </c>
      <c r="B251" s="150">
        <v>1402319.4</v>
      </c>
      <c r="C251" s="150">
        <v>0.36685555146895299</v>
      </c>
      <c r="D251" s="150">
        <v>1437731.6</v>
      </c>
      <c r="E251" s="150">
        <v>3.0043980567935201E-3</v>
      </c>
      <c r="F251" s="150">
        <v>0.81989202911401704</v>
      </c>
      <c r="G251" s="150">
        <v>163</v>
      </c>
      <c r="H251" s="150">
        <v>145.5155</v>
      </c>
      <c r="I251" s="150">
        <v>0</v>
      </c>
      <c r="J251" s="150">
        <v>-30.86</v>
      </c>
      <c r="K251" s="150">
        <v>12274.6604768773</v>
      </c>
      <c r="L251" s="150">
        <v>8906.88042675</v>
      </c>
      <c r="M251" s="150">
        <v>10648.9154720509</v>
      </c>
      <c r="N251" s="150">
        <v>0.17958996947977099</v>
      </c>
      <c r="O251" s="150">
        <v>0.12831649971044101</v>
      </c>
      <c r="P251" s="150">
        <v>4.4839806286220599E-2</v>
      </c>
      <c r="Q251" s="150">
        <v>10266.673017871601</v>
      </c>
      <c r="R251" s="150">
        <v>522.27549999999997</v>
      </c>
      <c r="S251" s="150">
        <v>74350.188008053199</v>
      </c>
      <c r="T251" s="150">
        <v>14.016453002294799</v>
      </c>
      <c r="U251" s="150">
        <v>17.0539886070666</v>
      </c>
      <c r="V251" s="150">
        <v>49.139499999999998</v>
      </c>
      <c r="W251" s="150">
        <v>181.25704223180901</v>
      </c>
      <c r="X251" s="150">
        <v>0.11636159115797801</v>
      </c>
      <c r="Y251" s="150">
        <v>0.15182767286688301</v>
      </c>
      <c r="Z251" s="150">
        <v>0.27473217409476303</v>
      </c>
      <c r="AA251" s="150">
        <v>148.930387121411</v>
      </c>
      <c r="AB251" s="150">
        <v>6.7040594505042099</v>
      </c>
      <c r="AC251" s="150">
        <v>1.29991687593523</v>
      </c>
      <c r="AD251" s="150">
        <v>3.5147146330340302</v>
      </c>
      <c r="AE251" s="150">
        <v>0.90331428158143001</v>
      </c>
      <c r="AF251" s="150">
        <v>34.4</v>
      </c>
      <c r="AG251" s="150">
        <v>7.7159811649507401E-2</v>
      </c>
      <c r="AH251" s="150">
        <v>142.072</v>
      </c>
      <c r="AI251" s="150">
        <v>4.1212126013077697</v>
      </c>
      <c r="AJ251" s="150">
        <v>89962.892499999594</v>
      </c>
      <c r="AK251" s="150">
        <v>0.39325309934708602</v>
      </c>
      <c r="AL251" s="150">
        <v>109328933.14650001</v>
      </c>
      <c r="AM251" s="150">
        <v>8906.88042675</v>
      </c>
    </row>
    <row r="252" spans="1:39" ht="14.5" x14ac:dyDescent="0.35">
      <c r="A252" t="s">
        <v>425</v>
      </c>
      <c r="B252" s="150">
        <v>430240.45</v>
      </c>
      <c r="C252" s="150">
        <v>0.420569251029143</v>
      </c>
      <c r="D252" s="150">
        <v>484616.6</v>
      </c>
      <c r="E252" s="150">
        <v>7.5668280521640702E-3</v>
      </c>
      <c r="F252" s="150">
        <v>0.70407746614175604</v>
      </c>
      <c r="G252" s="150">
        <v>55</v>
      </c>
      <c r="H252" s="150">
        <v>31.215238095238099</v>
      </c>
      <c r="I252" s="150">
        <v>0</v>
      </c>
      <c r="J252" s="150">
        <v>45.531428571428499</v>
      </c>
      <c r="K252" s="150">
        <v>11235.836004399</v>
      </c>
      <c r="L252" s="150">
        <v>1416.3842381904799</v>
      </c>
      <c r="M252" s="150">
        <v>1674.19359348733</v>
      </c>
      <c r="N252" s="150">
        <v>0.338301415092985</v>
      </c>
      <c r="O252" s="150">
        <v>0.13696927800046699</v>
      </c>
      <c r="P252" s="150">
        <v>2.24548729346711E-3</v>
      </c>
      <c r="Q252" s="150">
        <v>9505.6277132052401</v>
      </c>
      <c r="R252" s="150">
        <v>91.954761904761895</v>
      </c>
      <c r="S252" s="150">
        <v>57933.319002615201</v>
      </c>
      <c r="T252" s="150">
        <v>14.782631210999201</v>
      </c>
      <c r="U252" s="150">
        <v>15.4030548157738</v>
      </c>
      <c r="V252" s="150">
        <v>12.712380952381</v>
      </c>
      <c r="W252" s="150">
        <v>111.417699288283</v>
      </c>
      <c r="X252" s="150">
        <v>0.112816114364507</v>
      </c>
      <c r="Y252" s="150">
        <v>0.17450709107871501</v>
      </c>
      <c r="Z252" s="150">
        <v>0.29340256429794298</v>
      </c>
      <c r="AA252" s="150">
        <v>177.44552702742601</v>
      </c>
      <c r="AB252" s="150">
        <v>6.0034915702151102</v>
      </c>
      <c r="AC252" s="150">
        <v>1.3353533984393899</v>
      </c>
      <c r="AD252" s="150">
        <v>2.8396625338767798</v>
      </c>
      <c r="AE252" s="150">
        <v>1.09777528733664</v>
      </c>
      <c r="AF252" s="150">
        <v>75.523809523809504</v>
      </c>
      <c r="AG252" s="150">
        <v>2.7186711997878601E-2</v>
      </c>
      <c r="AH252" s="150">
        <v>11.169523809523801</v>
      </c>
      <c r="AI252" s="150">
        <v>3.7006517066614899</v>
      </c>
      <c r="AJ252" s="150">
        <v>-15592.587142857001</v>
      </c>
      <c r="AK252" s="150">
        <v>0.43497560618133602</v>
      </c>
      <c r="AL252" s="150">
        <v>15914261.019523799</v>
      </c>
      <c r="AM252" s="150">
        <v>1416.3842381904799</v>
      </c>
    </row>
    <row r="253" spans="1:39" ht="14.5" x14ac:dyDescent="0.35">
      <c r="A253" t="s">
        <v>426</v>
      </c>
      <c r="B253" s="150">
        <v>547337.66666666698</v>
      </c>
      <c r="C253" s="150">
        <v>0.52580242702805502</v>
      </c>
      <c r="D253" s="150">
        <v>758387.83333333302</v>
      </c>
      <c r="E253" s="150">
        <v>6.5201138951792399E-3</v>
      </c>
      <c r="F253" s="150">
        <v>0.64082892665772595</v>
      </c>
      <c r="G253" s="150">
        <v>5.6666666666666696</v>
      </c>
      <c r="H253" s="150">
        <v>38.433333333333302</v>
      </c>
      <c r="I253" s="150">
        <v>5.4850000000000003</v>
      </c>
      <c r="J253" s="150">
        <v>-27.92</v>
      </c>
      <c r="K253" s="150">
        <v>15010.8419631053</v>
      </c>
      <c r="L253" s="150">
        <v>703.28161599999999</v>
      </c>
      <c r="M253" s="150">
        <v>985.49766000484396</v>
      </c>
      <c r="N253" s="150">
        <v>0.99728100148907295</v>
      </c>
      <c r="O253" s="150">
        <v>0.171071792716011</v>
      </c>
      <c r="P253" s="150">
        <v>1.8492900573701301E-2</v>
      </c>
      <c r="Q253" s="150">
        <v>10712.201176897201</v>
      </c>
      <c r="R253" s="150">
        <v>56.906666666666702</v>
      </c>
      <c r="S253" s="150">
        <v>57096.071198453603</v>
      </c>
      <c r="T253" s="150">
        <v>13.964386129334599</v>
      </c>
      <c r="U253" s="150">
        <v>12.3585101218369</v>
      </c>
      <c r="V253" s="150">
        <v>8.3416666666666703</v>
      </c>
      <c r="W253" s="150">
        <v>84.3094844355644</v>
      </c>
      <c r="X253" s="150">
        <v>0.114319397963052</v>
      </c>
      <c r="Y253" s="150">
        <v>0.19933685860459699</v>
      </c>
      <c r="Z253" s="150">
        <v>0.31899894622571601</v>
      </c>
      <c r="AA253" s="150">
        <v>265.86362524795499</v>
      </c>
      <c r="AB253" s="150">
        <v>6.1619474498646003</v>
      </c>
      <c r="AC253" s="150">
        <v>1.08166850289964</v>
      </c>
      <c r="AD253" s="150">
        <v>2.7272987764983601</v>
      </c>
      <c r="AE253" s="150">
        <v>0.82959847372568096</v>
      </c>
      <c r="AF253" s="150">
        <v>9.1666666666666696</v>
      </c>
      <c r="AG253" s="150">
        <v>2.88822484040266E-2</v>
      </c>
      <c r="AH253" s="150">
        <v>37.99</v>
      </c>
      <c r="AI253" s="150">
        <v>3.1057664846443398</v>
      </c>
      <c r="AJ253" s="150">
        <v>-13146.49</v>
      </c>
      <c r="AK253" s="150">
        <v>0.62703267869233703</v>
      </c>
      <c r="AL253" s="150">
        <v>10556849.1933333</v>
      </c>
      <c r="AM253" s="150">
        <v>703.28161599999999</v>
      </c>
    </row>
    <row r="254" spans="1:39" ht="14.5" x14ac:dyDescent="0.35">
      <c r="A254" t="s">
        <v>427</v>
      </c>
      <c r="B254" s="150">
        <v>907333.75</v>
      </c>
      <c r="C254" s="150">
        <v>0.51243932212919197</v>
      </c>
      <c r="D254" s="150">
        <v>984566.65</v>
      </c>
      <c r="E254" s="150">
        <v>2.2909411799415902E-3</v>
      </c>
      <c r="F254" s="150">
        <v>0.71860702310204105</v>
      </c>
      <c r="G254" s="150">
        <v>68.052631578947398</v>
      </c>
      <c r="H254" s="150">
        <v>30.855499999999999</v>
      </c>
      <c r="I254" s="150">
        <v>0</v>
      </c>
      <c r="J254" s="150">
        <v>60.911499999999997</v>
      </c>
      <c r="K254" s="150">
        <v>10927.989506588199</v>
      </c>
      <c r="L254" s="150">
        <v>1874.4409523500001</v>
      </c>
      <c r="M254" s="150">
        <v>2165.77755838246</v>
      </c>
      <c r="N254" s="150">
        <v>0.248806748574984</v>
      </c>
      <c r="O254" s="150">
        <v>0.12085081315365</v>
      </c>
      <c r="P254" s="150">
        <v>5.3087039031688597E-3</v>
      </c>
      <c r="Q254" s="150">
        <v>9457.9754872419508</v>
      </c>
      <c r="R254" s="150">
        <v>114.066</v>
      </c>
      <c r="S254" s="150">
        <v>62077.166631599299</v>
      </c>
      <c r="T254" s="150">
        <v>15.6383146599337</v>
      </c>
      <c r="U254" s="150">
        <v>16.432950680746199</v>
      </c>
      <c r="V254" s="150">
        <v>13.335000000000001</v>
      </c>
      <c r="W254" s="150">
        <v>140.56550073865799</v>
      </c>
      <c r="X254" s="150">
        <v>0.11149166068976001</v>
      </c>
      <c r="Y254" s="150">
        <v>0.16710026665073599</v>
      </c>
      <c r="Z254" s="150">
        <v>0.283393402596059</v>
      </c>
      <c r="AA254" s="150">
        <v>166.09317546636001</v>
      </c>
      <c r="AB254" s="150">
        <v>6.3444526379167403</v>
      </c>
      <c r="AC254" s="150">
        <v>1.29511175775945</v>
      </c>
      <c r="AD254" s="150">
        <v>2.8560722088022801</v>
      </c>
      <c r="AE254" s="150">
        <v>1.10707825211949</v>
      </c>
      <c r="AF254" s="150">
        <v>67.05</v>
      </c>
      <c r="AG254" s="150">
        <v>3.8067214265313697E-2</v>
      </c>
      <c r="AH254" s="150">
        <v>14.945499999999999</v>
      </c>
      <c r="AI254" s="150">
        <v>3.7530202217659898</v>
      </c>
      <c r="AJ254" s="150">
        <v>3141.6055000000601</v>
      </c>
      <c r="AK254" s="150">
        <v>0.39967279556943303</v>
      </c>
      <c r="AL254" s="150">
        <v>20483871.057999998</v>
      </c>
      <c r="AM254" s="150">
        <v>1874.4409523500001</v>
      </c>
    </row>
    <row r="255" spans="1:39" ht="14.5" x14ac:dyDescent="0.35">
      <c r="A255" t="s">
        <v>428</v>
      </c>
      <c r="B255" s="150">
        <v>213476.15</v>
      </c>
      <c r="C255" s="150">
        <v>0.33398631320663902</v>
      </c>
      <c r="D255" s="150">
        <v>329330.55</v>
      </c>
      <c r="E255" s="150">
        <v>4.6163750086331001E-3</v>
      </c>
      <c r="F255" s="150">
        <v>0.72833043583907098</v>
      </c>
      <c r="G255" s="150">
        <v>62.2222222222222</v>
      </c>
      <c r="H255" s="150">
        <v>69.866500000000002</v>
      </c>
      <c r="I255" s="150">
        <v>0</v>
      </c>
      <c r="J255" s="150">
        <v>68.518500000000003</v>
      </c>
      <c r="K255" s="150">
        <v>10204.5717441897</v>
      </c>
      <c r="L255" s="150">
        <v>2224.18536735</v>
      </c>
      <c r="M255" s="150">
        <v>2630.1352148850201</v>
      </c>
      <c r="N255" s="150">
        <v>0.327500457759902</v>
      </c>
      <c r="O255" s="150">
        <v>0.13342172909965999</v>
      </c>
      <c r="P255" s="150">
        <v>6.39472773213414E-3</v>
      </c>
      <c r="Q255" s="150">
        <v>8629.5408027120102</v>
      </c>
      <c r="R255" s="150">
        <v>133.173</v>
      </c>
      <c r="S255" s="150">
        <v>60709.331080624499</v>
      </c>
      <c r="T255" s="150">
        <v>14.471026409257099</v>
      </c>
      <c r="U255" s="150">
        <v>16.701473777342301</v>
      </c>
      <c r="V255" s="150">
        <v>14.673</v>
      </c>
      <c r="W255" s="150">
        <v>151.58354578818199</v>
      </c>
      <c r="X255" s="150">
        <v>0.120302342928196</v>
      </c>
      <c r="Y255" s="150">
        <v>0.15765364572398599</v>
      </c>
      <c r="Z255" s="150">
        <v>0.28394094156129701</v>
      </c>
      <c r="AA255" s="150">
        <v>148.38219190031501</v>
      </c>
      <c r="AB255" s="150">
        <v>5.8723058484165804</v>
      </c>
      <c r="AC255" s="150">
        <v>1.2182163761118301</v>
      </c>
      <c r="AD255" s="150">
        <v>2.95698668300864</v>
      </c>
      <c r="AE255" s="150">
        <v>1.13781610157182</v>
      </c>
      <c r="AF255" s="150">
        <v>49.25</v>
      </c>
      <c r="AG255" s="150">
        <v>3.65781819810325E-2</v>
      </c>
      <c r="AH255" s="150">
        <v>24.8445</v>
      </c>
      <c r="AI255" s="150">
        <v>3.7173696917905801</v>
      </c>
      <c r="AJ255" s="150">
        <v>10935.1709999999</v>
      </c>
      <c r="AK255" s="150">
        <v>0.41543062722470497</v>
      </c>
      <c r="AL255" s="150">
        <v>22696859.153499998</v>
      </c>
      <c r="AM255" s="150">
        <v>2224.18536735</v>
      </c>
    </row>
    <row r="256" spans="1:39" ht="14.5" x14ac:dyDescent="0.35">
      <c r="A256" t="s">
        <v>429</v>
      </c>
      <c r="B256" s="150">
        <v>56215</v>
      </c>
      <c r="C256" s="150">
        <v>0.26587693956763903</v>
      </c>
      <c r="D256" s="150">
        <v>83511.8</v>
      </c>
      <c r="E256" s="150">
        <v>7.4304710949726202E-3</v>
      </c>
      <c r="F256" s="150">
        <v>0.69591332020318497</v>
      </c>
      <c r="G256" s="150">
        <v>27.947368421052602</v>
      </c>
      <c r="H256" s="150">
        <v>21.067142857142901</v>
      </c>
      <c r="I256" s="150">
        <v>0</v>
      </c>
      <c r="J256" s="150">
        <v>16.235238095238099</v>
      </c>
      <c r="K256" s="150">
        <v>11249.870821218001</v>
      </c>
      <c r="L256" s="150">
        <v>935.93064647619099</v>
      </c>
      <c r="M256" s="150">
        <v>1142.1372227608199</v>
      </c>
      <c r="N256" s="150">
        <v>0.431276244916246</v>
      </c>
      <c r="O256" s="150">
        <v>0.153049527421903</v>
      </c>
      <c r="P256" s="150">
        <v>4.5283678888723101E-3</v>
      </c>
      <c r="Q256" s="150">
        <v>9218.7686914054393</v>
      </c>
      <c r="R256" s="150">
        <v>63.473333333333301</v>
      </c>
      <c r="S256" s="150">
        <v>55002.943223250899</v>
      </c>
      <c r="T256" s="150">
        <v>14.1206655963509</v>
      </c>
      <c r="U256" s="150">
        <v>14.7452575329722</v>
      </c>
      <c r="V256" s="150">
        <v>8.5342857142857103</v>
      </c>
      <c r="W256" s="150">
        <v>109.66713299854899</v>
      </c>
      <c r="X256" s="150">
        <v>0.11630349114136</v>
      </c>
      <c r="Y256" s="150">
        <v>0.172661946744739</v>
      </c>
      <c r="Z256" s="150">
        <v>0.29393706803966602</v>
      </c>
      <c r="AA256" s="150">
        <v>201.65459374186199</v>
      </c>
      <c r="AB256" s="150">
        <v>5.9620734041154799</v>
      </c>
      <c r="AC256" s="150">
        <v>1.4677880416175</v>
      </c>
      <c r="AD256" s="150">
        <v>2.7130314962119901</v>
      </c>
      <c r="AE256" s="150">
        <v>1.1565282188678201</v>
      </c>
      <c r="AF256" s="150">
        <v>46.523809523809497</v>
      </c>
      <c r="AG256" s="150">
        <v>3.7733531594565599E-2</v>
      </c>
      <c r="AH256" s="150">
        <v>10.7028571428571</v>
      </c>
      <c r="AI256" s="150">
        <v>3.5441023792919899</v>
      </c>
      <c r="AJ256" s="150">
        <v>-7216.96714285709</v>
      </c>
      <c r="AK256" s="150">
        <v>0.47364592357219398</v>
      </c>
      <c r="AL256" s="150">
        <v>10529098.870476199</v>
      </c>
      <c r="AM256" s="150">
        <v>935.93064647619099</v>
      </c>
    </row>
    <row r="257" spans="1:39" ht="14.5" x14ac:dyDescent="0.35">
      <c r="A257" t="s">
        <v>430</v>
      </c>
      <c r="B257" s="150">
        <v>-129491.57894736801</v>
      </c>
      <c r="C257" s="150">
        <v>0.417731209542471</v>
      </c>
      <c r="D257" s="150">
        <v>-64311.684210526299</v>
      </c>
      <c r="E257" s="150">
        <v>5.8391534060783304E-3</v>
      </c>
      <c r="F257" s="150">
        <v>0.72260579101854505</v>
      </c>
      <c r="G257" s="150">
        <v>56.1</v>
      </c>
      <c r="H257" s="150">
        <v>25.495999999999999</v>
      </c>
      <c r="I257" s="150">
        <v>0</v>
      </c>
      <c r="J257" s="150">
        <v>65.926000000000002</v>
      </c>
      <c r="K257" s="150">
        <v>11251.642827809101</v>
      </c>
      <c r="L257" s="150">
        <v>1432.50546375</v>
      </c>
      <c r="M257" s="150">
        <v>1703.93830422779</v>
      </c>
      <c r="N257" s="150">
        <v>0.34790520410676501</v>
      </c>
      <c r="O257" s="150">
        <v>0.142635246057015</v>
      </c>
      <c r="P257" s="150">
        <v>1.16341367776511E-3</v>
      </c>
      <c r="Q257" s="150">
        <v>9459.2860475101006</v>
      </c>
      <c r="R257" s="150">
        <v>92.600499999999997</v>
      </c>
      <c r="S257" s="150">
        <v>56982.307546935503</v>
      </c>
      <c r="T257" s="150">
        <v>14.6089923920497</v>
      </c>
      <c r="U257" s="150">
        <v>15.4697378928839</v>
      </c>
      <c r="V257" s="150">
        <v>12.7615</v>
      </c>
      <c r="W257" s="150">
        <v>112.25212269325699</v>
      </c>
      <c r="X257" s="150">
        <v>0.11643572580270301</v>
      </c>
      <c r="Y257" s="150">
        <v>0.17260870203506001</v>
      </c>
      <c r="Z257" s="150">
        <v>0.29422914344447898</v>
      </c>
      <c r="AA257" s="150">
        <v>167.58686516388499</v>
      </c>
      <c r="AB257" s="150">
        <v>7.3310784665748301</v>
      </c>
      <c r="AC257" s="150">
        <v>1.5053097878902399</v>
      </c>
      <c r="AD257" s="150">
        <v>3.1999296931591799</v>
      </c>
      <c r="AE257" s="150">
        <v>1.42860034064229</v>
      </c>
      <c r="AF257" s="150">
        <v>126.2</v>
      </c>
      <c r="AG257" s="150">
        <v>1.5710886332198099E-2</v>
      </c>
      <c r="AH257" s="150">
        <v>6.8479999999999999</v>
      </c>
      <c r="AI257" s="150">
        <v>3.5242133028801299</v>
      </c>
      <c r="AJ257" s="150">
        <v>-13218.04</v>
      </c>
      <c r="AK257" s="150">
        <v>0.45385419292514101</v>
      </c>
      <c r="AL257" s="150">
        <v>16118039.827</v>
      </c>
      <c r="AM257" s="150">
        <v>1432.50546375</v>
      </c>
    </row>
    <row r="258" spans="1:39" ht="14.5" x14ac:dyDescent="0.35">
      <c r="A258" t="s">
        <v>431</v>
      </c>
      <c r="B258" s="150">
        <v>286213.75</v>
      </c>
      <c r="C258" s="150">
        <v>0.46915461370212902</v>
      </c>
      <c r="D258" s="150">
        <v>337151.7</v>
      </c>
      <c r="E258" s="150">
        <v>5.5066442906039599E-3</v>
      </c>
      <c r="F258" s="150">
        <v>0.69842769203597899</v>
      </c>
      <c r="G258" s="150">
        <v>32.65</v>
      </c>
      <c r="H258" s="150">
        <v>19.305499999999999</v>
      </c>
      <c r="I258" s="150">
        <v>0</v>
      </c>
      <c r="J258" s="150">
        <v>54.957000000000001</v>
      </c>
      <c r="K258" s="150">
        <v>11248.532422770701</v>
      </c>
      <c r="L258" s="150">
        <v>945.71070759999998</v>
      </c>
      <c r="M258" s="150">
        <v>1127.11934126645</v>
      </c>
      <c r="N258" s="150">
        <v>0.36060306302912398</v>
      </c>
      <c r="O258" s="150">
        <v>0.14947031297628899</v>
      </c>
      <c r="P258" s="150">
        <v>8.7067587728769801E-4</v>
      </c>
      <c r="Q258" s="150">
        <v>9438.0933478145307</v>
      </c>
      <c r="R258" s="150">
        <v>64.464500000000001</v>
      </c>
      <c r="S258" s="150">
        <v>55918.123377983196</v>
      </c>
      <c r="T258" s="150">
        <v>15.545765498840399</v>
      </c>
      <c r="U258" s="150">
        <v>14.670255840036001</v>
      </c>
      <c r="V258" s="150">
        <v>7.7679999999999998</v>
      </c>
      <c r="W258" s="150">
        <v>121.744426828012</v>
      </c>
      <c r="X258" s="150">
        <v>0.111177588544531</v>
      </c>
      <c r="Y258" s="150">
        <v>0.17706109446844501</v>
      </c>
      <c r="Z258" s="150">
        <v>0.29813002080737599</v>
      </c>
      <c r="AA258" s="150">
        <v>174.52831893895799</v>
      </c>
      <c r="AB258" s="150">
        <v>6.8543821723043399</v>
      </c>
      <c r="AC258" s="150">
        <v>1.53470449545692</v>
      </c>
      <c r="AD258" s="150">
        <v>2.9734787671618799</v>
      </c>
      <c r="AE258" s="150">
        <v>1.3424387945688501</v>
      </c>
      <c r="AF258" s="150">
        <v>90.45</v>
      </c>
      <c r="AG258" s="150">
        <v>2.4865701436709998E-2</v>
      </c>
      <c r="AH258" s="150">
        <v>5.4314999999999998</v>
      </c>
      <c r="AI258" s="150">
        <v>4.0772638356592203</v>
      </c>
      <c r="AJ258" s="150">
        <v>-31182.295999999998</v>
      </c>
      <c r="AK258" s="150">
        <v>0.45493093405634599</v>
      </c>
      <c r="AL258" s="150">
        <v>10637857.557</v>
      </c>
      <c r="AM258" s="150">
        <v>945.71070759999998</v>
      </c>
    </row>
    <row r="259" spans="1:39" ht="14.5" x14ac:dyDescent="0.35">
      <c r="A259" t="s">
        <v>432</v>
      </c>
      <c r="B259" s="150">
        <v>89731.1</v>
      </c>
      <c r="C259" s="150">
        <v>0.46382660282920302</v>
      </c>
      <c r="D259" s="150">
        <v>47975.05</v>
      </c>
      <c r="E259" s="150">
        <v>2.4369828763724198E-3</v>
      </c>
      <c r="F259" s="150">
        <v>0.70989243734019003</v>
      </c>
      <c r="G259" s="150">
        <v>55.25</v>
      </c>
      <c r="H259" s="150">
        <v>19.950500000000002</v>
      </c>
      <c r="I259" s="150">
        <v>0</v>
      </c>
      <c r="J259" s="150">
        <v>69.180999999999997</v>
      </c>
      <c r="K259" s="150">
        <v>11150.9313326712</v>
      </c>
      <c r="L259" s="150">
        <v>1120.0780610500001</v>
      </c>
      <c r="M259" s="150">
        <v>1309.1824169158699</v>
      </c>
      <c r="N259" s="150">
        <v>0.25903733140528701</v>
      </c>
      <c r="O259" s="150">
        <v>0.13727457843952601</v>
      </c>
      <c r="P259" s="150">
        <v>2.0485941380272901E-3</v>
      </c>
      <c r="Q259" s="150">
        <v>9540.2393009702791</v>
      </c>
      <c r="R259" s="150">
        <v>73.134500000000003</v>
      </c>
      <c r="S259" s="150">
        <v>57314.475787760901</v>
      </c>
      <c r="T259" s="150">
        <v>14.737914390609101</v>
      </c>
      <c r="U259" s="150">
        <v>15.3153171355516</v>
      </c>
      <c r="V259" s="150">
        <v>9.7164999999999999</v>
      </c>
      <c r="W259" s="150">
        <v>115.275877224309</v>
      </c>
      <c r="X259" s="150">
        <v>0.116128555559289</v>
      </c>
      <c r="Y259" s="150">
        <v>0.159756676894039</v>
      </c>
      <c r="Z259" s="150">
        <v>0.28389663577135799</v>
      </c>
      <c r="AA259" s="150">
        <v>173.16993943991</v>
      </c>
      <c r="AB259" s="150">
        <v>6.68726020596106</v>
      </c>
      <c r="AC259" s="150">
        <v>1.4306497834519201</v>
      </c>
      <c r="AD259" s="150">
        <v>2.73112334076685</v>
      </c>
      <c r="AE259" s="150">
        <v>1.2174307521293</v>
      </c>
      <c r="AF259" s="150">
        <v>95.65</v>
      </c>
      <c r="AG259" s="150">
        <v>2.4885694196763002E-2</v>
      </c>
      <c r="AH259" s="150">
        <v>6.22</v>
      </c>
      <c r="AI259" s="150">
        <v>3.8875490437677702</v>
      </c>
      <c r="AJ259" s="150">
        <v>-12376.658000000099</v>
      </c>
      <c r="AK259" s="150">
        <v>0.42945766713811101</v>
      </c>
      <c r="AL259" s="150">
        <v>12489913.546</v>
      </c>
      <c r="AM259" s="150">
        <v>1120.0780610500001</v>
      </c>
    </row>
    <row r="260" spans="1:39" ht="14.5" x14ac:dyDescent="0.35">
      <c r="A260" t="s">
        <v>433</v>
      </c>
      <c r="B260" s="150">
        <v>321176.95</v>
      </c>
      <c r="C260" s="150">
        <v>0.37958169775247103</v>
      </c>
      <c r="D260" s="150">
        <v>343001.8</v>
      </c>
      <c r="E260" s="150">
        <v>9.7924845145552796E-4</v>
      </c>
      <c r="F260" s="150">
        <v>0.70757293130105303</v>
      </c>
      <c r="G260" s="150">
        <v>42.882352941176499</v>
      </c>
      <c r="H260" s="150">
        <v>44.676499999999997</v>
      </c>
      <c r="I260" s="150">
        <v>0</v>
      </c>
      <c r="J260" s="150">
        <v>21.215499999999999</v>
      </c>
      <c r="K260" s="150">
        <v>10713.246941883201</v>
      </c>
      <c r="L260" s="150">
        <v>1527.01362045</v>
      </c>
      <c r="M260" s="150">
        <v>1787.7790831760001</v>
      </c>
      <c r="N260" s="150">
        <v>0.298770965491161</v>
      </c>
      <c r="O260" s="150">
        <v>0.12684857152283799</v>
      </c>
      <c r="P260" s="150">
        <v>4.9858200660688199E-3</v>
      </c>
      <c r="Q260" s="150">
        <v>9150.6127090588998</v>
      </c>
      <c r="R260" s="150">
        <v>97.3155</v>
      </c>
      <c r="S260" s="150">
        <v>58488.269340444203</v>
      </c>
      <c r="T260" s="150">
        <v>14.616890423416599</v>
      </c>
      <c r="U260" s="150">
        <v>15.6913710606224</v>
      </c>
      <c r="V260" s="150">
        <v>11.427</v>
      </c>
      <c r="W260" s="150">
        <v>133.63206619847699</v>
      </c>
      <c r="X260" s="150">
        <v>0.11925959393293301</v>
      </c>
      <c r="Y260" s="150">
        <v>0.16299953652940199</v>
      </c>
      <c r="Z260" s="150">
        <v>0.28807264584954601</v>
      </c>
      <c r="AA260" s="150">
        <v>157.44024596791201</v>
      </c>
      <c r="AB260" s="150">
        <v>6.6414984148138201</v>
      </c>
      <c r="AC260" s="150">
        <v>1.36114741108441</v>
      </c>
      <c r="AD260" s="150">
        <v>3.2112616164490002</v>
      </c>
      <c r="AE260" s="150">
        <v>1.1363056871111299</v>
      </c>
      <c r="AF260" s="150">
        <v>49.95</v>
      </c>
      <c r="AG260" s="150">
        <v>3.6540135449727097E-2</v>
      </c>
      <c r="AH260" s="150">
        <v>17.912500000000001</v>
      </c>
      <c r="AI260" s="150">
        <v>3.7296022488322</v>
      </c>
      <c r="AJ260" s="150">
        <v>-6301.5325000000903</v>
      </c>
      <c r="AK260" s="150">
        <v>0.40950336909106699</v>
      </c>
      <c r="AL260" s="150">
        <v>16359273.999500001</v>
      </c>
      <c r="AM260" s="150">
        <v>1527.01362045</v>
      </c>
    </row>
    <row r="261" spans="1:39" ht="14.5" x14ac:dyDescent="0.35">
      <c r="A261" t="s">
        <v>434</v>
      </c>
      <c r="B261" s="150">
        <v>80150.5</v>
      </c>
      <c r="C261" s="150">
        <v>0.33079627962702102</v>
      </c>
      <c r="D261" s="150">
        <v>5381.7</v>
      </c>
      <c r="E261" s="150">
        <v>4.1881179996346501E-3</v>
      </c>
      <c r="F261" s="150">
        <v>0.71206141387418198</v>
      </c>
      <c r="G261" s="150">
        <v>60.3333333333333</v>
      </c>
      <c r="H261" s="150">
        <v>77.204499999999996</v>
      </c>
      <c r="I261" s="150">
        <v>0</v>
      </c>
      <c r="J261" s="150">
        <v>-110.3455</v>
      </c>
      <c r="K261" s="150">
        <v>11181.408221108601</v>
      </c>
      <c r="L261" s="150">
        <v>2470.4951962</v>
      </c>
      <c r="M261" s="150">
        <v>3087.9864070701001</v>
      </c>
      <c r="N261" s="150">
        <v>0.52692221225619196</v>
      </c>
      <c r="O261" s="150">
        <v>0.15829582051061</v>
      </c>
      <c r="P261" s="150">
        <v>1.5448179137811401E-2</v>
      </c>
      <c r="Q261" s="150">
        <v>8945.5106517808399</v>
      </c>
      <c r="R261" s="150">
        <v>160.44300000000001</v>
      </c>
      <c r="S261" s="150">
        <v>60421.711776144803</v>
      </c>
      <c r="T261" s="150">
        <v>14.020555586719301</v>
      </c>
      <c r="U261" s="150">
        <v>15.3979618693243</v>
      </c>
      <c r="V261" s="150">
        <v>19.493500000000001</v>
      </c>
      <c r="W261" s="150">
        <v>126.73430611229399</v>
      </c>
      <c r="X261" s="150">
        <v>0.114243883531969</v>
      </c>
      <c r="Y261" s="150">
        <v>0.15090701925754299</v>
      </c>
      <c r="Z261" s="150">
        <v>0.27978460843662001</v>
      </c>
      <c r="AA261" s="150">
        <v>169.80451961422801</v>
      </c>
      <c r="AB261" s="150">
        <v>5.57298046191758</v>
      </c>
      <c r="AC261" s="150">
        <v>1.2326768001287201</v>
      </c>
      <c r="AD261" s="150">
        <v>2.7994422388491098</v>
      </c>
      <c r="AE261" s="150">
        <v>1.2647755087077599</v>
      </c>
      <c r="AF261" s="150">
        <v>60.8</v>
      </c>
      <c r="AG261" s="150">
        <v>3.3670261079098797E-2</v>
      </c>
      <c r="AH261" s="150">
        <v>24.530999999999999</v>
      </c>
      <c r="AI261" s="150">
        <v>3.1521916671533399</v>
      </c>
      <c r="AJ261" s="150">
        <v>-1301.6514999999199</v>
      </c>
      <c r="AK261" s="150">
        <v>0.50921797277346803</v>
      </c>
      <c r="AL261" s="150">
        <v>27623615.296999998</v>
      </c>
      <c r="AM261" s="150">
        <v>2470.4951962</v>
      </c>
    </row>
    <row r="262" spans="1:39" ht="14.5" x14ac:dyDescent="0.35">
      <c r="A262" t="s">
        <v>435</v>
      </c>
      <c r="B262" s="150">
        <v>527945.57142857101</v>
      </c>
      <c r="C262" s="150">
        <v>0.39222239572904699</v>
      </c>
      <c r="D262" s="150">
        <v>585899.90476190497</v>
      </c>
      <c r="E262" s="150">
        <v>1.14906376200928E-3</v>
      </c>
      <c r="F262" s="150">
        <v>0.75340173591570203</v>
      </c>
      <c r="G262" s="150">
        <v>73.157894736842096</v>
      </c>
      <c r="H262" s="150">
        <v>64.147619047619102</v>
      </c>
      <c r="I262" s="150">
        <v>0</v>
      </c>
      <c r="J262" s="150">
        <v>52.773333333333298</v>
      </c>
      <c r="K262" s="150">
        <v>10778.219024161301</v>
      </c>
      <c r="L262" s="150">
        <v>2734.4806754761898</v>
      </c>
      <c r="M262" s="150">
        <v>3279.4603600853502</v>
      </c>
      <c r="N262" s="150">
        <v>0.329206294279485</v>
      </c>
      <c r="O262" s="150">
        <v>0.14087471938065199</v>
      </c>
      <c r="P262" s="150">
        <v>1.13302087605233E-2</v>
      </c>
      <c r="Q262" s="150">
        <v>8987.0979982975095</v>
      </c>
      <c r="R262" s="150">
        <v>164.04523809523801</v>
      </c>
      <c r="S262" s="150">
        <v>63742.497493432398</v>
      </c>
      <c r="T262" s="150">
        <v>13.9035399642956</v>
      </c>
      <c r="U262" s="150">
        <v>16.6690646264822</v>
      </c>
      <c r="V262" s="150">
        <v>17.9604761904762</v>
      </c>
      <c r="W262" s="150">
        <v>152.24989841450801</v>
      </c>
      <c r="X262" s="150">
        <v>0.11527388772716</v>
      </c>
      <c r="Y262" s="150">
        <v>0.160958861101137</v>
      </c>
      <c r="Z262" s="150">
        <v>0.28244229471843102</v>
      </c>
      <c r="AA262" s="150">
        <v>164.942331863097</v>
      </c>
      <c r="AB262" s="150">
        <v>5.9151207496380804</v>
      </c>
      <c r="AC262" s="150">
        <v>1.26302701088214</v>
      </c>
      <c r="AD262" s="150">
        <v>2.8094791643791401</v>
      </c>
      <c r="AE262" s="150">
        <v>1.1514603062136299</v>
      </c>
      <c r="AF262" s="150">
        <v>74.857142857142904</v>
      </c>
      <c r="AG262" s="150">
        <v>3.0555670578445899E-2</v>
      </c>
      <c r="AH262" s="150">
        <v>20.011904761904798</v>
      </c>
      <c r="AI262" s="150">
        <v>3.5911705532906599</v>
      </c>
      <c r="AJ262" s="150">
        <v>3620.9461904760701</v>
      </c>
      <c r="AK262" s="150">
        <v>0.42725135799583902</v>
      </c>
      <c r="AL262" s="150">
        <v>29472831.637619</v>
      </c>
      <c r="AM262" s="150">
        <v>2734.4806754761898</v>
      </c>
    </row>
    <row r="263" spans="1:39" ht="14.5" x14ac:dyDescent="0.35">
      <c r="A263" t="s">
        <v>436</v>
      </c>
      <c r="B263" s="150">
        <v>179212.7</v>
      </c>
      <c r="C263" s="150">
        <v>0.389595322114204</v>
      </c>
      <c r="D263" s="150">
        <v>208100</v>
      </c>
      <c r="E263" s="150">
        <v>4.3450543505373501E-3</v>
      </c>
      <c r="F263" s="150">
        <v>0.712031425753609</v>
      </c>
      <c r="G263" s="150">
        <v>59.764705882352899</v>
      </c>
      <c r="H263" s="150">
        <v>28.6355</v>
      </c>
      <c r="I263" s="150">
        <v>0</v>
      </c>
      <c r="J263" s="150">
        <v>58.647500000000001</v>
      </c>
      <c r="K263" s="150">
        <v>11457.5403227854</v>
      </c>
      <c r="L263" s="150">
        <v>1538.7467142</v>
      </c>
      <c r="M263" s="150">
        <v>1800.5303458071401</v>
      </c>
      <c r="N263" s="150">
        <v>0.30439525149109198</v>
      </c>
      <c r="O263" s="150">
        <v>0.12971341034107101</v>
      </c>
      <c r="P263" s="150">
        <v>4.5852351364195701E-3</v>
      </c>
      <c r="Q263" s="150">
        <v>9791.6997431091295</v>
      </c>
      <c r="R263" s="150">
        <v>99.200500000000005</v>
      </c>
      <c r="S263" s="150">
        <v>59523.842858654898</v>
      </c>
      <c r="T263" s="150">
        <v>15.1914556882274</v>
      </c>
      <c r="U263" s="150">
        <v>15.5114814360815</v>
      </c>
      <c r="V263" s="150">
        <v>12.536</v>
      </c>
      <c r="W263" s="150">
        <v>122.74622799936201</v>
      </c>
      <c r="X263" s="150">
        <v>0.114160315957076</v>
      </c>
      <c r="Y263" s="150">
        <v>0.169033993565851</v>
      </c>
      <c r="Z263" s="150">
        <v>0.29014043563527703</v>
      </c>
      <c r="AA263" s="150">
        <v>171.129398730774</v>
      </c>
      <c r="AB263" s="150">
        <v>6.6741428057668699</v>
      </c>
      <c r="AC263" s="150">
        <v>1.41082569700993</v>
      </c>
      <c r="AD263" s="150">
        <v>2.9802873257665099</v>
      </c>
      <c r="AE263" s="150">
        <v>1.18073037565429</v>
      </c>
      <c r="AF263" s="150">
        <v>83.85</v>
      </c>
      <c r="AG263" s="150">
        <v>3.2662003998960902E-2</v>
      </c>
      <c r="AH263" s="150">
        <v>9.9949999999999992</v>
      </c>
      <c r="AI263" s="150">
        <v>3.5781345474744399</v>
      </c>
      <c r="AJ263" s="150">
        <v>4158.2214999999896</v>
      </c>
      <c r="AK263" s="150">
        <v>0.43229733975870699</v>
      </c>
      <c r="AL263" s="150">
        <v>17630252.524500001</v>
      </c>
      <c r="AM263" s="150">
        <v>1538.7467142</v>
      </c>
    </row>
    <row r="264" spans="1:39" ht="14.5" x14ac:dyDescent="0.35">
      <c r="A264" t="s">
        <v>437</v>
      </c>
      <c r="B264" s="150">
        <v>385428.25</v>
      </c>
      <c r="C264" s="150">
        <v>0.59118136387433096</v>
      </c>
      <c r="D264" s="150">
        <v>372320.1</v>
      </c>
      <c r="E264" s="150">
        <v>1.65795552897906E-3</v>
      </c>
      <c r="F264" s="150">
        <v>0.67649753508281696</v>
      </c>
      <c r="G264" s="150">
        <v>29.15</v>
      </c>
      <c r="H264" s="150">
        <v>12.041</v>
      </c>
      <c r="I264" s="150">
        <v>0</v>
      </c>
      <c r="J264" s="150">
        <v>62.646000000000001</v>
      </c>
      <c r="K264" s="150">
        <v>11382.0039950309</v>
      </c>
      <c r="L264" s="150">
        <v>781.42555440000001</v>
      </c>
      <c r="M264" s="150">
        <v>916.18416358157106</v>
      </c>
      <c r="N264" s="150">
        <v>0.31675810453889602</v>
      </c>
      <c r="O264" s="150">
        <v>0.13758392906993</v>
      </c>
      <c r="P264" s="150">
        <v>8.00712040292088E-4</v>
      </c>
      <c r="Q264" s="150">
        <v>9707.8612963911091</v>
      </c>
      <c r="R264" s="150">
        <v>54.847999999999999</v>
      </c>
      <c r="S264" s="150">
        <v>54469.710445230499</v>
      </c>
      <c r="T264" s="150">
        <v>15.915803675612599</v>
      </c>
      <c r="U264" s="150">
        <v>14.247111187281201</v>
      </c>
      <c r="V264" s="150">
        <v>7.0605000000000002</v>
      </c>
      <c r="W264" s="150">
        <v>110.675668068834</v>
      </c>
      <c r="X264" s="150">
        <v>0.11714391527635699</v>
      </c>
      <c r="Y264" s="150">
        <v>0.158850541810345</v>
      </c>
      <c r="Z264" s="150">
        <v>0.28666069247433901</v>
      </c>
      <c r="AA264" s="150">
        <v>188.44802191434499</v>
      </c>
      <c r="AB264" s="150">
        <v>6.3633971170346504</v>
      </c>
      <c r="AC264" s="150">
        <v>1.4737913839714101</v>
      </c>
      <c r="AD264" s="150">
        <v>2.8038504707041598</v>
      </c>
      <c r="AE264" s="150">
        <v>1.2190013464616201</v>
      </c>
      <c r="AF264" s="150">
        <v>84.2</v>
      </c>
      <c r="AG264" s="150">
        <v>2.17318738677694E-2</v>
      </c>
      <c r="AH264" s="150">
        <v>4.9850000000000003</v>
      </c>
      <c r="AI264" s="150">
        <v>3.6555858302436799</v>
      </c>
      <c r="AJ264" s="150">
        <v>-10048.963</v>
      </c>
      <c r="AK264" s="150">
        <v>0.50259212937422904</v>
      </c>
      <c r="AL264" s="150">
        <v>8894188.7819999997</v>
      </c>
      <c r="AM264" s="150">
        <v>781.42555440000001</v>
      </c>
    </row>
    <row r="265" spans="1:39" ht="14.5" x14ac:dyDescent="0.35">
      <c r="A265" t="s">
        <v>438</v>
      </c>
      <c r="B265" s="150">
        <v>670783.71428571397</v>
      </c>
      <c r="C265" s="150">
        <v>0.36366153779968902</v>
      </c>
      <c r="D265" s="150">
        <v>726399.85714285704</v>
      </c>
      <c r="E265" s="150">
        <v>4.2367192689517696E-3</v>
      </c>
      <c r="F265" s="150">
        <v>0.73316870189171202</v>
      </c>
      <c r="G265" s="150">
        <v>36.857142857142897</v>
      </c>
      <c r="H265" s="150">
        <v>48.6752380952381</v>
      </c>
      <c r="I265" s="150">
        <v>0</v>
      </c>
      <c r="J265" s="150">
        <v>86.466190476190505</v>
      </c>
      <c r="K265" s="150">
        <v>10530.6045038625</v>
      </c>
      <c r="L265" s="150">
        <v>2030.0827762381</v>
      </c>
      <c r="M265" s="150">
        <v>2410.65115431</v>
      </c>
      <c r="N265" s="150">
        <v>0.36384970412140499</v>
      </c>
      <c r="O265" s="150">
        <v>0.13069788216609701</v>
      </c>
      <c r="P265" s="150">
        <v>1.23537757311586E-2</v>
      </c>
      <c r="Q265" s="150">
        <v>8868.1428619171893</v>
      </c>
      <c r="R265" s="150">
        <v>121.610952380952</v>
      </c>
      <c r="S265" s="150">
        <v>60990.958544617301</v>
      </c>
      <c r="T265" s="150">
        <v>14.261325146936199</v>
      </c>
      <c r="U265" s="150">
        <v>16.6932561294213</v>
      </c>
      <c r="V265" s="150">
        <v>13.9519047619048</v>
      </c>
      <c r="W265" s="150">
        <v>145.50577938154899</v>
      </c>
      <c r="X265" s="150">
        <v>0.112955057633809</v>
      </c>
      <c r="Y265" s="150">
        <v>0.162727877783547</v>
      </c>
      <c r="Z265" s="150">
        <v>0.28394231812572601</v>
      </c>
      <c r="AA265" s="150">
        <v>154.29241832828799</v>
      </c>
      <c r="AB265" s="150">
        <v>6.6755011984333903</v>
      </c>
      <c r="AC265" s="150">
        <v>1.5285151116931399</v>
      </c>
      <c r="AD265" s="150">
        <v>3.3845892762179899</v>
      </c>
      <c r="AE265" s="150">
        <v>1.1002970011671001</v>
      </c>
      <c r="AF265" s="150">
        <v>42</v>
      </c>
      <c r="AG265" s="150">
        <v>2.1461039666995401E-2</v>
      </c>
      <c r="AH265" s="150">
        <v>26.2347619047619</v>
      </c>
      <c r="AI265" s="150">
        <v>3.5358460753091099</v>
      </c>
      <c r="AJ265" s="150">
        <v>-10086.5995238095</v>
      </c>
      <c r="AK265" s="150">
        <v>0.40511106460051999</v>
      </c>
      <c r="AL265" s="150">
        <v>21377998.826666702</v>
      </c>
      <c r="AM265" s="150">
        <v>2030.0827762381</v>
      </c>
    </row>
    <row r="266" spans="1:39" ht="14.5" x14ac:dyDescent="0.35">
      <c r="A266" t="s">
        <v>439</v>
      </c>
      <c r="B266" s="150">
        <v>319913.55</v>
      </c>
      <c r="C266" s="150">
        <v>0.351394457037353</v>
      </c>
      <c r="D266" s="150">
        <v>293422.34999999998</v>
      </c>
      <c r="E266" s="150">
        <v>7.70952628921346E-3</v>
      </c>
      <c r="F266" s="150">
        <v>0.751983027614884</v>
      </c>
      <c r="G266" s="150">
        <v>51.941176470588204</v>
      </c>
      <c r="H266" s="150">
        <v>52.211500000000001</v>
      </c>
      <c r="I266" s="150">
        <v>0</v>
      </c>
      <c r="J266" s="150">
        <v>65.372000000000099</v>
      </c>
      <c r="K266" s="150">
        <v>11342.943502460201</v>
      </c>
      <c r="L266" s="150">
        <v>2182.16100985</v>
      </c>
      <c r="M266" s="150">
        <v>2612.59310903084</v>
      </c>
      <c r="N266" s="150">
        <v>0.37799007695893999</v>
      </c>
      <c r="O266" s="150">
        <v>0.13477756300861399</v>
      </c>
      <c r="P266" s="150">
        <v>1.4743456144976E-2</v>
      </c>
      <c r="Q266" s="150">
        <v>9474.1614997147299</v>
      </c>
      <c r="R266" s="150">
        <v>139.10900000000001</v>
      </c>
      <c r="S266" s="150">
        <v>61480.627126929197</v>
      </c>
      <c r="T266" s="150">
        <v>14.923189728917601</v>
      </c>
      <c r="U266" s="150">
        <v>15.6866989903601</v>
      </c>
      <c r="V266" s="150">
        <v>16.976500000000001</v>
      </c>
      <c r="W266" s="150">
        <v>128.540100129591</v>
      </c>
      <c r="X266" s="150">
        <v>0.118525905800192</v>
      </c>
      <c r="Y266" s="150">
        <v>0.16587167969706901</v>
      </c>
      <c r="Z266" s="150">
        <v>0.289304359535624</v>
      </c>
      <c r="AA266" s="150">
        <v>175.914104535479</v>
      </c>
      <c r="AB266" s="150">
        <v>5.9706431191157296</v>
      </c>
      <c r="AC266" s="150">
        <v>1.2567125238588099</v>
      </c>
      <c r="AD266" s="150">
        <v>3.2301922420155198</v>
      </c>
      <c r="AE266" s="150">
        <v>1.01558434868027</v>
      </c>
      <c r="AF266" s="150">
        <v>34.4</v>
      </c>
      <c r="AG266" s="150">
        <v>4.6991363862730201E-2</v>
      </c>
      <c r="AH266" s="150">
        <v>35.952500000000001</v>
      </c>
      <c r="AI266" s="150">
        <v>3.7458065951386801</v>
      </c>
      <c r="AJ266" s="150">
        <v>-26403.261999999901</v>
      </c>
      <c r="AK266" s="150">
        <v>0.451814099262494</v>
      </c>
      <c r="AL266" s="150">
        <v>24752129.048</v>
      </c>
      <c r="AM266" s="150">
        <v>2182.16100985</v>
      </c>
    </row>
    <row r="267" spans="1:39" ht="14.5" x14ac:dyDescent="0.35">
      <c r="A267" t="s">
        <v>440</v>
      </c>
      <c r="B267" s="150">
        <v>235545.2</v>
      </c>
      <c r="C267" s="150">
        <v>0.36577700332103202</v>
      </c>
      <c r="D267" s="150">
        <v>259814.25</v>
      </c>
      <c r="E267" s="150">
        <v>8.6703012598057204E-3</v>
      </c>
      <c r="F267" s="150">
        <v>0.71892527422277497</v>
      </c>
      <c r="G267" s="150">
        <v>53.15</v>
      </c>
      <c r="H267" s="150">
        <v>33.336190476190502</v>
      </c>
      <c r="I267" s="150">
        <v>0</v>
      </c>
      <c r="J267" s="150">
        <v>70.412380952381</v>
      </c>
      <c r="K267" s="150">
        <v>10784.4393219627</v>
      </c>
      <c r="L267" s="150">
        <v>1481.57503052381</v>
      </c>
      <c r="M267" s="150">
        <v>1774.0363213861301</v>
      </c>
      <c r="N267" s="150">
        <v>0.37724597241466301</v>
      </c>
      <c r="O267" s="150">
        <v>0.140954287631432</v>
      </c>
      <c r="P267" s="150">
        <v>2.6372901202949901E-3</v>
      </c>
      <c r="Q267" s="150">
        <v>9006.5551787208005</v>
      </c>
      <c r="R267" s="150">
        <v>96.890476190476207</v>
      </c>
      <c r="S267" s="150">
        <v>55916.441922642203</v>
      </c>
      <c r="T267" s="150">
        <v>14.9206271194771</v>
      </c>
      <c r="U267" s="150">
        <v>15.291234895070501</v>
      </c>
      <c r="V267" s="150">
        <v>12.290952380952399</v>
      </c>
      <c r="W267" s="150">
        <v>120.54192259501799</v>
      </c>
      <c r="X267" s="150">
        <v>0.11151706884556301</v>
      </c>
      <c r="Y267" s="150">
        <v>0.190377339473118</v>
      </c>
      <c r="Z267" s="150">
        <v>0.30777290958446901</v>
      </c>
      <c r="AA267" s="150">
        <v>180.23698668383301</v>
      </c>
      <c r="AB267" s="150">
        <v>5.5324895131307201</v>
      </c>
      <c r="AC267" s="150">
        <v>1.3933986140908801</v>
      </c>
      <c r="AD267" s="150">
        <v>2.6639911447187101</v>
      </c>
      <c r="AE267" s="150">
        <v>1.17162615532888</v>
      </c>
      <c r="AF267" s="150">
        <v>79.714285714285694</v>
      </c>
      <c r="AG267" s="150">
        <v>2.4804632437098701E-2</v>
      </c>
      <c r="AH267" s="150">
        <v>12.330476190476199</v>
      </c>
      <c r="AI267" s="150">
        <v>3.51203657770052</v>
      </c>
      <c r="AJ267" s="150">
        <v>-15971.545714285599</v>
      </c>
      <c r="AK267" s="150">
        <v>0.45964918946021499</v>
      </c>
      <c r="AL267" s="150">
        <v>15977956.017619001</v>
      </c>
      <c r="AM267" s="150">
        <v>1481.57503052381</v>
      </c>
    </row>
    <row r="268" spans="1:39" ht="14.5" x14ac:dyDescent="0.35">
      <c r="A268" t="s">
        <v>441</v>
      </c>
      <c r="B268" s="150">
        <v>44392.45</v>
      </c>
      <c r="C268" s="150">
        <v>0.32636608479520501</v>
      </c>
      <c r="D268" s="150">
        <v>133899.15</v>
      </c>
      <c r="E268" s="150">
        <v>6.9855384465542696E-3</v>
      </c>
      <c r="F268" s="150">
        <v>0.70966342456639997</v>
      </c>
      <c r="G268" s="150">
        <v>62.35</v>
      </c>
      <c r="H268" s="150">
        <v>36.302</v>
      </c>
      <c r="I268" s="150">
        <v>0</v>
      </c>
      <c r="J268" s="150">
        <v>44.8795</v>
      </c>
      <c r="K268" s="150">
        <v>10870.1689088701</v>
      </c>
      <c r="L268" s="150">
        <v>1328.58837085</v>
      </c>
      <c r="M268" s="150">
        <v>1586.75466579108</v>
      </c>
      <c r="N268" s="150">
        <v>0.36534725521453598</v>
      </c>
      <c r="O268" s="150">
        <v>0.14423173919353399</v>
      </c>
      <c r="P268" s="150">
        <v>2.6346501495873799E-3</v>
      </c>
      <c r="Q268" s="150">
        <v>9101.5834475583106</v>
      </c>
      <c r="R268" s="150">
        <v>87.680499999999995</v>
      </c>
      <c r="S268" s="150">
        <v>55223.379850707999</v>
      </c>
      <c r="T268" s="150">
        <v>14.4068521507063</v>
      </c>
      <c r="U268" s="150">
        <v>15.152609426839501</v>
      </c>
      <c r="V268" s="150">
        <v>11.696999999999999</v>
      </c>
      <c r="W268" s="150">
        <v>113.583685633068</v>
      </c>
      <c r="X268" s="150">
        <v>0.11285951361181699</v>
      </c>
      <c r="Y268" s="150">
        <v>0.175219557674302</v>
      </c>
      <c r="Z268" s="150">
        <v>0.29359395627798002</v>
      </c>
      <c r="AA268" s="150">
        <v>186.24974855205701</v>
      </c>
      <c r="AB268" s="150">
        <v>6.1130869541936397</v>
      </c>
      <c r="AC268" s="150">
        <v>1.3681582526518099</v>
      </c>
      <c r="AD268" s="150">
        <v>2.7391432829155899</v>
      </c>
      <c r="AE268" s="150">
        <v>1.3541637134037501</v>
      </c>
      <c r="AF268" s="150">
        <v>99.1</v>
      </c>
      <c r="AG268" s="150">
        <v>2.06214724664904E-2</v>
      </c>
      <c r="AH268" s="150">
        <v>8.6824999999999992</v>
      </c>
      <c r="AI268" s="150">
        <v>3.5639008302406601</v>
      </c>
      <c r="AJ268" s="150">
        <v>-25940.299500000099</v>
      </c>
      <c r="AK268" s="150">
        <v>0.43999038674192198</v>
      </c>
      <c r="AL268" s="150">
        <v>14441980.001499999</v>
      </c>
      <c r="AM268" s="150">
        <v>1328.58837085</v>
      </c>
    </row>
    <row r="269" spans="1:39" ht="14.5" x14ac:dyDescent="0.35">
      <c r="A269" t="s">
        <v>442</v>
      </c>
      <c r="B269" s="150">
        <v>521712</v>
      </c>
      <c r="C269" s="150">
        <v>0.49156171847255298</v>
      </c>
      <c r="D269" s="150">
        <v>591020.69999999995</v>
      </c>
      <c r="E269" s="150">
        <v>2.66354092168512E-3</v>
      </c>
      <c r="F269" s="150">
        <v>0.67581564037994801</v>
      </c>
      <c r="G269" s="150">
        <v>36.315789473684198</v>
      </c>
      <c r="H269" s="150">
        <v>24.874500000000001</v>
      </c>
      <c r="I269" s="150">
        <v>0</v>
      </c>
      <c r="J269" s="150">
        <v>25.966999999999999</v>
      </c>
      <c r="K269" s="150">
        <v>11773.216969208999</v>
      </c>
      <c r="L269" s="150">
        <v>948.44966420000003</v>
      </c>
      <c r="M269" s="150">
        <v>1151.12770839784</v>
      </c>
      <c r="N269" s="150">
        <v>0.45750056611175099</v>
      </c>
      <c r="O269" s="150">
        <v>0.14609307312779199</v>
      </c>
      <c r="P269" s="150">
        <v>2.3574758728877598E-3</v>
      </c>
      <c r="Q269" s="150">
        <v>9700.3170017873199</v>
      </c>
      <c r="R269" s="150">
        <v>64.058000000000007</v>
      </c>
      <c r="S269" s="150">
        <v>54045.5499547285</v>
      </c>
      <c r="T269" s="150">
        <v>14.3315432888944</v>
      </c>
      <c r="U269" s="150">
        <v>14.8061079677792</v>
      </c>
      <c r="V269" s="150">
        <v>9.5594999999999999</v>
      </c>
      <c r="W269" s="150">
        <v>99.215405010722293</v>
      </c>
      <c r="X269" s="150">
        <v>0.115156721437901</v>
      </c>
      <c r="Y269" s="150">
        <v>0.18841375433518101</v>
      </c>
      <c r="Z269" s="150">
        <v>0.30813734070640197</v>
      </c>
      <c r="AA269" s="150">
        <v>186.39597510861799</v>
      </c>
      <c r="AB269" s="150">
        <v>6.7118794064276104</v>
      </c>
      <c r="AC269" s="150">
        <v>1.5427711763068801</v>
      </c>
      <c r="AD269" s="150">
        <v>3.04261284753647</v>
      </c>
      <c r="AE269" s="150">
        <v>1.3942019753894801</v>
      </c>
      <c r="AF269" s="150">
        <v>102.6</v>
      </c>
      <c r="AG269" s="150">
        <v>1.4828785465451201E-2</v>
      </c>
      <c r="AH269" s="150">
        <v>5.7645</v>
      </c>
      <c r="AI269" s="150">
        <v>3.2172888590187001</v>
      </c>
      <c r="AJ269" s="150">
        <v>-30118.034</v>
      </c>
      <c r="AK269" s="150">
        <v>0.506644060329975</v>
      </c>
      <c r="AL269" s="150">
        <v>11166303.681</v>
      </c>
      <c r="AM269" s="150">
        <v>948.44966420000003</v>
      </c>
    </row>
    <row r="270" spans="1:39" ht="14.5" x14ac:dyDescent="0.35">
      <c r="A270" t="s">
        <v>443</v>
      </c>
      <c r="B270" s="150">
        <v>340255.95238095202</v>
      </c>
      <c r="C270" s="150">
        <v>0.344325041055207</v>
      </c>
      <c r="D270" s="150">
        <v>337867.76190476201</v>
      </c>
      <c r="E270" s="150">
        <v>1.75908376504339E-3</v>
      </c>
      <c r="F270" s="150">
        <v>0.73238476949312803</v>
      </c>
      <c r="G270" s="150">
        <v>55.315789473684198</v>
      </c>
      <c r="H270" s="150">
        <v>58.652380952381002</v>
      </c>
      <c r="I270" s="150">
        <v>0</v>
      </c>
      <c r="J270" s="150">
        <v>12.347142857142799</v>
      </c>
      <c r="K270" s="150">
        <v>10635.1344039178</v>
      </c>
      <c r="L270" s="150">
        <v>2468.5586521904802</v>
      </c>
      <c r="M270" s="150">
        <v>3002.0945696526001</v>
      </c>
      <c r="N270" s="150">
        <v>0.426913009403319</v>
      </c>
      <c r="O270" s="150">
        <v>0.15030474215593201</v>
      </c>
      <c r="P270" s="150">
        <v>7.5267982729568597E-3</v>
      </c>
      <c r="Q270" s="150">
        <v>8745.0453144912099</v>
      </c>
      <c r="R270" s="150">
        <v>150.70904761904799</v>
      </c>
      <c r="S270" s="150">
        <v>60051.748158703798</v>
      </c>
      <c r="T270" s="150">
        <v>14.6450587540167</v>
      </c>
      <c r="U270" s="150">
        <v>16.379631423525002</v>
      </c>
      <c r="V270" s="150">
        <v>17.400476190476201</v>
      </c>
      <c r="W270" s="150">
        <v>141.86730438685299</v>
      </c>
      <c r="X270" s="150">
        <v>0.11492585627018399</v>
      </c>
      <c r="Y270" s="150">
        <v>0.16821844672892999</v>
      </c>
      <c r="Z270" s="150">
        <v>0.291658181911996</v>
      </c>
      <c r="AA270" s="150">
        <v>169.35054856152701</v>
      </c>
      <c r="AB270" s="150">
        <v>5.7126443615378202</v>
      </c>
      <c r="AC270" s="150">
        <v>1.3071717207039899</v>
      </c>
      <c r="AD270" s="150">
        <v>2.6269220922403398</v>
      </c>
      <c r="AE270" s="150">
        <v>1.2119550234521399</v>
      </c>
      <c r="AF270" s="150">
        <v>72.523809523809504</v>
      </c>
      <c r="AG270" s="150">
        <v>2.4448813418741399E-2</v>
      </c>
      <c r="AH270" s="150">
        <v>17.9980952380952</v>
      </c>
      <c r="AI270" s="150">
        <v>3.2957712375323802</v>
      </c>
      <c r="AJ270" s="150">
        <v>-7360.5104761904804</v>
      </c>
      <c r="AK270" s="150">
        <v>0.47637356463562203</v>
      </c>
      <c r="AL270" s="150">
        <v>26253453.050000001</v>
      </c>
      <c r="AM270" s="150">
        <v>2468.5586521904802</v>
      </c>
    </row>
    <row r="271" spans="1:39" ht="14.5" x14ac:dyDescent="0.35">
      <c r="A271" t="s">
        <v>444</v>
      </c>
      <c r="B271" s="150">
        <v>1684362.05</v>
      </c>
      <c r="C271" s="150">
        <v>0.28797826731183401</v>
      </c>
      <c r="D271" s="150">
        <v>459073.1</v>
      </c>
      <c r="E271" s="150">
        <v>2.8378227809388399E-3</v>
      </c>
      <c r="F271" s="150">
        <v>0.78804407481987204</v>
      </c>
      <c r="G271" s="150">
        <v>98.35</v>
      </c>
      <c r="H271" s="150">
        <v>191.97649999999999</v>
      </c>
      <c r="I271" s="150">
        <v>0</v>
      </c>
      <c r="J271" s="150">
        <v>-40.066499999999998</v>
      </c>
      <c r="K271" s="150">
        <v>11886.456132163001</v>
      </c>
      <c r="L271" s="150">
        <v>5583.3895028999996</v>
      </c>
      <c r="M271" s="150">
        <v>6822.1246186335102</v>
      </c>
      <c r="N271" s="150">
        <v>0.34034065783213102</v>
      </c>
      <c r="O271" s="150">
        <v>0.146640287414078</v>
      </c>
      <c r="P271" s="150">
        <v>1.8568174501555401E-2</v>
      </c>
      <c r="Q271" s="150">
        <v>9728.1592033265097</v>
      </c>
      <c r="R271" s="150">
        <v>342.5985</v>
      </c>
      <c r="S271" s="150">
        <v>68323.784397771698</v>
      </c>
      <c r="T271" s="150">
        <v>14.627180212406101</v>
      </c>
      <c r="U271" s="150">
        <v>16.297180235465099</v>
      </c>
      <c r="V271" s="150">
        <v>33.43</v>
      </c>
      <c r="W271" s="150">
        <v>167.01733481603301</v>
      </c>
      <c r="X271" s="150">
        <v>0.117987031114308</v>
      </c>
      <c r="Y271" s="150">
        <v>0.15918691722817499</v>
      </c>
      <c r="Z271" s="150">
        <v>0.283749773827566</v>
      </c>
      <c r="AA271" s="150">
        <v>1320.84028817434</v>
      </c>
      <c r="AB271" s="150">
        <v>0.77118472440168895</v>
      </c>
      <c r="AC271" s="150">
        <v>0.14752775518647701</v>
      </c>
      <c r="AD271" s="150">
        <v>0.39895412353298099</v>
      </c>
      <c r="AE271" s="150">
        <v>0.87877855503800995</v>
      </c>
      <c r="AF271" s="150">
        <v>26.85</v>
      </c>
      <c r="AG271" s="150">
        <v>8.6194022035929102E-2</v>
      </c>
      <c r="AH271" s="150">
        <v>94.834999999999994</v>
      </c>
      <c r="AI271" s="150">
        <v>3.9991359056139499</v>
      </c>
      <c r="AJ271" s="150">
        <v>31615.3489999999</v>
      </c>
      <c r="AK271" s="150">
        <v>0.40286216602309199</v>
      </c>
      <c r="AL271" s="150">
        <v>66366714.395000003</v>
      </c>
      <c r="AM271" s="150">
        <v>5583.3895028999996</v>
      </c>
    </row>
    <row r="272" spans="1:39" ht="14.5" x14ac:dyDescent="0.35">
      <c r="A272" t="s">
        <v>445</v>
      </c>
      <c r="B272" s="150">
        <v>152232.66666666701</v>
      </c>
      <c r="C272" s="150">
        <v>0.307054374989368</v>
      </c>
      <c r="D272" s="150">
        <v>157819.904761905</v>
      </c>
      <c r="E272" s="150">
        <v>1.4427261634468299E-2</v>
      </c>
      <c r="F272" s="150">
        <v>0.70051108919322502</v>
      </c>
      <c r="G272" s="150">
        <v>44.368421052631597</v>
      </c>
      <c r="H272" s="150">
        <v>25.132727272727301</v>
      </c>
      <c r="I272" s="150">
        <v>0</v>
      </c>
      <c r="J272" s="150">
        <v>32.042727272727298</v>
      </c>
      <c r="K272" s="150">
        <v>11098.450443654299</v>
      </c>
      <c r="L272" s="150">
        <v>1135.54270218182</v>
      </c>
      <c r="M272" s="150">
        <v>1370.44265841373</v>
      </c>
      <c r="N272" s="150">
        <v>0.38491076115268602</v>
      </c>
      <c r="O272" s="150">
        <v>0.14848194319424499</v>
      </c>
      <c r="P272" s="150">
        <v>3.9716039744041301E-3</v>
      </c>
      <c r="Q272" s="150">
        <v>9196.1267619950904</v>
      </c>
      <c r="R272" s="150">
        <v>75.056363636363599</v>
      </c>
      <c r="S272" s="150">
        <v>55581.888986458704</v>
      </c>
      <c r="T272" s="150">
        <v>13.852014243840999</v>
      </c>
      <c r="U272" s="150">
        <v>15.129199539739799</v>
      </c>
      <c r="V272" s="150">
        <v>10.0731818181818</v>
      </c>
      <c r="W272" s="150">
        <v>112.729296728487</v>
      </c>
      <c r="X272" s="150">
        <v>0.11840337636783201</v>
      </c>
      <c r="Y272" s="150">
        <v>0.17735732588345701</v>
      </c>
      <c r="Z272" s="150">
        <v>0.30152664053909001</v>
      </c>
      <c r="AA272" s="150">
        <v>181.091744674859</v>
      </c>
      <c r="AB272" s="150">
        <v>6.0122957465070304</v>
      </c>
      <c r="AC272" s="150">
        <v>1.44751270495309</v>
      </c>
      <c r="AD272" s="150">
        <v>2.8971337634667198</v>
      </c>
      <c r="AE272" s="150">
        <v>1.1596677633355399</v>
      </c>
      <c r="AF272" s="150">
        <v>60.636363636363598</v>
      </c>
      <c r="AG272" s="150">
        <v>2.8326395761902899E-2</v>
      </c>
      <c r="AH272" s="150">
        <v>10.8795454545455</v>
      </c>
      <c r="AI272" s="150">
        <v>3.5665976617561701</v>
      </c>
      <c r="AJ272" s="150">
        <v>-11694.188181818199</v>
      </c>
      <c r="AK272" s="150">
        <v>0.466552825840652</v>
      </c>
      <c r="AL272" s="150">
        <v>12602764.4068182</v>
      </c>
      <c r="AM272" s="150">
        <v>1135.54270218182</v>
      </c>
    </row>
    <row r="273" spans="1:39" ht="14.5" x14ac:dyDescent="0.35">
      <c r="A273" t="s">
        <v>446</v>
      </c>
      <c r="B273" s="150">
        <v>418205.23809523799</v>
      </c>
      <c r="C273" s="150">
        <v>0.42148840283929001</v>
      </c>
      <c r="D273" s="150">
        <v>506107.23809523799</v>
      </c>
      <c r="E273" s="150">
        <v>3.58085840308415E-3</v>
      </c>
      <c r="F273" s="150">
        <v>0.69939814009719103</v>
      </c>
      <c r="G273" s="150">
        <v>46.65</v>
      </c>
      <c r="H273" s="150">
        <v>30.253809523809501</v>
      </c>
      <c r="I273" s="150">
        <v>0</v>
      </c>
      <c r="J273" s="150">
        <v>28.67</v>
      </c>
      <c r="K273" s="150">
        <v>11074.908317867599</v>
      </c>
      <c r="L273" s="150">
        <v>1504.4994387618999</v>
      </c>
      <c r="M273" s="150">
        <v>1845.49251561745</v>
      </c>
      <c r="N273" s="150">
        <v>0.45379732565653103</v>
      </c>
      <c r="O273" s="150">
        <v>0.15919832573110701</v>
      </c>
      <c r="P273" s="150">
        <v>1.9713171037346201E-3</v>
      </c>
      <c r="Q273" s="150">
        <v>9028.5889579978793</v>
      </c>
      <c r="R273" s="150">
        <v>101.770952380952</v>
      </c>
      <c r="S273" s="150">
        <v>56180.2498093291</v>
      </c>
      <c r="T273" s="150">
        <v>15.1582217771934</v>
      </c>
      <c r="U273" s="150">
        <v>14.783191112629201</v>
      </c>
      <c r="V273" s="150">
        <v>12.7195238095238</v>
      </c>
      <c r="W273" s="150">
        <v>118.28268583729501</v>
      </c>
      <c r="X273" s="150">
        <v>0.114502585211763</v>
      </c>
      <c r="Y273" s="150">
        <v>0.18116993039163301</v>
      </c>
      <c r="Z273" s="150">
        <v>0.29969099633885998</v>
      </c>
      <c r="AA273" s="150">
        <v>185.07357866961701</v>
      </c>
      <c r="AB273" s="150">
        <v>5.69032755773814</v>
      </c>
      <c r="AC273" s="150">
        <v>1.2917083887363501</v>
      </c>
      <c r="AD273" s="150">
        <v>2.86129587733152</v>
      </c>
      <c r="AE273" s="150">
        <v>1.3105599297681001</v>
      </c>
      <c r="AF273" s="150">
        <v>111.095238095238</v>
      </c>
      <c r="AG273" s="150">
        <v>1.8277238506230899E-2</v>
      </c>
      <c r="AH273" s="150">
        <v>8.84</v>
      </c>
      <c r="AI273" s="150">
        <v>3.3174258541719501</v>
      </c>
      <c r="AJ273" s="150">
        <v>-15585.2785714286</v>
      </c>
      <c r="AK273" s="150">
        <v>0.51044487048529597</v>
      </c>
      <c r="AL273" s="150">
        <v>16662193.348571399</v>
      </c>
      <c r="AM273" s="150">
        <v>1504.4994387618999</v>
      </c>
    </row>
    <row r="274" spans="1:39" ht="14.5" x14ac:dyDescent="0.35">
      <c r="A274" t="s">
        <v>447</v>
      </c>
      <c r="B274" s="150">
        <v>210667</v>
      </c>
      <c r="C274" s="150">
        <v>0.45047919647245099</v>
      </c>
      <c r="D274" s="150">
        <v>239522.8</v>
      </c>
      <c r="E274" s="150">
        <v>3.5377399153224101E-3</v>
      </c>
      <c r="F274" s="150">
        <v>0.72025741832018797</v>
      </c>
      <c r="G274" s="150">
        <v>54.2222222222222</v>
      </c>
      <c r="H274" s="150">
        <v>26.719473684210499</v>
      </c>
      <c r="I274" s="150">
        <v>0</v>
      </c>
      <c r="J274" s="150">
        <v>91.792000000000002</v>
      </c>
      <c r="K274" s="150">
        <v>10690.7238017327</v>
      </c>
      <c r="L274" s="150">
        <v>1478.18941875</v>
      </c>
      <c r="M274" s="150">
        <v>1720.8948560911699</v>
      </c>
      <c r="N274" s="150">
        <v>0.275499878827691</v>
      </c>
      <c r="O274" s="150">
        <v>0.12688622311923201</v>
      </c>
      <c r="P274" s="150">
        <v>1.62801009767409E-3</v>
      </c>
      <c r="Q274" s="150">
        <v>9182.9635881384893</v>
      </c>
      <c r="R274" s="150">
        <v>89.658000000000001</v>
      </c>
      <c r="S274" s="150">
        <v>58226.589227955097</v>
      </c>
      <c r="T274" s="150">
        <v>14.8090521760468</v>
      </c>
      <c r="U274" s="150">
        <v>16.486977389078501</v>
      </c>
      <c r="V274" s="150">
        <v>11.721500000000001</v>
      </c>
      <c r="W274" s="150">
        <v>126.109236765772</v>
      </c>
      <c r="X274" s="150">
        <v>0.115730724258026</v>
      </c>
      <c r="Y274" s="150">
        <v>0.17151820898432699</v>
      </c>
      <c r="Z274" s="150">
        <v>0.29210021046902201</v>
      </c>
      <c r="AA274" s="150">
        <v>170.75599161942699</v>
      </c>
      <c r="AB274" s="150">
        <v>6.0773543211691203</v>
      </c>
      <c r="AC274" s="150">
        <v>1.3898701971437699</v>
      </c>
      <c r="AD274" s="150">
        <v>2.6444799645180002</v>
      </c>
      <c r="AE274" s="150">
        <v>1.28025448377891</v>
      </c>
      <c r="AF274" s="150">
        <v>100.7</v>
      </c>
      <c r="AG274" s="150">
        <v>1.7395765716377298E-2</v>
      </c>
      <c r="AH274" s="150">
        <v>8.641</v>
      </c>
      <c r="AI274" s="150">
        <v>3.5918717487490901</v>
      </c>
      <c r="AJ274" s="150">
        <v>-2413.96400000015</v>
      </c>
      <c r="AK274" s="150">
        <v>0.433083686097264</v>
      </c>
      <c r="AL274" s="150">
        <v>15802914.8025</v>
      </c>
      <c r="AM274" s="150">
        <v>1478.18941875</v>
      </c>
    </row>
    <row r="275" spans="1:39" ht="14.5" x14ac:dyDescent="0.35">
      <c r="A275" t="s">
        <v>448</v>
      </c>
      <c r="B275" s="150">
        <v>824411.47368421103</v>
      </c>
      <c r="C275" s="150">
        <v>0.52922358666525404</v>
      </c>
      <c r="D275" s="150">
        <v>808959.94736842101</v>
      </c>
      <c r="E275" s="150">
        <v>3.2666988798904901E-3</v>
      </c>
      <c r="F275" s="150">
        <v>0.66502913840162203</v>
      </c>
      <c r="G275" s="150">
        <v>45.0555555555556</v>
      </c>
      <c r="H275" s="150">
        <v>37.330500000000001</v>
      </c>
      <c r="I275" s="150">
        <v>0</v>
      </c>
      <c r="J275" s="150">
        <v>23.849</v>
      </c>
      <c r="K275" s="150">
        <v>11069.957801721601</v>
      </c>
      <c r="L275" s="150">
        <v>1417.5767778500001</v>
      </c>
      <c r="M275" s="150">
        <v>1741.7689403578199</v>
      </c>
      <c r="N275" s="150">
        <v>0.481074262964656</v>
      </c>
      <c r="O275" s="150">
        <v>0.151938474314363</v>
      </c>
      <c r="P275" s="150">
        <v>2.0075608915633199E-3</v>
      </c>
      <c r="Q275" s="150">
        <v>9009.5274682508607</v>
      </c>
      <c r="R275" s="150">
        <v>94.295500000000004</v>
      </c>
      <c r="S275" s="150">
        <v>54522.753927812002</v>
      </c>
      <c r="T275" s="150">
        <v>14.2530661590426</v>
      </c>
      <c r="U275" s="150">
        <v>15.033344940638701</v>
      </c>
      <c r="V275" s="150">
        <v>11.343500000000001</v>
      </c>
      <c r="W275" s="150">
        <v>124.96820010138001</v>
      </c>
      <c r="X275" s="150">
        <v>0.1129045975629</v>
      </c>
      <c r="Y275" s="150">
        <v>0.18981199433871301</v>
      </c>
      <c r="Z275" s="150">
        <v>0.30715516901578399</v>
      </c>
      <c r="AA275" s="150">
        <v>184.66590599560399</v>
      </c>
      <c r="AB275" s="150">
        <v>5.9664608689573297</v>
      </c>
      <c r="AC275" s="150">
        <v>1.48434991888168</v>
      </c>
      <c r="AD275" s="150">
        <v>3.0079778885246702</v>
      </c>
      <c r="AE275" s="150">
        <v>1.4272081506224701</v>
      </c>
      <c r="AF275" s="150">
        <v>150.6</v>
      </c>
      <c r="AG275" s="150">
        <v>1.5335813887549701E-2</v>
      </c>
      <c r="AH275" s="150">
        <v>6.6174999999999997</v>
      </c>
      <c r="AI275" s="150">
        <v>3.23644706118119</v>
      </c>
      <c r="AJ275" s="150">
        <v>-21176.074499999999</v>
      </c>
      <c r="AK275" s="150">
        <v>0.50379203444066101</v>
      </c>
      <c r="AL275" s="150">
        <v>15692515.111500001</v>
      </c>
      <c r="AM275" s="150">
        <v>1417.5767778500001</v>
      </c>
    </row>
    <row r="276" spans="1:39" ht="14.5" x14ac:dyDescent="0.35">
      <c r="A276" t="s">
        <v>449</v>
      </c>
      <c r="B276" s="150">
        <v>498852.4</v>
      </c>
      <c r="C276" s="150">
        <v>0.40721911309054099</v>
      </c>
      <c r="D276" s="150">
        <v>410841.2</v>
      </c>
      <c r="E276" s="150">
        <v>4.5377395381523897E-3</v>
      </c>
      <c r="F276" s="150">
        <v>0.70402133849644299</v>
      </c>
      <c r="G276" s="150">
        <v>54.5</v>
      </c>
      <c r="H276" s="150">
        <v>37.320952380952399</v>
      </c>
      <c r="I276" s="150">
        <v>0</v>
      </c>
      <c r="J276" s="150">
        <v>28.590952380952402</v>
      </c>
      <c r="K276" s="150">
        <v>10695.157869140799</v>
      </c>
      <c r="L276" s="150">
        <v>1701.7709777619</v>
      </c>
      <c r="M276" s="150">
        <v>2059.25086112297</v>
      </c>
      <c r="N276" s="150">
        <v>0.419600518349454</v>
      </c>
      <c r="O276" s="150">
        <v>0.14835242160696399</v>
      </c>
      <c r="P276" s="150">
        <v>1.91492579521066E-3</v>
      </c>
      <c r="Q276" s="150">
        <v>8838.5099687953407</v>
      </c>
      <c r="R276" s="150">
        <v>111.542857142857</v>
      </c>
      <c r="S276" s="150">
        <v>55193.891483094303</v>
      </c>
      <c r="T276" s="150">
        <v>14.373719262295101</v>
      </c>
      <c r="U276" s="150">
        <v>15.256655794484301</v>
      </c>
      <c r="V276" s="150">
        <v>13.5590476190476</v>
      </c>
      <c r="W276" s="150">
        <v>125.508149655826</v>
      </c>
      <c r="X276" s="150">
        <v>0.113104185727568</v>
      </c>
      <c r="Y276" s="150">
        <v>0.18595783562638099</v>
      </c>
      <c r="Z276" s="150">
        <v>0.30395665033917701</v>
      </c>
      <c r="AA276" s="150">
        <v>174.26459402983201</v>
      </c>
      <c r="AB276" s="150">
        <v>6.0970260851190199</v>
      </c>
      <c r="AC276" s="150">
        <v>1.41659311013472</v>
      </c>
      <c r="AD276" s="150">
        <v>2.9677126357658299</v>
      </c>
      <c r="AE276" s="150">
        <v>1.25380420662989</v>
      </c>
      <c r="AF276" s="150">
        <v>119.904761904762</v>
      </c>
      <c r="AG276" s="150">
        <v>2.2069473974664199E-2</v>
      </c>
      <c r="AH276" s="150">
        <v>10.3571428571429</v>
      </c>
      <c r="AI276" s="150">
        <v>3.2909620715346901</v>
      </c>
      <c r="AJ276" s="150">
        <v>-12026.5838095237</v>
      </c>
      <c r="AK276" s="150">
        <v>0.47812376253309302</v>
      </c>
      <c r="AL276" s="150">
        <v>18200709.264285699</v>
      </c>
      <c r="AM276" s="150">
        <v>1701.7709777619</v>
      </c>
    </row>
    <row r="277" spans="1:39" ht="14.5" x14ac:dyDescent="0.35">
      <c r="A277" t="s">
        <v>450</v>
      </c>
      <c r="B277" s="150">
        <v>82067.789473684199</v>
      </c>
      <c r="C277" s="150">
        <v>0.40845604330045698</v>
      </c>
      <c r="D277" s="150">
        <v>293036.63157894701</v>
      </c>
      <c r="E277" s="150">
        <v>9.2299126410764296E-3</v>
      </c>
      <c r="F277" s="150">
        <v>0.72362695628647</v>
      </c>
      <c r="G277" s="150">
        <v>52.3333333333333</v>
      </c>
      <c r="H277" s="150">
        <v>29.802380952381</v>
      </c>
      <c r="I277" s="150">
        <v>0</v>
      </c>
      <c r="J277" s="150">
        <v>43.667619047618999</v>
      </c>
      <c r="K277" s="150">
        <v>11066.400810642899</v>
      </c>
      <c r="L277" s="150">
        <v>1421.0979395714301</v>
      </c>
      <c r="M277" s="150">
        <v>1695.5881208440301</v>
      </c>
      <c r="N277" s="150">
        <v>0.371397418766647</v>
      </c>
      <c r="O277" s="150">
        <v>0.13986294040262501</v>
      </c>
      <c r="P277" s="150">
        <v>1.1667535706498401E-3</v>
      </c>
      <c r="Q277" s="150">
        <v>9274.9171789714401</v>
      </c>
      <c r="R277" s="150">
        <v>93.4166666666667</v>
      </c>
      <c r="S277" s="150">
        <v>56273.458126672602</v>
      </c>
      <c r="T277" s="150">
        <v>15.228240091754801</v>
      </c>
      <c r="U277" s="150">
        <v>15.212466792914499</v>
      </c>
      <c r="V277" s="150">
        <v>12.104761904761901</v>
      </c>
      <c r="W277" s="150">
        <v>117.39990846184099</v>
      </c>
      <c r="X277" s="150">
        <v>0.10761502101916399</v>
      </c>
      <c r="Y277" s="150">
        <v>0.17635892324727101</v>
      </c>
      <c r="Z277" s="150">
        <v>0.30592173538691497</v>
      </c>
      <c r="AA277" s="150">
        <v>165.141092764825</v>
      </c>
      <c r="AB277" s="150">
        <v>7.2481034450922897</v>
      </c>
      <c r="AC277" s="150">
        <v>1.5218260642836301</v>
      </c>
      <c r="AD277" s="150">
        <v>3.1689920408902399</v>
      </c>
      <c r="AE277" s="150">
        <v>1.22451415082352</v>
      </c>
      <c r="AF277" s="150">
        <v>101.142857142857</v>
      </c>
      <c r="AG277" s="150">
        <v>1.9245950662880301E-2</v>
      </c>
      <c r="AH277" s="150">
        <v>8.9052380952381007</v>
      </c>
      <c r="AI277" s="150">
        <v>3.3454819232553801</v>
      </c>
      <c r="AJ277" s="150">
        <v>-34565.4004761904</v>
      </c>
      <c r="AK277" s="150">
        <v>0.46148553122518599</v>
      </c>
      <c r="AL277" s="150">
        <v>15726439.390476201</v>
      </c>
      <c r="AM277" s="150">
        <v>1421.0979395714301</v>
      </c>
    </row>
    <row r="278" spans="1:39" ht="14.5" x14ac:dyDescent="0.35">
      <c r="A278" t="s">
        <v>451</v>
      </c>
      <c r="B278" s="150">
        <v>308135.7</v>
      </c>
      <c r="C278" s="150">
        <v>0.38612233817967501</v>
      </c>
      <c r="D278" s="150">
        <v>271769.65000000002</v>
      </c>
      <c r="E278" s="150">
        <v>6.5495837542026798E-3</v>
      </c>
      <c r="F278" s="150">
        <v>0.69858358409382504</v>
      </c>
      <c r="G278" s="150">
        <v>32.5</v>
      </c>
      <c r="H278" s="150">
        <v>23.241</v>
      </c>
      <c r="I278" s="150">
        <v>0</v>
      </c>
      <c r="J278" s="150">
        <v>-22.665500000000002</v>
      </c>
      <c r="K278" s="150">
        <v>13405.5335885761</v>
      </c>
      <c r="L278" s="150">
        <v>1224.9126017999999</v>
      </c>
      <c r="M278" s="150">
        <v>1687.3837603422101</v>
      </c>
      <c r="N278" s="150">
        <v>0.93618858616105405</v>
      </c>
      <c r="O278" s="150">
        <v>0.173436905161898</v>
      </c>
      <c r="P278" s="150">
        <v>2.4068884552804799E-4</v>
      </c>
      <c r="Q278" s="150">
        <v>9731.4004154987106</v>
      </c>
      <c r="R278" s="150">
        <v>89.578000000000003</v>
      </c>
      <c r="S278" s="150">
        <v>55484.382833954798</v>
      </c>
      <c r="T278" s="150">
        <v>13.606577507870201</v>
      </c>
      <c r="U278" s="150">
        <v>13.674257092143201</v>
      </c>
      <c r="V278" s="150">
        <v>12.141</v>
      </c>
      <c r="W278" s="150">
        <v>100.890585767235</v>
      </c>
      <c r="X278" s="150">
        <v>0.10750650700205799</v>
      </c>
      <c r="Y278" s="150">
        <v>0.20905363218103601</v>
      </c>
      <c r="Z278" s="150">
        <v>0.32042478598897201</v>
      </c>
      <c r="AA278" s="150">
        <v>209.87227955874599</v>
      </c>
      <c r="AB278" s="150">
        <v>6.5179700959096802</v>
      </c>
      <c r="AC278" s="150">
        <v>1.5214306864295</v>
      </c>
      <c r="AD278" s="150">
        <v>3.2095996871732502</v>
      </c>
      <c r="AE278" s="150">
        <v>1.4659720896828801</v>
      </c>
      <c r="AF278" s="150">
        <v>158.30000000000001</v>
      </c>
      <c r="AG278" s="150">
        <v>9.5835697121840705E-3</v>
      </c>
      <c r="AH278" s="150">
        <v>6.3635000000000002</v>
      </c>
      <c r="AI278" s="150">
        <v>2.8044033621672799</v>
      </c>
      <c r="AJ278" s="150">
        <v>-47989.637499999997</v>
      </c>
      <c r="AK278" s="150">
        <v>0.67151185490671905</v>
      </c>
      <c r="AL278" s="150">
        <v>16420607.0265</v>
      </c>
      <c r="AM278" s="150">
        <v>1224.9126017999999</v>
      </c>
    </row>
    <row r="279" spans="1:39" ht="14.5" x14ac:dyDescent="0.35">
      <c r="A279" t="s">
        <v>452</v>
      </c>
      <c r="B279" s="150">
        <v>158635.04999999999</v>
      </c>
      <c r="C279" s="150">
        <v>0.40555561393651102</v>
      </c>
      <c r="D279" s="150">
        <v>280326.05</v>
      </c>
      <c r="E279" s="150">
        <v>3.33191735129252E-3</v>
      </c>
      <c r="F279" s="150">
        <v>0.69106552977971303</v>
      </c>
      <c r="G279" s="150">
        <v>45.65</v>
      </c>
      <c r="H279" s="150">
        <v>29.064</v>
      </c>
      <c r="I279" s="150">
        <v>0</v>
      </c>
      <c r="J279" s="150">
        <v>34.17</v>
      </c>
      <c r="K279" s="150">
        <v>11712.431760406</v>
      </c>
      <c r="L279" s="150">
        <v>1051.0908257000001</v>
      </c>
      <c r="M279" s="150">
        <v>1263.9566689901501</v>
      </c>
      <c r="N279" s="150">
        <v>0.39297067056495399</v>
      </c>
      <c r="O279" s="150">
        <v>0.14502243533377299</v>
      </c>
      <c r="P279" s="150">
        <v>1.1228254696391501E-3</v>
      </c>
      <c r="Q279" s="150">
        <v>9739.9142486710607</v>
      </c>
      <c r="R279" s="150">
        <v>72.131500000000003</v>
      </c>
      <c r="S279" s="150">
        <v>54912.829866285902</v>
      </c>
      <c r="T279" s="150">
        <v>14.6205194679162</v>
      </c>
      <c r="U279" s="150">
        <v>14.571869789204399</v>
      </c>
      <c r="V279" s="150">
        <v>9.2490000000000006</v>
      </c>
      <c r="W279" s="150">
        <v>113.643726424478</v>
      </c>
      <c r="X279" s="150">
        <v>0.11128493774870001</v>
      </c>
      <c r="Y279" s="150">
        <v>0.18929104012317399</v>
      </c>
      <c r="Z279" s="150">
        <v>0.30551761591326498</v>
      </c>
      <c r="AA279" s="150">
        <v>189.137270670785</v>
      </c>
      <c r="AB279" s="150">
        <v>6.9500374018268101</v>
      </c>
      <c r="AC279" s="150">
        <v>1.4568397279784799</v>
      </c>
      <c r="AD279" s="150">
        <v>2.8967602261463701</v>
      </c>
      <c r="AE279" s="150">
        <v>1.34771077839307</v>
      </c>
      <c r="AF279" s="150">
        <v>86.6</v>
      </c>
      <c r="AG279" s="150">
        <v>1.82175203096301E-2</v>
      </c>
      <c r="AH279" s="150">
        <v>6.8085000000000004</v>
      </c>
      <c r="AI279" s="150">
        <v>3.35161527477069</v>
      </c>
      <c r="AJ279" s="150">
        <v>-15958.755500000099</v>
      </c>
      <c r="AK279" s="150">
        <v>0.469866626103499</v>
      </c>
      <c r="AL279" s="150">
        <v>12310829.57</v>
      </c>
      <c r="AM279" s="150">
        <v>1051.0908257000001</v>
      </c>
    </row>
    <row r="280" spans="1:39" ht="14.5" x14ac:dyDescent="0.35">
      <c r="A280" t="s">
        <v>453</v>
      </c>
      <c r="B280" s="150">
        <v>746363.73684210505</v>
      </c>
      <c r="C280" s="150">
        <v>0.44076831865927302</v>
      </c>
      <c r="D280" s="150">
        <v>849170.31578947406</v>
      </c>
      <c r="E280" s="150">
        <v>4.8185341864915203E-3</v>
      </c>
      <c r="F280" s="150">
        <v>0.67847150577932702</v>
      </c>
      <c r="G280" s="150">
        <v>58.0555555555556</v>
      </c>
      <c r="H280" s="150">
        <v>34.868000000000002</v>
      </c>
      <c r="I280" s="150">
        <v>0</v>
      </c>
      <c r="J280" s="150">
        <v>-23.383500000000002</v>
      </c>
      <c r="K280" s="150">
        <v>11543.135582888801</v>
      </c>
      <c r="L280" s="150">
        <v>1381.24997125</v>
      </c>
      <c r="M280" s="150">
        <v>1688.61681765964</v>
      </c>
      <c r="N280" s="150">
        <v>0.47997507149269403</v>
      </c>
      <c r="O280" s="150">
        <v>0.16057931425640201</v>
      </c>
      <c r="P280" s="150">
        <v>1.6520693194548399E-3</v>
      </c>
      <c r="Q280" s="150">
        <v>9442.0211413609704</v>
      </c>
      <c r="R280" s="150">
        <v>94.232500000000002</v>
      </c>
      <c r="S280" s="150">
        <v>54102.590162629698</v>
      </c>
      <c r="T280" s="150">
        <v>14.0933329795983</v>
      </c>
      <c r="U280" s="150">
        <v>14.657893733584499</v>
      </c>
      <c r="V280" s="150">
        <v>12.808</v>
      </c>
      <c r="W280" s="150">
        <v>107.842752283729</v>
      </c>
      <c r="X280" s="150">
        <v>0.107507522692113</v>
      </c>
      <c r="Y280" s="150">
        <v>0.203094205902038</v>
      </c>
      <c r="Z280" s="150">
        <v>0.31532011787316799</v>
      </c>
      <c r="AA280" s="150">
        <v>184.95754231133299</v>
      </c>
      <c r="AB280" s="150">
        <v>6.4732799955846501</v>
      </c>
      <c r="AC280" s="150">
        <v>1.3949467359709</v>
      </c>
      <c r="AD280" s="150">
        <v>2.9187118618591601</v>
      </c>
      <c r="AE280" s="150">
        <v>1.53361996940322</v>
      </c>
      <c r="AF280" s="150">
        <v>163.65</v>
      </c>
      <c r="AG280" s="150">
        <v>1.08460972348456E-2</v>
      </c>
      <c r="AH280" s="150">
        <v>5.4995000000000003</v>
      </c>
      <c r="AI280" s="150">
        <v>3.25917060096039</v>
      </c>
      <c r="AJ280" s="150">
        <v>-29660.592999999899</v>
      </c>
      <c r="AK280" s="150">
        <v>0.50241006576157698</v>
      </c>
      <c r="AL280" s="150">
        <v>15943955.692</v>
      </c>
      <c r="AM280" s="150">
        <v>1381.24997125</v>
      </c>
    </row>
    <row r="281" spans="1:39" ht="14.5" x14ac:dyDescent="0.35">
      <c r="A281" t="s">
        <v>454</v>
      </c>
      <c r="B281" s="150">
        <v>1244971.4210526301</v>
      </c>
      <c r="C281" s="150">
        <v>0.49489381609323202</v>
      </c>
      <c r="D281" s="150">
        <v>1127724.5263157899</v>
      </c>
      <c r="E281" s="150">
        <v>4.6629878520772798E-3</v>
      </c>
      <c r="F281" s="150">
        <v>0.65621444440367405</v>
      </c>
      <c r="G281" s="150">
        <v>53.842105263157897</v>
      </c>
      <c r="H281" s="150">
        <v>35.466500000000003</v>
      </c>
      <c r="I281" s="150">
        <v>0</v>
      </c>
      <c r="J281" s="150">
        <v>6.8800000000000203</v>
      </c>
      <c r="K281" s="150">
        <v>11707.291632998</v>
      </c>
      <c r="L281" s="150">
        <v>1515.6942818</v>
      </c>
      <c r="M281" s="150">
        <v>1844.5846146837901</v>
      </c>
      <c r="N281" s="150">
        <v>0.45193705206600998</v>
      </c>
      <c r="O281" s="150">
        <v>0.15901083473362501</v>
      </c>
      <c r="P281" s="150">
        <v>2.8915861546928499E-3</v>
      </c>
      <c r="Q281" s="150">
        <v>9619.8758475180693</v>
      </c>
      <c r="R281" s="150">
        <v>98.554000000000002</v>
      </c>
      <c r="S281" s="150">
        <v>54576.410845830702</v>
      </c>
      <c r="T281" s="150">
        <v>14.014651865982101</v>
      </c>
      <c r="U281" s="150">
        <v>15.3793278994257</v>
      </c>
      <c r="V281" s="150">
        <v>12.946999999999999</v>
      </c>
      <c r="W281" s="150">
        <v>117.069149748977</v>
      </c>
      <c r="X281" s="150">
        <v>0.110878653563847</v>
      </c>
      <c r="Y281" s="150">
        <v>0.19253278549428399</v>
      </c>
      <c r="Z281" s="150">
        <v>0.30908486512931799</v>
      </c>
      <c r="AA281" s="150">
        <v>180.903631617831</v>
      </c>
      <c r="AB281" s="150">
        <v>6.7241228984815899</v>
      </c>
      <c r="AC281" s="150">
        <v>1.4548972937468501</v>
      </c>
      <c r="AD281" s="150">
        <v>3.1439504643782201</v>
      </c>
      <c r="AE281" s="150">
        <v>1.58041076322028</v>
      </c>
      <c r="AF281" s="150">
        <v>200.65</v>
      </c>
      <c r="AG281" s="150">
        <v>1.1032717656037101E-2</v>
      </c>
      <c r="AH281" s="150">
        <v>5.3689999999999998</v>
      </c>
      <c r="AI281" s="150">
        <v>3.3376666337479102</v>
      </c>
      <c r="AJ281" s="150">
        <v>-38318.842499999999</v>
      </c>
      <c r="AK281" s="150">
        <v>0.50305365977237804</v>
      </c>
      <c r="AL281" s="150">
        <v>17744674.9835</v>
      </c>
      <c r="AM281" s="150">
        <v>1515.6942818</v>
      </c>
    </row>
    <row r="282" spans="1:39" ht="14.5" x14ac:dyDescent="0.35">
      <c r="A282" t="s">
        <v>455</v>
      </c>
      <c r="B282" s="150">
        <v>296552.95</v>
      </c>
      <c r="C282" s="150">
        <v>0.56896677165825804</v>
      </c>
      <c r="D282" s="150">
        <v>266740.90000000002</v>
      </c>
      <c r="E282" s="150">
        <v>1.43818521588141E-3</v>
      </c>
      <c r="F282" s="150">
        <v>0.66725604128391203</v>
      </c>
      <c r="G282" s="150">
        <v>30.8</v>
      </c>
      <c r="H282" s="150">
        <v>14.2135</v>
      </c>
      <c r="I282" s="150">
        <v>0</v>
      </c>
      <c r="J282" s="150">
        <v>17.863499999999998</v>
      </c>
      <c r="K282" s="150">
        <v>11965.836280641301</v>
      </c>
      <c r="L282" s="150">
        <v>754.88665415000003</v>
      </c>
      <c r="M282" s="150">
        <v>892.85140130248999</v>
      </c>
      <c r="N282" s="150">
        <v>0.374887225908973</v>
      </c>
      <c r="O282" s="150">
        <v>0.14415576292381599</v>
      </c>
      <c r="P282" s="150">
        <v>5.65633877155755E-3</v>
      </c>
      <c r="Q282" s="150">
        <v>10116.8571845471</v>
      </c>
      <c r="R282" s="150">
        <v>54</v>
      </c>
      <c r="S282" s="150">
        <v>53952.880398148103</v>
      </c>
      <c r="T282" s="150">
        <v>15.3481481481481</v>
      </c>
      <c r="U282" s="150">
        <v>13.9793824842593</v>
      </c>
      <c r="V282" s="150">
        <v>8.6214999999999993</v>
      </c>
      <c r="W282" s="150">
        <v>87.558621370991105</v>
      </c>
      <c r="X282" s="150">
        <v>0.11758493896193099</v>
      </c>
      <c r="Y282" s="150">
        <v>0.17081505957187401</v>
      </c>
      <c r="Z282" s="150">
        <v>0.29307223092182499</v>
      </c>
      <c r="AA282" s="150">
        <v>190.91230346663801</v>
      </c>
      <c r="AB282" s="150">
        <v>6.4255617808151202</v>
      </c>
      <c r="AC282" s="150">
        <v>1.49899976512164</v>
      </c>
      <c r="AD282" s="150">
        <v>2.8090399650562099</v>
      </c>
      <c r="AE282" s="150">
        <v>1.3926241463026601</v>
      </c>
      <c r="AF282" s="150">
        <v>101.65</v>
      </c>
      <c r="AG282" s="150">
        <v>2.67591793023691E-2</v>
      </c>
      <c r="AH282" s="150">
        <v>4.1284999999999998</v>
      </c>
      <c r="AI282" s="150">
        <v>3.6106849331505999</v>
      </c>
      <c r="AJ282" s="150">
        <v>-16416.057000000001</v>
      </c>
      <c r="AK282" s="150">
        <v>0.53754170023374703</v>
      </c>
      <c r="AL282" s="150">
        <v>9032850.1140000001</v>
      </c>
      <c r="AM282" s="150">
        <v>754.88665415000003</v>
      </c>
    </row>
    <row r="283" spans="1:39" ht="14.5" x14ac:dyDescent="0.35">
      <c r="A283" t="s">
        <v>456</v>
      </c>
      <c r="B283" s="150">
        <v>81175.199999999997</v>
      </c>
      <c r="C283" s="150">
        <v>0.52648730366656604</v>
      </c>
      <c r="D283" s="150">
        <v>172823.2</v>
      </c>
      <c r="E283" s="150">
        <v>2.1517359541835899E-3</v>
      </c>
      <c r="F283" s="150">
        <v>0.67354366197954796</v>
      </c>
      <c r="G283" s="150">
        <v>35.15</v>
      </c>
      <c r="H283" s="150">
        <v>18.172999999999998</v>
      </c>
      <c r="I283" s="150">
        <v>0</v>
      </c>
      <c r="J283" s="150">
        <v>51.606000000000002</v>
      </c>
      <c r="K283" s="150">
        <v>11276.8704153296</v>
      </c>
      <c r="L283" s="150">
        <v>914.03445290000002</v>
      </c>
      <c r="M283" s="150">
        <v>1088.0023742743599</v>
      </c>
      <c r="N283" s="150">
        <v>0.34765750928949501</v>
      </c>
      <c r="O283" s="150">
        <v>0.14831490943244699</v>
      </c>
      <c r="P283" s="150">
        <v>9.7923770505609596E-4</v>
      </c>
      <c r="Q283" s="150">
        <v>9473.7367529869098</v>
      </c>
      <c r="R283" s="150">
        <v>61.462000000000003</v>
      </c>
      <c r="S283" s="150">
        <v>54933.109441606197</v>
      </c>
      <c r="T283" s="150">
        <v>14.6757346002408</v>
      </c>
      <c r="U283" s="150">
        <v>14.8715377452735</v>
      </c>
      <c r="V283" s="150">
        <v>8.3734999999999999</v>
      </c>
      <c r="W283" s="150">
        <v>109.15799282259501</v>
      </c>
      <c r="X283" s="150">
        <v>0.114803725493393</v>
      </c>
      <c r="Y283" s="150">
        <v>0.16312639176635399</v>
      </c>
      <c r="Z283" s="150">
        <v>0.284846920386994</v>
      </c>
      <c r="AA283" s="150">
        <v>188.94462834749899</v>
      </c>
      <c r="AB283" s="150">
        <v>6.5874594199600596</v>
      </c>
      <c r="AC283" s="150">
        <v>1.4301079287489</v>
      </c>
      <c r="AD283" s="150">
        <v>2.5844957554028101</v>
      </c>
      <c r="AE283" s="150">
        <v>1.43339145060285</v>
      </c>
      <c r="AF283" s="150">
        <v>100</v>
      </c>
      <c r="AG283" s="150">
        <v>1.20670098962757E-2</v>
      </c>
      <c r="AH283" s="150">
        <v>5.2244999999999999</v>
      </c>
      <c r="AI283" s="150">
        <v>3.8068246204140799</v>
      </c>
      <c r="AJ283" s="150">
        <v>-33209.5095</v>
      </c>
      <c r="AK283" s="150">
        <v>0.47241533130275798</v>
      </c>
      <c r="AL283" s="150">
        <v>10307448.080499999</v>
      </c>
      <c r="AM283" s="150">
        <v>914.03445290000002</v>
      </c>
    </row>
    <row r="284" spans="1:39" ht="14.5" x14ac:dyDescent="0.35">
      <c r="A284" t="s">
        <v>457</v>
      </c>
      <c r="B284" s="150">
        <v>110273.75</v>
      </c>
      <c r="C284" s="150">
        <v>0.49422703338388102</v>
      </c>
      <c r="D284" s="150">
        <v>206622.45</v>
      </c>
      <c r="E284" s="150">
        <v>2.83248811987221E-3</v>
      </c>
      <c r="F284" s="150">
        <v>0.69348900055199203</v>
      </c>
      <c r="G284" s="150">
        <v>34.25</v>
      </c>
      <c r="H284" s="150">
        <v>15.959</v>
      </c>
      <c r="I284" s="150">
        <v>0</v>
      </c>
      <c r="J284" s="150">
        <v>46.061999999999998</v>
      </c>
      <c r="K284" s="150">
        <v>12003.264947752101</v>
      </c>
      <c r="L284" s="150">
        <v>959.38444894999998</v>
      </c>
      <c r="M284" s="150">
        <v>1140.7344216803899</v>
      </c>
      <c r="N284" s="150">
        <v>0.37000929209193401</v>
      </c>
      <c r="O284" s="150">
        <v>0.14171369980908</v>
      </c>
      <c r="P284" s="150">
        <v>1.2499951935978301E-3</v>
      </c>
      <c r="Q284" s="150">
        <v>10095.027824737999</v>
      </c>
      <c r="R284" s="150">
        <v>65.885000000000005</v>
      </c>
      <c r="S284" s="150">
        <v>55671.849958260602</v>
      </c>
      <c r="T284" s="150">
        <v>15.496698793352101</v>
      </c>
      <c r="U284" s="150">
        <v>14.5615003255673</v>
      </c>
      <c r="V284" s="150">
        <v>8.9454999999999991</v>
      </c>
      <c r="W284" s="150">
        <v>107.24771661170401</v>
      </c>
      <c r="X284" s="150">
        <v>0.112174859690019</v>
      </c>
      <c r="Y284" s="150">
        <v>0.18895697171164699</v>
      </c>
      <c r="Z284" s="150">
        <v>0.30655606112279898</v>
      </c>
      <c r="AA284" s="150">
        <v>186.10662304919799</v>
      </c>
      <c r="AB284" s="150">
        <v>6.6557095466872198</v>
      </c>
      <c r="AC284" s="150">
        <v>1.44795036679253</v>
      </c>
      <c r="AD284" s="150">
        <v>2.9230347587592802</v>
      </c>
      <c r="AE284" s="150">
        <v>1.5267554327403601</v>
      </c>
      <c r="AF284" s="150">
        <v>126.55</v>
      </c>
      <c r="AG284" s="150">
        <v>1.47087591978725E-2</v>
      </c>
      <c r="AH284" s="150">
        <v>4.5545</v>
      </c>
      <c r="AI284" s="150">
        <v>3.6040824707756598</v>
      </c>
      <c r="AJ284" s="150">
        <v>-30049.0435</v>
      </c>
      <c r="AK284" s="150">
        <v>0.497626658739659</v>
      </c>
      <c r="AL284" s="150">
        <v>11515745.727499999</v>
      </c>
      <c r="AM284" s="150">
        <v>959.38444894999998</v>
      </c>
    </row>
    <row r="285" spans="1:39" ht="14.5" x14ac:dyDescent="0.35">
      <c r="A285" t="s">
        <v>458</v>
      </c>
      <c r="B285" s="150">
        <v>51084</v>
      </c>
      <c r="C285" s="150">
        <v>0.39079680041336001</v>
      </c>
      <c r="D285" s="150">
        <v>112881.45</v>
      </c>
      <c r="E285" s="150">
        <v>2.7504137712854198E-3</v>
      </c>
      <c r="F285" s="150">
        <v>0.73046584753126897</v>
      </c>
      <c r="G285" s="150">
        <v>28</v>
      </c>
      <c r="H285" s="150">
        <v>31.093499999999999</v>
      </c>
      <c r="I285" s="150">
        <v>0</v>
      </c>
      <c r="J285" s="150">
        <v>75.501999999999995</v>
      </c>
      <c r="K285" s="150">
        <v>10968.9351861794</v>
      </c>
      <c r="L285" s="150">
        <v>1233.4638498500001</v>
      </c>
      <c r="M285" s="150">
        <v>1425.38606484057</v>
      </c>
      <c r="N285" s="150">
        <v>0.25378869043309898</v>
      </c>
      <c r="O285" s="150">
        <v>0.114966595346305</v>
      </c>
      <c r="P285" s="150">
        <v>7.6718291347985402E-3</v>
      </c>
      <c r="Q285" s="150">
        <v>9492.0143792855797</v>
      </c>
      <c r="R285" s="150">
        <v>79.337500000000006</v>
      </c>
      <c r="S285" s="150">
        <v>58982.636407751699</v>
      </c>
      <c r="T285" s="150">
        <v>13.908933354340601</v>
      </c>
      <c r="U285" s="150">
        <v>15.547047106979701</v>
      </c>
      <c r="V285" s="150">
        <v>9.8689999999999998</v>
      </c>
      <c r="W285" s="150">
        <v>124.983671076097</v>
      </c>
      <c r="X285" s="150">
        <v>0.117790646617775</v>
      </c>
      <c r="Y285" s="150">
        <v>0.14547767227849701</v>
      </c>
      <c r="Z285" s="150">
        <v>0.27598104061318401</v>
      </c>
      <c r="AA285" s="150">
        <v>164.692260762003</v>
      </c>
      <c r="AB285" s="150">
        <v>7.0700212240750897</v>
      </c>
      <c r="AC285" s="150">
        <v>1.53305615359112</v>
      </c>
      <c r="AD285" s="150">
        <v>3.5487724962766198</v>
      </c>
      <c r="AE285" s="150">
        <v>1.0008933721209601</v>
      </c>
      <c r="AF285" s="150">
        <v>29.65</v>
      </c>
      <c r="AG285" s="150">
        <v>4.4094400396318803E-2</v>
      </c>
      <c r="AH285" s="150">
        <v>23.9115</v>
      </c>
      <c r="AI285" s="150">
        <v>4.1004540601023596</v>
      </c>
      <c r="AJ285" s="150">
        <v>-25366.504499999901</v>
      </c>
      <c r="AK285" s="150">
        <v>0.38346910437245302</v>
      </c>
      <c r="AL285" s="150">
        <v>13529785.023499999</v>
      </c>
      <c r="AM285" s="150">
        <v>1233.4638498500001</v>
      </c>
    </row>
    <row r="286" spans="1:39" ht="14.5" x14ac:dyDescent="0.35">
      <c r="A286" t="s">
        <v>459</v>
      </c>
      <c r="B286" s="150">
        <v>77112.3</v>
      </c>
      <c r="C286" s="150">
        <v>0.385898376082082</v>
      </c>
      <c r="D286" s="150">
        <v>-31595</v>
      </c>
      <c r="E286" s="150">
        <v>4.2172620272565497E-3</v>
      </c>
      <c r="F286" s="150">
        <v>0.785304599481219</v>
      </c>
      <c r="G286" s="150">
        <v>31.1</v>
      </c>
      <c r="H286" s="150">
        <v>20.916499999999999</v>
      </c>
      <c r="I286" s="150">
        <v>0</v>
      </c>
      <c r="J286" s="150">
        <v>19.327500000000001</v>
      </c>
      <c r="K286" s="150">
        <v>12089.958395985699</v>
      </c>
      <c r="L286" s="150">
        <v>2044.5392938</v>
      </c>
      <c r="M286" s="150">
        <v>2351.28078183244</v>
      </c>
      <c r="N286" s="150">
        <v>0.12710693995369199</v>
      </c>
      <c r="O286" s="150">
        <v>0.11135022490903999</v>
      </c>
      <c r="P286" s="150">
        <v>7.6953356669207003E-3</v>
      </c>
      <c r="Q286" s="150">
        <v>10512.736374145799</v>
      </c>
      <c r="R286" s="150">
        <v>125.3115</v>
      </c>
      <c r="S286" s="150">
        <v>70720.822215040098</v>
      </c>
      <c r="T286" s="150">
        <v>15.684115184959101</v>
      </c>
      <c r="U286" s="150">
        <v>16.3156557363051</v>
      </c>
      <c r="V286" s="150">
        <v>12.8565</v>
      </c>
      <c r="W286" s="150">
        <v>159.027674234823</v>
      </c>
      <c r="X286" s="150">
        <v>0.119340514254202</v>
      </c>
      <c r="Y286" s="150">
        <v>0.13842213075918</v>
      </c>
      <c r="Z286" s="150">
        <v>0.26770067413738802</v>
      </c>
      <c r="AA286" s="150">
        <v>185.45023866735701</v>
      </c>
      <c r="AB286" s="150">
        <v>6.3385197421776498</v>
      </c>
      <c r="AC286" s="150">
        <v>1.28746920893353</v>
      </c>
      <c r="AD286" s="150">
        <v>2.81988085250486</v>
      </c>
      <c r="AE286" s="150">
        <v>0.88146783214826396</v>
      </c>
      <c r="AF286" s="150">
        <v>25.2</v>
      </c>
      <c r="AG286" s="150">
        <v>8.5556154717770297E-2</v>
      </c>
      <c r="AH286" s="150">
        <v>66.124736842105307</v>
      </c>
      <c r="AI286" s="150">
        <v>4.95140487782525</v>
      </c>
      <c r="AJ286" s="150">
        <v>-8959.4642105263192</v>
      </c>
      <c r="AK286" s="150">
        <v>0.28982011395329799</v>
      </c>
      <c r="AL286" s="150">
        <v>24718395.000999998</v>
      </c>
      <c r="AM286" s="150">
        <v>2044.5392938</v>
      </c>
    </row>
    <row r="287" spans="1:39" ht="14.5" x14ac:dyDescent="0.35">
      <c r="A287" t="s">
        <v>460</v>
      </c>
      <c r="B287" s="150">
        <v>1066727.8999999999</v>
      </c>
      <c r="C287" s="150">
        <v>0.418523607895738</v>
      </c>
      <c r="D287" s="150">
        <v>97574.7</v>
      </c>
      <c r="E287" s="150">
        <v>2.6417466968406498E-3</v>
      </c>
      <c r="F287" s="150">
        <v>0.79548977658235698</v>
      </c>
      <c r="G287" s="150">
        <v>93</v>
      </c>
      <c r="H287" s="150">
        <v>63.915999999999997</v>
      </c>
      <c r="I287" s="150">
        <v>0</v>
      </c>
      <c r="J287" s="150">
        <v>-30.756</v>
      </c>
      <c r="K287" s="150">
        <v>11437.008309693099</v>
      </c>
      <c r="L287" s="150">
        <v>4749.3182603499999</v>
      </c>
      <c r="M287" s="150">
        <v>5591.6069960080404</v>
      </c>
      <c r="N287" s="150">
        <v>0.19126181417099999</v>
      </c>
      <c r="O287" s="150">
        <v>0.12559078091895301</v>
      </c>
      <c r="P287" s="150">
        <v>1.2154057937516701E-2</v>
      </c>
      <c r="Q287" s="150">
        <v>9714.2006667812402</v>
      </c>
      <c r="R287" s="150">
        <v>279.50099999999998</v>
      </c>
      <c r="S287" s="150">
        <v>69301.001345254597</v>
      </c>
      <c r="T287" s="150">
        <v>14.213008182439401</v>
      </c>
      <c r="U287" s="150">
        <v>16.992133338878901</v>
      </c>
      <c r="V287" s="150">
        <v>26.115500000000001</v>
      </c>
      <c r="W287" s="150">
        <v>181.85821678122201</v>
      </c>
      <c r="X287" s="150">
        <v>0.117494427014409</v>
      </c>
      <c r="Y287" s="150">
        <v>0.15387050136252101</v>
      </c>
      <c r="Z287" s="150">
        <v>0.27701685394765901</v>
      </c>
      <c r="AA287" s="150">
        <v>1514.7538142600399</v>
      </c>
      <c r="AB287" s="150">
        <v>0.64921998010869497</v>
      </c>
      <c r="AC287" s="150">
        <v>0.120255546809359</v>
      </c>
      <c r="AD287" s="150">
        <v>0.33505189175170802</v>
      </c>
      <c r="AE287" s="150">
        <v>0.89754035625511597</v>
      </c>
      <c r="AF287" s="150">
        <v>26.65</v>
      </c>
      <c r="AG287" s="150">
        <v>9.2341872991454396E-2</v>
      </c>
      <c r="AH287" s="150">
        <v>97.596500000000006</v>
      </c>
      <c r="AI287" s="150">
        <v>4.3799481589004596</v>
      </c>
      <c r="AJ287" s="150">
        <v>27478.590500000199</v>
      </c>
      <c r="AK287" s="150">
        <v>0.35700656069589798</v>
      </c>
      <c r="AL287" s="150">
        <v>54317992.409000002</v>
      </c>
      <c r="AM287" s="150">
        <v>4749.3182603499999</v>
      </c>
    </row>
    <row r="288" spans="1:39" ht="14.5" x14ac:dyDescent="0.35">
      <c r="A288" t="s">
        <v>461</v>
      </c>
      <c r="B288" s="150">
        <v>-511547.95</v>
      </c>
      <c r="C288" s="150">
        <v>0.39361224386080201</v>
      </c>
      <c r="D288" s="150">
        <v>-561600.85</v>
      </c>
      <c r="E288" s="150">
        <v>4.1870415536710802E-3</v>
      </c>
      <c r="F288" s="150">
        <v>0.79822500241570304</v>
      </c>
      <c r="G288" s="150">
        <v>46.7368421052632</v>
      </c>
      <c r="H288" s="150">
        <v>24.612500000000001</v>
      </c>
      <c r="I288" s="150">
        <v>0</v>
      </c>
      <c r="J288" s="150">
        <v>-9.1995000000000005</v>
      </c>
      <c r="K288" s="150">
        <v>13680.971359884699</v>
      </c>
      <c r="L288" s="150">
        <v>3155.9701860499999</v>
      </c>
      <c r="M288" s="150">
        <v>3667.3581057328402</v>
      </c>
      <c r="N288" s="150">
        <v>7.5729059278322797E-2</v>
      </c>
      <c r="O288" s="150">
        <v>0.113065058195815</v>
      </c>
      <c r="P288" s="150">
        <v>1.6140898819375901E-2</v>
      </c>
      <c r="Q288" s="150">
        <v>11773.253792834101</v>
      </c>
      <c r="R288" s="150">
        <v>203.16650000000001</v>
      </c>
      <c r="S288" s="150">
        <v>75803.382324349703</v>
      </c>
      <c r="T288" s="150">
        <v>15.2389788670868</v>
      </c>
      <c r="U288" s="150">
        <v>15.5339102954966</v>
      </c>
      <c r="V288" s="150">
        <v>19.227</v>
      </c>
      <c r="W288" s="150">
        <v>164.142621628439</v>
      </c>
      <c r="X288" s="150">
        <v>0.11773044964490199</v>
      </c>
      <c r="Y288" s="150">
        <v>0.142245420605845</v>
      </c>
      <c r="Z288" s="150">
        <v>0.26641287901333499</v>
      </c>
      <c r="AA288" s="150">
        <v>185.77605789546899</v>
      </c>
      <c r="AB288" s="150">
        <v>6.6639787332060099</v>
      </c>
      <c r="AC288" s="150">
        <v>1.3262485048277901</v>
      </c>
      <c r="AD288" s="150">
        <v>2.8580671007193001</v>
      </c>
      <c r="AE288" s="150">
        <v>0.77907081713108906</v>
      </c>
      <c r="AF288" s="150">
        <v>20.6</v>
      </c>
      <c r="AG288" s="150">
        <v>0.154725235043428</v>
      </c>
      <c r="AH288" s="150">
        <v>86.185555555555595</v>
      </c>
      <c r="AI288" s="150">
        <v>6.3984197290049103</v>
      </c>
      <c r="AJ288" s="150">
        <v>63516.582222222103</v>
      </c>
      <c r="AK288" s="150">
        <v>0.24208253967506699</v>
      </c>
      <c r="AL288" s="150">
        <v>43176737.728</v>
      </c>
      <c r="AM288" s="150">
        <v>3155.9701860499999</v>
      </c>
    </row>
    <row r="289" spans="1:39" ht="14.5" x14ac:dyDescent="0.35">
      <c r="A289" t="s">
        <v>462</v>
      </c>
      <c r="B289" s="150">
        <v>582410.9</v>
      </c>
      <c r="C289" s="150">
        <v>0.36361889770318301</v>
      </c>
      <c r="D289" s="150">
        <v>602809.94999999995</v>
      </c>
      <c r="E289" s="150">
        <v>2.9741643763575099E-3</v>
      </c>
      <c r="F289" s="150">
        <v>0.72323527768701901</v>
      </c>
      <c r="G289" s="150">
        <v>37.894736842105303</v>
      </c>
      <c r="H289" s="150">
        <v>80.374499999999998</v>
      </c>
      <c r="I289" s="150">
        <v>4.7705000000000002</v>
      </c>
      <c r="J289" s="150">
        <v>30.638999999999999</v>
      </c>
      <c r="K289" s="150">
        <v>13715.9713805558</v>
      </c>
      <c r="L289" s="150">
        <v>1772.6022532</v>
      </c>
      <c r="M289" s="150">
        <v>2270.9075272571799</v>
      </c>
      <c r="N289" s="150">
        <v>0.54726202350175401</v>
      </c>
      <c r="O289" s="150">
        <v>0.15434703970170899</v>
      </c>
      <c r="P289" s="150">
        <v>3.7591512241230203E-2</v>
      </c>
      <c r="Q289" s="150">
        <v>10706.275567004401</v>
      </c>
      <c r="R289" s="150">
        <v>122.5955</v>
      </c>
      <c r="S289" s="150">
        <v>66809.904666158196</v>
      </c>
      <c r="T289" s="150">
        <v>14.036812117899901</v>
      </c>
      <c r="U289" s="150">
        <v>14.458950395405999</v>
      </c>
      <c r="V289" s="150">
        <v>16.494499999999999</v>
      </c>
      <c r="W289" s="150">
        <v>107.46626167510399</v>
      </c>
      <c r="X289" s="150">
        <v>0.11774434179609</v>
      </c>
      <c r="Y289" s="150">
        <v>0.14073201228858101</v>
      </c>
      <c r="Z289" s="150">
        <v>0.27036626790447499</v>
      </c>
      <c r="AA289" s="150">
        <v>207.093046021634</v>
      </c>
      <c r="AB289" s="150">
        <v>6.1743359622722904</v>
      </c>
      <c r="AC289" s="150">
        <v>1.2052222307880101</v>
      </c>
      <c r="AD289" s="150">
        <v>2.71613454307021</v>
      </c>
      <c r="AE289" s="150">
        <v>0.73062406551647496</v>
      </c>
      <c r="AF289" s="150">
        <v>13.2631578947368</v>
      </c>
      <c r="AG289" s="150">
        <v>0.136094814645423</v>
      </c>
      <c r="AH289" s="150">
        <v>61.303157894736799</v>
      </c>
      <c r="AI289" s="150">
        <v>3.4852557201193202</v>
      </c>
      <c r="AJ289" s="150">
        <v>-19423.063888888799</v>
      </c>
      <c r="AK289" s="150">
        <v>0.48887291024133001</v>
      </c>
      <c r="AL289" s="150">
        <v>24312961.774</v>
      </c>
      <c r="AM289" s="150">
        <v>1772.6022532</v>
      </c>
    </row>
    <row r="290" spans="1:39" ht="14.5" x14ac:dyDescent="0.35">
      <c r="A290" t="s">
        <v>463</v>
      </c>
      <c r="B290" s="150">
        <v>-530296.05000000005</v>
      </c>
      <c r="C290" s="150">
        <v>0.363900622602083</v>
      </c>
      <c r="D290" s="150">
        <v>-545956.80000000005</v>
      </c>
      <c r="E290" s="150">
        <v>4.9262844387946503E-3</v>
      </c>
      <c r="F290" s="150">
        <v>0.82703319675609199</v>
      </c>
      <c r="G290" s="150">
        <v>94.210526315789494</v>
      </c>
      <c r="H290" s="150">
        <v>63.061500000000002</v>
      </c>
      <c r="I290" s="150">
        <v>0</v>
      </c>
      <c r="J290" s="150">
        <v>-12.164</v>
      </c>
      <c r="K290" s="150">
        <v>12633.5001099365</v>
      </c>
      <c r="L290" s="150">
        <v>4994.6541697000002</v>
      </c>
      <c r="M290" s="150">
        <v>5882.4707450887799</v>
      </c>
      <c r="N290" s="150">
        <v>0.14285750095143401</v>
      </c>
      <c r="O290" s="150">
        <v>0.11933962424585701</v>
      </c>
      <c r="P290" s="150">
        <v>2.9632629541774601E-2</v>
      </c>
      <c r="Q290" s="150">
        <v>10726.7790587283</v>
      </c>
      <c r="R290" s="150">
        <v>303.73450000000003</v>
      </c>
      <c r="S290" s="150">
        <v>74408.725827984599</v>
      </c>
      <c r="T290" s="150">
        <v>14.868906890722</v>
      </c>
      <c r="U290" s="150">
        <v>16.444145033573701</v>
      </c>
      <c r="V290" s="150">
        <v>29.876999999999999</v>
      </c>
      <c r="W290" s="150">
        <v>167.17388525287001</v>
      </c>
      <c r="X290" s="150">
        <v>0.11477753031490701</v>
      </c>
      <c r="Y290" s="150">
        <v>0.15447403092874901</v>
      </c>
      <c r="Z290" s="150">
        <v>0.276526486013768</v>
      </c>
      <c r="AA290" s="150">
        <v>167.06788331055199</v>
      </c>
      <c r="AB290" s="150">
        <v>6.5980044713482497</v>
      </c>
      <c r="AC290" s="150">
        <v>1.3426359011958</v>
      </c>
      <c r="AD290" s="150">
        <v>3.1818824578645701</v>
      </c>
      <c r="AE290" s="150">
        <v>0.87494171235006701</v>
      </c>
      <c r="AF290" s="150">
        <v>24.9</v>
      </c>
      <c r="AG290" s="150">
        <v>9.1715162020316807E-2</v>
      </c>
      <c r="AH290" s="150">
        <v>112.4935</v>
      </c>
      <c r="AI290" s="150">
        <v>4.5670523001891201</v>
      </c>
      <c r="AJ290" s="150">
        <v>56461.999000000098</v>
      </c>
      <c r="AK290" s="150">
        <v>0.346166609590079</v>
      </c>
      <c r="AL290" s="150">
        <v>63099964.001999997</v>
      </c>
      <c r="AM290" s="150">
        <v>4994.6541697000002</v>
      </c>
    </row>
    <row r="291" spans="1:39" ht="14.5" x14ac:dyDescent="0.35">
      <c r="A291" t="s">
        <v>464</v>
      </c>
      <c r="B291" s="150">
        <v>27867.95</v>
      </c>
      <c r="C291" s="150">
        <v>0.47669990362595399</v>
      </c>
      <c r="D291" s="150">
        <v>38906.949999999997</v>
      </c>
      <c r="E291" s="150">
        <v>2.4970965063558399E-3</v>
      </c>
      <c r="F291" s="150">
        <v>0.70211266311556697</v>
      </c>
      <c r="G291" s="150">
        <v>36.049999999999997</v>
      </c>
      <c r="H291" s="150">
        <v>16.386500000000002</v>
      </c>
      <c r="I291" s="150">
        <v>0</v>
      </c>
      <c r="J291" s="150">
        <v>48.472499999999997</v>
      </c>
      <c r="K291" s="150">
        <v>11961.260867614301</v>
      </c>
      <c r="L291" s="150">
        <v>851.43363490000002</v>
      </c>
      <c r="M291" s="150">
        <v>1006.26077357448</v>
      </c>
      <c r="N291" s="150">
        <v>0.35948554550108702</v>
      </c>
      <c r="O291" s="150">
        <v>0.14277379083606101</v>
      </c>
      <c r="P291" s="150">
        <v>2.5906738465401001E-3</v>
      </c>
      <c r="Q291" s="150">
        <v>10120.855434246099</v>
      </c>
      <c r="R291" s="150">
        <v>59.02</v>
      </c>
      <c r="S291" s="150">
        <v>54953.911182650001</v>
      </c>
      <c r="T291" s="150">
        <v>15.428668248051499</v>
      </c>
      <c r="U291" s="150">
        <v>14.426188324296801</v>
      </c>
      <c r="V291" s="150">
        <v>8.7144999999999992</v>
      </c>
      <c r="W291" s="150">
        <v>97.703096551724101</v>
      </c>
      <c r="X291" s="150">
        <v>0.111814735466917</v>
      </c>
      <c r="Y291" s="150">
        <v>0.184661099175678</v>
      </c>
      <c r="Z291" s="150">
        <v>0.30169226183146097</v>
      </c>
      <c r="AA291" s="150">
        <v>196.76618720809199</v>
      </c>
      <c r="AB291" s="150">
        <v>6.28924922112523</v>
      </c>
      <c r="AC291" s="150">
        <v>1.35330268570407</v>
      </c>
      <c r="AD291" s="150">
        <v>2.7991235506244001</v>
      </c>
      <c r="AE291" s="150">
        <v>1.4245603641979101</v>
      </c>
      <c r="AF291" s="150">
        <v>105.05</v>
      </c>
      <c r="AG291" s="150">
        <v>9.9196609583888304E-3</v>
      </c>
      <c r="AH291" s="150">
        <v>5.0265000000000004</v>
      </c>
      <c r="AI291" s="150">
        <v>3.8625129962796199</v>
      </c>
      <c r="AJ291" s="150">
        <v>-54622.463000000003</v>
      </c>
      <c r="AK291" s="150">
        <v>0.46275708204870297</v>
      </c>
      <c r="AL291" s="150">
        <v>10184219.818499999</v>
      </c>
      <c r="AM291" s="150">
        <v>851.43363490000002</v>
      </c>
    </row>
    <row r="292" spans="1:39" ht="14.5" x14ac:dyDescent="0.35">
      <c r="A292" t="s">
        <v>465</v>
      </c>
      <c r="B292" s="150">
        <v>70908.285714285696</v>
      </c>
      <c r="C292" s="150">
        <v>0.424831128551443</v>
      </c>
      <c r="D292" s="150">
        <v>167431.33333333299</v>
      </c>
      <c r="E292" s="150">
        <v>1.5058179765078099E-3</v>
      </c>
      <c r="F292" s="150">
        <v>0.72174989190674099</v>
      </c>
      <c r="G292" s="150">
        <v>55.857142857142897</v>
      </c>
      <c r="H292" s="150">
        <v>25.215714285714299</v>
      </c>
      <c r="I292" s="150">
        <v>0</v>
      </c>
      <c r="J292" s="150">
        <v>36.630476190476202</v>
      </c>
      <c r="K292" s="150">
        <v>10840.6722159686</v>
      </c>
      <c r="L292" s="150">
        <v>1159.3281101904799</v>
      </c>
      <c r="M292" s="150">
        <v>1365.3811438573</v>
      </c>
      <c r="N292" s="150">
        <v>0.31929819984976399</v>
      </c>
      <c r="O292" s="150">
        <v>0.139506391887706</v>
      </c>
      <c r="P292" s="150">
        <v>1.78295529307625E-3</v>
      </c>
      <c r="Q292" s="150">
        <v>9204.6796529122093</v>
      </c>
      <c r="R292" s="150">
        <v>76.354285714285695</v>
      </c>
      <c r="S292" s="150">
        <v>55446.116399740597</v>
      </c>
      <c r="T292" s="150">
        <v>14.6572369405778</v>
      </c>
      <c r="U292" s="150">
        <v>15.183536842039601</v>
      </c>
      <c r="V292" s="150">
        <v>10.9266666666667</v>
      </c>
      <c r="W292" s="150">
        <v>106.100803251111</v>
      </c>
      <c r="X292" s="150">
        <v>0.112019300615537</v>
      </c>
      <c r="Y292" s="150">
        <v>0.17950494464343</v>
      </c>
      <c r="Z292" s="150">
        <v>0.29610208318660503</v>
      </c>
      <c r="AA292" s="150">
        <v>177.06651695218801</v>
      </c>
      <c r="AB292" s="150">
        <v>6.2373319319056497</v>
      </c>
      <c r="AC292" s="150">
        <v>1.3244463587391999</v>
      </c>
      <c r="AD292" s="150">
        <v>2.8522410633467898</v>
      </c>
      <c r="AE292" s="150">
        <v>1.4008670672880099</v>
      </c>
      <c r="AF292" s="150">
        <v>95.3333333333333</v>
      </c>
      <c r="AG292" s="150">
        <v>1.7501128144747299E-2</v>
      </c>
      <c r="AH292" s="150">
        <v>6.99714285714286</v>
      </c>
      <c r="AI292" s="150">
        <v>3.77464328855589</v>
      </c>
      <c r="AJ292" s="150">
        <v>-53557.632857142897</v>
      </c>
      <c r="AK292" s="150">
        <v>0.453892485513753</v>
      </c>
      <c r="AL292" s="150">
        <v>12567896.0333333</v>
      </c>
      <c r="AM292" s="150">
        <v>1159.3281101904799</v>
      </c>
    </row>
    <row r="293" spans="1:39" ht="14.5" x14ac:dyDescent="0.35">
      <c r="A293" t="s">
        <v>466</v>
      </c>
      <c r="B293" s="150">
        <v>170351.35</v>
      </c>
      <c r="C293" s="150">
        <v>0.55763469118762499</v>
      </c>
      <c r="D293" s="150">
        <v>177425.5</v>
      </c>
      <c r="E293" s="150">
        <v>2.1029695902360199E-3</v>
      </c>
      <c r="F293" s="150">
        <v>0.67326620108499402</v>
      </c>
      <c r="G293" s="150">
        <v>27.05</v>
      </c>
      <c r="H293" s="150">
        <v>11.048500000000001</v>
      </c>
      <c r="I293" s="150">
        <v>0</v>
      </c>
      <c r="J293" s="150">
        <v>39.659500000000001</v>
      </c>
      <c r="K293" s="150">
        <v>11628.7132943583</v>
      </c>
      <c r="L293" s="150">
        <v>753.59189475000005</v>
      </c>
      <c r="M293" s="150">
        <v>876.95372809337903</v>
      </c>
      <c r="N293" s="150">
        <v>0.28771114254344199</v>
      </c>
      <c r="O293" s="150">
        <v>0.13748070151997899</v>
      </c>
      <c r="P293" s="150">
        <v>1.2814087528374399E-3</v>
      </c>
      <c r="Q293" s="150">
        <v>9992.8922179881192</v>
      </c>
      <c r="R293" s="150">
        <v>52.814</v>
      </c>
      <c r="S293" s="150">
        <v>55371.148417086399</v>
      </c>
      <c r="T293" s="150">
        <v>14.8833642594767</v>
      </c>
      <c r="U293" s="150">
        <v>14.268790372817801</v>
      </c>
      <c r="V293" s="150">
        <v>7.9909999999999997</v>
      </c>
      <c r="W293" s="150">
        <v>94.305080058816202</v>
      </c>
      <c r="X293" s="150">
        <v>0.115548152101245</v>
      </c>
      <c r="Y293" s="150">
        <v>0.163880796675058</v>
      </c>
      <c r="Z293" s="150">
        <v>0.28507566717500399</v>
      </c>
      <c r="AA293" s="150">
        <v>184.594408418032</v>
      </c>
      <c r="AB293" s="150">
        <v>6.4868218880394801</v>
      </c>
      <c r="AC293" s="150">
        <v>1.3831464712705199</v>
      </c>
      <c r="AD293" s="150">
        <v>2.8485095736180699</v>
      </c>
      <c r="AE293" s="150">
        <v>1.29147442779729</v>
      </c>
      <c r="AF293" s="150">
        <v>80.349999999999994</v>
      </c>
      <c r="AG293" s="150">
        <v>9.0805809797270907E-3</v>
      </c>
      <c r="AH293" s="150">
        <v>4.7225000000000001</v>
      </c>
      <c r="AI293" s="150">
        <v>4.0732177599892303</v>
      </c>
      <c r="AJ293" s="150">
        <v>-34517.869500000103</v>
      </c>
      <c r="AK293" s="150">
        <v>0.48678609484945701</v>
      </c>
      <c r="AL293" s="150">
        <v>8763304.0850000009</v>
      </c>
      <c r="AM293" s="150">
        <v>753.59189475000005</v>
      </c>
    </row>
    <row r="294" spans="1:39" ht="14.5" x14ac:dyDescent="0.35">
      <c r="A294" t="s">
        <v>467</v>
      </c>
      <c r="B294" s="150">
        <v>951917.52631578897</v>
      </c>
      <c r="C294" s="150">
        <v>0.61437333242509995</v>
      </c>
      <c r="D294" s="150">
        <v>1035659.52631579</v>
      </c>
      <c r="E294" s="150">
        <v>3.3507954930136899E-3</v>
      </c>
      <c r="F294" s="150">
        <v>0.62601519871062805</v>
      </c>
      <c r="G294" s="150">
        <v>20.6315789473684</v>
      </c>
      <c r="H294" s="150">
        <v>19.471499999999999</v>
      </c>
      <c r="I294" s="150">
        <v>0.15</v>
      </c>
      <c r="J294" s="150">
        <v>-9.0634999999999994</v>
      </c>
      <c r="K294" s="150">
        <v>12289.513500392801</v>
      </c>
      <c r="L294" s="150">
        <v>904.73400185000003</v>
      </c>
      <c r="M294" s="150">
        <v>1123.3109409547101</v>
      </c>
      <c r="N294" s="150">
        <v>0.51030529830418103</v>
      </c>
      <c r="O294" s="150">
        <v>0.15146806190525</v>
      </c>
      <c r="P294" s="150">
        <v>1.38623788587083E-3</v>
      </c>
      <c r="Q294" s="150">
        <v>9898.1860895524696</v>
      </c>
      <c r="R294" s="150">
        <v>64.346500000000006</v>
      </c>
      <c r="S294" s="150">
        <v>53741.534675545699</v>
      </c>
      <c r="T294" s="150">
        <v>13.794845096469899</v>
      </c>
      <c r="U294" s="150">
        <v>14.0603451912691</v>
      </c>
      <c r="V294" s="150">
        <v>9.0549999999999997</v>
      </c>
      <c r="W294" s="150">
        <v>99.915406057426793</v>
      </c>
      <c r="X294" s="150">
        <v>0.10729906315948801</v>
      </c>
      <c r="Y294" s="150">
        <v>0.19765332260440199</v>
      </c>
      <c r="Z294" s="150">
        <v>0.31018334515101897</v>
      </c>
      <c r="AA294" s="150">
        <v>197.86069677270601</v>
      </c>
      <c r="AB294" s="150">
        <v>6.4595178907700204</v>
      </c>
      <c r="AC294" s="150">
        <v>1.59829696784505</v>
      </c>
      <c r="AD294" s="150">
        <v>2.7106600449245399</v>
      </c>
      <c r="AE294" s="150">
        <v>1.3210035380986</v>
      </c>
      <c r="AF294" s="150">
        <v>99.25</v>
      </c>
      <c r="AG294" s="150">
        <v>9.3536544339423607E-3</v>
      </c>
      <c r="AH294" s="150">
        <v>6.2054999999999998</v>
      </c>
      <c r="AI294" s="150">
        <v>3.3119709190061202</v>
      </c>
      <c r="AJ294" s="150">
        <v>-38368.156000000003</v>
      </c>
      <c r="AK294" s="150">
        <v>0.54968949631698605</v>
      </c>
      <c r="AL294" s="150">
        <v>11118740.73</v>
      </c>
      <c r="AM294" s="150">
        <v>904.73400185000003</v>
      </c>
    </row>
    <row r="295" spans="1:39" ht="14.5" x14ac:dyDescent="0.35">
      <c r="A295" t="s">
        <v>468</v>
      </c>
      <c r="B295" s="150">
        <v>-24046.400000000001</v>
      </c>
      <c r="C295" s="150">
        <v>0.434181301867828</v>
      </c>
      <c r="D295" s="150">
        <v>-32823.25</v>
      </c>
      <c r="E295" s="150">
        <v>1.56977145101179E-3</v>
      </c>
      <c r="F295" s="150">
        <v>0.70206972573955095</v>
      </c>
      <c r="G295" s="150">
        <v>31.1</v>
      </c>
      <c r="H295" s="150">
        <v>17.351500000000001</v>
      </c>
      <c r="I295" s="150">
        <v>0</v>
      </c>
      <c r="J295" s="150">
        <v>42.945</v>
      </c>
      <c r="K295" s="150">
        <v>11936.1929363829</v>
      </c>
      <c r="L295" s="150">
        <v>897.62947474999999</v>
      </c>
      <c r="M295" s="150">
        <v>1059.55538543446</v>
      </c>
      <c r="N295" s="150">
        <v>0.35514351368507102</v>
      </c>
      <c r="O295" s="150">
        <v>0.14205424642000899</v>
      </c>
      <c r="P295" s="150">
        <v>1.0212811920590301E-3</v>
      </c>
      <c r="Q295" s="150">
        <v>10112.0514729928</v>
      </c>
      <c r="R295" s="150">
        <v>61.823</v>
      </c>
      <c r="S295" s="150">
        <v>55532.0289698009</v>
      </c>
      <c r="T295" s="150">
        <v>15.501512382123201</v>
      </c>
      <c r="U295" s="150">
        <v>14.5193451425845</v>
      </c>
      <c r="V295" s="150">
        <v>9.51</v>
      </c>
      <c r="W295" s="150">
        <v>94.387957386961105</v>
      </c>
      <c r="X295" s="150">
        <v>0.111187777520501</v>
      </c>
      <c r="Y295" s="150">
        <v>0.18122349760717901</v>
      </c>
      <c r="Z295" s="150">
        <v>0.29735959104164</v>
      </c>
      <c r="AA295" s="150">
        <v>186.422799949395</v>
      </c>
      <c r="AB295" s="150">
        <v>6.49484154582386</v>
      </c>
      <c r="AC295" s="150">
        <v>1.45019225689709</v>
      </c>
      <c r="AD295" s="150">
        <v>2.9075936006396601</v>
      </c>
      <c r="AE295" s="150">
        <v>1.5022254612697901</v>
      </c>
      <c r="AF295" s="150">
        <v>112.8</v>
      </c>
      <c r="AG295" s="150">
        <v>1.53069597978221E-2</v>
      </c>
      <c r="AH295" s="150">
        <v>4.95</v>
      </c>
      <c r="AI295" s="150">
        <v>3.7055094695665098</v>
      </c>
      <c r="AJ295" s="150">
        <v>-51284.406000000097</v>
      </c>
      <c r="AK295" s="150">
        <v>0.48264594067934702</v>
      </c>
      <c r="AL295" s="150">
        <v>10714278.596000001</v>
      </c>
      <c r="AM295" s="150">
        <v>897.62947474999999</v>
      </c>
    </row>
    <row r="296" spans="1:39" ht="14.5" x14ac:dyDescent="0.35">
      <c r="A296" t="s">
        <v>469</v>
      </c>
      <c r="B296" s="150">
        <v>150753.9</v>
      </c>
      <c r="C296" s="150">
        <v>0.48623809765940201</v>
      </c>
      <c r="D296" s="150">
        <v>118881.55</v>
      </c>
      <c r="E296" s="150">
        <v>4.7763242169740396E-3</v>
      </c>
      <c r="F296" s="150">
        <v>0.67780842468065206</v>
      </c>
      <c r="G296" s="150">
        <v>33.299999999999997</v>
      </c>
      <c r="H296" s="150">
        <v>12.455</v>
      </c>
      <c r="I296" s="150">
        <v>0.15</v>
      </c>
      <c r="J296" s="150">
        <v>41.554000000000002</v>
      </c>
      <c r="K296" s="150">
        <v>11590.4929480631</v>
      </c>
      <c r="L296" s="150">
        <v>833.33551690000002</v>
      </c>
      <c r="M296" s="150">
        <v>978.86664794842795</v>
      </c>
      <c r="N296" s="150">
        <v>0.33626964135938398</v>
      </c>
      <c r="O296" s="150">
        <v>0.14271251925323999</v>
      </c>
      <c r="P296" s="150">
        <v>3.5544547663332602E-3</v>
      </c>
      <c r="Q296" s="150">
        <v>9867.29852553815</v>
      </c>
      <c r="R296" s="150">
        <v>56.396000000000001</v>
      </c>
      <c r="S296" s="150">
        <v>56436.391073835002</v>
      </c>
      <c r="T296" s="150">
        <v>14.4744308106958</v>
      </c>
      <c r="U296" s="150">
        <v>14.776500406057201</v>
      </c>
      <c r="V296" s="150">
        <v>9.5805000000000007</v>
      </c>
      <c r="W296" s="150">
        <v>86.982466144773198</v>
      </c>
      <c r="X296" s="150">
        <v>0.11765314277861599</v>
      </c>
      <c r="Y296" s="150">
        <v>0.161445232714581</v>
      </c>
      <c r="Z296" s="150">
        <v>0.28445674187326297</v>
      </c>
      <c r="AA296" s="150">
        <v>171.01239189965</v>
      </c>
      <c r="AB296" s="150">
        <v>6.3944683592179397</v>
      </c>
      <c r="AC296" s="150">
        <v>1.45071061681684</v>
      </c>
      <c r="AD296" s="150">
        <v>2.9268454473944798</v>
      </c>
      <c r="AE296" s="150">
        <v>1.23828572114305</v>
      </c>
      <c r="AF296" s="150">
        <v>83.1</v>
      </c>
      <c r="AG296" s="150">
        <v>2.5782244695082501E-2</v>
      </c>
      <c r="AH296" s="150">
        <v>4.7850000000000001</v>
      </c>
      <c r="AI296" s="150">
        <v>3.7572261975280798</v>
      </c>
      <c r="AJ296" s="150">
        <v>-9695.0175000000199</v>
      </c>
      <c r="AK296" s="150">
        <v>0.51214899135957404</v>
      </c>
      <c r="AL296" s="150">
        <v>9658769.432</v>
      </c>
      <c r="AM296" s="150">
        <v>833.33551690000002</v>
      </c>
    </row>
    <row r="297" spans="1:39" ht="14.5" x14ac:dyDescent="0.35">
      <c r="A297" t="s">
        <v>470</v>
      </c>
      <c r="B297" s="150">
        <v>198760.8</v>
      </c>
      <c r="C297" s="150">
        <v>0.54317360813973503</v>
      </c>
      <c r="D297" s="150">
        <v>188216.65</v>
      </c>
      <c r="E297" s="150">
        <v>3.1552908377240302E-3</v>
      </c>
      <c r="F297" s="150">
        <v>0.67936373009573103</v>
      </c>
      <c r="G297" s="150">
        <v>26.7</v>
      </c>
      <c r="H297" s="150">
        <v>14.307</v>
      </c>
      <c r="I297" s="150">
        <v>0</v>
      </c>
      <c r="J297" s="150">
        <v>34.593000000000004</v>
      </c>
      <c r="K297" s="150">
        <v>11913.301751171501</v>
      </c>
      <c r="L297" s="150">
        <v>873.58524680000005</v>
      </c>
      <c r="M297" s="150">
        <v>1032.5676008893399</v>
      </c>
      <c r="N297" s="150">
        <v>0.35372406697791298</v>
      </c>
      <c r="O297" s="150">
        <v>0.14408141914147499</v>
      </c>
      <c r="P297" s="150">
        <v>4.2257948076876804E-3</v>
      </c>
      <c r="Q297" s="150">
        <v>10079.034671953899</v>
      </c>
      <c r="R297" s="150">
        <v>62.652999999999999</v>
      </c>
      <c r="S297" s="150">
        <v>55604.780920307101</v>
      </c>
      <c r="T297" s="150">
        <v>15.5938263131853</v>
      </c>
      <c r="U297" s="150">
        <v>13.943230919509</v>
      </c>
      <c r="V297" s="150">
        <v>9.5355000000000008</v>
      </c>
      <c r="W297" s="150">
        <v>91.6139947354622</v>
      </c>
      <c r="X297" s="150">
        <v>0.117492874059823</v>
      </c>
      <c r="Y297" s="150">
        <v>0.16488928920357299</v>
      </c>
      <c r="Z297" s="150">
        <v>0.29195024385132801</v>
      </c>
      <c r="AA297" s="150">
        <v>182.796012850431</v>
      </c>
      <c r="AB297" s="150">
        <v>6.8309924264769002</v>
      </c>
      <c r="AC297" s="150">
        <v>1.5768212744985699</v>
      </c>
      <c r="AD297" s="150">
        <v>2.8295863211927799</v>
      </c>
      <c r="AE297" s="150">
        <v>1.2776627221986301</v>
      </c>
      <c r="AF297" s="150">
        <v>106.3</v>
      </c>
      <c r="AG297" s="150">
        <v>3.3456409499838802E-2</v>
      </c>
      <c r="AH297" s="150">
        <v>4.0229999999999997</v>
      </c>
      <c r="AI297" s="150">
        <v>3.7169117467189401</v>
      </c>
      <c r="AJ297" s="150">
        <v>-9892.6474999999591</v>
      </c>
      <c r="AK297" s="150">
        <v>0.50895370093885695</v>
      </c>
      <c r="AL297" s="150">
        <v>10407284.6505</v>
      </c>
      <c r="AM297" s="150">
        <v>873.58524680000005</v>
      </c>
    </row>
    <row r="298" spans="1:39" ht="14.5" x14ac:dyDescent="0.35">
      <c r="A298" t="s">
        <v>471</v>
      </c>
      <c r="B298" s="150">
        <v>38950.550000000003</v>
      </c>
      <c r="C298" s="150">
        <v>0.39299287100615299</v>
      </c>
      <c r="D298" s="150">
        <v>36768.400000000001</v>
      </c>
      <c r="E298" s="150">
        <v>4.2015957388096097E-3</v>
      </c>
      <c r="F298" s="150">
        <v>0.711229018586094</v>
      </c>
      <c r="G298" s="150">
        <v>45.7777777777778</v>
      </c>
      <c r="H298" s="150">
        <v>18.215</v>
      </c>
      <c r="I298" s="150">
        <v>0</v>
      </c>
      <c r="J298" s="150">
        <v>81.666499999999999</v>
      </c>
      <c r="K298" s="150">
        <v>11345.4553758396</v>
      </c>
      <c r="L298" s="150">
        <v>1232.03742485</v>
      </c>
      <c r="M298" s="150">
        <v>1428.9740666564301</v>
      </c>
      <c r="N298" s="150">
        <v>0.26587463030182001</v>
      </c>
      <c r="O298" s="150">
        <v>0.12661550700782701</v>
      </c>
      <c r="P298" s="150">
        <v>3.3491346665076899E-3</v>
      </c>
      <c r="Q298" s="150">
        <v>9781.8609526667806</v>
      </c>
      <c r="R298" s="150">
        <v>78.614500000000007</v>
      </c>
      <c r="S298" s="150">
        <v>59172.795743787698</v>
      </c>
      <c r="T298" s="150">
        <v>16.0218534748679</v>
      </c>
      <c r="U298" s="150">
        <v>15.671885273709099</v>
      </c>
      <c r="V298" s="150">
        <v>11.393000000000001</v>
      </c>
      <c r="W298" s="150">
        <v>108.139859988589</v>
      </c>
      <c r="X298" s="150">
        <v>0.118575066630339</v>
      </c>
      <c r="Y298" s="150">
        <v>0.153164141635797</v>
      </c>
      <c r="Z298" s="150">
        <v>0.279493447011535</v>
      </c>
      <c r="AA298" s="150">
        <v>169.001562615154</v>
      </c>
      <c r="AB298" s="150">
        <v>6.6271715680212298</v>
      </c>
      <c r="AC298" s="150">
        <v>1.4571885791815</v>
      </c>
      <c r="AD298" s="150">
        <v>2.8519586775768002</v>
      </c>
      <c r="AE298" s="150">
        <v>1.2007131672368501</v>
      </c>
      <c r="AF298" s="150">
        <v>90.7</v>
      </c>
      <c r="AG298" s="150">
        <v>3.2683036373567897E-2</v>
      </c>
      <c r="AH298" s="150">
        <v>7.6924999999999999</v>
      </c>
      <c r="AI298" s="150">
        <v>3.7706229830546198</v>
      </c>
      <c r="AJ298" s="150">
        <v>5627.2569999999296</v>
      </c>
      <c r="AK298" s="150">
        <v>0.426551120805788</v>
      </c>
      <c r="AL298" s="150">
        <v>13978025.625</v>
      </c>
      <c r="AM298" s="150">
        <v>1232.03742485</v>
      </c>
    </row>
    <row r="299" spans="1:39" ht="14.5" x14ac:dyDescent="0.35">
      <c r="A299" t="s">
        <v>472</v>
      </c>
      <c r="B299" s="150">
        <v>673926.45</v>
      </c>
      <c r="C299" s="150">
        <v>0.43903635287960102</v>
      </c>
      <c r="D299" s="150">
        <v>633320.65</v>
      </c>
      <c r="E299" s="150">
        <v>2.4421431200795101E-3</v>
      </c>
      <c r="F299" s="150">
        <v>0.77194672786743601</v>
      </c>
      <c r="G299" s="150">
        <v>99.421052631578902</v>
      </c>
      <c r="H299" s="150">
        <v>41.075000000000003</v>
      </c>
      <c r="I299" s="150">
        <v>0</v>
      </c>
      <c r="J299" s="150">
        <v>0.60250000000000603</v>
      </c>
      <c r="K299" s="150">
        <v>11207.4159527475</v>
      </c>
      <c r="L299" s="150">
        <v>2729.1532010999999</v>
      </c>
      <c r="M299" s="150">
        <v>3147.6518541324899</v>
      </c>
      <c r="N299" s="150">
        <v>0.15096105218056</v>
      </c>
      <c r="O299" s="150">
        <v>0.115586706133923</v>
      </c>
      <c r="P299" s="150">
        <v>7.6393834511000302E-3</v>
      </c>
      <c r="Q299" s="150">
        <v>9717.3247045549997</v>
      </c>
      <c r="R299" s="150">
        <v>161.29249999999999</v>
      </c>
      <c r="S299" s="150">
        <v>66255.188973448894</v>
      </c>
      <c r="T299" s="150">
        <v>14.398065626114001</v>
      </c>
      <c r="U299" s="150">
        <v>16.920521419780801</v>
      </c>
      <c r="V299" s="150">
        <v>17.204499999999999</v>
      </c>
      <c r="W299" s="150">
        <v>158.63019565229999</v>
      </c>
      <c r="X299" s="150">
        <v>0.115440528365791</v>
      </c>
      <c r="Y299" s="150">
        <v>0.15792594240681901</v>
      </c>
      <c r="Z299" s="150">
        <v>0.27935476200182102</v>
      </c>
      <c r="AA299" s="150">
        <v>165.679193025057</v>
      </c>
      <c r="AB299" s="150">
        <v>6.2280619770839696</v>
      </c>
      <c r="AC299" s="150">
        <v>1.2277797154969701</v>
      </c>
      <c r="AD299" s="150">
        <v>2.6632450567150499</v>
      </c>
      <c r="AE299" s="150">
        <v>1.0985515117920699</v>
      </c>
      <c r="AF299" s="150">
        <v>69.900000000000006</v>
      </c>
      <c r="AG299" s="150">
        <v>5.5641006725678302E-2</v>
      </c>
      <c r="AH299" s="150">
        <v>26.93</v>
      </c>
      <c r="AI299" s="150">
        <v>4.6350432649241204</v>
      </c>
      <c r="AJ299" s="150">
        <v>6085.5519999999096</v>
      </c>
      <c r="AK299" s="150">
        <v>0.33825245772413898</v>
      </c>
      <c r="AL299" s="150">
        <v>30586755.123500001</v>
      </c>
      <c r="AM299" s="150">
        <v>2729.1532010999999</v>
      </c>
    </row>
    <row r="300" spans="1:39" ht="14.5" x14ac:dyDescent="0.35">
      <c r="A300" t="s">
        <v>473</v>
      </c>
      <c r="B300" s="150">
        <v>488426.8</v>
      </c>
      <c r="C300" s="150">
        <v>0.44667835644430498</v>
      </c>
      <c r="D300" s="150">
        <v>541151.80000000005</v>
      </c>
      <c r="E300" s="150">
        <v>2.0680801972025801E-3</v>
      </c>
      <c r="F300" s="150">
        <v>0.72764635791864996</v>
      </c>
      <c r="G300" s="150">
        <v>76.052631578947398</v>
      </c>
      <c r="H300" s="150">
        <v>27.236999999999998</v>
      </c>
      <c r="I300" s="150">
        <v>0</v>
      </c>
      <c r="J300" s="150">
        <v>60.433</v>
      </c>
      <c r="K300" s="150">
        <v>10761.8278937347</v>
      </c>
      <c r="L300" s="150">
        <v>1771.0701177999999</v>
      </c>
      <c r="M300" s="150">
        <v>2019.1943449257201</v>
      </c>
      <c r="N300" s="150">
        <v>0.182227230139764</v>
      </c>
      <c r="O300" s="150">
        <v>0.106359763516304</v>
      </c>
      <c r="P300" s="150">
        <v>9.0651589898334203E-3</v>
      </c>
      <c r="Q300" s="150">
        <v>9439.38449679103</v>
      </c>
      <c r="R300" s="150">
        <v>103.411</v>
      </c>
      <c r="S300" s="150">
        <v>61675.711326648001</v>
      </c>
      <c r="T300" s="150">
        <v>15.1100946707797</v>
      </c>
      <c r="U300" s="150">
        <v>17.126515726566801</v>
      </c>
      <c r="V300" s="150">
        <v>12.7165</v>
      </c>
      <c r="W300" s="150">
        <v>139.27339423583501</v>
      </c>
      <c r="X300" s="150">
        <v>0.114217676353814</v>
      </c>
      <c r="Y300" s="150">
        <v>0.160038037847896</v>
      </c>
      <c r="Z300" s="150">
        <v>0.28498164626392403</v>
      </c>
      <c r="AA300" s="150">
        <v>158.761670232049</v>
      </c>
      <c r="AB300" s="150">
        <v>6.2803375547984599</v>
      </c>
      <c r="AC300" s="150">
        <v>1.4313237021879901</v>
      </c>
      <c r="AD300" s="150">
        <v>2.7939505199641301</v>
      </c>
      <c r="AE300" s="150">
        <v>1.2336966642156999</v>
      </c>
      <c r="AF300" s="150">
        <v>79.599999999999994</v>
      </c>
      <c r="AG300" s="150">
        <v>4.0478262781242599E-2</v>
      </c>
      <c r="AH300" s="150">
        <v>13.254</v>
      </c>
      <c r="AI300" s="150">
        <v>4.1596530468142898</v>
      </c>
      <c r="AJ300" s="150">
        <v>7182.3174999998901</v>
      </c>
      <c r="AK300" s="150">
        <v>0.35350551582523898</v>
      </c>
      <c r="AL300" s="150">
        <v>19059951.795499999</v>
      </c>
      <c r="AM300" s="150">
        <v>1771.0701177999999</v>
      </c>
    </row>
    <row r="301" spans="1:39" ht="14.5" x14ac:dyDescent="0.35">
      <c r="A301" t="s">
        <v>474</v>
      </c>
      <c r="B301" s="150">
        <v>178922.3125</v>
      </c>
      <c r="C301" s="150">
        <v>0.37594081075761099</v>
      </c>
      <c r="D301" s="150">
        <v>203227.0625</v>
      </c>
      <c r="E301" s="150">
        <v>3.3292762539508902E-3</v>
      </c>
      <c r="F301" s="150">
        <v>0.82386543375742105</v>
      </c>
      <c r="G301" s="150">
        <v>158.75</v>
      </c>
      <c r="H301" s="150">
        <v>105.0475</v>
      </c>
      <c r="I301" s="150">
        <v>0</v>
      </c>
      <c r="J301" s="150">
        <v>-18.412500000000001</v>
      </c>
      <c r="K301" s="150">
        <v>12757.896019137301</v>
      </c>
      <c r="L301" s="150">
        <v>8209.4541286250005</v>
      </c>
      <c r="M301" s="150">
        <v>9733.9771863247697</v>
      </c>
      <c r="N301" s="150">
        <v>0.14458725546363499</v>
      </c>
      <c r="O301" s="150">
        <v>0.12128420537618199</v>
      </c>
      <c r="P301" s="150">
        <v>4.7074915587563902E-2</v>
      </c>
      <c r="Q301" s="150">
        <v>10759.7706612686</v>
      </c>
      <c r="R301" s="150">
        <v>481.84500000000003</v>
      </c>
      <c r="S301" s="150">
        <v>75602.164949309401</v>
      </c>
      <c r="T301" s="150">
        <v>14.716350693687801</v>
      </c>
      <c r="U301" s="150">
        <v>17.0375413849371</v>
      </c>
      <c r="V301" s="150">
        <v>44.783124999999998</v>
      </c>
      <c r="W301" s="150">
        <v>183.315794255649</v>
      </c>
      <c r="X301" s="150">
        <v>0.11475787719886001</v>
      </c>
      <c r="Y301" s="150">
        <v>0.150014563009083</v>
      </c>
      <c r="Z301" s="150">
        <v>0.26967338173695898</v>
      </c>
      <c r="AA301" s="150">
        <v>156.491121988299</v>
      </c>
      <c r="AB301" s="150">
        <v>6.5495583237944297</v>
      </c>
      <c r="AC301" s="150">
        <v>1.2205896258323901</v>
      </c>
      <c r="AD301" s="150">
        <v>3.1672766492857498</v>
      </c>
      <c r="AE301" s="150">
        <v>0.79651733018244397</v>
      </c>
      <c r="AF301" s="150">
        <v>31.8125</v>
      </c>
      <c r="AG301" s="150">
        <v>6.9619253970140599E-2</v>
      </c>
      <c r="AH301" s="150">
        <v>129.82</v>
      </c>
      <c r="AI301" s="150">
        <v>4.5175153230010903</v>
      </c>
      <c r="AJ301" s="150">
        <v>82829.473125000499</v>
      </c>
      <c r="AK301" s="150">
        <v>0.34421217939072801</v>
      </c>
      <c r="AL301" s="150">
        <v>104735362.14687499</v>
      </c>
      <c r="AM301" s="150">
        <v>8209.4541286250005</v>
      </c>
    </row>
    <row r="302" spans="1:39" ht="14.5" x14ac:dyDescent="0.35">
      <c r="A302" t="s">
        <v>475</v>
      </c>
      <c r="B302" s="150">
        <v>273731.76190476201</v>
      </c>
      <c r="C302" s="150">
        <v>0.352658171803305</v>
      </c>
      <c r="D302" s="150">
        <v>281229.04761904798</v>
      </c>
      <c r="E302" s="150">
        <v>4.7983978053537796E-3</v>
      </c>
      <c r="F302" s="150">
        <v>0.71099613770263803</v>
      </c>
      <c r="G302" s="150">
        <v>55.7222222222222</v>
      </c>
      <c r="H302" s="150">
        <v>35.961904761904798</v>
      </c>
      <c r="I302" s="150">
        <v>0</v>
      </c>
      <c r="J302" s="150">
        <v>39.446190476190502</v>
      </c>
      <c r="K302" s="150">
        <v>11274.7231330798</v>
      </c>
      <c r="L302" s="150">
        <v>1512.94437233333</v>
      </c>
      <c r="M302" s="150">
        <v>1788.0847010546499</v>
      </c>
      <c r="N302" s="150">
        <v>0.31948090361380599</v>
      </c>
      <c r="O302" s="150">
        <v>0.13730409017182399</v>
      </c>
      <c r="P302" s="150">
        <v>3.8417794634996801E-3</v>
      </c>
      <c r="Q302" s="150">
        <v>9539.8327068892704</v>
      </c>
      <c r="R302" s="150">
        <v>99.295238095238105</v>
      </c>
      <c r="S302" s="150">
        <v>58263.321532706701</v>
      </c>
      <c r="T302" s="150">
        <v>14.3660080567811</v>
      </c>
      <c r="U302" s="150">
        <v>15.2368270760599</v>
      </c>
      <c r="V302" s="150">
        <v>12.912380952381</v>
      </c>
      <c r="W302" s="150">
        <v>117.170053912819</v>
      </c>
      <c r="X302" s="150">
        <v>0.11533372114840799</v>
      </c>
      <c r="Y302" s="150">
        <v>0.165368765737722</v>
      </c>
      <c r="Z302" s="150">
        <v>0.28824702321342299</v>
      </c>
      <c r="AA302" s="150">
        <v>169.47452166670399</v>
      </c>
      <c r="AB302" s="150">
        <v>6.5951121883563903</v>
      </c>
      <c r="AC302" s="150">
        <v>1.4444361554501799</v>
      </c>
      <c r="AD302" s="150">
        <v>2.8892907329089601</v>
      </c>
      <c r="AE302" s="150">
        <v>1.1406937194845801</v>
      </c>
      <c r="AF302" s="150">
        <v>80.952380952380906</v>
      </c>
      <c r="AG302" s="150">
        <v>3.5251541230754899E-2</v>
      </c>
      <c r="AH302" s="150">
        <v>10.6042857142857</v>
      </c>
      <c r="AI302" s="150">
        <v>3.5960260402837601</v>
      </c>
      <c r="AJ302" s="150">
        <v>11849.7642857144</v>
      </c>
      <c r="AK302" s="150">
        <v>0.46177416507465602</v>
      </c>
      <c r="AL302" s="150">
        <v>17058028.913809501</v>
      </c>
      <c r="AM302" s="150">
        <v>1512.94437233333</v>
      </c>
    </row>
    <row r="303" spans="1:39" ht="14.5" x14ac:dyDescent="0.35">
      <c r="A303" t="s">
        <v>476</v>
      </c>
      <c r="B303" s="150">
        <v>-71746.095238095193</v>
      </c>
      <c r="C303" s="150">
        <v>0.28430036227731198</v>
      </c>
      <c r="D303" s="150">
        <v>-100257.142857143</v>
      </c>
      <c r="E303" s="150">
        <v>6.9858539781025401E-3</v>
      </c>
      <c r="F303" s="150">
        <v>0.71557475472043897</v>
      </c>
      <c r="G303" s="150">
        <v>57.473684210526301</v>
      </c>
      <c r="H303" s="150">
        <v>25.4671428571429</v>
      </c>
      <c r="I303" s="150">
        <v>0</v>
      </c>
      <c r="J303" s="150">
        <v>31.6557142857143</v>
      </c>
      <c r="K303" s="150">
        <v>11121.3446750684</v>
      </c>
      <c r="L303" s="150">
        <v>1235.24478995238</v>
      </c>
      <c r="M303" s="150">
        <v>1452.3745211861101</v>
      </c>
      <c r="N303" s="150">
        <v>0.34620699711274</v>
      </c>
      <c r="O303" s="150">
        <v>0.13499955541817699</v>
      </c>
      <c r="P303" s="150">
        <v>6.8325268859628996E-3</v>
      </c>
      <c r="Q303" s="150">
        <v>9458.7056346346508</v>
      </c>
      <c r="R303" s="150">
        <v>78.994285714285695</v>
      </c>
      <c r="S303" s="150">
        <v>56603.250602816399</v>
      </c>
      <c r="T303" s="150">
        <v>15.251856674382701</v>
      </c>
      <c r="U303" s="150">
        <v>15.637141076509501</v>
      </c>
      <c r="V303" s="150">
        <v>10.51</v>
      </c>
      <c r="W303" s="150">
        <v>117.530427207648</v>
      </c>
      <c r="X303" s="150">
        <v>0.116954799336034</v>
      </c>
      <c r="Y303" s="150">
        <v>0.18088139403227699</v>
      </c>
      <c r="Z303" s="150">
        <v>0.30407327259714401</v>
      </c>
      <c r="AA303" s="150">
        <v>173.10353367568601</v>
      </c>
      <c r="AB303" s="150">
        <v>6.4999675992633099</v>
      </c>
      <c r="AC303" s="150">
        <v>1.4343568000570099</v>
      </c>
      <c r="AD303" s="150">
        <v>2.9383366901764401</v>
      </c>
      <c r="AE303" s="150">
        <v>1.23658585408211</v>
      </c>
      <c r="AF303" s="150">
        <v>92.380952380952394</v>
      </c>
      <c r="AG303" s="150">
        <v>3.1676664978287701E-2</v>
      </c>
      <c r="AH303" s="150">
        <v>8.4233333333333391</v>
      </c>
      <c r="AI303" s="150">
        <v>3.5964638797352801</v>
      </c>
      <c r="AJ303" s="150">
        <v>-9724.8995238095504</v>
      </c>
      <c r="AK303" s="150">
        <v>0.44678846345459799</v>
      </c>
      <c r="AL303" s="150">
        <v>13737583.0671429</v>
      </c>
      <c r="AM303" s="150">
        <v>1235.24478995238</v>
      </c>
    </row>
    <row r="304" spans="1:39" ht="14.5" x14ac:dyDescent="0.35">
      <c r="A304" t="s">
        <v>477</v>
      </c>
      <c r="B304" s="150">
        <v>178554.2</v>
      </c>
      <c r="C304" s="150">
        <v>0.375228229599262</v>
      </c>
      <c r="D304" s="150">
        <v>170745.25</v>
      </c>
      <c r="E304" s="150">
        <v>4.4055083753093503E-3</v>
      </c>
      <c r="F304" s="150">
        <v>0.75424659037906305</v>
      </c>
      <c r="G304" s="150">
        <v>41.105263157894697</v>
      </c>
      <c r="H304" s="150">
        <v>44.783499999999997</v>
      </c>
      <c r="I304" s="150">
        <v>0</v>
      </c>
      <c r="J304" s="150">
        <v>40.052999999999997</v>
      </c>
      <c r="K304" s="150">
        <v>11067.8418960776</v>
      </c>
      <c r="L304" s="150">
        <v>1937.7918661000001</v>
      </c>
      <c r="M304" s="150">
        <v>2297.0824268319602</v>
      </c>
      <c r="N304" s="150">
        <v>0.344720521195297</v>
      </c>
      <c r="O304" s="150">
        <v>0.12994584911577201</v>
      </c>
      <c r="P304" s="150">
        <v>1.6323410012893301E-2</v>
      </c>
      <c r="Q304" s="150">
        <v>9336.7019620097308</v>
      </c>
      <c r="R304" s="150">
        <v>119.48699999999999</v>
      </c>
      <c r="S304" s="150">
        <v>61866.952697783003</v>
      </c>
      <c r="T304" s="150">
        <v>14.865633918334201</v>
      </c>
      <c r="U304" s="150">
        <v>16.2175957727619</v>
      </c>
      <c r="V304" s="150">
        <v>14.8805</v>
      </c>
      <c r="W304" s="150">
        <v>130.223572198515</v>
      </c>
      <c r="X304" s="150">
        <v>0.118531659730003</v>
      </c>
      <c r="Y304" s="150">
        <v>0.16196577887873101</v>
      </c>
      <c r="Z304" s="150">
        <v>0.28620466184185001</v>
      </c>
      <c r="AA304" s="150">
        <v>156.46445591198199</v>
      </c>
      <c r="AB304" s="150">
        <v>6.7151169764859704</v>
      </c>
      <c r="AC304" s="150">
        <v>1.54002185058455</v>
      </c>
      <c r="AD304" s="150">
        <v>3.58946516695248</v>
      </c>
      <c r="AE304" s="150">
        <v>1.0535038707962501</v>
      </c>
      <c r="AF304" s="150">
        <v>37.1</v>
      </c>
      <c r="AG304" s="150">
        <v>4.8536509458219801E-2</v>
      </c>
      <c r="AH304" s="150">
        <v>28.381</v>
      </c>
      <c r="AI304" s="150">
        <v>3.6793648519286801</v>
      </c>
      <c r="AJ304" s="150">
        <v>-9316.5210000000698</v>
      </c>
      <c r="AK304" s="150">
        <v>0.45438029741373998</v>
      </c>
      <c r="AL304" s="150">
        <v>21447174.001499999</v>
      </c>
      <c r="AM304" s="150">
        <v>1937.7918661000001</v>
      </c>
    </row>
    <row r="305" spans="1:39" ht="14.5" x14ac:dyDescent="0.35">
      <c r="A305" t="s">
        <v>478</v>
      </c>
      <c r="B305" s="150">
        <v>225496.714285714</v>
      </c>
      <c r="C305" s="150">
        <v>0.27654429622326299</v>
      </c>
      <c r="D305" s="150">
        <v>266564.76190476201</v>
      </c>
      <c r="E305" s="150">
        <v>1.3247570583072099E-3</v>
      </c>
      <c r="F305" s="150">
        <v>0.744355560195886</v>
      </c>
      <c r="G305" s="150">
        <v>37.9</v>
      </c>
      <c r="H305" s="150">
        <v>54.357142857142897</v>
      </c>
      <c r="I305" s="150">
        <v>0</v>
      </c>
      <c r="J305" s="150">
        <v>86.068571428571403</v>
      </c>
      <c r="K305" s="150">
        <v>10084.692942305101</v>
      </c>
      <c r="L305" s="150">
        <v>2072.0600400952399</v>
      </c>
      <c r="M305" s="150">
        <v>2484.0800820588202</v>
      </c>
      <c r="N305" s="150">
        <v>0.37309933449827398</v>
      </c>
      <c r="O305" s="150">
        <v>0.13934749960516399</v>
      </c>
      <c r="P305" s="150">
        <v>1.1775500113874E-2</v>
      </c>
      <c r="Q305" s="150">
        <v>8412.0030643545906</v>
      </c>
      <c r="R305" s="150">
        <v>124.23619047619</v>
      </c>
      <c r="S305" s="150">
        <v>58376.331568900998</v>
      </c>
      <c r="T305" s="150">
        <v>14.1519992640746</v>
      </c>
      <c r="U305" s="150">
        <v>16.678393245584399</v>
      </c>
      <c r="V305" s="150">
        <v>14.7095238095238</v>
      </c>
      <c r="W305" s="150">
        <v>140.86520181935899</v>
      </c>
      <c r="X305" s="150">
        <v>0.117769151326899</v>
      </c>
      <c r="Y305" s="150">
        <v>0.16674402767020799</v>
      </c>
      <c r="Z305" s="150">
        <v>0.289306523615175</v>
      </c>
      <c r="AA305" s="150">
        <v>157.96878622723901</v>
      </c>
      <c r="AB305" s="150">
        <v>6.14938716450746</v>
      </c>
      <c r="AC305" s="150">
        <v>1.34884849100278</v>
      </c>
      <c r="AD305" s="150">
        <v>3.2814939777300198</v>
      </c>
      <c r="AE305" s="150">
        <v>1.05085004467643</v>
      </c>
      <c r="AF305" s="150">
        <v>38.809523809523803</v>
      </c>
      <c r="AG305" s="150">
        <v>2.33950568518447E-2</v>
      </c>
      <c r="AH305" s="150">
        <v>28.882380952380998</v>
      </c>
      <c r="AI305" s="150">
        <v>3.40310144002131</v>
      </c>
      <c r="AJ305" s="150">
        <v>2071.20761904761</v>
      </c>
      <c r="AK305" s="150">
        <v>0.4110708548891</v>
      </c>
      <c r="AL305" s="150">
        <v>20896089.262380999</v>
      </c>
      <c r="AM305" s="150">
        <v>2072.0600400952399</v>
      </c>
    </row>
    <row r="306" spans="1:39" ht="14.5" x14ac:dyDescent="0.35">
      <c r="A306" t="s">
        <v>479</v>
      </c>
      <c r="B306" s="150">
        <v>33406.052631578903</v>
      </c>
      <c r="C306" s="150">
        <v>0.35015639393321002</v>
      </c>
      <c r="D306" s="150">
        <v>129969.947368421</v>
      </c>
      <c r="E306" s="150">
        <v>9.9438867956671805E-3</v>
      </c>
      <c r="F306" s="150">
        <v>0.73102536886097202</v>
      </c>
      <c r="G306" s="150">
        <v>60.8</v>
      </c>
      <c r="H306" s="150">
        <v>35.464500000000001</v>
      </c>
      <c r="I306" s="150">
        <v>0</v>
      </c>
      <c r="J306" s="150">
        <v>55.103000000000101</v>
      </c>
      <c r="K306" s="150">
        <v>11044.9427930851</v>
      </c>
      <c r="L306" s="150">
        <v>1471.9309384000001</v>
      </c>
      <c r="M306" s="150">
        <v>1763.7598271419799</v>
      </c>
      <c r="N306" s="150">
        <v>0.36820420062582998</v>
      </c>
      <c r="O306" s="150">
        <v>0.14362045133027301</v>
      </c>
      <c r="P306" s="150">
        <v>9.1184413954838802E-4</v>
      </c>
      <c r="Q306" s="150">
        <v>9217.4641693385693</v>
      </c>
      <c r="R306" s="150">
        <v>95.691000000000003</v>
      </c>
      <c r="S306" s="150">
        <v>56868.8695749861</v>
      </c>
      <c r="T306" s="150">
        <v>14.895862724812201</v>
      </c>
      <c r="U306" s="150">
        <v>15.3821251570158</v>
      </c>
      <c r="V306" s="150">
        <v>11.755000000000001</v>
      </c>
      <c r="W306" s="150">
        <v>125.21743414717101</v>
      </c>
      <c r="X306" s="150">
        <v>0.113624560615735</v>
      </c>
      <c r="Y306" s="150">
        <v>0.16617225206028</v>
      </c>
      <c r="Z306" s="150">
        <v>0.30177452008628203</v>
      </c>
      <c r="AA306" s="150">
        <v>185.61706454583199</v>
      </c>
      <c r="AB306" s="150">
        <v>6.2390094193045398</v>
      </c>
      <c r="AC306" s="150">
        <v>1.3497147288495699</v>
      </c>
      <c r="AD306" s="150">
        <v>2.9130751879011298</v>
      </c>
      <c r="AE306" s="150">
        <v>1.3352832782466899</v>
      </c>
      <c r="AF306" s="150">
        <v>117.2</v>
      </c>
      <c r="AG306" s="150">
        <v>2.10444141277299E-2</v>
      </c>
      <c r="AH306" s="150">
        <v>7.3289999999999997</v>
      </c>
      <c r="AI306" s="150">
        <v>3.2543767965057402</v>
      </c>
      <c r="AJ306" s="150">
        <v>-17295.629000000099</v>
      </c>
      <c r="AK306" s="150">
        <v>0.46756345230382401</v>
      </c>
      <c r="AL306" s="150">
        <v>16257393.01</v>
      </c>
      <c r="AM306" s="150">
        <v>1471.9309384000001</v>
      </c>
    </row>
    <row r="307" spans="1:39" ht="14.5" x14ac:dyDescent="0.35">
      <c r="A307" t="s">
        <v>480</v>
      </c>
      <c r="B307" s="150">
        <v>290156.75</v>
      </c>
      <c r="C307" s="150">
        <v>0.39250163411077799</v>
      </c>
      <c r="D307" s="150">
        <v>349528.15</v>
      </c>
      <c r="E307" s="150">
        <v>2.0731735079480402E-3</v>
      </c>
      <c r="F307" s="150">
        <v>0.66983643090415601</v>
      </c>
      <c r="G307" s="150">
        <v>47.5</v>
      </c>
      <c r="H307" s="150">
        <v>30.765999999999998</v>
      </c>
      <c r="I307" s="150">
        <v>0</v>
      </c>
      <c r="J307" s="150">
        <v>5.5050000000000097</v>
      </c>
      <c r="K307" s="150">
        <v>11984.397575577899</v>
      </c>
      <c r="L307" s="150">
        <v>905.83637629999998</v>
      </c>
      <c r="M307" s="150">
        <v>1088.4594246121901</v>
      </c>
      <c r="N307" s="150">
        <v>0.42657511302242901</v>
      </c>
      <c r="O307" s="150">
        <v>0.14675163321766899</v>
      </c>
      <c r="P307" s="150">
        <v>4.2099038521467196E-3</v>
      </c>
      <c r="Q307" s="150">
        <v>9973.6407499690704</v>
      </c>
      <c r="R307" s="150">
        <v>64.680999999999997</v>
      </c>
      <c r="S307" s="150">
        <v>53729.536564060603</v>
      </c>
      <c r="T307" s="150">
        <v>15.0345541967502</v>
      </c>
      <c r="U307" s="150">
        <v>14.004674885978901</v>
      </c>
      <c r="V307" s="150">
        <v>9.31</v>
      </c>
      <c r="W307" s="150">
        <v>97.297140311492996</v>
      </c>
      <c r="X307" s="150">
        <v>0.111737962250422</v>
      </c>
      <c r="Y307" s="150">
        <v>0.18880899567315201</v>
      </c>
      <c r="Z307" s="150">
        <v>0.30652090828774298</v>
      </c>
      <c r="AA307" s="150">
        <v>200.79652877592201</v>
      </c>
      <c r="AB307" s="150">
        <v>6.6248110796266699</v>
      </c>
      <c r="AC307" s="150">
        <v>1.49182856778427</v>
      </c>
      <c r="AD307" s="150">
        <v>2.6805743234327801</v>
      </c>
      <c r="AE307" s="150">
        <v>1.3192246461060599</v>
      </c>
      <c r="AF307" s="150">
        <v>83.35</v>
      </c>
      <c r="AG307" s="150">
        <v>1.7218606593824199E-2</v>
      </c>
      <c r="AH307" s="150">
        <v>6.7919999999999998</v>
      </c>
      <c r="AI307" s="150">
        <v>3.43443590153346</v>
      </c>
      <c r="AJ307" s="150">
        <v>-25939.26</v>
      </c>
      <c r="AK307" s="150">
        <v>0.48639885668695898</v>
      </c>
      <c r="AL307" s="150">
        <v>10855903.272</v>
      </c>
      <c r="AM307" s="150">
        <v>905.83637629999998</v>
      </c>
    </row>
    <row r="308" spans="1:39" ht="14.5" x14ac:dyDescent="0.35">
      <c r="A308" t="s">
        <v>481</v>
      </c>
      <c r="B308" s="150">
        <v>582304.35</v>
      </c>
      <c r="C308" s="150">
        <v>0.46167199070734899</v>
      </c>
      <c r="D308" s="150">
        <v>603919.85</v>
      </c>
      <c r="E308" s="150">
        <v>1.9888118050211002E-3</v>
      </c>
      <c r="F308" s="150">
        <v>0.73341758519904399</v>
      </c>
      <c r="G308" s="150">
        <v>76.3</v>
      </c>
      <c r="H308" s="150">
        <v>31.24</v>
      </c>
      <c r="I308" s="150">
        <v>0</v>
      </c>
      <c r="J308" s="150">
        <v>57.552999999999997</v>
      </c>
      <c r="K308" s="150">
        <v>10763.8562536311</v>
      </c>
      <c r="L308" s="150">
        <v>1846.4727601500001</v>
      </c>
      <c r="M308" s="150">
        <v>2103.9619704024499</v>
      </c>
      <c r="N308" s="150">
        <v>0.184869565431482</v>
      </c>
      <c r="O308" s="150">
        <v>0.110155337511438</v>
      </c>
      <c r="P308" s="150">
        <v>8.4993810299833997E-3</v>
      </c>
      <c r="Q308" s="150">
        <v>9446.5430678379798</v>
      </c>
      <c r="R308" s="150">
        <v>107.88200000000001</v>
      </c>
      <c r="S308" s="150">
        <v>61997.061789733198</v>
      </c>
      <c r="T308" s="150">
        <v>14.676220314788401</v>
      </c>
      <c r="U308" s="150">
        <v>17.1156704561465</v>
      </c>
      <c r="V308" s="150">
        <v>12.760999999999999</v>
      </c>
      <c r="W308" s="150">
        <v>144.69655670793799</v>
      </c>
      <c r="X308" s="150">
        <v>0.113892837929555</v>
      </c>
      <c r="Y308" s="150">
        <v>0.16706088449027701</v>
      </c>
      <c r="Z308" s="150">
        <v>0.28516341105818699</v>
      </c>
      <c r="AA308" s="150">
        <v>157.098580742905</v>
      </c>
      <c r="AB308" s="150">
        <v>6.2136970403675598</v>
      </c>
      <c r="AC308" s="150">
        <v>1.4280583463255201</v>
      </c>
      <c r="AD308" s="150">
        <v>2.8463976633891002</v>
      </c>
      <c r="AE308" s="150">
        <v>1.2599104867745601</v>
      </c>
      <c r="AF308" s="150">
        <v>87.5</v>
      </c>
      <c r="AG308" s="150">
        <v>3.9065545844862201E-2</v>
      </c>
      <c r="AH308" s="150">
        <v>13.1525</v>
      </c>
      <c r="AI308" s="150">
        <v>4.2079404354565701</v>
      </c>
      <c r="AJ308" s="150">
        <v>2509.06200000015</v>
      </c>
      <c r="AK308" s="150">
        <v>0.35647786464675202</v>
      </c>
      <c r="AL308" s="150">
        <v>19875167.366500001</v>
      </c>
      <c r="AM308" s="150">
        <v>1846.4727601500001</v>
      </c>
    </row>
    <row r="309" spans="1:39" ht="14.5" x14ac:dyDescent="0.35">
      <c r="A309" t="s">
        <v>482</v>
      </c>
      <c r="B309" s="150">
        <v>-180190.26315789501</v>
      </c>
      <c r="C309" s="150">
        <v>0.27558999706243098</v>
      </c>
      <c r="D309" s="150">
        <v>-54459.947368421097</v>
      </c>
      <c r="E309" s="150">
        <v>1.2960415394581299E-2</v>
      </c>
      <c r="F309" s="150">
        <v>0.74575266749230396</v>
      </c>
      <c r="G309" s="150">
        <v>67.8888888888889</v>
      </c>
      <c r="H309" s="150">
        <v>40.461500000000001</v>
      </c>
      <c r="I309" s="150">
        <v>0</v>
      </c>
      <c r="J309" s="150">
        <v>66.397000000000006</v>
      </c>
      <c r="K309" s="150">
        <v>11051.808674483</v>
      </c>
      <c r="L309" s="150">
        <v>1623.0160236500001</v>
      </c>
      <c r="M309" s="150">
        <v>1925.23565241146</v>
      </c>
      <c r="N309" s="150">
        <v>0.34343577637419698</v>
      </c>
      <c r="O309" s="150">
        <v>0.138570825933201</v>
      </c>
      <c r="P309" s="150">
        <v>1.56399444799776E-3</v>
      </c>
      <c r="Q309" s="150">
        <v>9316.9179297779192</v>
      </c>
      <c r="R309" s="150">
        <v>103.29049999999999</v>
      </c>
      <c r="S309" s="150">
        <v>56591.050904971897</v>
      </c>
      <c r="T309" s="150">
        <v>14.440340592794101</v>
      </c>
      <c r="U309" s="150">
        <v>15.7131200221705</v>
      </c>
      <c r="V309" s="150">
        <v>13.542999999999999</v>
      </c>
      <c r="W309" s="150">
        <v>119.841691179945</v>
      </c>
      <c r="X309" s="150">
        <v>0.11316873509325399</v>
      </c>
      <c r="Y309" s="150">
        <v>0.168133735531387</v>
      </c>
      <c r="Z309" s="150">
        <v>0.30175563438060998</v>
      </c>
      <c r="AA309" s="150">
        <v>186.016894226983</v>
      </c>
      <c r="AB309" s="150">
        <v>6.11258534211039</v>
      </c>
      <c r="AC309" s="150">
        <v>1.3984467788905499</v>
      </c>
      <c r="AD309" s="150">
        <v>2.8345842613190002</v>
      </c>
      <c r="AE309" s="150">
        <v>1.30759400292682</v>
      </c>
      <c r="AF309" s="150">
        <v>122.65</v>
      </c>
      <c r="AG309" s="150">
        <v>2.44205726633023E-2</v>
      </c>
      <c r="AH309" s="150">
        <v>7.9074999999999998</v>
      </c>
      <c r="AI309" s="150">
        <v>3.3029225604705701</v>
      </c>
      <c r="AJ309" s="150">
        <v>-14644.271000000001</v>
      </c>
      <c r="AK309" s="150">
        <v>0.463748074318376</v>
      </c>
      <c r="AL309" s="150">
        <v>17937262.568999998</v>
      </c>
      <c r="AM309" s="150">
        <v>1623.0160236500001</v>
      </c>
    </row>
    <row r="310" spans="1:39" ht="14.5" x14ac:dyDescent="0.35">
      <c r="A310" t="s">
        <v>483</v>
      </c>
      <c r="B310" s="150">
        <v>531452.90476190497</v>
      </c>
      <c r="C310" s="150">
        <v>0.39870060657817902</v>
      </c>
      <c r="D310" s="150">
        <v>538335.66666666698</v>
      </c>
      <c r="E310" s="150">
        <v>1.8460799612054E-3</v>
      </c>
      <c r="F310" s="150">
        <v>0.69214240942946303</v>
      </c>
      <c r="G310" s="150">
        <v>54.684210526315802</v>
      </c>
      <c r="H310" s="150">
        <v>37.222380952381002</v>
      </c>
      <c r="I310" s="150">
        <v>0</v>
      </c>
      <c r="J310" s="150">
        <v>36.426666666666698</v>
      </c>
      <c r="K310" s="150">
        <v>10881.3474230636</v>
      </c>
      <c r="L310" s="150">
        <v>1386.8454794761899</v>
      </c>
      <c r="M310" s="150">
        <v>1623.9242457960199</v>
      </c>
      <c r="N310" s="150">
        <v>0.300721981669266</v>
      </c>
      <c r="O310" s="150">
        <v>0.12736119254581299</v>
      </c>
      <c r="P310" s="150">
        <v>3.8024674269382399E-3</v>
      </c>
      <c r="Q310" s="150">
        <v>9292.7656713989909</v>
      </c>
      <c r="R310" s="150">
        <v>89.150952380952404</v>
      </c>
      <c r="S310" s="150">
        <v>57301.579295683601</v>
      </c>
      <c r="T310" s="150">
        <v>14.440462137519599</v>
      </c>
      <c r="U310" s="150">
        <v>15.5561487840314</v>
      </c>
      <c r="V310" s="150">
        <v>11.3895238095238</v>
      </c>
      <c r="W310" s="150">
        <v>121.765009904674</v>
      </c>
      <c r="X310" s="150">
        <v>0.116870428440335</v>
      </c>
      <c r="Y310" s="150">
        <v>0.154709523068913</v>
      </c>
      <c r="Z310" s="150">
        <v>0.277742052963522</v>
      </c>
      <c r="AA310" s="150">
        <v>165.945771366012</v>
      </c>
      <c r="AB310" s="150">
        <v>6.1851222500312399</v>
      </c>
      <c r="AC310" s="150">
        <v>1.40297026007229</v>
      </c>
      <c r="AD310" s="150">
        <v>2.8988578313432498</v>
      </c>
      <c r="AE310" s="150">
        <v>1.1138019216152</v>
      </c>
      <c r="AF310" s="150">
        <v>66.761904761904802</v>
      </c>
      <c r="AG310" s="150">
        <v>4.1017945155901701E-2</v>
      </c>
      <c r="AH310" s="150">
        <v>12.603809523809501</v>
      </c>
      <c r="AI310" s="150">
        <v>3.5697540948847402</v>
      </c>
      <c r="AJ310" s="150">
        <v>17871.6038095238</v>
      </c>
      <c r="AK310" s="150">
        <v>0.42187993095904203</v>
      </c>
      <c r="AL310" s="150">
        <v>15090747.484285699</v>
      </c>
      <c r="AM310" s="150">
        <v>1386.8454794761899</v>
      </c>
    </row>
    <row r="311" spans="1:39" ht="14.5" x14ac:dyDescent="0.35">
      <c r="A311" t="s">
        <v>484</v>
      </c>
      <c r="B311" s="150">
        <v>2846974.9</v>
      </c>
      <c r="C311" s="150">
        <v>0.44733294198815698</v>
      </c>
      <c r="D311" s="150">
        <v>1866401.4</v>
      </c>
      <c r="E311" s="150">
        <v>3.1013785528006001E-3</v>
      </c>
      <c r="F311" s="150">
        <v>0.79418302546139397</v>
      </c>
      <c r="G311" s="150">
        <v>152.69999999999999</v>
      </c>
      <c r="H311" s="150">
        <v>156.56549999999999</v>
      </c>
      <c r="I311" s="150">
        <v>0</v>
      </c>
      <c r="J311" s="150">
        <v>-23.995000000000001</v>
      </c>
      <c r="K311" s="150">
        <v>12436.408656501801</v>
      </c>
      <c r="L311" s="150">
        <v>8228.4092549500001</v>
      </c>
      <c r="M311" s="150">
        <v>9945.0683000092995</v>
      </c>
      <c r="N311" s="150">
        <v>0.23754399612831101</v>
      </c>
      <c r="O311" s="150">
        <v>0.133878142696573</v>
      </c>
      <c r="P311" s="150">
        <v>5.2787726818364203E-2</v>
      </c>
      <c r="Q311" s="150">
        <v>10289.7091302434</v>
      </c>
      <c r="R311" s="150">
        <v>484.01</v>
      </c>
      <c r="S311" s="150">
        <v>73519.105993677804</v>
      </c>
      <c r="T311" s="150">
        <v>14.4555897605421</v>
      </c>
      <c r="U311" s="150">
        <v>17.000494318195901</v>
      </c>
      <c r="V311" s="150">
        <v>46.830500000000001</v>
      </c>
      <c r="W311" s="150">
        <v>175.706201192599</v>
      </c>
      <c r="X311" s="150">
        <v>0.118037595445711</v>
      </c>
      <c r="Y311" s="150">
        <v>0.14871958333986701</v>
      </c>
      <c r="Z311" s="150">
        <v>0.27182637072944499</v>
      </c>
      <c r="AA311" s="150">
        <v>149.364988045611</v>
      </c>
      <c r="AB311" s="150">
        <v>6.9346650804644696</v>
      </c>
      <c r="AC311" s="150">
        <v>1.2670951995923601</v>
      </c>
      <c r="AD311" s="150">
        <v>3.6421634829729399</v>
      </c>
      <c r="AE311" s="150">
        <v>0.87932663902698804</v>
      </c>
      <c r="AF311" s="150">
        <v>33.549999999999997</v>
      </c>
      <c r="AG311" s="150">
        <v>7.9576360728042098E-2</v>
      </c>
      <c r="AH311" s="150">
        <v>133.33421052631601</v>
      </c>
      <c r="AI311" s="150">
        <v>3.9658830658905599</v>
      </c>
      <c r="AJ311" s="150">
        <v>68368.5350000006</v>
      </c>
      <c r="AK311" s="150">
        <v>0.374519061416062</v>
      </c>
      <c r="AL311" s="150">
        <v>102331860.08750001</v>
      </c>
      <c r="AM311" s="150">
        <v>8228.4092549500001</v>
      </c>
    </row>
    <row r="312" spans="1:39" ht="14.5" x14ac:dyDescent="0.35">
      <c r="A312" t="s">
        <v>485</v>
      </c>
      <c r="B312" s="150">
        <v>148221.45000000001</v>
      </c>
      <c r="C312" s="150">
        <v>0.36027970933667303</v>
      </c>
      <c r="D312" s="150">
        <v>262368.95</v>
      </c>
      <c r="E312" s="150">
        <v>2.7781238049651102E-3</v>
      </c>
      <c r="F312" s="150">
        <v>0.68169400297765004</v>
      </c>
      <c r="G312" s="150">
        <v>31.4444444444444</v>
      </c>
      <c r="H312" s="150">
        <v>20.595238095238098</v>
      </c>
      <c r="I312" s="150">
        <v>0</v>
      </c>
      <c r="J312" s="150">
        <v>27.879047619047601</v>
      </c>
      <c r="K312" s="150">
        <v>11591.057801765701</v>
      </c>
      <c r="L312" s="150">
        <v>862.22158161904804</v>
      </c>
      <c r="M312" s="150">
        <v>1045.45330505022</v>
      </c>
      <c r="N312" s="150">
        <v>0.41060925899058298</v>
      </c>
      <c r="O312" s="150">
        <v>0.14656650887575801</v>
      </c>
      <c r="P312" s="150">
        <v>4.4395287218427903E-3</v>
      </c>
      <c r="Q312" s="150">
        <v>9559.5471765198508</v>
      </c>
      <c r="R312" s="150">
        <v>60.0171428571429</v>
      </c>
      <c r="S312" s="150">
        <v>54052.780713446897</v>
      </c>
      <c r="T312" s="150">
        <v>13.556444190548699</v>
      </c>
      <c r="U312" s="150">
        <v>14.366255049351</v>
      </c>
      <c r="V312" s="150">
        <v>8.0304761904761897</v>
      </c>
      <c r="W312" s="150">
        <v>107.368674181689</v>
      </c>
      <c r="X312" s="150">
        <v>0.117965628908728</v>
      </c>
      <c r="Y312" s="150">
        <v>0.17498364927893401</v>
      </c>
      <c r="Z312" s="150">
        <v>0.29806073783322401</v>
      </c>
      <c r="AA312" s="150">
        <v>175.88341491720999</v>
      </c>
      <c r="AB312" s="150">
        <v>6.7062352653030501</v>
      </c>
      <c r="AC312" s="150">
        <v>1.5110761305759499</v>
      </c>
      <c r="AD312" s="150">
        <v>3.20936586951197</v>
      </c>
      <c r="AE312" s="150">
        <v>1.2263338680976601</v>
      </c>
      <c r="AF312" s="150">
        <v>52.047619047619101</v>
      </c>
      <c r="AG312" s="150">
        <v>3.1422357490203903E-2</v>
      </c>
      <c r="AH312" s="150">
        <v>9.5304761904761897</v>
      </c>
      <c r="AI312" s="150">
        <v>3.65332549261948</v>
      </c>
      <c r="AJ312" s="150">
        <v>-7231.9628571427902</v>
      </c>
      <c r="AK312" s="150">
        <v>0.44873376491158501</v>
      </c>
      <c r="AL312" s="150">
        <v>9994060.1904761903</v>
      </c>
      <c r="AM312" s="150">
        <v>862.22158161904804</v>
      </c>
    </row>
    <row r="313" spans="1:39" ht="14.5" x14ac:dyDescent="0.35">
      <c r="A313" t="s">
        <v>486</v>
      </c>
      <c r="B313" s="150">
        <v>722538.35</v>
      </c>
      <c r="C313" s="150">
        <v>0.45030321423132402</v>
      </c>
      <c r="D313" s="150">
        <v>658586.05000000005</v>
      </c>
      <c r="E313" s="150">
        <v>4.4557576833748301E-3</v>
      </c>
      <c r="F313" s="150">
        <v>0.70267940636359205</v>
      </c>
      <c r="G313" s="150">
        <v>64.526315789473699</v>
      </c>
      <c r="H313" s="150">
        <v>37.0685</v>
      </c>
      <c r="I313" s="150">
        <v>0</v>
      </c>
      <c r="J313" s="150">
        <v>17.984000000000002</v>
      </c>
      <c r="K313" s="150">
        <v>11040.2500870598</v>
      </c>
      <c r="L313" s="150">
        <v>1548.2658088999999</v>
      </c>
      <c r="M313" s="150">
        <v>1867.3253960140401</v>
      </c>
      <c r="N313" s="150">
        <v>0.40398526532364898</v>
      </c>
      <c r="O313" s="150">
        <v>0.156598853799051</v>
      </c>
      <c r="P313" s="150">
        <v>4.51723031652359E-3</v>
      </c>
      <c r="Q313" s="150">
        <v>9153.8634712444491</v>
      </c>
      <c r="R313" s="150">
        <v>99.052499999999995</v>
      </c>
      <c r="S313" s="150">
        <v>54882.094899169599</v>
      </c>
      <c r="T313" s="150">
        <v>14.3646046288584</v>
      </c>
      <c r="U313" s="150">
        <v>15.6307595355998</v>
      </c>
      <c r="V313" s="150">
        <v>12.765000000000001</v>
      </c>
      <c r="W313" s="150">
        <v>121.28991844105001</v>
      </c>
      <c r="X313" s="150">
        <v>0.11359450701101299</v>
      </c>
      <c r="Y313" s="150">
        <v>0.18352698172569501</v>
      </c>
      <c r="Z313" s="150">
        <v>0.30148858003148898</v>
      </c>
      <c r="AA313" s="150">
        <v>176.88877996639201</v>
      </c>
      <c r="AB313" s="150">
        <v>5.9417176216453802</v>
      </c>
      <c r="AC313" s="150">
        <v>1.39450919292798</v>
      </c>
      <c r="AD313" s="150">
        <v>2.8809490385705501</v>
      </c>
      <c r="AE313" s="150">
        <v>1.5422765694545</v>
      </c>
      <c r="AF313" s="150">
        <v>189.15</v>
      </c>
      <c r="AG313" s="150">
        <v>1.5261478516115701E-2</v>
      </c>
      <c r="AH313" s="150">
        <v>5.2080000000000002</v>
      </c>
      <c r="AI313" s="150">
        <v>3.44789501294759</v>
      </c>
      <c r="AJ313" s="150">
        <v>-8150.0594999999703</v>
      </c>
      <c r="AK313" s="150">
        <v>0.48857979330198298</v>
      </c>
      <c r="AL313" s="150">
        <v>17093241.7315</v>
      </c>
      <c r="AM313" s="150">
        <v>1548.2658088999999</v>
      </c>
    </row>
    <row r="314" spans="1:39" ht="14.5" x14ac:dyDescent="0.35">
      <c r="A314" t="s">
        <v>487</v>
      </c>
      <c r="B314" s="150">
        <v>1465507.9</v>
      </c>
      <c r="C314" s="150">
        <v>0.38938669608231802</v>
      </c>
      <c r="D314" s="150">
        <v>1367088</v>
      </c>
      <c r="E314" s="150">
        <v>2.7273159210163401E-3</v>
      </c>
      <c r="F314" s="150">
        <v>0.75658393481557595</v>
      </c>
      <c r="G314" s="150">
        <v>93.4</v>
      </c>
      <c r="H314" s="150">
        <v>86.4255</v>
      </c>
      <c r="I314" s="150">
        <v>0</v>
      </c>
      <c r="J314" s="150">
        <v>-18.959499999999998</v>
      </c>
      <c r="K314" s="150">
        <v>11310.0259543187</v>
      </c>
      <c r="L314" s="150">
        <v>3687.4208583999998</v>
      </c>
      <c r="M314" s="150">
        <v>4416.4174140088799</v>
      </c>
      <c r="N314" s="150">
        <v>0.30703146275558302</v>
      </c>
      <c r="O314" s="150">
        <v>0.13424428798853999</v>
      </c>
      <c r="P314" s="150">
        <v>2.34864654390382E-2</v>
      </c>
      <c r="Q314" s="150">
        <v>9443.1349447885696</v>
      </c>
      <c r="R314" s="150">
        <v>221.05699999999999</v>
      </c>
      <c r="S314" s="150">
        <v>66096.819051194907</v>
      </c>
      <c r="T314" s="150">
        <v>13.809334244108999</v>
      </c>
      <c r="U314" s="150">
        <v>16.680859951958102</v>
      </c>
      <c r="V314" s="150">
        <v>24.364000000000001</v>
      </c>
      <c r="W314" s="150">
        <v>151.347104679035</v>
      </c>
      <c r="X314" s="150">
        <v>0.116232647855983</v>
      </c>
      <c r="Y314" s="150">
        <v>0.153038589511971</v>
      </c>
      <c r="Z314" s="150">
        <v>0.277780540897131</v>
      </c>
      <c r="AA314" s="150">
        <v>155.29443803397899</v>
      </c>
      <c r="AB314" s="150">
        <v>6.2313991376196398</v>
      </c>
      <c r="AC314" s="150">
        <v>1.2609510370419501</v>
      </c>
      <c r="AD314" s="150">
        <v>3.3116676948068</v>
      </c>
      <c r="AE314" s="150">
        <v>0.99371747609608496</v>
      </c>
      <c r="AF314" s="150">
        <v>39</v>
      </c>
      <c r="AG314" s="150">
        <v>6.7390081350448897E-2</v>
      </c>
      <c r="AH314" s="150">
        <v>59.588000000000001</v>
      </c>
      <c r="AI314" s="150">
        <v>3.8490549396440299</v>
      </c>
      <c r="AJ314" s="150">
        <v>-13102.7250000003</v>
      </c>
      <c r="AK314" s="150">
        <v>0.42564393748490198</v>
      </c>
      <c r="AL314" s="150">
        <v>41704825.612999998</v>
      </c>
      <c r="AM314" s="150">
        <v>3687.4208583999998</v>
      </c>
    </row>
    <row r="315" spans="1:39" ht="14.5" x14ac:dyDescent="0.35">
      <c r="A315" t="s">
        <v>488</v>
      </c>
      <c r="B315" s="150">
        <v>275084.3</v>
      </c>
      <c r="C315" s="150">
        <v>0.31021351473432801</v>
      </c>
      <c r="D315" s="150">
        <v>226779.45</v>
      </c>
      <c r="E315" s="150">
        <v>1.81221696166723E-3</v>
      </c>
      <c r="F315" s="150">
        <v>0.70188508564882102</v>
      </c>
      <c r="G315" s="150">
        <v>52.157894736842103</v>
      </c>
      <c r="H315" s="150">
        <v>128.80099999999999</v>
      </c>
      <c r="I315" s="150">
        <v>3.177</v>
      </c>
      <c r="J315" s="150">
        <v>-88.584999999999994</v>
      </c>
      <c r="K315" s="150">
        <v>11390.0123816041</v>
      </c>
      <c r="L315" s="150">
        <v>2577.1523480000001</v>
      </c>
      <c r="M315" s="150">
        <v>3264.8190211692799</v>
      </c>
      <c r="N315" s="150">
        <v>0.57125135364717705</v>
      </c>
      <c r="O315" s="150">
        <v>0.162683094006983</v>
      </c>
      <c r="P315" s="150">
        <v>2.2531110760705401E-2</v>
      </c>
      <c r="Q315" s="150">
        <v>8990.9415997236792</v>
      </c>
      <c r="R315" s="150">
        <v>167.78800000000001</v>
      </c>
      <c r="S315" s="150">
        <v>59769.730543900703</v>
      </c>
      <c r="T315" s="150">
        <v>13.205950365938</v>
      </c>
      <c r="U315" s="150">
        <v>15.359574868286201</v>
      </c>
      <c r="V315" s="150">
        <v>21.398499999999999</v>
      </c>
      <c r="W315" s="150">
        <v>120.436121597308</v>
      </c>
      <c r="X315" s="150">
        <v>0.11615048531577001</v>
      </c>
      <c r="Y315" s="150">
        <v>0.16602306066626399</v>
      </c>
      <c r="Z315" s="150">
        <v>0.29469676019675201</v>
      </c>
      <c r="AA315" s="150">
        <v>170.79300738335701</v>
      </c>
      <c r="AB315" s="150">
        <v>5.9526594830602404</v>
      </c>
      <c r="AC315" s="150">
        <v>1.2296620612159801</v>
      </c>
      <c r="AD315" s="150">
        <v>3.10054416738837</v>
      </c>
      <c r="AE315" s="150">
        <v>1.1209546209964201</v>
      </c>
      <c r="AF315" s="150">
        <v>34.4</v>
      </c>
      <c r="AG315" s="150">
        <v>4.0049278607699697E-2</v>
      </c>
      <c r="AH315" s="150">
        <v>48.317999999999998</v>
      </c>
      <c r="AI315" s="150">
        <v>3.18411048147179</v>
      </c>
      <c r="AJ315" s="150">
        <v>6228.2449999998798</v>
      </c>
      <c r="AK315" s="150">
        <v>0.53419685015325602</v>
      </c>
      <c r="AL315" s="150">
        <v>29353797.153000001</v>
      </c>
      <c r="AM315" s="150">
        <v>2577.1523480000001</v>
      </c>
    </row>
    <row r="316" spans="1:39" ht="14.5" x14ac:dyDescent="0.35">
      <c r="A316" t="s">
        <v>489</v>
      </c>
      <c r="B316" s="150">
        <v>1375304.8</v>
      </c>
      <c r="C316" s="150">
        <v>0.41425690167447898</v>
      </c>
      <c r="D316" s="150">
        <v>1295861.8</v>
      </c>
      <c r="E316" s="150">
        <v>3.3144497556849002E-3</v>
      </c>
      <c r="F316" s="150">
        <v>0.80482424891348703</v>
      </c>
      <c r="G316" s="150">
        <v>152.157894736842</v>
      </c>
      <c r="H316" s="150">
        <v>144.5085</v>
      </c>
      <c r="I316" s="150">
        <v>0</v>
      </c>
      <c r="J316" s="150">
        <v>-11.8825</v>
      </c>
      <c r="K316" s="150">
        <v>12759.549401353601</v>
      </c>
      <c r="L316" s="150">
        <v>8122.1366361500004</v>
      </c>
      <c r="M316" s="150">
        <v>9763.2889214939805</v>
      </c>
      <c r="N316" s="150">
        <v>0.207294155580481</v>
      </c>
      <c r="O316" s="150">
        <v>0.12912306131765899</v>
      </c>
      <c r="P316" s="150">
        <v>5.2374774404391602E-2</v>
      </c>
      <c r="Q316" s="150">
        <v>10614.743093932901</v>
      </c>
      <c r="R316" s="150">
        <v>477.35750000000002</v>
      </c>
      <c r="S316" s="150">
        <v>75303.594120758498</v>
      </c>
      <c r="T316" s="150">
        <v>14.521296931545001</v>
      </c>
      <c r="U316" s="150">
        <v>17.0147879443604</v>
      </c>
      <c r="V316" s="150">
        <v>47.732500000000002</v>
      </c>
      <c r="W316" s="150">
        <v>170.159464435133</v>
      </c>
      <c r="X316" s="150">
        <v>0.11590109966970499</v>
      </c>
      <c r="Y316" s="150">
        <v>0.14996060203776199</v>
      </c>
      <c r="Z316" s="150">
        <v>0.27248100909654799</v>
      </c>
      <c r="AA316" s="150">
        <v>153.08621434240999</v>
      </c>
      <c r="AB316" s="150">
        <v>7.0379129790749397</v>
      </c>
      <c r="AC316" s="150">
        <v>1.3193336419794901</v>
      </c>
      <c r="AD316" s="150">
        <v>3.6489824597270402</v>
      </c>
      <c r="AE316" s="150">
        <v>0.85072395619071495</v>
      </c>
      <c r="AF316" s="150">
        <v>29.95</v>
      </c>
      <c r="AG316" s="150">
        <v>8.7776517924276307E-2</v>
      </c>
      <c r="AH316" s="150">
        <v>147.842105263158</v>
      </c>
      <c r="AI316" s="150">
        <v>4.1250022094544398</v>
      </c>
      <c r="AJ316" s="150">
        <v>50052.520499999599</v>
      </c>
      <c r="AK316" s="150">
        <v>0.36977150924240598</v>
      </c>
      <c r="AL316" s="150">
        <v>103634803.65350001</v>
      </c>
      <c r="AM316" s="150">
        <v>8122.1366361500004</v>
      </c>
    </row>
    <row r="317" spans="1:39" ht="14.5" x14ac:dyDescent="0.35">
      <c r="A317" t="s">
        <v>490</v>
      </c>
      <c r="B317" s="150">
        <v>1209911.3999999999</v>
      </c>
      <c r="C317" s="150">
        <v>0.36607832980355098</v>
      </c>
      <c r="D317" s="150">
        <v>1318511.75</v>
      </c>
      <c r="E317" s="150">
        <v>1.61794618735359E-3</v>
      </c>
      <c r="F317" s="150">
        <v>0.72229521212038805</v>
      </c>
      <c r="G317" s="150">
        <v>105.947368421053</v>
      </c>
      <c r="H317" s="150">
        <v>305.66449999999998</v>
      </c>
      <c r="I317" s="150">
        <v>25.4665</v>
      </c>
      <c r="J317" s="150">
        <v>-102.21250000000001</v>
      </c>
      <c r="K317" s="150">
        <v>11694.2928489184</v>
      </c>
      <c r="L317" s="150">
        <v>4759.3025208999998</v>
      </c>
      <c r="M317" s="150">
        <v>6216.3878356850601</v>
      </c>
      <c r="N317" s="150">
        <v>0.59620644811698498</v>
      </c>
      <c r="O317" s="150">
        <v>0.155231063586664</v>
      </c>
      <c r="P317" s="150">
        <v>2.95925871346726E-2</v>
      </c>
      <c r="Q317" s="150">
        <v>8953.2183169949403</v>
      </c>
      <c r="R317" s="150">
        <v>303.34899999999999</v>
      </c>
      <c r="S317" s="150">
        <v>62932.019391855603</v>
      </c>
      <c r="T317" s="150">
        <v>13.153496467764899</v>
      </c>
      <c r="U317" s="150">
        <v>15.6891979894445</v>
      </c>
      <c r="V317" s="150">
        <v>33.783499999999997</v>
      </c>
      <c r="W317" s="150">
        <v>140.87653798155901</v>
      </c>
      <c r="X317" s="150">
        <v>0.117966203724613</v>
      </c>
      <c r="Y317" s="150">
        <v>0.14641477777742401</v>
      </c>
      <c r="Z317" s="150">
        <v>0.27018359660819702</v>
      </c>
      <c r="AA317" s="150">
        <v>138.55188803491001</v>
      </c>
      <c r="AB317" s="150">
        <v>7.3705160792517104</v>
      </c>
      <c r="AC317" s="150">
        <v>1.56738001306774</v>
      </c>
      <c r="AD317" s="150">
        <v>3.3715810011171299</v>
      </c>
      <c r="AE317" s="150">
        <v>0.94515033368567003</v>
      </c>
      <c r="AF317" s="150">
        <v>29.947368421052602</v>
      </c>
      <c r="AG317" s="150">
        <v>8.1197837771680798E-2</v>
      </c>
      <c r="AH317" s="150">
        <v>106.45473684210501</v>
      </c>
      <c r="AI317" s="150">
        <v>2.8910006073163399</v>
      </c>
      <c r="AJ317" s="150">
        <v>82795.646000000605</v>
      </c>
      <c r="AK317" s="150">
        <v>0.55912178529029799</v>
      </c>
      <c r="AL317" s="150">
        <v>55656677.435999997</v>
      </c>
      <c r="AM317" s="150">
        <v>4759.3025208999998</v>
      </c>
    </row>
    <row r="318" spans="1:39" ht="14.5" x14ac:dyDescent="0.35">
      <c r="A318" t="s">
        <v>491</v>
      </c>
      <c r="B318" s="150">
        <v>-1693567.9</v>
      </c>
      <c r="C318" s="150">
        <v>0.35106880829723502</v>
      </c>
      <c r="D318" s="150">
        <v>-1778166.35</v>
      </c>
      <c r="E318" s="150">
        <v>3.2771535886062702E-3</v>
      </c>
      <c r="F318" s="150">
        <v>0.84945347750697298</v>
      </c>
      <c r="G318" s="150">
        <v>99.315789473684205</v>
      </c>
      <c r="H318" s="150">
        <v>47.355499999999999</v>
      </c>
      <c r="I318" s="150">
        <v>0</v>
      </c>
      <c r="J318" s="150">
        <v>-16.366</v>
      </c>
      <c r="K318" s="150">
        <v>12992.8338400457</v>
      </c>
      <c r="L318" s="150">
        <v>5375.6555876000002</v>
      </c>
      <c r="M318" s="150">
        <v>6302.4733283156302</v>
      </c>
      <c r="N318" s="150">
        <v>8.9778564304464403E-2</v>
      </c>
      <c r="O318" s="150">
        <v>0.119325257207629</v>
      </c>
      <c r="P318" s="150">
        <v>2.1407146928357702E-2</v>
      </c>
      <c r="Q318" s="150">
        <v>11082.157145703701</v>
      </c>
      <c r="R318" s="150">
        <v>332.86700000000002</v>
      </c>
      <c r="S318" s="150">
        <v>75784.545594787094</v>
      </c>
      <c r="T318" s="150">
        <v>13.9109614350476</v>
      </c>
      <c r="U318" s="150">
        <v>16.1495599972361</v>
      </c>
      <c r="V318" s="150">
        <v>31.268000000000001</v>
      </c>
      <c r="W318" s="150">
        <v>171.92195175898701</v>
      </c>
      <c r="X318" s="150">
        <v>0.114850953205516</v>
      </c>
      <c r="Y318" s="150">
        <v>0.15823416008187799</v>
      </c>
      <c r="Z318" s="150">
        <v>0.27947874913163501</v>
      </c>
      <c r="AA318" s="150">
        <v>164.582902602769</v>
      </c>
      <c r="AB318" s="150">
        <v>6.5488681817616703</v>
      </c>
      <c r="AC318" s="150">
        <v>1.2811411492176801</v>
      </c>
      <c r="AD318" s="150">
        <v>3.1913627389258599</v>
      </c>
      <c r="AE318" s="150">
        <v>0.77586364976141597</v>
      </c>
      <c r="AF318" s="150">
        <v>26.6</v>
      </c>
      <c r="AG318" s="150">
        <v>0.14954779214497599</v>
      </c>
      <c r="AH318" s="150">
        <v>102.571578947368</v>
      </c>
      <c r="AI318" s="150">
        <v>5.2418715834501697</v>
      </c>
      <c r="AJ318" s="150">
        <v>46007.7340000002</v>
      </c>
      <c r="AK318" s="150">
        <v>0.31533792073021699</v>
      </c>
      <c r="AL318" s="150">
        <v>69844999.831</v>
      </c>
      <c r="AM318" s="150">
        <v>5375.6555876000002</v>
      </c>
    </row>
    <row r="319" spans="1:39" ht="14.5" x14ac:dyDescent="0.35">
      <c r="A319" t="s">
        <v>492</v>
      </c>
      <c r="B319" s="150">
        <v>632226</v>
      </c>
      <c r="C319" s="150">
        <v>0.299579843755933</v>
      </c>
      <c r="D319" s="150">
        <v>850847.61904761905</v>
      </c>
      <c r="E319" s="150">
        <v>1.7527291181126099E-3</v>
      </c>
      <c r="F319" s="150">
        <v>0.77007854729911296</v>
      </c>
      <c r="G319" s="150">
        <v>111</v>
      </c>
      <c r="H319" s="150">
        <v>277.79523809523801</v>
      </c>
      <c r="I319" s="150">
        <v>3.3528571428571401</v>
      </c>
      <c r="J319" s="150">
        <v>-35.485238095238103</v>
      </c>
      <c r="K319" s="150">
        <v>12419.059599337499</v>
      </c>
      <c r="L319" s="150">
        <v>5652.6246157142896</v>
      </c>
      <c r="M319" s="150">
        <v>7145.8441659438104</v>
      </c>
      <c r="N319" s="150">
        <v>0.479342369036661</v>
      </c>
      <c r="O319" s="150">
        <v>0.158899987218942</v>
      </c>
      <c r="P319" s="150">
        <v>4.50619124966141E-2</v>
      </c>
      <c r="Q319" s="150">
        <v>9823.9312760000794</v>
      </c>
      <c r="R319" s="150">
        <v>361.57809523809499</v>
      </c>
      <c r="S319" s="150">
        <v>68009.660090555393</v>
      </c>
      <c r="T319" s="150">
        <v>14.841554350374199</v>
      </c>
      <c r="U319" s="150">
        <v>15.6332053577308</v>
      </c>
      <c r="V319" s="150">
        <v>37.929047619047601</v>
      </c>
      <c r="W319" s="150">
        <v>149.03154628316</v>
      </c>
      <c r="X319" s="150">
        <v>0.120205879051703</v>
      </c>
      <c r="Y319" s="150">
        <v>0.14871580455804501</v>
      </c>
      <c r="Z319" s="150">
        <v>0.27486393625425798</v>
      </c>
      <c r="AA319" s="150">
        <v>162.945612626002</v>
      </c>
      <c r="AB319" s="150">
        <v>6.6597606097832998</v>
      </c>
      <c r="AC319" s="150">
        <v>1.26680087215299</v>
      </c>
      <c r="AD319" s="150">
        <v>3.4083978376503801</v>
      </c>
      <c r="AE319" s="150">
        <v>0.81975920432476701</v>
      </c>
      <c r="AF319" s="150">
        <v>22.3333333333333</v>
      </c>
      <c r="AG319" s="150">
        <v>0.120112336690893</v>
      </c>
      <c r="AH319" s="150">
        <v>113.67368421052601</v>
      </c>
      <c r="AI319" s="150">
        <v>3.5265862371266699</v>
      </c>
      <c r="AJ319" s="150">
        <v>67696.169523809993</v>
      </c>
      <c r="AK319" s="150">
        <v>0.44902164325484101</v>
      </c>
      <c r="AL319" s="150">
        <v>70200281.995238096</v>
      </c>
      <c r="AM319" s="150">
        <v>5652.6246157142896</v>
      </c>
    </row>
    <row r="320" spans="1:39" ht="14.5" x14ac:dyDescent="0.35">
      <c r="A320" t="s">
        <v>493</v>
      </c>
      <c r="B320" s="150">
        <v>2026398.45</v>
      </c>
      <c r="C320" s="150">
        <v>0.40484289364020698</v>
      </c>
      <c r="D320" s="150">
        <v>941214.35</v>
      </c>
      <c r="E320" s="150">
        <v>3.88868772489788E-3</v>
      </c>
      <c r="F320" s="150">
        <v>0.80279645399509003</v>
      </c>
      <c r="G320" s="150">
        <v>170.842105263158</v>
      </c>
      <c r="H320" s="150">
        <v>140.83000000000001</v>
      </c>
      <c r="I320" s="150">
        <v>0</v>
      </c>
      <c r="J320" s="150">
        <v>-21.366499999999998</v>
      </c>
      <c r="K320" s="150">
        <v>12152.640766299</v>
      </c>
      <c r="L320" s="150">
        <v>8382.9786021500004</v>
      </c>
      <c r="M320" s="150">
        <v>10026.319693649401</v>
      </c>
      <c r="N320" s="150">
        <v>0.19895580271697799</v>
      </c>
      <c r="O320" s="150">
        <v>0.125657866778979</v>
      </c>
      <c r="P320" s="150">
        <v>4.5183401756847603E-2</v>
      </c>
      <c r="Q320" s="150">
        <v>10160.789862707699</v>
      </c>
      <c r="R320" s="150">
        <v>487.36700000000002</v>
      </c>
      <c r="S320" s="150">
        <v>73769.852162743904</v>
      </c>
      <c r="T320" s="150">
        <v>14.2179302250665</v>
      </c>
      <c r="U320" s="150">
        <v>17.2005462047082</v>
      </c>
      <c r="V320" s="150">
        <v>47.752499999999998</v>
      </c>
      <c r="W320" s="150">
        <v>175.550570172242</v>
      </c>
      <c r="X320" s="150">
        <v>0.118087126959151</v>
      </c>
      <c r="Y320" s="150">
        <v>0.14758616658402701</v>
      </c>
      <c r="Z320" s="150">
        <v>0.27241606697385101</v>
      </c>
      <c r="AA320" s="150">
        <v>151.44263873874101</v>
      </c>
      <c r="AB320" s="150">
        <v>6.6423469402785402</v>
      </c>
      <c r="AC320" s="150">
        <v>1.23888302018589</v>
      </c>
      <c r="AD320" s="150">
        <v>3.3844453402191901</v>
      </c>
      <c r="AE320" s="150">
        <v>0.91415904450105601</v>
      </c>
      <c r="AF320" s="150">
        <v>32.75</v>
      </c>
      <c r="AG320" s="150">
        <v>8.1354830875816894E-2</v>
      </c>
      <c r="AH320" s="150">
        <v>143.26315789473699</v>
      </c>
      <c r="AI320" s="150">
        <v>4.0434181429705696</v>
      </c>
      <c r="AJ320" s="150">
        <v>128436.87850000001</v>
      </c>
      <c r="AK320" s="150">
        <v>0.393871039961044</v>
      </c>
      <c r="AL320" s="150">
        <v>101875327.5035</v>
      </c>
      <c r="AM320" s="150">
        <v>8382.9786021500004</v>
      </c>
    </row>
    <row r="321" spans="1:39" ht="14.5" x14ac:dyDescent="0.35">
      <c r="A321" t="s">
        <v>494</v>
      </c>
      <c r="B321" s="150">
        <v>1220663.1499999999</v>
      </c>
      <c r="C321" s="150">
        <v>0.38229516468216501</v>
      </c>
      <c r="D321" s="150">
        <v>1110206</v>
      </c>
      <c r="E321" s="150">
        <v>3.9509785765874704E-3</v>
      </c>
      <c r="F321" s="150">
        <v>0.81070039303875896</v>
      </c>
      <c r="G321" s="150">
        <v>166.68421052631601</v>
      </c>
      <c r="H321" s="150">
        <v>140.4</v>
      </c>
      <c r="I321" s="150">
        <v>0</v>
      </c>
      <c r="J321" s="150">
        <v>-29.141999999999999</v>
      </c>
      <c r="K321" s="150">
        <v>12391.7736276918</v>
      </c>
      <c r="L321" s="150">
        <v>8751.0825358500006</v>
      </c>
      <c r="M321" s="150">
        <v>10429.791051870299</v>
      </c>
      <c r="N321" s="150">
        <v>0.18639070123814899</v>
      </c>
      <c r="O321" s="150">
        <v>0.127546963238827</v>
      </c>
      <c r="P321" s="150">
        <v>4.2873314834249603E-2</v>
      </c>
      <c r="Q321" s="150">
        <v>10397.2776867907</v>
      </c>
      <c r="R321" s="150">
        <v>509.51650000000001</v>
      </c>
      <c r="S321" s="150">
        <v>74152.108052437994</v>
      </c>
      <c r="T321" s="150">
        <v>13.838904137549999</v>
      </c>
      <c r="U321" s="150">
        <v>17.175268192197901</v>
      </c>
      <c r="V321" s="150">
        <v>50.423999999999999</v>
      </c>
      <c r="W321" s="150">
        <v>173.54994716504001</v>
      </c>
      <c r="X321" s="150">
        <v>0.116062633939194</v>
      </c>
      <c r="Y321" s="150">
        <v>0.15187731033899701</v>
      </c>
      <c r="Z321" s="150">
        <v>0.27470165122276902</v>
      </c>
      <c r="AA321" s="150">
        <v>150.76956988977199</v>
      </c>
      <c r="AB321" s="150">
        <v>6.7135535257224896</v>
      </c>
      <c r="AC321" s="150">
        <v>1.30571535768671</v>
      </c>
      <c r="AD321" s="150">
        <v>3.62852622745566</v>
      </c>
      <c r="AE321" s="150">
        <v>0.83724513479403995</v>
      </c>
      <c r="AF321" s="150">
        <v>33.5</v>
      </c>
      <c r="AG321" s="150">
        <v>7.6779557637073198E-2</v>
      </c>
      <c r="AH321" s="150">
        <v>140.29263157894701</v>
      </c>
      <c r="AI321" s="150">
        <v>4.1637624614262396</v>
      </c>
      <c r="AJ321" s="150">
        <v>77375.717999999906</v>
      </c>
      <c r="AK321" s="150">
        <v>0.38016963269449799</v>
      </c>
      <c r="AL321" s="150">
        <v>108441433.7815</v>
      </c>
      <c r="AM321" s="150">
        <v>8751.0825358500006</v>
      </c>
    </row>
    <row r="322" spans="1:39" ht="14.5" x14ac:dyDescent="0.35">
      <c r="A322" t="s">
        <v>495</v>
      </c>
      <c r="B322" s="150">
        <v>31819.15</v>
      </c>
      <c r="C322" s="150">
        <v>0.34696372333440201</v>
      </c>
      <c r="D322" s="150">
        <v>52366.15</v>
      </c>
      <c r="E322" s="150">
        <v>2.4351179671788402E-3</v>
      </c>
      <c r="F322" s="150">
        <v>0.71778899247762695</v>
      </c>
      <c r="G322" s="150">
        <v>30</v>
      </c>
      <c r="H322" s="150">
        <v>33.938000000000002</v>
      </c>
      <c r="I322" s="150">
        <v>0</v>
      </c>
      <c r="J322" s="150">
        <v>37.563000000000002</v>
      </c>
      <c r="K322" s="150">
        <v>11151.887041162299</v>
      </c>
      <c r="L322" s="150">
        <v>1517.1929842500001</v>
      </c>
      <c r="M322" s="150">
        <v>1794.2608205532999</v>
      </c>
      <c r="N322" s="150">
        <v>0.32882304909722299</v>
      </c>
      <c r="O322" s="150">
        <v>0.128239695094675</v>
      </c>
      <c r="P322" s="150">
        <v>8.1466712068339799E-3</v>
      </c>
      <c r="Q322" s="150">
        <v>9429.8245752155908</v>
      </c>
      <c r="R322" s="150">
        <v>95.869</v>
      </c>
      <c r="S322" s="150">
        <v>61021.5591379904</v>
      </c>
      <c r="T322" s="150">
        <v>15.369410341194801</v>
      </c>
      <c r="U322" s="150">
        <v>15.8256890574638</v>
      </c>
      <c r="V322" s="150">
        <v>11.778499999999999</v>
      </c>
      <c r="W322" s="150">
        <v>128.810373498323</v>
      </c>
      <c r="X322" s="150">
        <v>0.118846271095343</v>
      </c>
      <c r="Y322" s="150">
        <v>0.15549349397971399</v>
      </c>
      <c r="Z322" s="150">
        <v>0.28014545167378802</v>
      </c>
      <c r="AA322" s="150">
        <v>151.49071501514899</v>
      </c>
      <c r="AB322" s="150">
        <v>7.1526428549518997</v>
      </c>
      <c r="AC322" s="150">
        <v>1.77843706280852</v>
      </c>
      <c r="AD322" s="150">
        <v>3.4534759386557599</v>
      </c>
      <c r="AE322" s="150">
        <v>1.18316253530938</v>
      </c>
      <c r="AF322" s="150">
        <v>71.5</v>
      </c>
      <c r="AG322" s="150">
        <v>3.7122389613580498E-2</v>
      </c>
      <c r="AH322" s="150">
        <v>12.98</v>
      </c>
      <c r="AI322" s="150">
        <v>3.7136879062366699</v>
      </c>
      <c r="AJ322" s="150">
        <v>-10394.807500000001</v>
      </c>
      <c r="AK322" s="150">
        <v>0.47830160096084301</v>
      </c>
      <c r="AL322" s="150">
        <v>16919564.780000001</v>
      </c>
      <c r="AM322" s="150">
        <v>1517.1929842500001</v>
      </c>
    </row>
    <row r="323" spans="1:39" ht="14.5" x14ac:dyDescent="0.35">
      <c r="A323" t="s">
        <v>496</v>
      </c>
      <c r="B323" s="150">
        <v>-32063.55</v>
      </c>
      <c r="C323" s="150">
        <v>0.46003021376105901</v>
      </c>
      <c r="D323" s="150">
        <v>-59935.5</v>
      </c>
      <c r="E323" s="150">
        <v>3.9516331772427504E-3</v>
      </c>
      <c r="F323" s="150">
        <v>0.709723310888837</v>
      </c>
      <c r="G323" s="150">
        <v>49.45</v>
      </c>
      <c r="H323" s="150">
        <v>15.326499999999999</v>
      </c>
      <c r="I323" s="150">
        <v>0</v>
      </c>
      <c r="J323" s="150">
        <v>51.661499999999997</v>
      </c>
      <c r="K323" s="150">
        <v>11572.6824369676</v>
      </c>
      <c r="L323" s="150">
        <v>1092.4668443</v>
      </c>
      <c r="M323" s="150">
        <v>1284.52570711354</v>
      </c>
      <c r="N323" s="150">
        <v>0.28318091538807899</v>
      </c>
      <c r="O323" s="150">
        <v>0.13948481745241401</v>
      </c>
      <c r="P323" s="150">
        <v>1.5148715117852499E-3</v>
      </c>
      <c r="Q323" s="150">
        <v>9842.3657790466295</v>
      </c>
      <c r="R323" s="150">
        <v>74.436000000000007</v>
      </c>
      <c r="S323" s="150">
        <v>57323.050634101797</v>
      </c>
      <c r="T323" s="150">
        <v>15.634236122306399</v>
      </c>
      <c r="U323" s="150">
        <v>14.6765925667688</v>
      </c>
      <c r="V323" s="150">
        <v>10.44</v>
      </c>
      <c r="W323" s="150">
        <v>104.642418036398</v>
      </c>
      <c r="X323" s="150">
        <v>0.11859766700140401</v>
      </c>
      <c r="Y323" s="150">
        <v>0.159139182846951</v>
      </c>
      <c r="Z323" s="150">
        <v>0.28731044238530501</v>
      </c>
      <c r="AA323" s="150">
        <v>179.99466164668499</v>
      </c>
      <c r="AB323" s="150">
        <v>6.9417517857669599</v>
      </c>
      <c r="AC323" s="150">
        <v>1.45511591847362</v>
      </c>
      <c r="AD323" s="150">
        <v>2.7193870036442598</v>
      </c>
      <c r="AE323" s="150">
        <v>1.3031172870575001</v>
      </c>
      <c r="AF323" s="150">
        <v>108.35</v>
      </c>
      <c r="AG323" s="150">
        <v>1.3948922231972499E-2</v>
      </c>
      <c r="AH323" s="150">
        <v>5.8140000000000001</v>
      </c>
      <c r="AI323" s="150">
        <v>4.1063707226301904</v>
      </c>
      <c r="AJ323" s="150">
        <v>-27759.346000000001</v>
      </c>
      <c r="AK323" s="150">
        <v>0.43928360872615402</v>
      </c>
      <c r="AL323" s="150">
        <v>12642771.862</v>
      </c>
      <c r="AM323" s="150">
        <v>1092.4668443</v>
      </c>
    </row>
    <row r="324" spans="1:39" ht="14.5" x14ac:dyDescent="0.35">
      <c r="A324" t="s">
        <v>497</v>
      </c>
      <c r="B324" s="150">
        <v>574872.9</v>
      </c>
      <c r="C324" s="150">
        <v>0.65632936456312696</v>
      </c>
      <c r="D324" s="150">
        <v>550027.94999999995</v>
      </c>
      <c r="E324" s="150">
        <v>2.0254756596445002E-3</v>
      </c>
      <c r="F324" s="150">
        <v>0.63841194030176796</v>
      </c>
      <c r="G324" s="150">
        <v>23.3684210526316</v>
      </c>
      <c r="H324" s="150">
        <v>14.486499999999999</v>
      </c>
      <c r="I324" s="150">
        <v>0.15</v>
      </c>
      <c r="J324" s="150">
        <v>6.27200000000001</v>
      </c>
      <c r="K324" s="150">
        <v>12381.1440258724</v>
      </c>
      <c r="L324" s="150">
        <v>608.75192670000001</v>
      </c>
      <c r="M324" s="150">
        <v>724.95968647675397</v>
      </c>
      <c r="N324" s="150">
        <v>0.41649673467883602</v>
      </c>
      <c r="O324" s="150">
        <v>0.14849143334957801</v>
      </c>
      <c r="P324" s="150">
        <v>9.4771612983216898E-3</v>
      </c>
      <c r="Q324" s="150">
        <v>10396.502620896699</v>
      </c>
      <c r="R324" s="150">
        <v>45.851999999999997</v>
      </c>
      <c r="S324" s="150">
        <v>52401.092318764699</v>
      </c>
      <c r="T324" s="150">
        <v>14.515179272441801</v>
      </c>
      <c r="U324" s="150">
        <v>13.276453081653999</v>
      </c>
      <c r="V324" s="150">
        <v>7.6909999999999998</v>
      </c>
      <c r="W324" s="150">
        <v>79.151206176049897</v>
      </c>
      <c r="X324" s="150">
        <v>0.115348022144543</v>
      </c>
      <c r="Y324" s="150">
        <v>0.17459610267471101</v>
      </c>
      <c r="Z324" s="150">
        <v>0.29491655139353401</v>
      </c>
      <c r="AA324" s="150">
        <v>209.050262378414</v>
      </c>
      <c r="AB324" s="150">
        <v>6.1916009225226398</v>
      </c>
      <c r="AC324" s="150">
        <v>1.4611051962619801</v>
      </c>
      <c r="AD324" s="150">
        <v>2.6839224578077499</v>
      </c>
      <c r="AE324" s="150">
        <v>1.24357144814521</v>
      </c>
      <c r="AF324" s="150">
        <v>79.95</v>
      </c>
      <c r="AG324" s="150">
        <v>3.19927744849023E-2</v>
      </c>
      <c r="AH324" s="150">
        <v>3.2645</v>
      </c>
      <c r="AI324" s="150">
        <v>3.5757675964523501</v>
      </c>
      <c r="AJ324" s="150">
        <v>-13397.857</v>
      </c>
      <c r="AK324" s="150">
        <v>0.57565366515952499</v>
      </c>
      <c r="AL324" s="150">
        <v>7537045.2805000003</v>
      </c>
      <c r="AM324" s="150">
        <v>608.75192670000001</v>
      </c>
    </row>
    <row r="325" spans="1:39" ht="14.5" x14ac:dyDescent="0.35">
      <c r="A325" t="s">
        <v>498</v>
      </c>
      <c r="B325" s="150">
        <v>248743.75</v>
      </c>
      <c r="C325" s="150">
        <v>0.51437831826731795</v>
      </c>
      <c r="D325" s="150">
        <v>214676.25</v>
      </c>
      <c r="E325" s="150">
        <v>1.6948489439636001E-3</v>
      </c>
      <c r="F325" s="150">
        <v>0.67015220819917398</v>
      </c>
      <c r="G325" s="150">
        <v>30.315789473684202</v>
      </c>
      <c r="H325" s="150">
        <v>10.4155</v>
      </c>
      <c r="I325" s="150">
        <v>0</v>
      </c>
      <c r="J325" s="150">
        <v>31.562000000000001</v>
      </c>
      <c r="K325" s="150">
        <v>12023.878983287799</v>
      </c>
      <c r="L325" s="150">
        <v>696.92004050000003</v>
      </c>
      <c r="M325" s="150">
        <v>812.38723526382796</v>
      </c>
      <c r="N325" s="150">
        <v>0.28120147170599302</v>
      </c>
      <c r="O325" s="150">
        <v>0.13384109629431701</v>
      </c>
      <c r="P325" s="150">
        <v>4.5133357016729396E-3</v>
      </c>
      <c r="Q325" s="150">
        <v>10314.886625808</v>
      </c>
      <c r="R325" s="150">
        <v>51.997999999999998</v>
      </c>
      <c r="S325" s="150">
        <v>54917.949959613798</v>
      </c>
      <c r="T325" s="150">
        <v>16.198699949998101</v>
      </c>
      <c r="U325" s="150">
        <v>13.402823964383201</v>
      </c>
      <c r="V325" s="150">
        <v>7.3789999999999996</v>
      </c>
      <c r="W325" s="150">
        <v>94.446407440032502</v>
      </c>
      <c r="X325" s="150">
        <v>0.12118028759626</v>
      </c>
      <c r="Y325" s="150">
        <v>0.14708035736796399</v>
      </c>
      <c r="Z325" s="150">
        <v>0.27855496749679198</v>
      </c>
      <c r="AA325" s="150">
        <v>205.28883040492801</v>
      </c>
      <c r="AB325" s="150">
        <v>5.9435083515120901</v>
      </c>
      <c r="AC325" s="150">
        <v>1.5483153968794301</v>
      </c>
      <c r="AD325" s="150">
        <v>2.57992528477339</v>
      </c>
      <c r="AE325" s="150">
        <v>1.0939958699035</v>
      </c>
      <c r="AF325" s="150">
        <v>69.55</v>
      </c>
      <c r="AG325" s="150">
        <v>4.1672239368173103E-2</v>
      </c>
      <c r="AH325" s="150">
        <v>4.7629999999999999</v>
      </c>
      <c r="AI325" s="150">
        <v>3.6827680628835999</v>
      </c>
      <c r="AJ325" s="150">
        <v>7418.1055000000097</v>
      </c>
      <c r="AK325" s="150">
        <v>0.50926813126514903</v>
      </c>
      <c r="AL325" s="150">
        <v>8379682.2280000001</v>
      </c>
      <c r="AM325" s="150">
        <v>696.92004050000003</v>
      </c>
    </row>
    <row r="326" spans="1:39" ht="14.5" x14ac:dyDescent="0.35">
      <c r="A326" t="s">
        <v>499</v>
      </c>
      <c r="B326" s="150">
        <v>-20649.1578947368</v>
      </c>
      <c r="C326" s="150">
        <v>0.28628575655626098</v>
      </c>
      <c r="D326" s="150">
        <v>-27184.789473684199</v>
      </c>
      <c r="E326" s="150">
        <v>1.0772126485847701E-2</v>
      </c>
      <c r="F326" s="150">
        <v>0.70750538191453805</v>
      </c>
      <c r="G326" s="150">
        <v>49.882352941176499</v>
      </c>
      <c r="H326" s="150">
        <v>30.226500000000001</v>
      </c>
      <c r="I326" s="150">
        <v>0</v>
      </c>
      <c r="J326" s="150">
        <v>34.950499999999998</v>
      </c>
      <c r="K326" s="150">
        <v>11281.405530977399</v>
      </c>
      <c r="L326" s="150">
        <v>1263.0267966500001</v>
      </c>
      <c r="M326" s="150">
        <v>1511.7911182760699</v>
      </c>
      <c r="N326" s="150">
        <v>0.37320013106627697</v>
      </c>
      <c r="O326" s="150">
        <v>0.1456550343096</v>
      </c>
      <c r="P326" s="150">
        <v>5.8886109302881398E-3</v>
      </c>
      <c r="Q326" s="150">
        <v>9425.0570182924203</v>
      </c>
      <c r="R326" s="150">
        <v>81.867500000000007</v>
      </c>
      <c r="S326" s="150">
        <v>57074.585745259101</v>
      </c>
      <c r="T326" s="150">
        <v>15.2111643814701</v>
      </c>
      <c r="U326" s="150">
        <v>15.427694709744401</v>
      </c>
      <c r="V326" s="150">
        <v>10.475</v>
      </c>
      <c r="W326" s="150">
        <v>120.57535051551299</v>
      </c>
      <c r="X326" s="150">
        <v>0.11637751342562901</v>
      </c>
      <c r="Y326" s="150">
        <v>0.16940628760044199</v>
      </c>
      <c r="Z326" s="150">
        <v>0.29284012575524299</v>
      </c>
      <c r="AA326" s="150">
        <v>178.86457405274101</v>
      </c>
      <c r="AB326" s="150">
        <v>6.6242397030685796</v>
      </c>
      <c r="AC326" s="150">
        <v>1.4672071692028801</v>
      </c>
      <c r="AD326" s="150">
        <v>3.0424888257862901</v>
      </c>
      <c r="AE326" s="150">
        <v>1.14411618509599</v>
      </c>
      <c r="AF326" s="150">
        <v>81</v>
      </c>
      <c r="AG326" s="150">
        <v>2.9686804824471801E-2</v>
      </c>
      <c r="AH326" s="150">
        <v>8.9169999999999998</v>
      </c>
      <c r="AI326" s="150">
        <v>3.46633618659108</v>
      </c>
      <c r="AJ326" s="150">
        <v>8273.0415000001103</v>
      </c>
      <c r="AK326" s="150">
        <v>0.45918683539894301</v>
      </c>
      <c r="AL326" s="150">
        <v>14248717.489499999</v>
      </c>
      <c r="AM326" s="150">
        <v>1263.0267966500001</v>
      </c>
    </row>
    <row r="327" spans="1:39" ht="14.5" x14ac:dyDescent="0.35">
      <c r="A327" t="s">
        <v>500</v>
      </c>
      <c r="B327" s="150">
        <v>75708.5</v>
      </c>
      <c r="C327" s="150">
        <v>0.405745833111263</v>
      </c>
      <c r="D327" s="150">
        <v>109827.85</v>
      </c>
      <c r="E327" s="150">
        <v>4.5608015617714303E-3</v>
      </c>
      <c r="F327" s="150">
        <v>0.71563801753749401</v>
      </c>
      <c r="G327" s="150">
        <v>48.411764705882398</v>
      </c>
      <c r="H327" s="150">
        <v>34.883499999999998</v>
      </c>
      <c r="I327" s="150">
        <v>0</v>
      </c>
      <c r="J327" s="150">
        <v>51.860999999999997</v>
      </c>
      <c r="K327" s="150">
        <v>11009.007506985099</v>
      </c>
      <c r="L327" s="150">
        <v>1467.2736775999999</v>
      </c>
      <c r="M327" s="150">
        <v>1734.62336336456</v>
      </c>
      <c r="N327" s="150">
        <v>0.36149819089482699</v>
      </c>
      <c r="O327" s="150">
        <v>0.133205300063512</v>
      </c>
      <c r="P327" s="150">
        <v>4.3526231660110598E-3</v>
      </c>
      <c r="Q327" s="150">
        <v>9312.2387675952905</v>
      </c>
      <c r="R327" s="150">
        <v>92.841999999999999</v>
      </c>
      <c r="S327" s="150">
        <v>59215.513916115502</v>
      </c>
      <c r="T327" s="150">
        <v>14.575299971995401</v>
      </c>
      <c r="U327" s="150">
        <v>15.803986101117999</v>
      </c>
      <c r="V327" s="150">
        <v>12.118</v>
      </c>
      <c r="W327" s="150">
        <v>121.082165175772</v>
      </c>
      <c r="X327" s="150">
        <v>0.117205035511508</v>
      </c>
      <c r="Y327" s="150">
        <v>0.155933502331419</v>
      </c>
      <c r="Z327" s="150">
        <v>0.28330109572062601</v>
      </c>
      <c r="AA327" s="150">
        <v>165.26265938105701</v>
      </c>
      <c r="AB327" s="150">
        <v>6.6008768213198703</v>
      </c>
      <c r="AC327" s="150">
        <v>1.4494831094059</v>
      </c>
      <c r="AD327" s="150">
        <v>2.8512674549060799</v>
      </c>
      <c r="AE327" s="150">
        <v>1.16198609924074</v>
      </c>
      <c r="AF327" s="150">
        <v>71.349999999999994</v>
      </c>
      <c r="AG327" s="150">
        <v>2.5390197291833699E-2</v>
      </c>
      <c r="AH327" s="150">
        <v>11.077999999999999</v>
      </c>
      <c r="AI327" s="150">
        <v>3.58250611070754</v>
      </c>
      <c r="AJ327" s="150">
        <v>-8325.1739999997699</v>
      </c>
      <c r="AK327" s="150">
        <v>0.46515407708376699</v>
      </c>
      <c r="AL327" s="150">
        <v>16153226.931500001</v>
      </c>
      <c r="AM327" s="150">
        <v>1467.2736775999999</v>
      </c>
    </row>
    <row r="328" spans="1:39" ht="14.5" x14ac:dyDescent="0.35">
      <c r="A328" t="s">
        <v>501</v>
      </c>
      <c r="B328" s="150">
        <v>426776.85714285698</v>
      </c>
      <c r="C328" s="150">
        <v>0.465354174264488</v>
      </c>
      <c r="D328" s="150">
        <v>441198.04761904798</v>
      </c>
      <c r="E328" s="150">
        <v>2.9127536661640199E-3</v>
      </c>
      <c r="F328" s="150">
        <v>0.71164827001280295</v>
      </c>
      <c r="G328" s="150">
        <v>52.2</v>
      </c>
      <c r="H328" s="150">
        <v>23.356999999999999</v>
      </c>
      <c r="I328" s="150">
        <v>0</v>
      </c>
      <c r="J328" s="150">
        <v>87.684285714285707</v>
      </c>
      <c r="K328" s="150">
        <v>10354.9413691235</v>
      </c>
      <c r="L328" s="150">
        <v>1255.3405480952399</v>
      </c>
      <c r="M328" s="150">
        <v>1455.71791636481</v>
      </c>
      <c r="N328" s="150">
        <v>0.26259084181251602</v>
      </c>
      <c r="O328" s="150">
        <v>0.12752423995912299</v>
      </c>
      <c r="P328" s="150">
        <v>1.2138692468959299E-3</v>
      </c>
      <c r="Q328" s="150">
        <v>8929.5993596550106</v>
      </c>
      <c r="R328" s="150">
        <v>77.423809523809496</v>
      </c>
      <c r="S328" s="150">
        <v>56684.515917338103</v>
      </c>
      <c r="T328" s="150">
        <v>15.4732763392583</v>
      </c>
      <c r="U328" s="150">
        <v>16.213882471246698</v>
      </c>
      <c r="V328" s="150">
        <v>9.6133333333333297</v>
      </c>
      <c r="W328" s="150">
        <v>130.58327476718799</v>
      </c>
      <c r="X328" s="150">
        <v>0.11299024938138399</v>
      </c>
      <c r="Y328" s="150">
        <v>0.181989940324886</v>
      </c>
      <c r="Z328" s="150">
        <v>0.30054631812664401</v>
      </c>
      <c r="AA328" s="150">
        <v>163.16213789941901</v>
      </c>
      <c r="AB328" s="150">
        <v>6.1002380742588604</v>
      </c>
      <c r="AC328" s="150">
        <v>1.43552664598302</v>
      </c>
      <c r="AD328" s="150">
        <v>2.5864042819562898</v>
      </c>
      <c r="AE328" s="150">
        <v>1.2161973531781201</v>
      </c>
      <c r="AF328" s="150">
        <v>79.523809523809504</v>
      </c>
      <c r="AG328" s="150">
        <v>2.3044828681604099E-2</v>
      </c>
      <c r="AH328" s="150">
        <v>8.4880952380952408</v>
      </c>
      <c r="AI328" s="150">
        <v>3.8597553431670102</v>
      </c>
      <c r="AJ328" s="150">
        <v>-12108.8761904761</v>
      </c>
      <c r="AK328" s="150">
        <v>0.42087548617283999</v>
      </c>
      <c r="AL328" s="150">
        <v>12998977.7738095</v>
      </c>
      <c r="AM328" s="150">
        <v>1255.3405480952399</v>
      </c>
    </row>
    <row r="329" spans="1:39" ht="14.5" x14ac:dyDescent="0.35">
      <c r="A329" t="s">
        <v>503</v>
      </c>
      <c r="B329" s="150">
        <v>164353.73684210499</v>
      </c>
      <c r="C329" s="150">
        <v>0.35201026804052898</v>
      </c>
      <c r="D329" s="150">
        <v>320893.42105263198</v>
      </c>
      <c r="E329" s="150">
        <v>8.2624695532259491E-3</v>
      </c>
      <c r="F329" s="150">
        <v>0.68824214283569396</v>
      </c>
      <c r="G329" s="150">
        <v>40.941176470588204</v>
      </c>
      <c r="H329" s="150">
        <v>29.129000000000001</v>
      </c>
      <c r="I329" s="150">
        <v>0</v>
      </c>
      <c r="J329" s="150">
        <v>29.384499999999999</v>
      </c>
      <c r="K329" s="150">
        <v>11187.389209843101</v>
      </c>
      <c r="L329" s="150">
        <v>1145.8364495999999</v>
      </c>
      <c r="M329" s="150">
        <v>1383.98600683155</v>
      </c>
      <c r="N329" s="150">
        <v>0.40852207822801301</v>
      </c>
      <c r="O329" s="150">
        <v>0.14200254657355399</v>
      </c>
      <c r="P329" s="150">
        <v>1.81173019999904E-3</v>
      </c>
      <c r="Q329" s="150">
        <v>9262.3178769323004</v>
      </c>
      <c r="R329" s="150">
        <v>77.784499999999994</v>
      </c>
      <c r="S329" s="150">
        <v>55426.409207489902</v>
      </c>
      <c r="T329" s="150">
        <v>14.004075362058</v>
      </c>
      <c r="U329" s="150">
        <v>14.7309097519429</v>
      </c>
      <c r="V329" s="150">
        <v>9.6289999999999996</v>
      </c>
      <c r="W329" s="150">
        <v>118.99848889812</v>
      </c>
      <c r="X329" s="150">
        <v>0.119558389434634</v>
      </c>
      <c r="Y329" s="150">
        <v>0.174688517206536</v>
      </c>
      <c r="Z329" s="150">
        <v>0.30025108718668803</v>
      </c>
      <c r="AA329" s="150">
        <v>177.93529789628701</v>
      </c>
      <c r="AB329" s="150">
        <v>6.3497133797402698</v>
      </c>
      <c r="AC329" s="150">
        <v>1.4730940077666399</v>
      </c>
      <c r="AD329" s="150">
        <v>3.02309442466884</v>
      </c>
      <c r="AE329" s="150">
        <v>1.2475287763062799</v>
      </c>
      <c r="AF329" s="150">
        <v>70.75</v>
      </c>
      <c r="AG329" s="150">
        <v>2.35072798282892E-2</v>
      </c>
      <c r="AH329" s="150">
        <v>9.8469999999999995</v>
      </c>
      <c r="AI329" s="150">
        <v>3.3680596597656498</v>
      </c>
      <c r="AJ329" s="150">
        <v>4603.5435000000898</v>
      </c>
      <c r="AK329" s="150">
        <v>0.44301552242515901</v>
      </c>
      <c r="AL329" s="150">
        <v>12818918.3325</v>
      </c>
      <c r="AM329" s="150">
        <v>1145.8364495999999</v>
      </c>
    </row>
    <row r="330" spans="1:39" ht="14.5" x14ac:dyDescent="0.35">
      <c r="A330" t="s">
        <v>504</v>
      </c>
      <c r="B330" s="150">
        <v>517285.5</v>
      </c>
      <c r="C330" s="150">
        <v>0.50327941550556199</v>
      </c>
      <c r="D330" s="150">
        <v>504826.5</v>
      </c>
      <c r="E330" s="150">
        <v>8.2874659946003304E-4</v>
      </c>
      <c r="F330" s="150">
        <v>0.74737775591764499</v>
      </c>
      <c r="G330" s="150">
        <v>95.578947368421098</v>
      </c>
      <c r="H330" s="150">
        <v>38.542999999999999</v>
      </c>
      <c r="I330" s="150">
        <v>0</v>
      </c>
      <c r="J330" s="150">
        <v>44.338500000000003</v>
      </c>
      <c r="K330" s="150">
        <v>10757.880620272799</v>
      </c>
      <c r="L330" s="150">
        <v>2526.645278</v>
      </c>
      <c r="M330" s="150">
        <v>2934.46464008268</v>
      </c>
      <c r="N330" s="150">
        <v>0.21084056705090001</v>
      </c>
      <c r="O330" s="150">
        <v>0.123397015408033</v>
      </c>
      <c r="P330" s="150">
        <v>7.9372580411740702E-3</v>
      </c>
      <c r="Q330" s="150">
        <v>9262.7963203994004</v>
      </c>
      <c r="R330" s="150">
        <v>150.64500000000001</v>
      </c>
      <c r="S330" s="150">
        <v>62455.145932490297</v>
      </c>
      <c r="T330" s="150">
        <v>14.0834412028278</v>
      </c>
      <c r="U330" s="150">
        <v>16.772181472999399</v>
      </c>
      <c r="V330" s="150">
        <v>16.385999999999999</v>
      </c>
      <c r="W330" s="150">
        <v>154.195366654461</v>
      </c>
      <c r="X330" s="150">
        <v>0.11486555914011599</v>
      </c>
      <c r="Y330" s="150">
        <v>0.158759065090158</v>
      </c>
      <c r="Z330" s="150">
        <v>0.27947129168309398</v>
      </c>
      <c r="AA330" s="150">
        <v>160.55536308646799</v>
      </c>
      <c r="AB330" s="150">
        <v>6.1512143375425801</v>
      </c>
      <c r="AC330" s="150">
        <v>1.30175265294924</v>
      </c>
      <c r="AD330" s="150">
        <v>2.7603222413389101</v>
      </c>
      <c r="AE330" s="150">
        <v>1.24644966689979</v>
      </c>
      <c r="AF330" s="150">
        <v>81.2</v>
      </c>
      <c r="AG330" s="150">
        <v>4.0178214356970499E-2</v>
      </c>
      <c r="AH330" s="150">
        <v>18.875499999999999</v>
      </c>
      <c r="AI330" s="150">
        <v>4.0488153013238</v>
      </c>
      <c r="AJ330" s="150">
        <v>-10674.290499999999</v>
      </c>
      <c r="AK330" s="150">
        <v>0.37873913397211101</v>
      </c>
      <c r="AL330" s="150">
        <v>27181348.270500001</v>
      </c>
      <c r="AM330" s="150">
        <v>2526.645278</v>
      </c>
    </row>
    <row r="331" spans="1:39" ht="14.5" x14ac:dyDescent="0.35">
      <c r="A331" t="s">
        <v>505</v>
      </c>
      <c r="B331" s="150">
        <v>-109320.3</v>
      </c>
      <c r="C331" s="150">
        <v>0.35911657523835899</v>
      </c>
      <c r="D331" s="150">
        <v>-321487.84999999998</v>
      </c>
      <c r="E331" s="150">
        <v>3.8362100055405099E-3</v>
      </c>
      <c r="F331" s="150">
        <v>0.80279795197571302</v>
      </c>
      <c r="G331" s="150">
        <v>88.631578947368396</v>
      </c>
      <c r="H331" s="150">
        <v>38.082000000000001</v>
      </c>
      <c r="I331" s="150">
        <v>0</v>
      </c>
      <c r="J331" s="150">
        <v>-22.021000000000001</v>
      </c>
      <c r="K331" s="150">
        <v>11831.630301958799</v>
      </c>
      <c r="L331" s="150">
        <v>3214.04706545</v>
      </c>
      <c r="M331" s="150">
        <v>3687.4334082969899</v>
      </c>
      <c r="N331" s="150">
        <v>0.101753117406266</v>
      </c>
      <c r="O331" s="150">
        <v>0.107347540740413</v>
      </c>
      <c r="P331" s="150">
        <v>8.0183795150466208E-3</v>
      </c>
      <c r="Q331" s="150">
        <v>10312.7060046523</v>
      </c>
      <c r="R331" s="150">
        <v>190.30950000000001</v>
      </c>
      <c r="S331" s="150">
        <v>69648.582593091807</v>
      </c>
      <c r="T331" s="150">
        <v>14.3011778182382</v>
      </c>
      <c r="U331" s="150">
        <v>16.8885266655107</v>
      </c>
      <c r="V331" s="150">
        <v>20.251000000000001</v>
      </c>
      <c r="W331" s="150">
        <v>158.71053604513401</v>
      </c>
      <c r="X331" s="150">
        <v>0.115257403069914</v>
      </c>
      <c r="Y331" s="150">
        <v>0.15620837521845199</v>
      </c>
      <c r="Z331" s="150">
        <v>0.27702606179388201</v>
      </c>
      <c r="AA331" s="150">
        <v>169.07949352755199</v>
      </c>
      <c r="AB331" s="150">
        <v>6.1694901960134896</v>
      </c>
      <c r="AC331" s="150">
        <v>1.28991961974089</v>
      </c>
      <c r="AD331" s="150">
        <v>2.6036256693486202</v>
      </c>
      <c r="AE331" s="150">
        <v>0.94702092330019005</v>
      </c>
      <c r="AF331" s="150">
        <v>53.4</v>
      </c>
      <c r="AG331" s="150">
        <v>6.8064818923556897E-2</v>
      </c>
      <c r="AH331" s="150">
        <v>44.901000000000003</v>
      </c>
      <c r="AI331" s="150">
        <v>5.2471228526532299</v>
      </c>
      <c r="AJ331" s="150">
        <v>20920.1239999998</v>
      </c>
      <c r="AK331" s="150">
        <v>0.30036473307018102</v>
      </c>
      <c r="AL331" s="150">
        <v>38027416.651500002</v>
      </c>
      <c r="AM331" s="150">
        <v>3214.04706545</v>
      </c>
    </row>
    <row r="332" spans="1:39" ht="14.5" x14ac:dyDescent="0.35">
      <c r="A332" t="s">
        <v>506</v>
      </c>
      <c r="B332" s="150">
        <v>292691</v>
      </c>
      <c r="C332" s="150">
        <v>0.53758188210129698</v>
      </c>
      <c r="D332" s="150">
        <v>356832.95</v>
      </c>
      <c r="E332" s="150">
        <v>8.1449329528964496E-4</v>
      </c>
      <c r="F332" s="150">
        <v>0.68496311183534997</v>
      </c>
      <c r="G332" s="150">
        <v>23.157894736842099</v>
      </c>
      <c r="H332" s="150">
        <v>9.7974999999999994</v>
      </c>
      <c r="I332" s="150">
        <v>0</v>
      </c>
      <c r="J332" s="150">
        <v>38.456499999999998</v>
      </c>
      <c r="K332" s="150">
        <v>12528.485092343801</v>
      </c>
      <c r="L332" s="150">
        <v>594.72340989999998</v>
      </c>
      <c r="M332" s="150">
        <v>690.183548455601</v>
      </c>
      <c r="N332" s="150">
        <v>0.265124044598333</v>
      </c>
      <c r="O332" s="150">
        <v>0.12747142282955901</v>
      </c>
      <c r="P332" s="150">
        <v>2.6520756939182998E-3</v>
      </c>
      <c r="Q332" s="150">
        <v>10795.654853948299</v>
      </c>
      <c r="R332" s="150">
        <v>43.704999999999998</v>
      </c>
      <c r="S332" s="150">
        <v>55871.909300995299</v>
      </c>
      <c r="T332" s="150">
        <v>16.533577393890901</v>
      </c>
      <c r="U332" s="150">
        <v>13.6076744056744</v>
      </c>
      <c r="V332" s="150">
        <v>6.6825000000000001</v>
      </c>
      <c r="W332" s="150">
        <v>88.997143269734394</v>
      </c>
      <c r="X332" s="150">
        <v>0.12049302169227701</v>
      </c>
      <c r="Y332" s="150">
        <v>0.14749316115656599</v>
      </c>
      <c r="Z332" s="150">
        <v>0.27760011805345403</v>
      </c>
      <c r="AA332" s="150">
        <v>225.73518675273499</v>
      </c>
      <c r="AB332" s="150">
        <v>6.2006214227188101</v>
      </c>
      <c r="AC332" s="150">
        <v>1.4039601527001899</v>
      </c>
      <c r="AD332" s="150">
        <v>2.63329021973929</v>
      </c>
      <c r="AE332" s="150">
        <v>1.0543243132486</v>
      </c>
      <c r="AF332" s="150">
        <v>53.2</v>
      </c>
      <c r="AG332" s="150">
        <v>3.0856568073292501E-2</v>
      </c>
      <c r="AH332" s="150">
        <v>5.6070000000000002</v>
      </c>
      <c r="AI332" s="150">
        <v>4.1869399505895704</v>
      </c>
      <c r="AJ332" s="150">
        <v>-20387.976500000001</v>
      </c>
      <c r="AK332" s="150">
        <v>0.47497009304010801</v>
      </c>
      <c r="AL332" s="150">
        <v>7450983.375</v>
      </c>
      <c r="AM332" s="150">
        <v>594.72340989999998</v>
      </c>
    </row>
    <row r="333" spans="1:39" ht="14.5" x14ac:dyDescent="0.35">
      <c r="A333" t="s">
        <v>507</v>
      </c>
      <c r="B333" s="150">
        <v>555204.1</v>
      </c>
      <c r="C333" s="150">
        <v>0.46154895275849001</v>
      </c>
      <c r="D333" s="150">
        <v>514870.5</v>
      </c>
      <c r="E333" s="150">
        <v>3.3574834687643499E-4</v>
      </c>
      <c r="F333" s="150">
        <v>0.75678372618575995</v>
      </c>
      <c r="G333" s="150">
        <v>79.599999999999994</v>
      </c>
      <c r="H333" s="150">
        <v>32.982999999999997</v>
      </c>
      <c r="I333" s="150">
        <v>0</v>
      </c>
      <c r="J333" s="150">
        <v>25.140999999999998</v>
      </c>
      <c r="K333" s="150">
        <v>10976.934159429</v>
      </c>
      <c r="L333" s="150">
        <v>2166.4601013000001</v>
      </c>
      <c r="M333" s="150">
        <v>2463.5360312130601</v>
      </c>
      <c r="N333" s="150">
        <v>0.15104018564830601</v>
      </c>
      <c r="O333" s="150">
        <v>0.106690113891921</v>
      </c>
      <c r="P333" s="150">
        <v>8.1000704972456709E-3</v>
      </c>
      <c r="Q333" s="150">
        <v>9653.2340463841701</v>
      </c>
      <c r="R333" s="150">
        <v>128.876</v>
      </c>
      <c r="S333" s="150">
        <v>63602.438332195299</v>
      </c>
      <c r="T333" s="150">
        <v>13.936264316086801</v>
      </c>
      <c r="U333" s="150">
        <v>16.810423207579401</v>
      </c>
      <c r="V333" s="150">
        <v>14.436500000000001</v>
      </c>
      <c r="W333" s="150">
        <v>150.068236851037</v>
      </c>
      <c r="X333" s="150">
        <v>0.114847083055757</v>
      </c>
      <c r="Y333" s="150">
        <v>0.16044605664608799</v>
      </c>
      <c r="Z333" s="150">
        <v>0.28407950772715401</v>
      </c>
      <c r="AA333" s="150">
        <v>158.1830885297</v>
      </c>
      <c r="AB333" s="150">
        <v>6.4577670486801297</v>
      </c>
      <c r="AC333" s="150">
        <v>1.32925298955478</v>
      </c>
      <c r="AD333" s="150">
        <v>3.05032504482454</v>
      </c>
      <c r="AE333" s="150">
        <v>1.0929032176436999</v>
      </c>
      <c r="AF333" s="150">
        <v>65.599999999999994</v>
      </c>
      <c r="AG333" s="150">
        <v>5.9665279142119498E-2</v>
      </c>
      <c r="AH333" s="150">
        <v>21.564499999999999</v>
      </c>
      <c r="AI333" s="150">
        <v>4.5476608494289801</v>
      </c>
      <c r="AJ333" s="150">
        <v>4593.8140000002504</v>
      </c>
      <c r="AK333" s="150">
        <v>0.35685620139429702</v>
      </c>
      <c r="AL333" s="150">
        <v>23781089.890999999</v>
      </c>
      <c r="AM333" s="150">
        <v>2166.4601013000001</v>
      </c>
    </row>
    <row r="334" spans="1:39" ht="14.5" x14ac:dyDescent="0.35">
      <c r="A334" t="s">
        <v>508</v>
      </c>
      <c r="B334" s="150">
        <v>598798.35</v>
      </c>
      <c r="C334" s="150">
        <v>0.38411304335815299</v>
      </c>
      <c r="D334" s="150">
        <v>499184.9</v>
      </c>
      <c r="E334" s="150">
        <v>4.1705904425576902E-3</v>
      </c>
      <c r="F334" s="150">
        <v>0.81457425237858505</v>
      </c>
      <c r="G334" s="150">
        <v>133.26315789473699</v>
      </c>
      <c r="H334" s="150">
        <v>91.427499999999995</v>
      </c>
      <c r="I334" s="150">
        <v>0</v>
      </c>
      <c r="J334" s="150">
        <v>-19.945</v>
      </c>
      <c r="K334" s="150">
        <v>12305.978518919201</v>
      </c>
      <c r="L334" s="150">
        <v>7122.9254193999996</v>
      </c>
      <c r="M334" s="150">
        <v>8385.7985356717109</v>
      </c>
      <c r="N334" s="150">
        <v>0.17267347859632701</v>
      </c>
      <c r="O334" s="150">
        <v>0.11982403424798101</v>
      </c>
      <c r="P334" s="150">
        <v>3.8349707924221099E-2</v>
      </c>
      <c r="Q334" s="150">
        <v>10452.739453509799</v>
      </c>
      <c r="R334" s="150">
        <v>414.65550000000002</v>
      </c>
      <c r="S334" s="150">
        <v>73817.466927365094</v>
      </c>
      <c r="T334" s="150">
        <v>14.457664253820299</v>
      </c>
      <c r="U334" s="150">
        <v>17.177935465464699</v>
      </c>
      <c r="V334" s="150">
        <v>39.417999999999999</v>
      </c>
      <c r="W334" s="150">
        <v>180.70235474656201</v>
      </c>
      <c r="X334" s="150">
        <v>0.118112063837386</v>
      </c>
      <c r="Y334" s="150">
        <v>0.15098868563855</v>
      </c>
      <c r="Z334" s="150">
        <v>0.27499158948577301</v>
      </c>
      <c r="AA334" s="150">
        <v>156.94890570596101</v>
      </c>
      <c r="AB334" s="150">
        <v>6.44843369430978</v>
      </c>
      <c r="AC334" s="150">
        <v>1.26250939689849</v>
      </c>
      <c r="AD334" s="150">
        <v>3.4565378539107798</v>
      </c>
      <c r="AE334" s="150">
        <v>0.80707829409548304</v>
      </c>
      <c r="AF334" s="150">
        <v>29.9</v>
      </c>
      <c r="AG334" s="150">
        <v>8.8932587942139596E-2</v>
      </c>
      <c r="AH334" s="150">
        <v>126.62052631578899</v>
      </c>
      <c r="AI334" s="150">
        <v>4.2391796899712499</v>
      </c>
      <c r="AJ334" s="150">
        <v>57825.190499999597</v>
      </c>
      <c r="AK334" s="150">
        <v>0.38046216288186102</v>
      </c>
      <c r="AL334" s="150">
        <v>87654567.202999994</v>
      </c>
      <c r="AM334" s="150">
        <v>7122.9254193999996</v>
      </c>
    </row>
    <row r="335" spans="1:39" ht="14.5" x14ac:dyDescent="0.35">
      <c r="A335" t="s">
        <v>509</v>
      </c>
      <c r="B335" s="150">
        <v>13976.8</v>
      </c>
      <c r="C335" s="150">
        <v>0.44510830296036902</v>
      </c>
      <c r="D335" s="150">
        <v>61082.95</v>
      </c>
      <c r="E335" s="150">
        <v>1.6563480335694001E-3</v>
      </c>
      <c r="F335" s="150">
        <v>0.71877405529190996</v>
      </c>
      <c r="G335" s="150">
        <v>25.2</v>
      </c>
      <c r="H335" s="150">
        <v>23.372</v>
      </c>
      <c r="I335" s="150">
        <v>0</v>
      </c>
      <c r="J335" s="150">
        <v>85.107999999999905</v>
      </c>
      <c r="K335" s="150">
        <v>11016.2469947311</v>
      </c>
      <c r="L335" s="150">
        <v>1031.2761946000001</v>
      </c>
      <c r="M335" s="150">
        <v>1179.4249460398</v>
      </c>
      <c r="N335" s="150">
        <v>0.237523078960442</v>
      </c>
      <c r="O335" s="150">
        <v>0.11304443951139399</v>
      </c>
      <c r="P335" s="150">
        <v>7.5410784140289696E-3</v>
      </c>
      <c r="Q335" s="150">
        <v>9632.4851510446697</v>
      </c>
      <c r="R335" s="150">
        <v>67.298000000000002</v>
      </c>
      <c r="S335" s="150">
        <v>58802.267103034297</v>
      </c>
      <c r="T335" s="150">
        <v>16.117120865404601</v>
      </c>
      <c r="U335" s="150">
        <v>15.3240244078576</v>
      </c>
      <c r="V335" s="150">
        <v>8.875</v>
      </c>
      <c r="W335" s="150">
        <v>116.200134602817</v>
      </c>
      <c r="X335" s="150">
        <v>0.118264626969588</v>
      </c>
      <c r="Y335" s="150">
        <v>0.14866002167258199</v>
      </c>
      <c r="Z335" s="150">
        <v>0.283761849482708</v>
      </c>
      <c r="AA335" s="150">
        <v>186.10935751740499</v>
      </c>
      <c r="AB335" s="150">
        <v>5.9002135646744396</v>
      </c>
      <c r="AC335" s="150">
        <v>1.2047330969105201</v>
      </c>
      <c r="AD335" s="150">
        <v>2.7478717335447298</v>
      </c>
      <c r="AE335" s="150">
        <v>1.0453862895724</v>
      </c>
      <c r="AF335" s="150">
        <v>38.5</v>
      </c>
      <c r="AG335" s="150">
        <v>4.6635224139775798E-2</v>
      </c>
      <c r="AH335" s="150">
        <v>13.5825</v>
      </c>
      <c r="AI335" s="150">
        <v>3.9561707397867401</v>
      </c>
      <c r="AJ335" s="150">
        <v>-22340.885499999898</v>
      </c>
      <c r="AK335" s="150">
        <v>0.44859682075921598</v>
      </c>
      <c r="AL335" s="150">
        <v>11360793.2795</v>
      </c>
      <c r="AM335" s="150">
        <v>1031.2761946000001</v>
      </c>
    </row>
    <row r="336" spans="1:39" ht="14.5" x14ac:dyDescent="0.35">
      <c r="A336" t="s">
        <v>510</v>
      </c>
      <c r="B336" s="150">
        <v>287734.95</v>
      </c>
      <c r="C336" s="150">
        <v>0.340725053500671</v>
      </c>
      <c r="D336" s="150">
        <v>264714.65000000002</v>
      </c>
      <c r="E336" s="150">
        <v>7.5675894813938601E-3</v>
      </c>
      <c r="F336" s="150">
        <v>0.693663230669197</v>
      </c>
      <c r="G336" s="150">
        <v>47.588235294117602</v>
      </c>
      <c r="H336" s="150">
        <v>22.85</v>
      </c>
      <c r="I336" s="150">
        <v>0</v>
      </c>
      <c r="J336" s="150">
        <v>49.448571428571398</v>
      </c>
      <c r="K336" s="150">
        <v>11000.427939249201</v>
      </c>
      <c r="L336" s="150">
        <v>1328.8551745238101</v>
      </c>
      <c r="M336" s="150">
        <v>1553.9372304370399</v>
      </c>
      <c r="N336" s="150">
        <v>0.318057074245294</v>
      </c>
      <c r="O336" s="150">
        <v>0.132587525066486</v>
      </c>
      <c r="P336" s="150">
        <v>3.6153244262680101E-3</v>
      </c>
      <c r="Q336" s="150">
        <v>9407.0566704527591</v>
      </c>
      <c r="R336" s="150">
        <v>83.604285714285695</v>
      </c>
      <c r="S336" s="150">
        <v>57359.015196304601</v>
      </c>
      <c r="T336" s="150">
        <v>15.211683155910199</v>
      </c>
      <c r="U336" s="150">
        <v>15.894581996252199</v>
      </c>
      <c r="V336" s="150">
        <v>11.3180952380952</v>
      </c>
      <c r="W336" s="150">
        <v>117.40978906513</v>
      </c>
      <c r="X336" s="150">
        <v>0.114490154649435</v>
      </c>
      <c r="Y336" s="150">
        <v>0.170631510158017</v>
      </c>
      <c r="Z336" s="150">
        <v>0.29364421329532198</v>
      </c>
      <c r="AA336" s="150">
        <v>164.55005381195701</v>
      </c>
      <c r="AB336" s="150">
        <v>6.5209633036413699</v>
      </c>
      <c r="AC336" s="150">
        <v>1.53196641845569</v>
      </c>
      <c r="AD336" s="150">
        <v>3.0187576283333799</v>
      </c>
      <c r="AE336" s="150">
        <v>1.2186821443717999</v>
      </c>
      <c r="AF336" s="150">
        <v>89.380952380952394</v>
      </c>
      <c r="AG336" s="150">
        <v>2.7393366161895302E-2</v>
      </c>
      <c r="AH336" s="150">
        <v>8.9176190476190502</v>
      </c>
      <c r="AI336" s="150">
        <v>3.5877067806768599</v>
      </c>
      <c r="AJ336" s="150">
        <v>-1816.9885714285799</v>
      </c>
      <c r="AK336" s="150">
        <v>0.44261116549205998</v>
      </c>
      <c r="AL336" s="150">
        <v>14617975.5890476</v>
      </c>
      <c r="AM336" s="150">
        <v>1328.8551745238101</v>
      </c>
    </row>
    <row r="337" spans="1:39" ht="14.5" x14ac:dyDescent="0.35">
      <c r="A337" t="s">
        <v>511</v>
      </c>
      <c r="B337" s="150">
        <v>-378843.15</v>
      </c>
      <c r="C337" s="150">
        <v>0.35798763886893098</v>
      </c>
      <c r="D337" s="150">
        <v>-526972.4</v>
      </c>
      <c r="E337" s="150">
        <v>3.8181907243707699E-3</v>
      </c>
      <c r="F337" s="150">
        <v>0.79956518576014102</v>
      </c>
      <c r="G337" s="150">
        <v>77.3888888888889</v>
      </c>
      <c r="H337" s="150">
        <v>37.563499999999998</v>
      </c>
      <c r="I337" s="150">
        <v>0</v>
      </c>
      <c r="J337" s="150">
        <v>-33.295499999999997</v>
      </c>
      <c r="K337" s="150">
        <v>11901.711170250501</v>
      </c>
      <c r="L337" s="150">
        <v>3446.6405771999998</v>
      </c>
      <c r="M337" s="150">
        <v>3968.5197363802099</v>
      </c>
      <c r="N337" s="150">
        <v>0.11487373659415499</v>
      </c>
      <c r="O337" s="150">
        <v>0.108298712961024</v>
      </c>
      <c r="P337" s="150">
        <v>1.09314687319698E-2</v>
      </c>
      <c r="Q337" s="150">
        <v>10336.579728066599</v>
      </c>
      <c r="R337" s="150">
        <v>205.779</v>
      </c>
      <c r="S337" s="150">
        <v>70806.044868523997</v>
      </c>
      <c r="T337" s="150">
        <v>14.6212684481896</v>
      </c>
      <c r="U337" s="150">
        <v>16.749233776041301</v>
      </c>
      <c r="V337" s="150">
        <v>20.988</v>
      </c>
      <c r="W337" s="150">
        <v>164.21958153230401</v>
      </c>
      <c r="X337" s="150">
        <v>0.11560402320988999</v>
      </c>
      <c r="Y337" s="150">
        <v>0.151393920603271</v>
      </c>
      <c r="Z337" s="150">
        <v>0.27213898810320097</v>
      </c>
      <c r="AA337" s="150">
        <v>169.35544537521699</v>
      </c>
      <c r="AB337" s="150">
        <v>6.6119371119791399</v>
      </c>
      <c r="AC337" s="150">
        <v>1.3439827595112499</v>
      </c>
      <c r="AD337" s="150">
        <v>3.07902268234244</v>
      </c>
      <c r="AE337" s="150">
        <v>0.88260603422939898</v>
      </c>
      <c r="AF337" s="150">
        <v>31.9</v>
      </c>
      <c r="AG337" s="150">
        <v>8.3938432704594904E-2</v>
      </c>
      <c r="AH337" s="150">
        <v>72.088499999999996</v>
      </c>
      <c r="AI337" s="150">
        <v>4.8896999417809202</v>
      </c>
      <c r="AJ337" s="150">
        <v>16263.066999999801</v>
      </c>
      <c r="AK337" s="150">
        <v>0.31380661455270398</v>
      </c>
      <c r="AL337" s="150">
        <v>41020920.657499999</v>
      </c>
      <c r="AM337" s="150">
        <v>3446.6405771999998</v>
      </c>
    </row>
    <row r="338" spans="1:39" ht="14.5" x14ac:dyDescent="0.35">
      <c r="A338" t="s">
        <v>512</v>
      </c>
      <c r="B338" s="150">
        <v>-120546.6</v>
      </c>
      <c r="C338" s="150">
        <v>0.30348385386119398</v>
      </c>
      <c r="D338" s="150">
        <v>-67712.45</v>
      </c>
      <c r="E338" s="150">
        <v>6.2277780422702201E-3</v>
      </c>
      <c r="F338" s="150">
        <v>0.73812082959638303</v>
      </c>
      <c r="G338" s="150">
        <v>52.7222222222222</v>
      </c>
      <c r="H338" s="150">
        <v>28.846499999999999</v>
      </c>
      <c r="I338" s="150">
        <v>0</v>
      </c>
      <c r="J338" s="150">
        <v>-12.532</v>
      </c>
      <c r="K338" s="150">
        <v>11903.2129214047</v>
      </c>
      <c r="L338" s="150">
        <v>1661.6103547499999</v>
      </c>
      <c r="M338" s="150">
        <v>2193.93514691666</v>
      </c>
      <c r="N338" s="150">
        <v>0.73134296189002501</v>
      </c>
      <c r="O338" s="150">
        <v>0.167592257838269</v>
      </c>
      <c r="P338" s="150">
        <v>3.38743826668489E-4</v>
      </c>
      <c r="Q338" s="150">
        <v>9015.0804470207495</v>
      </c>
      <c r="R338" s="150">
        <v>114.6125</v>
      </c>
      <c r="S338" s="150">
        <v>54763.887804558799</v>
      </c>
      <c r="T338" s="150">
        <v>14.3483476933144</v>
      </c>
      <c r="U338" s="150">
        <v>14.49763642491</v>
      </c>
      <c r="V338" s="150">
        <v>13.411</v>
      </c>
      <c r="W338" s="150">
        <v>123.899064555216</v>
      </c>
      <c r="X338" s="150">
        <v>0.105681339034485</v>
      </c>
      <c r="Y338" s="150">
        <v>0.19473560936297399</v>
      </c>
      <c r="Z338" s="150">
        <v>0.30450871007832703</v>
      </c>
      <c r="AA338" s="150">
        <v>188.194542183777</v>
      </c>
      <c r="AB338" s="150">
        <v>7.1411003866251397</v>
      </c>
      <c r="AC338" s="150">
        <v>1.4449840601075801</v>
      </c>
      <c r="AD338" s="150">
        <v>3.2198589042103398</v>
      </c>
      <c r="AE338" s="150">
        <v>1.38203891195308</v>
      </c>
      <c r="AF338" s="150">
        <v>163.65</v>
      </c>
      <c r="AG338" s="150">
        <v>1.73776825573746E-2</v>
      </c>
      <c r="AH338" s="150">
        <v>7.109</v>
      </c>
      <c r="AI338" s="150">
        <v>3.05991098624001</v>
      </c>
      <c r="AJ338" s="150">
        <v>-63374.367000000202</v>
      </c>
      <c r="AK338" s="150">
        <v>0.58523832183379998</v>
      </c>
      <c r="AL338" s="150">
        <v>19778501.844999999</v>
      </c>
      <c r="AM338" s="150">
        <v>1661.6103547499999</v>
      </c>
    </row>
    <row r="339" spans="1:39" ht="14.5" x14ac:dyDescent="0.35">
      <c r="A339" t="s">
        <v>513</v>
      </c>
      <c r="B339" s="150">
        <v>-73595.850000000006</v>
      </c>
      <c r="C339" s="150">
        <v>0.33555842395359298</v>
      </c>
      <c r="D339" s="150">
        <v>-43729.35</v>
      </c>
      <c r="E339" s="150">
        <v>2.3510962984216398E-3</v>
      </c>
      <c r="F339" s="150">
        <v>0.76303166041354797</v>
      </c>
      <c r="G339" s="150">
        <v>43.421052631578902</v>
      </c>
      <c r="H339" s="150">
        <v>85.089500000000001</v>
      </c>
      <c r="I339" s="150">
        <v>6.2205000000000004</v>
      </c>
      <c r="J339" s="150">
        <v>-4.7020000000000302</v>
      </c>
      <c r="K339" s="150">
        <v>13580.739859929199</v>
      </c>
      <c r="L339" s="150">
        <v>2281.0104214500002</v>
      </c>
      <c r="M339" s="150">
        <v>2882.3442477936401</v>
      </c>
      <c r="N339" s="150">
        <v>0.51049411320084404</v>
      </c>
      <c r="O339" s="150">
        <v>0.146716267910456</v>
      </c>
      <c r="P339" s="150">
        <v>5.77147552076126E-2</v>
      </c>
      <c r="Q339" s="150">
        <v>10747.435590045399</v>
      </c>
      <c r="R339" s="150">
        <v>152.535</v>
      </c>
      <c r="S339" s="150">
        <v>68182.297298980498</v>
      </c>
      <c r="T339" s="150">
        <v>14.352771495066699</v>
      </c>
      <c r="U339" s="150">
        <v>14.954013317927</v>
      </c>
      <c r="V339" s="150">
        <v>19.03</v>
      </c>
      <c r="W339" s="150">
        <v>119.863921253284</v>
      </c>
      <c r="X339" s="150">
        <v>0.117372122735023</v>
      </c>
      <c r="Y339" s="150">
        <v>0.153469353454429</v>
      </c>
      <c r="Z339" s="150">
        <v>0.27646475940547599</v>
      </c>
      <c r="AA339" s="150">
        <v>186.757498341109</v>
      </c>
      <c r="AB339" s="150">
        <v>6.3090852844089103</v>
      </c>
      <c r="AC339" s="150">
        <v>1.2371323731360699</v>
      </c>
      <c r="AD339" s="150">
        <v>2.9617159159785098</v>
      </c>
      <c r="AE339" s="150">
        <v>0.80663647872710897</v>
      </c>
      <c r="AF339" s="150">
        <v>14.55</v>
      </c>
      <c r="AG339" s="150">
        <v>0.159770623638996</v>
      </c>
      <c r="AH339" s="150">
        <v>77.561499999999995</v>
      </c>
      <c r="AI339" s="150">
        <v>3.5026524609729601</v>
      </c>
      <c r="AJ339" s="150">
        <v>5230.0394999999598</v>
      </c>
      <c r="AK339" s="150">
        <v>0.46285932519909201</v>
      </c>
      <c r="AL339" s="150">
        <v>30977809.151500002</v>
      </c>
      <c r="AM339" s="150">
        <v>2281.0104214500002</v>
      </c>
    </row>
    <row r="340" spans="1:39" ht="14.5" x14ac:dyDescent="0.35">
      <c r="A340" t="s">
        <v>514</v>
      </c>
      <c r="B340" s="150">
        <v>43505</v>
      </c>
      <c r="C340" s="150">
        <v>0.38801547935724501</v>
      </c>
      <c r="D340" s="150">
        <v>-12137.55</v>
      </c>
      <c r="E340" s="150">
        <v>4.6883903147250999E-3</v>
      </c>
      <c r="F340" s="150">
        <v>0.80921576551791696</v>
      </c>
      <c r="G340" s="150">
        <v>142.31578947368399</v>
      </c>
      <c r="H340" s="150">
        <v>79.009</v>
      </c>
      <c r="I340" s="150">
        <v>0</v>
      </c>
      <c r="J340" s="150">
        <v>-4.9955000000000096</v>
      </c>
      <c r="K340" s="150">
        <v>11821.959835104501</v>
      </c>
      <c r="L340" s="150">
        <v>6125.2818539</v>
      </c>
      <c r="M340" s="150">
        <v>7172.4596740683301</v>
      </c>
      <c r="N340" s="150">
        <v>0.15134642618277999</v>
      </c>
      <c r="O340" s="150">
        <v>0.115662895283572</v>
      </c>
      <c r="P340" s="150">
        <v>2.8388427038550899E-2</v>
      </c>
      <c r="Q340" s="150">
        <v>10095.9558291147</v>
      </c>
      <c r="R340" s="150">
        <v>350.178</v>
      </c>
      <c r="S340" s="150">
        <v>72274.332636544801</v>
      </c>
      <c r="T340" s="150">
        <v>14.4686416622403</v>
      </c>
      <c r="U340" s="150">
        <v>17.4919094114993</v>
      </c>
      <c r="V340" s="150">
        <v>34.048000000000002</v>
      </c>
      <c r="W340" s="150">
        <v>179.901370239074</v>
      </c>
      <c r="X340" s="150">
        <v>0.117544932990209</v>
      </c>
      <c r="Y340" s="150">
        <v>0.15393271330396699</v>
      </c>
      <c r="Z340" s="150">
        <v>0.27774858309933997</v>
      </c>
      <c r="AA340" s="150">
        <v>160.710302559094</v>
      </c>
      <c r="AB340" s="150">
        <v>6.2316623169600804</v>
      </c>
      <c r="AC340" s="150">
        <v>1.1923973057994299</v>
      </c>
      <c r="AD340" s="150">
        <v>3.1827767283467998</v>
      </c>
      <c r="AE340" s="150">
        <v>0.82347885889993799</v>
      </c>
      <c r="AF340" s="150">
        <v>28.85</v>
      </c>
      <c r="AG340" s="150">
        <v>9.1304545655012101E-2</v>
      </c>
      <c r="AH340" s="150">
        <v>120.242631578947</v>
      </c>
      <c r="AI340" s="150">
        <v>4.4228668673280698</v>
      </c>
      <c r="AJ340" s="150">
        <v>24928.154999999999</v>
      </c>
      <c r="AK340" s="150">
        <v>0.36930350464040601</v>
      </c>
      <c r="AL340" s="150">
        <v>72412836.055500001</v>
      </c>
      <c r="AM340" s="150">
        <v>6125.2818539</v>
      </c>
    </row>
    <row r="341" spans="1:39" ht="14.5" x14ac:dyDescent="0.35">
      <c r="A341" t="s">
        <v>515</v>
      </c>
      <c r="B341" s="150">
        <v>3063546.05</v>
      </c>
      <c r="C341" s="150">
        <v>0.37504588728541699</v>
      </c>
      <c r="D341" s="150">
        <v>3176675.4</v>
      </c>
      <c r="E341" s="150">
        <v>2.2942620777665198E-3</v>
      </c>
      <c r="F341" s="150">
        <v>0.74243864165554896</v>
      </c>
      <c r="G341" s="150">
        <v>136.75</v>
      </c>
      <c r="H341" s="150">
        <v>384.01249999999999</v>
      </c>
      <c r="I341" s="150">
        <v>3.677</v>
      </c>
      <c r="J341" s="150">
        <v>-34.164000000000001</v>
      </c>
      <c r="K341" s="150">
        <v>11653.742529806501</v>
      </c>
      <c r="L341" s="150">
        <v>6899.1857546499996</v>
      </c>
      <c r="M341" s="150">
        <v>8714.7074199015096</v>
      </c>
      <c r="N341" s="150">
        <v>0.37550331598245601</v>
      </c>
      <c r="O341" s="150">
        <v>0.12751988165517</v>
      </c>
      <c r="P341" s="150">
        <v>3.7078672084975298E-2</v>
      </c>
      <c r="Q341" s="150">
        <v>9225.9361761692508</v>
      </c>
      <c r="R341" s="150">
        <v>424.06549999999999</v>
      </c>
      <c r="S341" s="150">
        <v>66026.949547888202</v>
      </c>
      <c r="T341" s="150">
        <v>13.678901018828499</v>
      </c>
      <c r="U341" s="150">
        <v>16.269151238782701</v>
      </c>
      <c r="V341" s="150">
        <v>41.081499999999998</v>
      </c>
      <c r="W341" s="150">
        <v>167.93899333398201</v>
      </c>
      <c r="X341" s="150">
        <v>0.118146417317935</v>
      </c>
      <c r="Y341" s="150">
        <v>0.15263097303830001</v>
      </c>
      <c r="Z341" s="150">
        <v>0.27578059422175499</v>
      </c>
      <c r="AA341" s="150">
        <v>143.27676991937199</v>
      </c>
      <c r="AB341" s="150">
        <v>6.6260750047762098</v>
      </c>
      <c r="AC341" s="150">
        <v>1.28658244638139</v>
      </c>
      <c r="AD341" s="150">
        <v>3.5042209770721202</v>
      </c>
      <c r="AE341" s="150">
        <v>0.90338486433326803</v>
      </c>
      <c r="AF341" s="150">
        <v>33.049999999999997</v>
      </c>
      <c r="AG341" s="150">
        <v>7.8733803697623103E-2</v>
      </c>
      <c r="AH341" s="150">
        <v>118.0385</v>
      </c>
      <c r="AI341" s="150">
        <v>3.3877536236494898</v>
      </c>
      <c r="AJ341" s="150">
        <v>123924.57499999899</v>
      </c>
      <c r="AK341" s="150">
        <v>0.490114479241888</v>
      </c>
      <c r="AL341" s="150">
        <v>80401334.450000003</v>
      </c>
      <c r="AM341" s="150">
        <v>6899.1857546499996</v>
      </c>
    </row>
    <row r="342" spans="1:39" ht="14.5" x14ac:dyDescent="0.35">
      <c r="A342" t="s">
        <v>516</v>
      </c>
      <c r="B342" s="150">
        <v>1455601.55</v>
      </c>
      <c r="C342" s="150">
        <v>0.32486574647598698</v>
      </c>
      <c r="D342" s="150">
        <v>363065.55</v>
      </c>
      <c r="E342" s="150">
        <v>2.9850566199237601E-3</v>
      </c>
      <c r="F342" s="150">
        <v>0.78619587400815605</v>
      </c>
      <c r="G342" s="150">
        <v>104.722222222222</v>
      </c>
      <c r="H342" s="150">
        <v>105.1455</v>
      </c>
      <c r="I342" s="150">
        <v>0</v>
      </c>
      <c r="J342" s="150">
        <v>-44.330500000000001</v>
      </c>
      <c r="K342" s="150">
        <v>11470.4678290554</v>
      </c>
      <c r="L342" s="150">
        <v>5706.5899308999997</v>
      </c>
      <c r="M342" s="150">
        <v>6837.51290357992</v>
      </c>
      <c r="N342" s="150">
        <v>0.25391825612068702</v>
      </c>
      <c r="O342" s="150">
        <v>0.13687746367940101</v>
      </c>
      <c r="P342" s="150">
        <v>1.40196184794695E-2</v>
      </c>
      <c r="Q342" s="150">
        <v>9573.2552375482301</v>
      </c>
      <c r="R342" s="150">
        <v>345.47649999999999</v>
      </c>
      <c r="S342" s="150">
        <v>68452.228765198204</v>
      </c>
      <c r="T342" s="150">
        <v>14.2873683159347</v>
      </c>
      <c r="U342" s="150">
        <v>16.51802635172</v>
      </c>
      <c r="V342" s="150">
        <v>31.742999999999999</v>
      </c>
      <c r="W342" s="150">
        <v>179.77475131209999</v>
      </c>
      <c r="X342" s="150">
        <v>0.122091009249001</v>
      </c>
      <c r="Y342" s="150">
        <v>0.151455333304126</v>
      </c>
      <c r="Z342" s="150">
        <v>0.28059852899329601</v>
      </c>
      <c r="AA342" s="150">
        <v>1288.0459589709401</v>
      </c>
      <c r="AB342" s="150">
        <v>0.78000485609522197</v>
      </c>
      <c r="AC342" s="150">
        <v>0.143512835803563</v>
      </c>
      <c r="AD342" s="150">
        <v>0.40500907555410198</v>
      </c>
      <c r="AE342" s="150">
        <v>0.911949111578922</v>
      </c>
      <c r="AF342" s="150">
        <v>28.85</v>
      </c>
      <c r="AG342" s="150">
        <v>7.5817978871383404E-2</v>
      </c>
      <c r="AH342" s="150">
        <v>106.31950000000001</v>
      </c>
      <c r="AI342" s="150">
        <v>4.0891830299602203</v>
      </c>
      <c r="AJ342" s="150">
        <v>30631.4939999997</v>
      </c>
      <c r="AK342" s="150">
        <v>0.37954983694372102</v>
      </c>
      <c r="AL342" s="150">
        <v>65457256.215999998</v>
      </c>
      <c r="AM342" s="150">
        <v>5706.5899308999997</v>
      </c>
    </row>
    <row r="343" spans="1:39" ht="14.5" x14ac:dyDescent="0.35">
      <c r="A343" t="s">
        <v>517</v>
      </c>
      <c r="B343" s="150">
        <v>264230.52380952402</v>
      </c>
      <c r="C343" s="150">
        <v>0.34165659880493499</v>
      </c>
      <c r="D343" s="150">
        <v>362142.33333333302</v>
      </c>
      <c r="E343" s="150">
        <v>4.3427875288550299E-3</v>
      </c>
      <c r="F343" s="150">
        <v>0.75461800710785198</v>
      </c>
      <c r="G343" s="150">
        <v>65.900000000000006</v>
      </c>
      <c r="H343" s="150">
        <v>71.318095238095196</v>
      </c>
      <c r="I343" s="150">
        <v>0</v>
      </c>
      <c r="J343" s="150">
        <v>124.716190476191</v>
      </c>
      <c r="K343" s="150">
        <v>10640.518386487</v>
      </c>
      <c r="L343" s="150">
        <v>2701.5402982381001</v>
      </c>
      <c r="M343" s="150">
        <v>3256.9965330750001</v>
      </c>
      <c r="N343" s="150">
        <v>0.37636459452983201</v>
      </c>
      <c r="O343" s="150">
        <v>0.14589618829845899</v>
      </c>
      <c r="P343" s="150">
        <v>1.0561831908418501E-2</v>
      </c>
      <c r="Q343" s="150">
        <v>8825.8580945121703</v>
      </c>
      <c r="R343" s="150">
        <v>161.431904761905</v>
      </c>
      <c r="S343" s="150">
        <v>62625.230328577301</v>
      </c>
      <c r="T343" s="150">
        <v>13.7849660921456</v>
      </c>
      <c r="U343" s="150">
        <v>16.734859829737999</v>
      </c>
      <c r="V343" s="150">
        <v>17.7304761904762</v>
      </c>
      <c r="W343" s="150">
        <v>152.36704695439701</v>
      </c>
      <c r="X343" s="150">
        <v>0.115652336040775</v>
      </c>
      <c r="Y343" s="150">
        <v>0.160461846223311</v>
      </c>
      <c r="Z343" s="150">
        <v>0.28312650150506502</v>
      </c>
      <c r="AA343" s="150">
        <v>161.947400472525</v>
      </c>
      <c r="AB343" s="150">
        <v>5.8582148199714901</v>
      </c>
      <c r="AC343" s="150">
        <v>1.2820624912382399</v>
      </c>
      <c r="AD343" s="150">
        <v>3.0767053119968799</v>
      </c>
      <c r="AE343" s="150">
        <v>1.10738531542743</v>
      </c>
      <c r="AF343" s="150">
        <v>65.857142857142904</v>
      </c>
      <c r="AG343" s="150">
        <v>2.2850392039007301E-2</v>
      </c>
      <c r="AH343" s="150">
        <v>23.9147619047619</v>
      </c>
      <c r="AI343" s="150">
        <v>3.4443972919746799</v>
      </c>
      <c r="AJ343" s="150">
        <v>-10264.5461904763</v>
      </c>
      <c r="AK343" s="150">
        <v>0.43136071690227101</v>
      </c>
      <c r="AL343" s="150">
        <v>28745789.215238102</v>
      </c>
      <c r="AM343" s="150">
        <v>2701.5402982381001</v>
      </c>
    </row>
    <row r="344" spans="1:39" ht="14.5" x14ac:dyDescent="0.35">
      <c r="A344" t="s">
        <v>518</v>
      </c>
      <c r="B344" s="150">
        <v>578343.5</v>
      </c>
      <c r="C344" s="150">
        <v>0.37444136165390002</v>
      </c>
      <c r="D344" s="150">
        <v>566382.6</v>
      </c>
      <c r="E344" s="150">
        <v>2.7438743043828101E-3</v>
      </c>
      <c r="F344" s="150">
        <v>0.75929573086042201</v>
      </c>
      <c r="G344" s="150">
        <v>68.736842105263193</v>
      </c>
      <c r="H344" s="150">
        <v>51.151000000000003</v>
      </c>
      <c r="I344" s="150">
        <v>0</v>
      </c>
      <c r="J344" s="150">
        <v>-11.438000000000001</v>
      </c>
      <c r="K344" s="150">
        <v>10677.3025702878</v>
      </c>
      <c r="L344" s="150">
        <v>2760.80876115</v>
      </c>
      <c r="M344" s="150">
        <v>3225.1410434163799</v>
      </c>
      <c r="N344" s="150">
        <v>0.22098403851263801</v>
      </c>
      <c r="O344" s="150">
        <v>0.125252921088225</v>
      </c>
      <c r="P344" s="150">
        <v>1.08831650249778E-2</v>
      </c>
      <c r="Q344" s="150">
        <v>9140.0624297268205</v>
      </c>
      <c r="R344" s="150">
        <v>163.51949999999999</v>
      </c>
      <c r="S344" s="150">
        <v>62916.907411654298</v>
      </c>
      <c r="T344" s="150">
        <v>13.6078571668822</v>
      </c>
      <c r="U344" s="150">
        <v>16.8836668479906</v>
      </c>
      <c r="V344" s="150">
        <v>16.911999999999999</v>
      </c>
      <c r="W344" s="150">
        <v>163.245551155984</v>
      </c>
      <c r="X344" s="150">
        <v>0.11541260727958701</v>
      </c>
      <c r="Y344" s="150">
        <v>0.15670834354000501</v>
      </c>
      <c r="Z344" s="150">
        <v>0.27723709774434402</v>
      </c>
      <c r="AA344" s="150">
        <v>143.904317311174</v>
      </c>
      <c r="AB344" s="150">
        <v>6.5979439848192403</v>
      </c>
      <c r="AC344" s="150">
        <v>1.46445117612398</v>
      </c>
      <c r="AD344" s="150">
        <v>3.2731767026443799</v>
      </c>
      <c r="AE344" s="150">
        <v>0.99147875592661705</v>
      </c>
      <c r="AF344" s="150">
        <v>32.049999999999997</v>
      </c>
      <c r="AG344" s="150">
        <v>4.8105401517058E-2</v>
      </c>
      <c r="AH344" s="150">
        <v>54.042499999999997</v>
      </c>
      <c r="AI344" s="150">
        <v>4.1012688517735603</v>
      </c>
      <c r="AJ344" s="150">
        <v>-5940.3429999999898</v>
      </c>
      <c r="AK344" s="150">
        <v>0.35621486172822198</v>
      </c>
      <c r="AL344" s="150">
        <v>29477990.4815</v>
      </c>
      <c r="AM344" s="150">
        <v>2760.80876115</v>
      </c>
    </row>
    <row r="345" spans="1:39" ht="14.5" x14ac:dyDescent="0.35">
      <c r="A345" t="s">
        <v>519</v>
      </c>
      <c r="B345" s="150">
        <v>395411.25</v>
      </c>
      <c r="C345" s="150">
        <v>0.57137204944840803</v>
      </c>
      <c r="D345" s="150">
        <v>375304.85</v>
      </c>
      <c r="E345" s="150">
        <v>2.1849094425076699E-3</v>
      </c>
      <c r="F345" s="150">
        <v>0.65863634725029396</v>
      </c>
      <c r="G345" s="150">
        <v>25.55</v>
      </c>
      <c r="H345" s="150">
        <v>13.439</v>
      </c>
      <c r="I345" s="150">
        <v>0.15</v>
      </c>
      <c r="J345" s="150">
        <v>8.7769999999999992</v>
      </c>
      <c r="K345" s="150">
        <v>12174.3997413449</v>
      </c>
      <c r="L345" s="150">
        <v>707.58200469999997</v>
      </c>
      <c r="M345" s="150">
        <v>837.18580944052098</v>
      </c>
      <c r="N345" s="150">
        <v>0.3786543321768</v>
      </c>
      <c r="O345" s="150">
        <v>0.14385348888735</v>
      </c>
      <c r="P345" s="150">
        <v>4.9642224882319704E-3</v>
      </c>
      <c r="Q345" s="150">
        <v>10289.694447588499</v>
      </c>
      <c r="R345" s="150">
        <v>51.072499999999998</v>
      </c>
      <c r="S345" s="150">
        <v>53914.279338195702</v>
      </c>
      <c r="T345" s="150">
        <v>14.4882275197024</v>
      </c>
      <c r="U345" s="150">
        <v>13.8544618865338</v>
      </c>
      <c r="V345" s="150">
        <v>8.7285000000000004</v>
      </c>
      <c r="W345" s="150">
        <v>81.065704840465102</v>
      </c>
      <c r="X345" s="150">
        <v>0.116859112570393</v>
      </c>
      <c r="Y345" s="150">
        <v>0.17031604495070801</v>
      </c>
      <c r="Z345" s="150">
        <v>0.29186127835468101</v>
      </c>
      <c r="AA345" s="150">
        <v>192.29304744357901</v>
      </c>
      <c r="AB345" s="150">
        <v>6.2998769982456704</v>
      </c>
      <c r="AC345" s="150">
        <v>1.45806641550869</v>
      </c>
      <c r="AD345" s="150">
        <v>2.52233196215579</v>
      </c>
      <c r="AE345" s="150">
        <v>1.2564966496290699</v>
      </c>
      <c r="AF345" s="150">
        <v>95.55</v>
      </c>
      <c r="AG345" s="150">
        <v>2.2292588157369599E-2</v>
      </c>
      <c r="AH345" s="150">
        <v>3.56</v>
      </c>
      <c r="AI345" s="150">
        <v>3.6663745990866201</v>
      </c>
      <c r="AJ345" s="150">
        <v>-9024.77650000004</v>
      </c>
      <c r="AK345" s="150">
        <v>0.55119641833178801</v>
      </c>
      <c r="AL345" s="150">
        <v>8614386.1750000007</v>
      </c>
      <c r="AM345" s="150">
        <v>707.58200469999997</v>
      </c>
    </row>
    <row r="346" spans="1:39" ht="14.5" x14ac:dyDescent="0.35">
      <c r="A346" t="s">
        <v>520</v>
      </c>
      <c r="B346" s="150">
        <v>256954.75</v>
      </c>
      <c r="C346" s="150">
        <v>0.60751546749047203</v>
      </c>
      <c r="D346" s="150">
        <v>291891.8</v>
      </c>
      <c r="E346" s="150">
        <v>2.0789167497040599E-4</v>
      </c>
      <c r="F346" s="150">
        <v>0.669180519983258</v>
      </c>
      <c r="G346" s="150">
        <v>24.8</v>
      </c>
      <c r="H346" s="150">
        <v>11.414</v>
      </c>
      <c r="I346" s="150">
        <v>0</v>
      </c>
      <c r="J346" s="150">
        <v>73.057500000000005</v>
      </c>
      <c r="K346" s="150">
        <v>11846.511873567</v>
      </c>
      <c r="L346" s="150">
        <v>686.26992555000004</v>
      </c>
      <c r="M346" s="150">
        <v>802.389404537117</v>
      </c>
      <c r="N346" s="150">
        <v>0.26403891778410399</v>
      </c>
      <c r="O346" s="150">
        <v>0.13435873118890199</v>
      </c>
      <c r="P346" s="150">
        <v>9.4577851343233699E-4</v>
      </c>
      <c r="Q346" s="150">
        <v>10132.118863396499</v>
      </c>
      <c r="R346" s="150">
        <v>49.572499999999998</v>
      </c>
      <c r="S346" s="150">
        <v>55578.701396943899</v>
      </c>
      <c r="T346" s="150">
        <v>16.0441777195017</v>
      </c>
      <c r="U346" s="150">
        <v>13.8437626819305</v>
      </c>
      <c r="V346" s="150">
        <v>6.7024999999999997</v>
      </c>
      <c r="W346" s="150">
        <v>102.390141820216</v>
      </c>
      <c r="X346" s="150">
        <v>0.11715892704197001</v>
      </c>
      <c r="Y346" s="150">
        <v>0.14989481409271299</v>
      </c>
      <c r="Z346" s="150">
        <v>0.27953374693203797</v>
      </c>
      <c r="AA346" s="150">
        <v>198.047291510077</v>
      </c>
      <c r="AB346" s="150">
        <v>6.35739123445064</v>
      </c>
      <c r="AC346" s="150">
        <v>1.32061303884297</v>
      </c>
      <c r="AD346" s="150">
        <v>2.5100644967144601</v>
      </c>
      <c r="AE346" s="150">
        <v>1.1712521769681199</v>
      </c>
      <c r="AF346" s="150">
        <v>70.75</v>
      </c>
      <c r="AG346" s="150">
        <v>2.3071708283949999E-2</v>
      </c>
      <c r="AH346" s="150">
        <v>4.7705000000000002</v>
      </c>
      <c r="AI346" s="150">
        <v>4.0070678441942302</v>
      </c>
      <c r="AJ346" s="150">
        <v>-29393.984499999999</v>
      </c>
      <c r="AK346" s="150">
        <v>0.50387041342950101</v>
      </c>
      <c r="AL346" s="150">
        <v>8129904.8214999996</v>
      </c>
      <c r="AM346" s="150">
        <v>686.26992555000004</v>
      </c>
    </row>
    <row r="347" spans="1:39" ht="14.5" x14ac:dyDescent="0.35">
      <c r="A347" t="s">
        <v>521</v>
      </c>
      <c r="B347" s="150">
        <v>290294.65000000002</v>
      </c>
      <c r="C347" s="150">
        <v>0.62500808410432196</v>
      </c>
      <c r="D347" s="150">
        <v>307971.20000000001</v>
      </c>
      <c r="E347" s="150">
        <v>2.6613056789276798E-3</v>
      </c>
      <c r="F347" s="150">
        <v>0.67544863978393299</v>
      </c>
      <c r="G347" s="150">
        <v>25.75</v>
      </c>
      <c r="H347" s="150">
        <v>10.4895</v>
      </c>
      <c r="I347" s="150">
        <v>0</v>
      </c>
      <c r="J347" s="150">
        <v>41.881999999999998</v>
      </c>
      <c r="K347" s="150">
        <v>12298.4726913999</v>
      </c>
      <c r="L347" s="150">
        <v>680.06836989999999</v>
      </c>
      <c r="M347" s="150">
        <v>802.09854976331906</v>
      </c>
      <c r="N347" s="150">
        <v>0.30196482705142802</v>
      </c>
      <c r="O347" s="150">
        <v>0.143130640400631</v>
      </c>
      <c r="P347" s="150">
        <v>4.3559013786151997E-3</v>
      </c>
      <c r="Q347" s="150">
        <v>10427.3998225878</v>
      </c>
      <c r="R347" s="150">
        <v>51.326000000000001</v>
      </c>
      <c r="S347" s="150">
        <v>55364.206873709198</v>
      </c>
      <c r="T347" s="150">
        <v>16.411760121575799</v>
      </c>
      <c r="U347" s="150">
        <v>13.2499779819195</v>
      </c>
      <c r="V347" s="150">
        <v>7.3834999999999997</v>
      </c>
      <c r="W347" s="150">
        <v>92.1065036771179</v>
      </c>
      <c r="X347" s="150">
        <v>0.11911678989736001</v>
      </c>
      <c r="Y347" s="150">
        <v>0.15713354346814401</v>
      </c>
      <c r="Z347" s="150">
        <v>0.28701576364445303</v>
      </c>
      <c r="AA347" s="150">
        <v>205.70034748207701</v>
      </c>
      <c r="AB347" s="150">
        <v>6.2921031765604898</v>
      </c>
      <c r="AC347" s="150">
        <v>1.4429972414098799</v>
      </c>
      <c r="AD347" s="150">
        <v>2.5953093531145499</v>
      </c>
      <c r="AE347" s="150">
        <v>1.1483962023162999</v>
      </c>
      <c r="AF347" s="150">
        <v>80.75</v>
      </c>
      <c r="AG347" s="150">
        <v>3.5053960209400901E-2</v>
      </c>
      <c r="AH347" s="150">
        <v>4.2015000000000002</v>
      </c>
      <c r="AI347" s="150">
        <v>3.9123990207683401</v>
      </c>
      <c r="AJ347" s="150">
        <v>-28803.130000000099</v>
      </c>
      <c r="AK347" s="150">
        <v>0.51688389645378896</v>
      </c>
      <c r="AL347" s="150">
        <v>8363802.2755000005</v>
      </c>
      <c r="AM347" s="150">
        <v>680.06836989999999</v>
      </c>
    </row>
    <row r="348" spans="1:39" ht="14.5" x14ac:dyDescent="0.35">
      <c r="A348" t="s">
        <v>522</v>
      </c>
      <c r="B348" s="150">
        <v>174813.8</v>
      </c>
      <c r="C348" s="150">
        <v>0.453603101053145</v>
      </c>
      <c r="D348" s="150">
        <v>228152</v>
      </c>
      <c r="E348" s="150">
        <v>1.49989871475033E-3</v>
      </c>
      <c r="F348" s="150">
        <v>0.73982904946059602</v>
      </c>
      <c r="G348" s="150">
        <v>57.2631578947368</v>
      </c>
      <c r="H348" s="150">
        <v>43.845999999999997</v>
      </c>
      <c r="I348" s="150">
        <v>0</v>
      </c>
      <c r="J348" s="150">
        <v>65.498999999999995</v>
      </c>
      <c r="K348" s="150">
        <v>10731.5805353839</v>
      </c>
      <c r="L348" s="150">
        <v>1825.2814713</v>
      </c>
      <c r="M348" s="150">
        <v>2095.8748042082002</v>
      </c>
      <c r="N348" s="150">
        <v>0.233939021577795</v>
      </c>
      <c r="O348" s="150">
        <v>0.11415631620453399</v>
      </c>
      <c r="P348" s="150">
        <v>8.0598261864359092E-3</v>
      </c>
      <c r="Q348" s="150">
        <v>9346.0520970384005</v>
      </c>
      <c r="R348" s="150">
        <v>111.3125</v>
      </c>
      <c r="S348" s="150">
        <v>61190.307306007897</v>
      </c>
      <c r="T348" s="150">
        <v>15.2125772038181</v>
      </c>
      <c r="U348" s="150">
        <v>16.397812207074701</v>
      </c>
      <c r="V348" s="150">
        <v>12.0875</v>
      </c>
      <c r="W348" s="150">
        <v>151.005706002068</v>
      </c>
      <c r="X348" s="150">
        <v>0.112976520684478</v>
      </c>
      <c r="Y348" s="150">
        <v>0.158667533701148</v>
      </c>
      <c r="Z348" s="150">
        <v>0.28209779745632102</v>
      </c>
      <c r="AA348" s="150">
        <v>159.93410035115599</v>
      </c>
      <c r="AB348" s="150">
        <v>6.18687918718779</v>
      </c>
      <c r="AC348" s="150">
        <v>1.2619219148085301</v>
      </c>
      <c r="AD348" s="150">
        <v>2.9834828067849699</v>
      </c>
      <c r="AE348" s="150">
        <v>1.1190594256184201</v>
      </c>
      <c r="AF348" s="150">
        <v>56.8</v>
      </c>
      <c r="AG348" s="150">
        <v>4.8464673926089601E-2</v>
      </c>
      <c r="AH348" s="150">
        <v>17.958500000000001</v>
      </c>
      <c r="AI348" s="150">
        <v>3.9279238150411402</v>
      </c>
      <c r="AJ348" s="150">
        <v>-4543.8520000000699</v>
      </c>
      <c r="AK348" s="150">
        <v>0.39582205705079399</v>
      </c>
      <c r="AL348" s="150">
        <v>19588155.109000001</v>
      </c>
      <c r="AM348" s="150">
        <v>1825.2814713</v>
      </c>
    </row>
    <row r="349" spans="1:39" ht="14.5" x14ac:dyDescent="0.35">
      <c r="A349" t="s">
        <v>523</v>
      </c>
      <c r="B349" s="150">
        <v>437468.35</v>
      </c>
      <c r="C349" s="150">
        <v>0.59006599371736601</v>
      </c>
      <c r="D349" s="150">
        <v>397591.6</v>
      </c>
      <c r="E349" s="150">
        <v>2.5170094703475198E-3</v>
      </c>
      <c r="F349" s="150">
        <v>0.65229882551718299</v>
      </c>
      <c r="G349" s="150">
        <v>24.85</v>
      </c>
      <c r="H349" s="150">
        <v>11.606</v>
      </c>
      <c r="I349" s="150">
        <v>0.15</v>
      </c>
      <c r="J349" s="150">
        <v>13.829000000000001</v>
      </c>
      <c r="K349" s="150">
        <v>12334.064687035399</v>
      </c>
      <c r="L349" s="150">
        <v>681.67581829999995</v>
      </c>
      <c r="M349" s="150">
        <v>805.46373952950296</v>
      </c>
      <c r="N349" s="150">
        <v>0.36012092876083801</v>
      </c>
      <c r="O349" s="150">
        <v>0.14513662710924999</v>
      </c>
      <c r="P349" s="150">
        <v>4.5530741544275799E-3</v>
      </c>
      <c r="Q349" s="150">
        <v>10438.500488440701</v>
      </c>
      <c r="R349" s="150">
        <v>49.410499999999999</v>
      </c>
      <c r="S349" s="150">
        <v>54560.917284787698</v>
      </c>
      <c r="T349" s="150">
        <v>15.6140901225448</v>
      </c>
      <c r="U349" s="150">
        <v>13.796173248601001</v>
      </c>
      <c r="V349" s="150">
        <v>8.5139999999999993</v>
      </c>
      <c r="W349" s="150">
        <v>80.065282863518902</v>
      </c>
      <c r="X349" s="150">
        <v>0.118189362610504</v>
      </c>
      <c r="Y349" s="150">
        <v>0.16529860940328001</v>
      </c>
      <c r="Z349" s="150">
        <v>0.29041092295156101</v>
      </c>
      <c r="AA349" s="150">
        <v>195.917980973802</v>
      </c>
      <c r="AB349" s="150">
        <v>6.2304626605781799</v>
      </c>
      <c r="AC349" s="150">
        <v>1.4995776419094999</v>
      </c>
      <c r="AD349" s="150">
        <v>2.6269211258040399</v>
      </c>
      <c r="AE349" s="150">
        <v>1.2277831554299701</v>
      </c>
      <c r="AF349" s="150">
        <v>87.25</v>
      </c>
      <c r="AG349" s="150">
        <v>2.72583495882321E-2</v>
      </c>
      <c r="AH349" s="150">
        <v>3.7785000000000002</v>
      </c>
      <c r="AI349" s="150">
        <v>3.6416929357591901</v>
      </c>
      <c r="AJ349" s="150">
        <v>-3701.6979999999699</v>
      </c>
      <c r="AK349" s="150">
        <v>0.558024700645956</v>
      </c>
      <c r="AL349" s="150">
        <v>8407833.6384999994</v>
      </c>
      <c r="AM349" s="150">
        <v>681.67581829999995</v>
      </c>
    </row>
    <row r="350" spans="1:39" ht="14.5" x14ac:dyDescent="0.35">
      <c r="A350" t="s">
        <v>524</v>
      </c>
      <c r="B350" s="150">
        <v>564373.44999999995</v>
      </c>
      <c r="C350" s="150">
        <v>0.46105971842530302</v>
      </c>
      <c r="D350" s="150">
        <v>617368.6</v>
      </c>
      <c r="E350" s="150">
        <v>1.0739291936820001E-3</v>
      </c>
      <c r="F350" s="150">
        <v>0.71642910995133902</v>
      </c>
      <c r="G350" s="150">
        <v>47.3888888888889</v>
      </c>
      <c r="H350" s="150">
        <v>35.268000000000001</v>
      </c>
      <c r="I350" s="150">
        <v>0</v>
      </c>
      <c r="J350" s="150">
        <v>59.485999999999997</v>
      </c>
      <c r="K350" s="150">
        <v>10679.129502116701</v>
      </c>
      <c r="L350" s="150">
        <v>1511.5078086000001</v>
      </c>
      <c r="M350" s="150">
        <v>1730.8636582118399</v>
      </c>
      <c r="N350" s="150">
        <v>0.21739452643275001</v>
      </c>
      <c r="O350" s="150">
        <v>0.11485432828216501</v>
      </c>
      <c r="P350" s="150">
        <v>9.7686821834391709E-3</v>
      </c>
      <c r="Q350" s="150">
        <v>9325.7418369832503</v>
      </c>
      <c r="R350" s="150">
        <v>92.994500000000002</v>
      </c>
      <c r="S350" s="150">
        <v>60794.948432434197</v>
      </c>
      <c r="T350" s="150">
        <v>15.267569587448699</v>
      </c>
      <c r="U350" s="150">
        <v>16.253733377780399</v>
      </c>
      <c r="V350" s="150">
        <v>10.7515</v>
      </c>
      <c r="W350" s="150">
        <v>140.58576092638199</v>
      </c>
      <c r="X350" s="150">
        <v>0.11278458262176</v>
      </c>
      <c r="Y350" s="150">
        <v>0.16523334670145601</v>
      </c>
      <c r="Z350" s="150">
        <v>0.28349844465319202</v>
      </c>
      <c r="AA350" s="150">
        <v>159.52299328399201</v>
      </c>
      <c r="AB350" s="150">
        <v>6.4568465050115096</v>
      </c>
      <c r="AC350" s="150">
        <v>1.28240138685988</v>
      </c>
      <c r="AD350" s="150">
        <v>2.9716673983209598</v>
      </c>
      <c r="AE350" s="150">
        <v>1.11456359405952</v>
      </c>
      <c r="AF350" s="150">
        <v>50.65</v>
      </c>
      <c r="AG350" s="150">
        <v>4.8405524348030103E-2</v>
      </c>
      <c r="AH350" s="150">
        <v>15.506</v>
      </c>
      <c r="AI350" s="150">
        <v>4.0846616721071101</v>
      </c>
      <c r="AJ350" s="150">
        <v>1813.92499999999</v>
      </c>
      <c r="AK350" s="150">
        <v>0.38505498138986699</v>
      </c>
      <c r="AL350" s="150">
        <v>16141587.6315</v>
      </c>
      <c r="AM350" s="150">
        <v>1511.5078086000001</v>
      </c>
    </row>
    <row r="351" spans="1:39" ht="14.5" x14ac:dyDescent="0.35">
      <c r="A351" t="s">
        <v>525</v>
      </c>
      <c r="B351" s="150">
        <v>270637.7</v>
      </c>
      <c r="C351" s="150">
        <v>0.611464773695094</v>
      </c>
      <c r="D351" s="150">
        <v>237995.7</v>
      </c>
      <c r="E351" s="150">
        <v>8.9920510461572204E-4</v>
      </c>
      <c r="F351" s="150">
        <v>0.67451723086123505</v>
      </c>
      <c r="G351" s="150">
        <v>18.2</v>
      </c>
      <c r="H351" s="150">
        <v>9.1519999999999992</v>
      </c>
      <c r="I351" s="150">
        <v>0</v>
      </c>
      <c r="J351" s="150">
        <v>29.9575</v>
      </c>
      <c r="K351" s="150">
        <v>13142.2549831712</v>
      </c>
      <c r="L351" s="150">
        <v>510.98491230000002</v>
      </c>
      <c r="M351" s="150">
        <v>599.04623199639002</v>
      </c>
      <c r="N351" s="150">
        <v>0.28610167380865698</v>
      </c>
      <c r="O351" s="150">
        <v>0.142603883492393</v>
      </c>
      <c r="P351" s="150">
        <v>3.6388068517145501E-3</v>
      </c>
      <c r="Q351" s="150">
        <v>11210.3100751003</v>
      </c>
      <c r="R351" s="150">
        <v>40.89</v>
      </c>
      <c r="S351" s="150">
        <v>54198.230997799001</v>
      </c>
      <c r="T351" s="150">
        <v>16.386647101980898</v>
      </c>
      <c r="U351" s="150">
        <v>12.496574035216399</v>
      </c>
      <c r="V351" s="150">
        <v>5.6390000000000002</v>
      </c>
      <c r="W351" s="150">
        <v>90.616228462493396</v>
      </c>
      <c r="X351" s="150">
        <v>0.119894695714927</v>
      </c>
      <c r="Y351" s="150">
        <v>0.150788455376934</v>
      </c>
      <c r="Z351" s="150">
        <v>0.28419311372417499</v>
      </c>
      <c r="AA351" s="150">
        <v>241.35409291222601</v>
      </c>
      <c r="AB351" s="150">
        <v>6.0453615715127897</v>
      </c>
      <c r="AC351" s="150">
        <v>1.37991806016948</v>
      </c>
      <c r="AD351" s="150">
        <v>2.6193214371721698</v>
      </c>
      <c r="AE351" s="150">
        <v>1.1101823172760099</v>
      </c>
      <c r="AF351" s="150">
        <v>59</v>
      </c>
      <c r="AG351" s="150">
        <v>3.1635500210008903E-2</v>
      </c>
      <c r="AH351" s="150">
        <v>4.5170000000000003</v>
      </c>
      <c r="AI351" s="150">
        <v>4.1228501287788202</v>
      </c>
      <c r="AJ351" s="150">
        <v>-25558.245999999999</v>
      </c>
      <c r="AK351" s="150">
        <v>0.54342004579856995</v>
      </c>
      <c r="AL351" s="150">
        <v>6715494.0099999998</v>
      </c>
      <c r="AM351" s="150">
        <v>510.98491230000002</v>
      </c>
    </row>
    <row r="352" spans="1:39" ht="14.5" x14ac:dyDescent="0.35">
      <c r="A352" t="s">
        <v>526</v>
      </c>
      <c r="B352" s="150">
        <v>198036.1</v>
      </c>
      <c r="C352" s="150">
        <v>0.52160512270797199</v>
      </c>
      <c r="D352" s="150">
        <v>226130.2</v>
      </c>
      <c r="E352" s="150">
        <v>3.6071581408618899E-3</v>
      </c>
      <c r="F352" s="150">
        <v>0.66172253600320596</v>
      </c>
      <c r="G352" s="150">
        <v>24.7368421052632</v>
      </c>
      <c r="H352" s="150">
        <v>11.204000000000001</v>
      </c>
      <c r="I352" s="150">
        <v>0</v>
      </c>
      <c r="J352" s="150">
        <v>44.697499999999998</v>
      </c>
      <c r="K352" s="150">
        <v>12652.9645259974</v>
      </c>
      <c r="L352" s="150">
        <v>645.69069024999999</v>
      </c>
      <c r="M352" s="150">
        <v>769.68963978880504</v>
      </c>
      <c r="N352" s="150">
        <v>0.368797910664935</v>
      </c>
      <c r="O352" s="150">
        <v>0.14642867510354399</v>
      </c>
      <c r="P352" s="150">
        <v>2.5977378570389001E-3</v>
      </c>
      <c r="Q352" s="150">
        <v>10614.5399082437</v>
      </c>
      <c r="R352" s="150">
        <v>46.341500000000003</v>
      </c>
      <c r="S352" s="150">
        <v>51789.348629198401</v>
      </c>
      <c r="T352" s="150">
        <v>14.755672561311099</v>
      </c>
      <c r="U352" s="150">
        <v>13.9333144211991</v>
      </c>
      <c r="V352" s="150">
        <v>7.0425000000000004</v>
      </c>
      <c r="W352" s="150">
        <v>91.684869045083403</v>
      </c>
      <c r="X352" s="150">
        <v>0.111162477060659</v>
      </c>
      <c r="Y352" s="150">
        <v>0.19143105030948701</v>
      </c>
      <c r="Z352" s="150">
        <v>0.30712376565890298</v>
      </c>
      <c r="AA352" s="150">
        <v>216.230312916456</v>
      </c>
      <c r="AB352" s="150">
        <v>6.8504839028519999</v>
      </c>
      <c r="AC352" s="150">
        <v>1.4586419613817401</v>
      </c>
      <c r="AD352" s="150">
        <v>2.6174933586595999</v>
      </c>
      <c r="AE352" s="150">
        <v>1.30099226033575</v>
      </c>
      <c r="AF352" s="150">
        <v>86.85</v>
      </c>
      <c r="AG352" s="150">
        <v>8.3728199821503993E-3</v>
      </c>
      <c r="AH352" s="150">
        <v>4.3354999999999997</v>
      </c>
      <c r="AI352" s="150">
        <v>3.64971232234618</v>
      </c>
      <c r="AJ352" s="150">
        <v>-28562.807500000101</v>
      </c>
      <c r="AK352" s="150">
        <v>0.49277894599128103</v>
      </c>
      <c r="AL352" s="150">
        <v>8169901.3985000001</v>
      </c>
      <c r="AM352" s="150">
        <v>645.69069024999999</v>
      </c>
    </row>
    <row r="353" spans="1:39" ht="14.5" x14ac:dyDescent="0.35">
      <c r="A353" t="s">
        <v>527</v>
      </c>
      <c r="B353" s="150">
        <v>313065.7</v>
      </c>
      <c r="C353" s="150">
        <v>0.60209084114797595</v>
      </c>
      <c r="D353" s="150">
        <v>271828.3</v>
      </c>
      <c r="E353" s="150">
        <v>1.4809073222522E-3</v>
      </c>
      <c r="F353" s="150">
        <v>0.63943858579549895</v>
      </c>
      <c r="G353" s="150">
        <v>21.35</v>
      </c>
      <c r="H353" s="150">
        <v>13.2135</v>
      </c>
      <c r="I353" s="150">
        <v>0</v>
      </c>
      <c r="J353" s="150">
        <v>39.826999999999998</v>
      </c>
      <c r="K353" s="150">
        <v>12457.647078432699</v>
      </c>
      <c r="L353" s="150">
        <v>675.41241115000003</v>
      </c>
      <c r="M353" s="150">
        <v>791.72723957628</v>
      </c>
      <c r="N353" s="150">
        <v>0.34123863404816002</v>
      </c>
      <c r="O353" s="150">
        <v>0.14617299078336601</v>
      </c>
      <c r="P353" s="150">
        <v>1.577590865092E-3</v>
      </c>
      <c r="Q353" s="150">
        <v>10627.4598496864</v>
      </c>
      <c r="R353" s="150">
        <v>49.753999999999998</v>
      </c>
      <c r="S353" s="150">
        <v>54951.713369779303</v>
      </c>
      <c r="T353" s="150">
        <v>15.146520882743101</v>
      </c>
      <c r="U353" s="150">
        <v>13.575037407042601</v>
      </c>
      <c r="V353" s="150">
        <v>7.5975000000000001</v>
      </c>
      <c r="W353" s="150">
        <v>88.899297288581707</v>
      </c>
      <c r="X353" s="150">
        <v>0.115051132375304</v>
      </c>
      <c r="Y353" s="150">
        <v>0.17037068194084501</v>
      </c>
      <c r="Z353" s="150">
        <v>0.29001500953474202</v>
      </c>
      <c r="AA353" s="150">
        <v>203.05364209474399</v>
      </c>
      <c r="AB353" s="150">
        <v>7.7097979801662397</v>
      </c>
      <c r="AC353" s="150">
        <v>1.3684231100015001</v>
      </c>
      <c r="AD353" s="150">
        <v>2.8810458496649001</v>
      </c>
      <c r="AE353" s="150">
        <v>1.3085922925281299</v>
      </c>
      <c r="AF353" s="150">
        <v>91.3</v>
      </c>
      <c r="AG353" s="150">
        <v>1.2052569528819199E-2</v>
      </c>
      <c r="AH353" s="150">
        <v>4.0754999999999999</v>
      </c>
      <c r="AI353" s="150">
        <v>3.9381129616193098</v>
      </c>
      <c r="AJ353" s="150">
        <v>-39329.010499999997</v>
      </c>
      <c r="AK353" s="150">
        <v>0.50333362574570395</v>
      </c>
      <c r="AL353" s="150">
        <v>8414049.4505000003</v>
      </c>
      <c r="AM353" s="150">
        <v>675.41241115000003</v>
      </c>
    </row>
    <row r="354" spans="1:39" ht="14.5" x14ac:dyDescent="0.35">
      <c r="A354" t="s">
        <v>528</v>
      </c>
      <c r="B354" s="150">
        <v>159666.79999999999</v>
      </c>
      <c r="C354" s="150">
        <v>0.50515545691076702</v>
      </c>
      <c r="D354" s="150">
        <v>150020.35</v>
      </c>
      <c r="E354" s="150">
        <v>1.6336106235581901E-3</v>
      </c>
      <c r="F354" s="150">
        <v>0.68049917628146595</v>
      </c>
      <c r="G354" s="150">
        <v>36.75</v>
      </c>
      <c r="H354" s="150">
        <v>22.942499999999999</v>
      </c>
      <c r="I354" s="150">
        <v>0</v>
      </c>
      <c r="J354" s="150">
        <v>48.579000000000001</v>
      </c>
      <c r="K354" s="150">
        <v>11808.217147596501</v>
      </c>
      <c r="L354" s="150">
        <v>966.26655864999998</v>
      </c>
      <c r="M354" s="150">
        <v>1152.4183162623001</v>
      </c>
      <c r="N354" s="150">
        <v>0.369416476545263</v>
      </c>
      <c r="O354" s="150">
        <v>0.14660924315534901</v>
      </c>
      <c r="P354" s="150">
        <v>2.0079021493930901E-3</v>
      </c>
      <c r="Q354" s="150">
        <v>9900.8191608809702</v>
      </c>
      <c r="R354" s="150">
        <v>66.205500000000001</v>
      </c>
      <c r="S354" s="150">
        <v>55535.723655889597</v>
      </c>
      <c r="T354" s="150">
        <v>14.8250522992803</v>
      </c>
      <c r="U354" s="150">
        <v>14.5949590086926</v>
      </c>
      <c r="V354" s="150">
        <v>10.191000000000001</v>
      </c>
      <c r="W354" s="150">
        <v>94.815676444902394</v>
      </c>
      <c r="X354" s="150">
        <v>0.11312095671244</v>
      </c>
      <c r="Y354" s="150">
        <v>0.17153702158314399</v>
      </c>
      <c r="Z354" s="150">
        <v>0.29133259037565401</v>
      </c>
      <c r="AA354" s="150">
        <v>183.95131075252601</v>
      </c>
      <c r="AB354" s="150">
        <v>7.1666264275989304</v>
      </c>
      <c r="AC354" s="150">
        <v>1.52525043882844</v>
      </c>
      <c r="AD354" s="150">
        <v>2.7947816687858</v>
      </c>
      <c r="AE354" s="150">
        <v>1.53940352197639</v>
      </c>
      <c r="AF354" s="150">
        <v>116.95</v>
      </c>
      <c r="AG354" s="150">
        <v>1.4512139449276E-2</v>
      </c>
      <c r="AH354" s="150">
        <v>5.0149999999999997</v>
      </c>
      <c r="AI354" s="150">
        <v>3.5046331030131799</v>
      </c>
      <c r="AJ354" s="150">
        <v>-31199.967499999999</v>
      </c>
      <c r="AK354" s="150">
        <v>0.48905357106773301</v>
      </c>
      <c r="AL354" s="150">
        <v>11409885.346999999</v>
      </c>
      <c r="AM354" s="150">
        <v>966.26655864999998</v>
      </c>
    </row>
    <row r="355" spans="1:39" ht="14.5" x14ac:dyDescent="0.35">
      <c r="A355" t="s">
        <v>529</v>
      </c>
      <c r="B355" s="150">
        <v>458058.05</v>
      </c>
      <c r="C355" s="150">
        <v>0.55201163230152805</v>
      </c>
      <c r="D355" s="150">
        <v>419044.15</v>
      </c>
      <c r="E355" s="150">
        <v>2.1802002986641101E-3</v>
      </c>
      <c r="F355" s="150">
        <v>0.62962699508114495</v>
      </c>
      <c r="G355" s="150">
        <v>26.2631578947368</v>
      </c>
      <c r="H355" s="150">
        <v>15.675000000000001</v>
      </c>
      <c r="I355" s="150">
        <v>0.15</v>
      </c>
      <c r="J355" s="150">
        <v>5.6679999999999904</v>
      </c>
      <c r="K355" s="150">
        <v>12809.595078995901</v>
      </c>
      <c r="L355" s="150">
        <v>648.26951635</v>
      </c>
      <c r="M355" s="150">
        <v>777.59277355454401</v>
      </c>
      <c r="N355" s="150">
        <v>0.42833013645837498</v>
      </c>
      <c r="O355" s="150">
        <v>0.14974087574957101</v>
      </c>
      <c r="P355" s="150">
        <v>4.3953080133134698E-3</v>
      </c>
      <c r="Q355" s="150">
        <v>10679.2016193004</v>
      </c>
      <c r="R355" s="150">
        <v>48.747</v>
      </c>
      <c r="S355" s="150">
        <v>52633.845693068302</v>
      </c>
      <c r="T355" s="150">
        <v>13.9198309639568</v>
      </c>
      <c r="U355" s="150">
        <v>13.2986546115658</v>
      </c>
      <c r="V355" s="150">
        <v>8.4450000000000003</v>
      </c>
      <c r="W355" s="150">
        <v>76.763708271166294</v>
      </c>
      <c r="X355" s="150">
        <v>0.11397191776635</v>
      </c>
      <c r="Y355" s="150">
        <v>0.18317910763112699</v>
      </c>
      <c r="Z355" s="150">
        <v>0.30231096853349299</v>
      </c>
      <c r="AA355" s="150">
        <v>216.10487068524</v>
      </c>
      <c r="AB355" s="150">
        <v>7.4747427409557297</v>
      </c>
      <c r="AC355" s="150">
        <v>1.39502934811006</v>
      </c>
      <c r="AD355" s="150">
        <v>2.6058876420294301</v>
      </c>
      <c r="AE355" s="150">
        <v>1.4096490945284501</v>
      </c>
      <c r="AF355" s="150">
        <v>90.45</v>
      </c>
      <c r="AG355" s="150">
        <v>1.0344691950800001E-2</v>
      </c>
      <c r="AH355" s="150">
        <v>4.2190000000000003</v>
      </c>
      <c r="AI355" s="150">
        <v>3.4685817403919099</v>
      </c>
      <c r="AJ355" s="150">
        <v>-24463.854500000001</v>
      </c>
      <c r="AK355" s="150">
        <v>0.541806973158386</v>
      </c>
      <c r="AL355" s="150">
        <v>8304070.0065000001</v>
      </c>
      <c r="AM355" s="150">
        <v>648.26951635</v>
      </c>
    </row>
    <row r="356" spans="1:39" ht="14.5" x14ac:dyDescent="0.35">
      <c r="A356" t="s">
        <v>530</v>
      </c>
      <c r="B356" s="150">
        <v>146982.65</v>
      </c>
      <c r="C356" s="150">
        <v>0.53713453637684305</v>
      </c>
      <c r="D356" s="150">
        <v>188919.5</v>
      </c>
      <c r="E356" s="150">
        <v>3.5362971975653099E-3</v>
      </c>
      <c r="F356" s="150">
        <v>0.64927857333238803</v>
      </c>
      <c r="G356" s="150">
        <v>29.105263157894701</v>
      </c>
      <c r="H356" s="150">
        <v>13.9185</v>
      </c>
      <c r="I356" s="150">
        <v>0</v>
      </c>
      <c r="J356" s="150">
        <v>37.3645</v>
      </c>
      <c r="K356" s="150">
        <v>12388.6078084416</v>
      </c>
      <c r="L356" s="150">
        <v>750.30284174999997</v>
      </c>
      <c r="M356" s="150">
        <v>897.24414461869401</v>
      </c>
      <c r="N356" s="150">
        <v>0.43109209688662398</v>
      </c>
      <c r="O356" s="150">
        <v>0.14482866111309101</v>
      </c>
      <c r="P356" s="150">
        <v>2.2657517810207601E-3</v>
      </c>
      <c r="Q356" s="150">
        <v>10359.7306259939</v>
      </c>
      <c r="R356" s="150">
        <v>54.335500000000003</v>
      </c>
      <c r="S356" s="150">
        <v>51442.190934103899</v>
      </c>
      <c r="T356" s="150">
        <v>14.1417673528356</v>
      </c>
      <c r="U356" s="150">
        <v>13.808704102290401</v>
      </c>
      <c r="V356" s="150">
        <v>7.8815</v>
      </c>
      <c r="W356" s="150">
        <v>95.197975226796899</v>
      </c>
      <c r="X356" s="150">
        <v>0.113652100590046</v>
      </c>
      <c r="Y356" s="150">
        <v>0.19577779863997399</v>
      </c>
      <c r="Z356" s="150">
        <v>0.31436356257619902</v>
      </c>
      <c r="AA356" s="150">
        <v>207.993414547133</v>
      </c>
      <c r="AB356" s="150">
        <v>7.5546914881994196</v>
      </c>
      <c r="AC356" s="150">
        <v>1.3330283827075899</v>
      </c>
      <c r="AD356" s="150">
        <v>2.9262924661688401</v>
      </c>
      <c r="AE356" s="150">
        <v>1.32003949423662</v>
      </c>
      <c r="AF356" s="150">
        <v>97.85</v>
      </c>
      <c r="AG356" s="150">
        <v>7.7561873963014998E-3</v>
      </c>
      <c r="AH356" s="150">
        <v>4.9595000000000002</v>
      </c>
      <c r="AI356" s="150">
        <v>3.4333679742836898</v>
      </c>
      <c r="AJ356" s="150">
        <v>-28520.695</v>
      </c>
      <c r="AK356" s="150">
        <v>0.48942385751148099</v>
      </c>
      <c r="AL356" s="150">
        <v>9295207.6439999994</v>
      </c>
      <c r="AM356" s="150">
        <v>750.30284174999997</v>
      </c>
    </row>
    <row r="357" spans="1:39" ht="14.5" x14ac:dyDescent="0.35">
      <c r="A357" t="s">
        <v>531</v>
      </c>
      <c r="B357" s="150">
        <v>345719.85</v>
      </c>
      <c r="C357" s="150">
        <v>0.53065414646184805</v>
      </c>
      <c r="D357" s="150">
        <v>354638.7</v>
      </c>
      <c r="E357" s="150">
        <v>2.9440759680521801E-3</v>
      </c>
      <c r="F357" s="150">
        <v>0.656423658100456</v>
      </c>
      <c r="G357" s="150">
        <v>23.15</v>
      </c>
      <c r="H357" s="150">
        <v>10.162000000000001</v>
      </c>
      <c r="I357" s="150">
        <v>0.15</v>
      </c>
      <c r="J357" s="150">
        <v>19.183499999999999</v>
      </c>
      <c r="K357" s="150">
        <v>12538.4984260865</v>
      </c>
      <c r="L357" s="150">
        <v>654.33117819999995</v>
      </c>
      <c r="M357" s="150">
        <v>770.31233394287995</v>
      </c>
      <c r="N357" s="150">
        <v>0.32658013452430001</v>
      </c>
      <c r="O357" s="150">
        <v>0.142171141616556</v>
      </c>
      <c r="P357" s="150">
        <v>4.4044412768592103E-3</v>
      </c>
      <c r="Q357" s="150">
        <v>10650.6543988537</v>
      </c>
      <c r="R357" s="150">
        <v>49.387</v>
      </c>
      <c r="S357" s="150">
        <v>55261.604723915203</v>
      </c>
      <c r="T357" s="150">
        <v>16.634944418571699</v>
      </c>
      <c r="U357" s="150">
        <v>13.249057002855</v>
      </c>
      <c r="V357" s="150">
        <v>7.0754999999999999</v>
      </c>
      <c r="W357" s="150">
        <v>92.4784366051869</v>
      </c>
      <c r="X357" s="150">
        <v>0.11847191893902299</v>
      </c>
      <c r="Y357" s="150">
        <v>0.15620114061410501</v>
      </c>
      <c r="Z357" s="150">
        <v>0.288806768057083</v>
      </c>
      <c r="AA357" s="150">
        <v>210.473846560167</v>
      </c>
      <c r="AB357" s="150">
        <v>6.5001208252129699</v>
      </c>
      <c r="AC357" s="150">
        <v>1.5372983910786799</v>
      </c>
      <c r="AD357" s="150">
        <v>2.5887700007842001</v>
      </c>
      <c r="AE357" s="150">
        <v>1.1446278379075701</v>
      </c>
      <c r="AF357" s="150">
        <v>81.400000000000006</v>
      </c>
      <c r="AG357" s="150">
        <v>3.3471433563684497E-2</v>
      </c>
      <c r="AH357" s="150">
        <v>3.8715000000000002</v>
      </c>
      <c r="AI357" s="150">
        <v>3.6800891465165999</v>
      </c>
      <c r="AJ357" s="150">
        <v>-9464.6485000000703</v>
      </c>
      <c r="AK357" s="150">
        <v>0.54832410178365498</v>
      </c>
      <c r="AL357" s="150">
        <v>8204330.4479999999</v>
      </c>
      <c r="AM357" s="150">
        <v>654.33117819999995</v>
      </c>
    </row>
    <row r="358" spans="1:39" ht="14.5" x14ac:dyDescent="0.35">
      <c r="A358" t="s">
        <v>532</v>
      </c>
      <c r="B358" s="150">
        <v>162319.9</v>
      </c>
      <c r="C358" s="150">
        <v>0.46479249590196903</v>
      </c>
      <c r="D358" s="150">
        <v>128633.7</v>
      </c>
      <c r="E358" s="150">
        <v>8.5168746503339597E-4</v>
      </c>
      <c r="F358" s="150">
        <v>0.68311256897622297</v>
      </c>
      <c r="G358" s="150">
        <v>50.25</v>
      </c>
      <c r="H358" s="150">
        <v>16.688500000000001</v>
      </c>
      <c r="I358" s="150">
        <v>0</v>
      </c>
      <c r="J358" s="150">
        <v>30.150500000000001</v>
      </c>
      <c r="K358" s="150">
        <v>11234.391803926999</v>
      </c>
      <c r="L358" s="150">
        <v>1080.0489720999999</v>
      </c>
      <c r="M358" s="150">
        <v>1265.9218139186601</v>
      </c>
      <c r="N358" s="150">
        <v>0.321569508579508</v>
      </c>
      <c r="O358" s="150">
        <v>0.139418565814864</v>
      </c>
      <c r="P358" s="150">
        <v>1.5499780965904199E-3</v>
      </c>
      <c r="Q358" s="150">
        <v>9584.8678698727508</v>
      </c>
      <c r="R358" s="150">
        <v>69.649000000000001</v>
      </c>
      <c r="S358" s="150">
        <v>56121.452913896799</v>
      </c>
      <c r="T358" s="150">
        <v>15.1107697167224</v>
      </c>
      <c r="U358" s="150">
        <v>15.507027697454401</v>
      </c>
      <c r="V358" s="150">
        <v>10.8155</v>
      </c>
      <c r="W358" s="150">
        <v>99.861215117192899</v>
      </c>
      <c r="X358" s="150">
        <v>0.11733525992176499</v>
      </c>
      <c r="Y358" s="150">
        <v>0.159195145774327</v>
      </c>
      <c r="Z358" s="150">
        <v>0.28344943905369602</v>
      </c>
      <c r="AA358" s="150">
        <v>168.08450791543501</v>
      </c>
      <c r="AB358" s="150">
        <v>7.1197362777797704</v>
      </c>
      <c r="AC358" s="150">
        <v>1.5124661051727</v>
      </c>
      <c r="AD358" s="150">
        <v>2.98581344555868</v>
      </c>
      <c r="AE358" s="150">
        <v>1.35622907863969</v>
      </c>
      <c r="AF358" s="150">
        <v>103.8</v>
      </c>
      <c r="AG358" s="150">
        <v>2.4596149137307802E-2</v>
      </c>
      <c r="AH358" s="150">
        <v>6.2290000000000001</v>
      </c>
      <c r="AI358" s="150">
        <v>3.7045865609975599</v>
      </c>
      <c r="AJ358" s="150">
        <v>-11199.7785</v>
      </c>
      <c r="AK358" s="150">
        <v>0.45204045922477798</v>
      </c>
      <c r="AL358" s="150">
        <v>12133693.32</v>
      </c>
      <c r="AM358" s="150">
        <v>1080.0489720999999</v>
      </c>
    </row>
    <row r="359" spans="1:39" ht="14.5" x14ac:dyDescent="0.35">
      <c r="A359" t="s">
        <v>533</v>
      </c>
      <c r="B359" s="150">
        <v>172595.8</v>
      </c>
      <c r="C359" s="150">
        <v>0.54943092362529</v>
      </c>
      <c r="D359" s="150">
        <v>165120.54999999999</v>
      </c>
      <c r="E359" s="150">
        <v>2.8548954576798902E-3</v>
      </c>
      <c r="F359" s="150">
        <v>0.68551316902265602</v>
      </c>
      <c r="G359" s="150">
        <v>29.3</v>
      </c>
      <c r="H359" s="150">
        <v>11.01</v>
      </c>
      <c r="I359" s="150">
        <v>0</v>
      </c>
      <c r="J359" s="150">
        <v>37.256999999999998</v>
      </c>
      <c r="K359" s="150">
        <v>11942.601255280801</v>
      </c>
      <c r="L359" s="150">
        <v>799.61458085000004</v>
      </c>
      <c r="M359" s="150">
        <v>943.70183916127803</v>
      </c>
      <c r="N359" s="150">
        <v>0.309214469409959</v>
      </c>
      <c r="O359" s="150">
        <v>0.14571969113687</v>
      </c>
      <c r="P359" s="150">
        <v>3.4138662117669401E-3</v>
      </c>
      <c r="Q359" s="150">
        <v>10119.1686830739</v>
      </c>
      <c r="R359" s="150">
        <v>59.094499999999996</v>
      </c>
      <c r="S359" s="150">
        <v>56806.659942972699</v>
      </c>
      <c r="T359" s="150">
        <v>15.487058863346</v>
      </c>
      <c r="U359" s="150">
        <v>13.53111678498</v>
      </c>
      <c r="V359" s="150">
        <v>8.52</v>
      </c>
      <c r="W359" s="150">
        <v>93.851476625586898</v>
      </c>
      <c r="X359" s="150">
        <v>0.11919926463183</v>
      </c>
      <c r="Y359" s="150">
        <v>0.14942559069827799</v>
      </c>
      <c r="Z359" s="150">
        <v>0.28058054097156898</v>
      </c>
      <c r="AA359" s="150">
        <v>188.21936668540201</v>
      </c>
      <c r="AB359" s="150">
        <v>6.48929854531091</v>
      </c>
      <c r="AC359" s="150">
        <v>1.4137216612697601</v>
      </c>
      <c r="AD359" s="150">
        <v>2.4274532127111099</v>
      </c>
      <c r="AE359" s="150">
        <v>1.1604921124763199</v>
      </c>
      <c r="AF359" s="150">
        <v>93.75</v>
      </c>
      <c r="AG359" s="150">
        <v>2.9674303356525399E-2</v>
      </c>
      <c r="AH359" s="150">
        <v>3.9295</v>
      </c>
      <c r="AI359" s="150">
        <v>3.9997309094839602</v>
      </c>
      <c r="AJ359" s="150">
        <v>-27910.2935</v>
      </c>
      <c r="AK359" s="150">
        <v>0.49275406273168798</v>
      </c>
      <c r="AL359" s="150">
        <v>9549478.0969999991</v>
      </c>
      <c r="AM359" s="150">
        <v>799.61458085000004</v>
      </c>
    </row>
    <row r="360" spans="1:39" ht="14.5" x14ac:dyDescent="0.35">
      <c r="A360" t="s">
        <v>534</v>
      </c>
      <c r="B360" s="150">
        <v>870865.75</v>
      </c>
      <c r="C360" s="150">
        <v>0.55818417580248203</v>
      </c>
      <c r="D360" s="150">
        <v>841048.3</v>
      </c>
      <c r="E360" s="150">
        <v>2.4041857695079501E-3</v>
      </c>
      <c r="F360" s="150">
        <v>0.61464069041987601</v>
      </c>
      <c r="G360" s="150">
        <v>30.105263157894701</v>
      </c>
      <c r="H360" s="150">
        <v>22.448</v>
      </c>
      <c r="I360" s="150">
        <v>0</v>
      </c>
      <c r="J360" s="150">
        <v>9.94999999999919E-2</v>
      </c>
      <c r="K360" s="150">
        <v>12316.4756347163</v>
      </c>
      <c r="L360" s="150">
        <v>815.72964449999995</v>
      </c>
      <c r="M360" s="150">
        <v>985.01744893178704</v>
      </c>
      <c r="N360" s="150">
        <v>0.47135560120004899</v>
      </c>
      <c r="O360" s="150">
        <v>0.14802680479267499</v>
      </c>
      <c r="P360" s="150">
        <v>2.69700336972368E-3</v>
      </c>
      <c r="Q360" s="150">
        <v>10199.732301083101</v>
      </c>
      <c r="R360" s="150">
        <v>56.657499999999999</v>
      </c>
      <c r="S360" s="150">
        <v>53566.224180382102</v>
      </c>
      <c r="T360" s="150">
        <v>14.541764108900001</v>
      </c>
      <c r="U360" s="150">
        <v>14.397558037329601</v>
      </c>
      <c r="V360" s="150">
        <v>9.2249999999999996</v>
      </c>
      <c r="W360" s="150">
        <v>88.425977723577205</v>
      </c>
      <c r="X360" s="150">
        <v>0.112267073598513</v>
      </c>
      <c r="Y360" s="150">
        <v>0.19397522964257699</v>
      </c>
      <c r="Z360" s="150">
        <v>0.31222824530009802</v>
      </c>
      <c r="AA360" s="150">
        <v>211.070544218772</v>
      </c>
      <c r="AB360" s="150">
        <v>7.0831102328134197</v>
      </c>
      <c r="AC360" s="150">
        <v>1.4349740121329</v>
      </c>
      <c r="AD360" s="150">
        <v>2.7750802867987199</v>
      </c>
      <c r="AE360" s="150">
        <v>1.3833218894886501</v>
      </c>
      <c r="AF360" s="150">
        <v>118.95</v>
      </c>
      <c r="AG360" s="150">
        <v>5.8856300101563204E-3</v>
      </c>
      <c r="AH360" s="150">
        <v>4.4889999999999999</v>
      </c>
      <c r="AI360" s="150">
        <v>3.2373086578922301</v>
      </c>
      <c r="AJ360" s="150">
        <v>-30677.335500000001</v>
      </c>
      <c r="AK360" s="150">
        <v>0.53426674531284901</v>
      </c>
      <c r="AL360" s="150">
        <v>10046914.290999999</v>
      </c>
      <c r="AM360" s="150">
        <v>815.72964449999995</v>
      </c>
    </row>
    <row r="361" spans="1:39" ht="14.5" x14ac:dyDescent="0.35">
      <c r="A361" t="s">
        <v>535</v>
      </c>
      <c r="B361" s="150">
        <v>547581.55000000005</v>
      </c>
      <c r="C361" s="150">
        <v>0.492988475383349</v>
      </c>
      <c r="D361" s="150">
        <v>537312</v>
      </c>
      <c r="E361" s="150">
        <v>2.8178998801081799E-3</v>
      </c>
      <c r="F361" s="150">
        <v>0.66422967181158299</v>
      </c>
      <c r="G361" s="150">
        <v>45.25</v>
      </c>
      <c r="H361" s="150">
        <v>19.499500000000001</v>
      </c>
      <c r="I361" s="150">
        <v>0</v>
      </c>
      <c r="J361" s="150">
        <v>34.621000000000002</v>
      </c>
      <c r="K361" s="150">
        <v>11470.208039479699</v>
      </c>
      <c r="L361" s="150">
        <v>976.93435550000004</v>
      </c>
      <c r="M361" s="150">
        <v>1159.7851253699901</v>
      </c>
      <c r="N361" s="150">
        <v>0.37131918337987002</v>
      </c>
      <c r="O361" s="150">
        <v>0.14130987104998</v>
      </c>
      <c r="P361" s="150">
        <v>5.3022198685487801E-3</v>
      </c>
      <c r="Q361" s="150">
        <v>9661.8244650492907</v>
      </c>
      <c r="R361" s="150">
        <v>65.594499999999996</v>
      </c>
      <c r="S361" s="150">
        <v>56508.580162970997</v>
      </c>
      <c r="T361" s="150">
        <v>15.0492800463454</v>
      </c>
      <c r="U361" s="150">
        <v>14.893540700820999</v>
      </c>
      <c r="V361" s="150">
        <v>10.276</v>
      </c>
      <c r="W361" s="150">
        <v>95.069516884001601</v>
      </c>
      <c r="X361" s="150">
        <v>0.115162073629839</v>
      </c>
      <c r="Y361" s="150">
        <v>0.17224166742007099</v>
      </c>
      <c r="Z361" s="150">
        <v>0.29180081413329401</v>
      </c>
      <c r="AA361" s="150">
        <v>168.50374753762</v>
      </c>
      <c r="AB361" s="150">
        <v>6.7859362970189601</v>
      </c>
      <c r="AC361" s="150">
        <v>1.3995107343040301</v>
      </c>
      <c r="AD361" s="150">
        <v>3.0436358980932101</v>
      </c>
      <c r="AE361" s="150">
        <v>1.4255788039903601</v>
      </c>
      <c r="AF361" s="150">
        <v>90.5</v>
      </c>
      <c r="AG361" s="150">
        <v>1.49553575907229E-2</v>
      </c>
      <c r="AH361" s="150">
        <v>6.2385000000000002</v>
      </c>
      <c r="AI361" s="150">
        <v>3.3806333009895502</v>
      </c>
      <c r="AJ361" s="150">
        <v>-23051.686000000002</v>
      </c>
      <c r="AK361" s="150">
        <v>0.459953285639842</v>
      </c>
      <c r="AL361" s="150">
        <v>11205640.2985</v>
      </c>
      <c r="AM361" s="150">
        <v>976.93435550000004</v>
      </c>
    </row>
    <row r="362" spans="1:39" ht="14.5" x14ac:dyDescent="0.35">
      <c r="A362" t="s">
        <v>536</v>
      </c>
      <c r="B362" s="150">
        <v>249357.684210526</v>
      </c>
      <c r="C362" s="150">
        <v>0.429378353688745</v>
      </c>
      <c r="D362" s="150">
        <v>215414</v>
      </c>
      <c r="E362" s="150">
        <v>1.9285427157538101E-3</v>
      </c>
      <c r="F362" s="150">
        <v>0.67106559998453297</v>
      </c>
      <c r="G362" s="150">
        <v>43.4</v>
      </c>
      <c r="H362" s="150">
        <v>23.0505</v>
      </c>
      <c r="I362" s="150">
        <v>0</v>
      </c>
      <c r="J362" s="150">
        <v>15.965</v>
      </c>
      <c r="K362" s="150">
        <v>11994.646821275999</v>
      </c>
      <c r="L362" s="150">
        <v>1041.1561965999999</v>
      </c>
      <c r="M362" s="150">
        <v>1243.0309824046001</v>
      </c>
      <c r="N362" s="150">
        <v>0.39440772680505198</v>
      </c>
      <c r="O362" s="150">
        <v>0.144695625105978</v>
      </c>
      <c r="P362" s="150">
        <v>1.37785205013878E-3</v>
      </c>
      <c r="Q362" s="150">
        <v>10046.6529320467</v>
      </c>
      <c r="R362" s="150">
        <v>68.096500000000006</v>
      </c>
      <c r="S362" s="150">
        <v>55077.425910289101</v>
      </c>
      <c r="T362" s="150">
        <v>15.398001365709</v>
      </c>
      <c r="U362" s="150">
        <v>15.289423048174299</v>
      </c>
      <c r="V362" s="150">
        <v>10.875</v>
      </c>
      <c r="W362" s="150">
        <v>95.738500836781597</v>
      </c>
      <c r="X362" s="150">
        <v>0.111510137649332</v>
      </c>
      <c r="Y362" s="150">
        <v>0.187433144208658</v>
      </c>
      <c r="Z362" s="150">
        <v>0.30451218464261998</v>
      </c>
      <c r="AA362" s="150">
        <v>174.75850462608699</v>
      </c>
      <c r="AB362" s="150">
        <v>8.3564754337571294</v>
      </c>
      <c r="AC362" s="150">
        <v>1.48162223160204</v>
      </c>
      <c r="AD362" s="150">
        <v>3.03571308523343</v>
      </c>
      <c r="AE362" s="150">
        <v>1.4770775874522</v>
      </c>
      <c r="AF362" s="150">
        <v>117.85</v>
      </c>
      <c r="AG362" s="150">
        <v>1.4118591495734601E-2</v>
      </c>
      <c r="AH362" s="150">
        <v>5.8235000000000001</v>
      </c>
      <c r="AI362" s="150">
        <v>3.2047265193872598</v>
      </c>
      <c r="AJ362" s="150">
        <v>-24376.7</v>
      </c>
      <c r="AK362" s="150">
        <v>0.45589141016179702</v>
      </c>
      <c r="AL362" s="150">
        <v>12488300.864</v>
      </c>
      <c r="AM362" s="150">
        <v>1041.1561965999999</v>
      </c>
    </row>
    <row r="363" spans="1:39" ht="14.5" x14ac:dyDescent="0.35">
      <c r="A363" t="s">
        <v>537</v>
      </c>
      <c r="B363" s="150">
        <v>460472.3</v>
      </c>
      <c r="C363" s="150">
        <v>0.427306420352144</v>
      </c>
      <c r="D363" s="150">
        <v>377818.85</v>
      </c>
      <c r="E363" s="150">
        <v>2.00484310112908E-3</v>
      </c>
      <c r="F363" s="150">
        <v>0.66765842237834006</v>
      </c>
      <c r="G363" s="150">
        <v>57.421052631578902</v>
      </c>
      <c r="H363" s="150">
        <v>27.630500000000001</v>
      </c>
      <c r="I363" s="150">
        <v>0</v>
      </c>
      <c r="J363" s="150">
        <v>32.6875</v>
      </c>
      <c r="K363" s="150">
        <v>11475.06459156</v>
      </c>
      <c r="L363" s="150">
        <v>1296.3475023000001</v>
      </c>
      <c r="M363" s="150">
        <v>1549.0146051347199</v>
      </c>
      <c r="N363" s="150">
        <v>0.374507322526277</v>
      </c>
      <c r="O363" s="150">
        <v>0.15147523850788999</v>
      </c>
      <c r="P363" s="150">
        <v>4.9082019587426504E-3</v>
      </c>
      <c r="Q363" s="150">
        <v>9603.3125011795892</v>
      </c>
      <c r="R363" s="150">
        <v>88.501499999999993</v>
      </c>
      <c r="S363" s="150">
        <v>55867.676632599498</v>
      </c>
      <c r="T363" s="150">
        <v>14.6579436506726</v>
      </c>
      <c r="U363" s="150">
        <v>14.647746109388001</v>
      </c>
      <c r="V363" s="150">
        <v>12.791</v>
      </c>
      <c r="W363" s="150">
        <v>101.34840921741799</v>
      </c>
      <c r="X363" s="150">
        <v>0.11535179463089899</v>
      </c>
      <c r="Y363" s="150">
        <v>0.17215360602965801</v>
      </c>
      <c r="Z363" s="150">
        <v>0.29259163854468101</v>
      </c>
      <c r="AA363" s="150">
        <v>168.10885940177999</v>
      </c>
      <c r="AB363" s="150">
        <v>7.5618215736885004</v>
      </c>
      <c r="AC363" s="150">
        <v>1.4338639593442799</v>
      </c>
      <c r="AD363" s="150">
        <v>3.1971576625253801</v>
      </c>
      <c r="AE363" s="150">
        <v>1.36666103353923</v>
      </c>
      <c r="AF363" s="150">
        <v>128.1</v>
      </c>
      <c r="AG363" s="150">
        <v>1.6196453361715001E-2</v>
      </c>
      <c r="AH363" s="150">
        <v>6.4260000000000002</v>
      </c>
      <c r="AI363" s="150">
        <v>3.2326892107214502</v>
      </c>
      <c r="AJ363" s="150">
        <v>-24440.660000000102</v>
      </c>
      <c r="AK363" s="150">
        <v>0.46296078365619198</v>
      </c>
      <c r="AL363" s="150">
        <v>14875671.322000001</v>
      </c>
      <c r="AM363" s="150">
        <v>1296.3475023000001</v>
      </c>
    </row>
    <row r="364" spans="1:39" ht="14.5" x14ac:dyDescent="0.35">
      <c r="A364" t="s">
        <v>539</v>
      </c>
      <c r="B364" s="150">
        <v>1020813.10526316</v>
      </c>
      <c r="C364" s="150">
        <v>0.459268354086727</v>
      </c>
      <c r="D364" s="150">
        <v>951264.31578947406</v>
      </c>
      <c r="E364" s="150">
        <v>4.4743869244001496E-3</v>
      </c>
      <c r="F364" s="150">
        <v>0.66240927493702695</v>
      </c>
      <c r="G364" s="150">
        <v>58.631578947368403</v>
      </c>
      <c r="H364" s="150">
        <v>40.296999999999997</v>
      </c>
      <c r="I364" s="150">
        <v>0</v>
      </c>
      <c r="J364" s="150">
        <v>12.205500000000001</v>
      </c>
      <c r="K364" s="150">
        <v>11046.895721103199</v>
      </c>
      <c r="L364" s="150">
        <v>1635.8897634</v>
      </c>
      <c r="M364" s="150">
        <v>1987.7804273815</v>
      </c>
      <c r="N364" s="150">
        <v>0.44446475928110202</v>
      </c>
      <c r="O364" s="150">
        <v>0.15102111873756599</v>
      </c>
      <c r="P364" s="150">
        <v>3.7408031316739001E-3</v>
      </c>
      <c r="Q364" s="150">
        <v>9091.2976999706007</v>
      </c>
      <c r="R364" s="150">
        <v>108.28</v>
      </c>
      <c r="S364" s="150">
        <v>54596.556450868098</v>
      </c>
      <c r="T364" s="150">
        <v>13.3810491318803</v>
      </c>
      <c r="U364" s="150">
        <v>15.107958657185099</v>
      </c>
      <c r="V364" s="150">
        <v>13.3315</v>
      </c>
      <c r="W364" s="150">
        <v>122.708604688145</v>
      </c>
      <c r="X364" s="150">
        <v>0.10969032724415501</v>
      </c>
      <c r="Y364" s="150">
        <v>0.19330292310782601</v>
      </c>
      <c r="Z364" s="150">
        <v>0.30846631503813798</v>
      </c>
      <c r="AA364" s="150">
        <v>163.54891752848499</v>
      </c>
      <c r="AB364" s="150">
        <v>6.8987775389836603</v>
      </c>
      <c r="AC364" s="150">
        <v>1.57804897625847</v>
      </c>
      <c r="AD364" s="150">
        <v>3.2636367156547599</v>
      </c>
      <c r="AE364" s="150">
        <v>1.3573917691961399</v>
      </c>
      <c r="AF364" s="150">
        <v>159.05000000000001</v>
      </c>
      <c r="AG364" s="150">
        <v>1.6205336852631501E-2</v>
      </c>
      <c r="AH364" s="150">
        <v>7.141</v>
      </c>
      <c r="AI364" s="150">
        <v>3.1257625016475301</v>
      </c>
      <c r="AJ364" s="150">
        <v>-17374.073</v>
      </c>
      <c r="AK364" s="150">
        <v>0.48753709589013999</v>
      </c>
      <c r="AL364" s="150">
        <v>18071503.627500001</v>
      </c>
      <c r="AM364" s="150">
        <v>1635.8897634</v>
      </c>
    </row>
    <row r="365" spans="1:39" ht="14.5" x14ac:dyDescent="0.35">
      <c r="A365" t="s">
        <v>540</v>
      </c>
      <c r="B365" s="150">
        <v>244515.9</v>
      </c>
      <c r="C365" s="150">
        <v>0.50820521338987901</v>
      </c>
      <c r="D365" s="150">
        <v>360803.5</v>
      </c>
      <c r="E365" s="150">
        <v>1.0935079370638199E-2</v>
      </c>
      <c r="F365" s="150">
        <v>0.66595858590797596</v>
      </c>
      <c r="G365" s="150">
        <v>31.55</v>
      </c>
      <c r="H365" s="150">
        <v>15.8195</v>
      </c>
      <c r="I365" s="150">
        <v>0</v>
      </c>
      <c r="J365" s="150">
        <v>47.1755</v>
      </c>
      <c r="K365" s="150">
        <v>11533.261434141201</v>
      </c>
      <c r="L365" s="150">
        <v>770.43424800000003</v>
      </c>
      <c r="M365" s="150">
        <v>911.07215051176604</v>
      </c>
      <c r="N365" s="150">
        <v>0.34634227066447898</v>
      </c>
      <c r="O365" s="150">
        <v>0.144955668754227</v>
      </c>
      <c r="P365" s="150">
        <v>5.5345625029898696E-4</v>
      </c>
      <c r="Q365" s="150">
        <v>9752.9263681353696</v>
      </c>
      <c r="R365" s="150">
        <v>53.932000000000002</v>
      </c>
      <c r="S365" s="150">
        <v>54999.575372691499</v>
      </c>
      <c r="T365" s="150">
        <v>14.971630942668501</v>
      </c>
      <c r="U365" s="150">
        <v>14.2852897723059</v>
      </c>
      <c r="V365" s="150">
        <v>7.3064999999999998</v>
      </c>
      <c r="W365" s="150">
        <v>105.445048655307</v>
      </c>
      <c r="X365" s="150">
        <v>0.11498381801358901</v>
      </c>
      <c r="Y365" s="150">
        <v>0.16943107364936899</v>
      </c>
      <c r="Z365" s="150">
        <v>0.29097790294000597</v>
      </c>
      <c r="AA365" s="150">
        <v>178.910530467488</v>
      </c>
      <c r="AB365" s="150">
        <v>6.6741147231403604</v>
      </c>
      <c r="AC365" s="150">
        <v>1.41323252233769</v>
      </c>
      <c r="AD365" s="150">
        <v>2.8926817013787098</v>
      </c>
      <c r="AE365" s="150">
        <v>1.3210740858894601</v>
      </c>
      <c r="AF365" s="150">
        <v>75.95</v>
      </c>
      <c r="AG365" s="150">
        <v>1.9779548710803702E-2</v>
      </c>
      <c r="AH365" s="150">
        <v>5.5019999999999998</v>
      </c>
      <c r="AI365" s="150">
        <v>3.9710938057015102</v>
      </c>
      <c r="AJ365" s="150">
        <v>-33959.216999999902</v>
      </c>
      <c r="AK365" s="150">
        <v>0.45040760499063998</v>
      </c>
      <c r="AL365" s="150">
        <v>8885619.5999999996</v>
      </c>
      <c r="AM365" s="150">
        <v>770.43424800000003</v>
      </c>
    </row>
    <row r="366" spans="1:39" ht="14.5" x14ac:dyDescent="0.35">
      <c r="A366" t="s">
        <v>541</v>
      </c>
      <c r="B366" s="150">
        <v>491070.5</v>
      </c>
      <c r="C366" s="150">
        <v>0.56263045732610295</v>
      </c>
      <c r="D366" s="150">
        <v>552287.35</v>
      </c>
      <c r="E366" s="150">
        <v>2.73257810436209E-3</v>
      </c>
      <c r="F366" s="150">
        <v>0.66948920851011695</v>
      </c>
      <c r="G366" s="150">
        <v>42.947368421052602</v>
      </c>
      <c r="H366" s="150">
        <v>20.327999999999999</v>
      </c>
      <c r="I366" s="150">
        <v>0</v>
      </c>
      <c r="J366" s="150">
        <v>30.590499999999999</v>
      </c>
      <c r="K366" s="150">
        <v>11688.2904191161</v>
      </c>
      <c r="L366" s="150">
        <v>928.46458065000002</v>
      </c>
      <c r="M366" s="150">
        <v>1118.5145040979301</v>
      </c>
      <c r="N366" s="150">
        <v>0.41298791875459401</v>
      </c>
      <c r="O366" s="150">
        <v>0.14766154655465699</v>
      </c>
      <c r="P366" s="150">
        <v>2.85082759769572E-3</v>
      </c>
      <c r="Q366" s="150">
        <v>9702.3003481319902</v>
      </c>
      <c r="R366" s="150">
        <v>63.368499999999997</v>
      </c>
      <c r="S366" s="150">
        <v>54274.798582892101</v>
      </c>
      <c r="T366" s="150">
        <v>14.788104499869799</v>
      </c>
      <c r="U366" s="150">
        <v>14.651831440700001</v>
      </c>
      <c r="V366" s="150">
        <v>10.772</v>
      </c>
      <c r="W366" s="150">
        <v>86.192404442072004</v>
      </c>
      <c r="X366" s="150">
        <v>0.11361199512900801</v>
      </c>
      <c r="Y366" s="150">
        <v>0.17977293765275501</v>
      </c>
      <c r="Z366" s="150">
        <v>0.29824396401529302</v>
      </c>
      <c r="AA366" s="150">
        <v>196.40393807197</v>
      </c>
      <c r="AB366" s="150">
        <v>5.86020976769922</v>
      </c>
      <c r="AC366" s="150">
        <v>1.32611009020362</v>
      </c>
      <c r="AD366" s="150">
        <v>2.6982166866552499</v>
      </c>
      <c r="AE366" s="150">
        <v>1.43110751528661</v>
      </c>
      <c r="AF366" s="150">
        <v>96.85</v>
      </c>
      <c r="AG366" s="150">
        <v>1.5576517530447E-2</v>
      </c>
      <c r="AH366" s="150">
        <v>5.673</v>
      </c>
      <c r="AI366" s="150">
        <v>3.3342718498419601</v>
      </c>
      <c r="AJ366" s="150">
        <v>-22801.954000000002</v>
      </c>
      <c r="AK366" s="150">
        <v>0.50217735668761199</v>
      </c>
      <c r="AL366" s="150">
        <v>10852163.6625</v>
      </c>
      <c r="AM366" s="150">
        <v>928.46458065000002</v>
      </c>
    </row>
    <row r="367" spans="1:39" ht="14.5" x14ac:dyDescent="0.35">
      <c r="A367" t="s">
        <v>542</v>
      </c>
      <c r="B367" s="150">
        <v>614652.25</v>
      </c>
      <c r="C367" s="150">
        <v>0.56145300193783698</v>
      </c>
      <c r="D367" s="150">
        <v>715657.45</v>
      </c>
      <c r="E367" s="150">
        <v>2.63970431758896E-3</v>
      </c>
      <c r="F367" s="150">
        <v>0.65098680317968904</v>
      </c>
      <c r="G367" s="150">
        <v>41.157894736842103</v>
      </c>
      <c r="H367" s="150">
        <v>18.726500000000001</v>
      </c>
      <c r="I367" s="150">
        <v>0</v>
      </c>
      <c r="J367" s="150">
        <v>13.612</v>
      </c>
      <c r="K367" s="150">
        <v>11594.100925180201</v>
      </c>
      <c r="L367" s="150">
        <v>820.43343200000004</v>
      </c>
      <c r="M367" s="150">
        <v>981.23857877188698</v>
      </c>
      <c r="N367" s="150">
        <v>0.41684611208042499</v>
      </c>
      <c r="O367" s="150">
        <v>0.147511888143047</v>
      </c>
      <c r="P367" s="150">
        <v>1.4948216420317701E-3</v>
      </c>
      <c r="Q367" s="150">
        <v>9694.0624011189993</v>
      </c>
      <c r="R367" s="150">
        <v>56.923499999999997</v>
      </c>
      <c r="S367" s="150">
        <v>53333.515999543299</v>
      </c>
      <c r="T367" s="150">
        <v>14.486108549193199</v>
      </c>
      <c r="U367" s="150">
        <v>14.4129126283521</v>
      </c>
      <c r="V367" s="150">
        <v>9.7614999999999998</v>
      </c>
      <c r="W367" s="150">
        <v>84.047885263535306</v>
      </c>
      <c r="X367" s="150">
        <v>0.112514407053295</v>
      </c>
      <c r="Y367" s="150">
        <v>0.182329062028109</v>
      </c>
      <c r="Z367" s="150">
        <v>0.29943642322290898</v>
      </c>
      <c r="AA367" s="150">
        <v>202.46950394873701</v>
      </c>
      <c r="AB367" s="150">
        <v>5.8787944092190401</v>
      </c>
      <c r="AC367" s="150">
        <v>1.3281141935221701</v>
      </c>
      <c r="AD367" s="150">
        <v>2.54992230277327</v>
      </c>
      <c r="AE367" s="150">
        <v>1.4057521265187001</v>
      </c>
      <c r="AF367" s="150">
        <v>91</v>
      </c>
      <c r="AG367" s="150">
        <v>1.09983962149136E-2</v>
      </c>
      <c r="AH367" s="150">
        <v>5.2744999999999997</v>
      </c>
      <c r="AI367" s="150">
        <v>3.5118713005297399</v>
      </c>
      <c r="AJ367" s="150">
        <v>-33781.710500000001</v>
      </c>
      <c r="AK367" s="150">
        <v>0.49571528051637098</v>
      </c>
      <c r="AL367" s="150">
        <v>9512188.0130000003</v>
      </c>
      <c r="AM367" s="150">
        <v>820.43343200000004</v>
      </c>
    </row>
    <row r="368" spans="1:39" ht="14.5" x14ac:dyDescent="0.35">
      <c r="A368" t="s">
        <v>543</v>
      </c>
      <c r="B368" s="150">
        <v>315979.315789474</v>
      </c>
      <c r="C368" s="150">
        <v>0.48433707155203998</v>
      </c>
      <c r="D368" s="150">
        <v>349778.84210526297</v>
      </c>
      <c r="E368" s="150">
        <v>3.2122721556337801E-3</v>
      </c>
      <c r="F368" s="150">
        <v>0.67597096965223802</v>
      </c>
      <c r="G368" s="150">
        <v>36.200000000000003</v>
      </c>
      <c r="H368" s="150">
        <v>21.779</v>
      </c>
      <c r="I368" s="150">
        <v>0</v>
      </c>
      <c r="J368" s="150">
        <v>24.571999999999999</v>
      </c>
      <c r="K368" s="150">
        <v>11991.5004299963</v>
      </c>
      <c r="L368" s="150">
        <v>1062.2768206000001</v>
      </c>
      <c r="M368" s="150">
        <v>1270.86206900198</v>
      </c>
      <c r="N368" s="150">
        <v>0.40576563240506403</v>
      </c>
      <c r="O368" s="150">
        <v>0.14554828313270601</v>
      </c>
      <c r="P368" s="150">
        <v>6.3528257127820099E-4</v>
      </c>
      <c r="Q368" s="150">
        <v>10023.3481364374</v>
      </c>
      <c r="R368" s="150">
        <v>72.427000000000007</v>
      </c>
      <c r="S368" s="150">
        <v>53779.668466179799</v>
      </c>
      <c r="T368" s="150">
        <v>14.4165849752164</v>
      </c>
      <c r="U368" s="150">
        <v>14.6668620901045</v>
      </c>
      <c r="V368" s="150">
        <v>11.704499999999999</v>
      </c>
      <c r="W368" s="150">
        <v>90.757983732752393</v>
      </c>
      <c r="X368" s="150">
        <v>0.110157822143694</v>
      </c>
      <c r="Y368" s="150">
        <v>0.1876293463165</v>
      </c>
      <c r="Z368" s="150">
        <v>0.30322501496280602</v>
      </c>
      <c r="AA368" s="150">
        <v>168.40746830845401</v>
      </c>
      <c r="AB368" s="150">
        <v>8.8899347747160604</v>
      </c>
      <c r="AC368" s="150">
        <v>1.49686798455074</v>
      </c>
      <c r="AD368" s="150">
        <v>3.2228572011513998</v>
      </c>
      <c r="AE368" s="150">
        <v>1.4488137548959801</v>
      </c>
      <c r="AF368" s="150">
        <v>116.15</v>
      </c>
      <c r="AG368" s="150">
        <v>7.3176590218595504E-3</v>
      </c>
      <c r="AH368" s="150">
        <v>6.0004999999999997</v>
      </c>
      <c r="AI368" s="150">
        <v>3.32947043796888</v>
      </c>
      <c r="AJ368" s="150">
        <v>-29907.743999999901</v>
      </c>
      <c r="AK368" s="150">
        <v>0.434906254541438</v>
      </c>
      <c r="AL368" s="150">
        <v>12738292.950999999</v>
      </c>
      <c r="AM368" s="150">
        <v>1062.2768206000001</v>
      </c>
    </row>
    <row r="369" spans="1:39" ht="14.5" x14ac:dyDescent="0.35">
      <c r="A369" t="s">
        <v>544</v>
      </c>
      <c r="B369" s="150">
        <v>501739.15789473703</v>
      </c>
      <c r="C369" s="150">
        <v>0.463904647342613</v>
      </c>
      <c r="D369" s="150">
        <v>522866</v>
      </c>
      <c r="E369" s="150">
        <v>4.05195919623295E-3</v>
      </c>
      <c r="F369" s="150">
        <v>0.65474004067670899</v>
      </c>
      <c r="G369" s="150">
        <v>28.411764705882401</v>
      </c>
      <c r="H369" s="150">
        <v>23.351500000000001</v>
      </c>
      <c r="I369" s="150">
        <v>0</v>
      </c>
      <c r="J369" s="150">
        <v>-15.972</v>
      </c>
      <c r="K369" s="150">
        <v>12622.773857799401</v>
      </c>
      <c r="L369" s="150">
        <v>1170.2937229500001</v>
      </c>
      <c r="M369" s="150">
        <v>1500.004333679</v>
      </c>
      <c r="N369" s="150">
        <v>0.65757720413140996</v>
      </c>
      <c r="O369" s="150">
        <v>0.16778276418935301</v>
      </c>
      <c r="P369" s="150">
        <v>4.41169844693817E-4</v>
      </c>
      <c r="Q369" s="150">
        <v>9848.2068886883808</v>
      </c>
      <c r="R369" s="150">
        <v>83.470500000000001</v>
      </c>
      <c r="S369" s="150">
        <v>54315.897862119004</v>
      </c>
      <c r="T369" s="150">
        <v>14.3775345780845</v>
      </c>
      <c r="U369" s="150">
        <v>14.020447019605699</v>
      </c>
      <c r="V369" s="150">
        <v>10.6595</v>
      </c>
      <c r="W369" s="150">
        <v>109.788800877152</v>
      </c>
      <c r="X369" s="150">
        <v>0.109143462045036</v>
      </c>
      <c r="Y369" s="150">
        <v>0.207333891696276</v>
      </c>
      <c r="Z369" s="150">
        <v>0.32119281950800799</v>
      </c>
      <c r="AA369" s="150">
        <v>192.77340002415701</v>
      </c>
      <c r="AB369" s="150">
        <v>7.2030843434108398</v>
      </c>
      <c r="AC369" s="150">
        <v>1.61421795511111</v>
      </c>
      <c r="AD369" s="150">
        <v>3.2669035733361702</v>
      </c>
      <c r="AE369" s="150">
        <v>1.3184512689191801</v>
      </c>
      <c r="AF369" s="150">
        <v>157.44999999999999</v>
      </c>
      <c r="AG369" s="150">
        <v>6.13692400049727E-3</v>
      </c>
      <c r="AH369" s="150">
        <v>5.4020000000000001</v>
      </c>
      <c r="AI369" s="150">
        <v>3.04134127155397</v>
      </c>
      <c r="AJ369" s="150">
        <v>-41368.470500000098</v>
      </c>
      <c r="AK369" s="150">
        <v>0.55674176158656996</v>
      </c>
      <c r="AL369" s="150">
        <v>14772353.012</v>
      </c>
      <c r="AM369" s="150">
        <v>1170.2937229500001</v>
      </c>
    </row>
    <row r="370" spans="1:39" ht="14.5" x14ac:dyDescent="0.35">
      <c r="A370" t="s">
        <v>545</v>
      </c>
      <c r="B370" s="150">
        <v>764259.94736842101</v>
      </c>
      <c r="C370" s="150">
        <v>0.45409338802888</v>
      </c>
      <c r="D370" s="150">
        <v>795781</v>
      </c>
      <c r="E370" s="150">
        <v>3.99879478555412E-3</v>
      </c>
      <c r="F370" s="150">
        <v>0.67667668972192496</v>
      </c>
      <c r="G370" s="150">
        <v>53.210526315789501</v>
      </c>
      <c r="H370" s="150">
        <v>40.222000000000001</v>
      </c>
      <c r="I370" s="150">
        <v>0</v>
      </c>
      <c r="J370" s="150">
        <v>-3.9934999999999801</v>
      </c>
      <c r="K370" s="150">
        <v>11277.843919827001</v>
      </c>
      <c r="L370" s="150">
        <v>1660.0669589500001</v>
      </c>
      <c r="M370" s="150">
        <v>2026.0321126397</v>
      </c>
      <c r="N370" s="150">
        <v>0.47998725714292101</v>
      </c>
      <c r="O370" s="150">
        <v>0.152199290629704</v>
      </c>
      <c r="P370" s="150">
        <v>1.7015411244535701E-3</v>
      </c>
      <c r="Q370" s="150">
        <v>9240.7104224559098</v>
      </c>
      <c r="R370" s="150">
        <v>108.5005</v>
      </c>
      <c r="S370" s="150">
        <v>55706.432892014302</v>
      </c>
      <c r="T370" s="150">
        <v>13.8298901848379</v>
      </c>
      <c r="U370" s="150">
        <v>15.3000857963788</v>
      </c>
      <c r="V370" s="150">
        <v>13.7095</v>
      </c>
      <c r="W370" s="150">
        <v>121.08880403734599</v>
      </c>
      <c r="X370" s="150">
        <v>0.109201637211258</v>
      </c>
      <c r="Y370" s="150">
        <v>0.19535357161453101</v>
      </c>
      <c r="Z370" s="150">
        <v>0.31007904583214002</v>
      </c>
      <c r="AA370" s="150">
        <v>173.76329216410099</v>
      </c>
      <c r="AB370" s="150">
        <v>6.6912298069013003</v>
      </c>
      <c r="AC370" s="150">
        <v>1.4932350402328001</v>
      </c>
      <c r="AD370" s="150">
        <v>3.1498016336480701</v>
      </c>
      <c r="AE370" s="150">
        <v>1.43142194925418</v>
      </c>
      <c r="AF370" s="150">
        <v>162.05000000000001</v>
      </c>
      <c r="AG370" s="150">
        <v>1.5990437813651299E-2</v>
      </c>
      <c r="AH370" s="150">
        <v>7.69</v>
      </c>
      <c r="AI370" s="150">
        <v>3.05215735312132</v>
      </c>
      <c r="AJ370" s="150">
        <v>-13193.507</v>
      </c>
      <c r="AK370" s="150">
        <v>0.494608730499913</v>
      </c>
      <c r="AL370" s="150">
        <v>18721976.059500001</v>
      </c>
      <c r="AM370" s="150">
        <v>1660.0669589500001</v>
      </c>
    </row>
    <row r="371" spans="1:39" ht="14.5" x14ac:dyDescent="0.35">
      <c r="A371" t="s">
        <v>546</v>
      </c>
      <c r="B371" s="150">
        <v>665679.47368421103</v>
      </c>
      <c r="C371" s="150">
        <v>0.44879551493255898</v>
      </c>
      <c r="D371" s="150">
        <v>642107.73684210505</v>
      </c>
      <c r="E371" s="150">
        <v>2.9500946629244101E-3</v>
      </c>
      <c r="F371" s="150">
        <v>0.66866360531023605</v>
      </c>
      <c r="G371" s="150">
        <v>47.052631578947398</v>
      </c>
      <c r="H371" s="150">
        <v>35.316000000000003</v>
      </c>
      <c r="I371" s="150">
        <v>0</v>
      </c>
      <c r="J371" s="150">
        <v>18.765499999999999</v>
      </c>
      <c r="K371" s="150">
        <v>12135.7823882711</v>
      </c>
      <c r="L371" s="150">
        <v>1381.1204972</v>
      </c>
      <c r="M371" s="150">
        <v>1683.9229345833301</v>
      </c>
      <c r="N371" s="150">
        <v>0.43939297384283299</v>
      </c>
      <c r="O371" s="150">
        <v>0.15926128031256601</v>
      </c>
      <c r="P371" s="150">
        <v>1.23436275361651E-3</v>
      </c>
      <c r="Q371" s="150">
        <v>9953.5302131551198</v>
      </c>
      <c r="R371" s="150">
        <v>94.278499999999994</v>
      </c>
      <c r="S371" s="150">
        <v>55289.881966726301</v>
      </c>
      <c r="T371" s="150">
        <v>14.3866310982886</v>
      </c>
      <c r="U371" s="150">
        <v>14.649368596233501</v>
      </c>
      <c r="V371" s="150">
        <v>12.462999999999999</v>
      </c>
      <c r="W371" s="150">
        <v>110.817660049747</v>
      </c>
      <c r="X371" s="150">
        <v>0.11051953274729601</v>
      </c>
      <c r="Y371" s="150">
        <v>0.19197795060158401</v>
      </c>
      <c r="Z371" s="150">
        <v>0.30753513805620603</v>
      </c>
      <c r="AA371" s="150">
        <v>188.174131458397</v>
      </c>
      <c r="AB371" s="150">
        <v>6.8106009073414002</v>
      </c>
      <c r="AC371" s="150">
        <v>1.5515215427689599</v>
      </c>
      <c r="AD371" s="150">
        <v>3.0924901021062099</v>
      </c>
      <c r="AE371" s="150">
        <v>1.39677147585616</v>
      </c>
      <c r="AF371" s="150">
        <v>160.15</v>
      </c>
      <c r="AG371" s="150">
        <v>1.53623342770371E-2</v>
      </c>
      <c r="AH371" s="150">
        <v>6.4915000000000003</v>
      </c>
      <c r="AI371" s="150">
        <v>3.3229630680556599</v>
      </c>
      <c r="AJ371" s="150">
        <v>-44035.629500000003</v>
      </c>
      <c r="AK371" s="150">
        <v>0.47737708557250003</v>
      </c>
      <c r="AL371" s="150">
        <v>16760977.806</v>
      </c>
      <c r="AM371" s="150">
        <v>1381.1204972</v>
      </c>
    </row>
    <row r="372" spans="1:39" ht="14.5" x14ac:dyDescent="0.35">
      <c r="A372" t="s">
        <v>547</v>
      </c>
      <c r="B372" s="150">
        <v>142908.14285714299</v>
      </c>
      <c r="C372" s="150">
        <v>0.35041024656863801</v>
      </c>
      <c r="D372" s="150">
        <v>182666.095238095</v>
      </c>
      <c r="E372" s="150">
        <v>7.46035820993457E-3</v>
      </c>
      <c r="F372" s="150">
        <v>0.74491087617031004</v>
      </c>
      <c r="G372" s="150">
        <v>52.8333333333333</v>
      </c>
      <c r="H372" s="150">
        <v>58.156190476190503</v>
      </c>
      <c r="I372" s="150">
        <v>0</v>
      </c>
      <c r="J372" s="150">
        <v>49.409047619047598</v>
      </c>
      <c r="K372" s="150">
        <v>10780.135679183501</v>
      </c>
      <c r="L372" s="150">
        <v>2268.82115580952</v>
      </c>
      <c r="M372" s="150">
        <v>2761.9365848759198</v>
      </c>
      <c r="N372" s="150">
        <v>0.42291193374868602</v>
      </c>
      <c r="O372" s="150">
        <v>0.15207542747887901</v>
      </c>
      <c r="P372" s="150">
        <v>1.21164141525718E-2</v>
      </c>
      <c r="Q372" s="150">
        <v>8855.4530995965597</v>
      </c>
      <c r="R372" s="150">
        <v>139.70666666666699</v>
      </c>
      <c r="S372" s="150">
        <v>60503.862528290498</v>
      </c>
      <c r="T372" s="150">
        <v>14.394786355084101</v>
      </c>
      <c r="U372" s="150">
        <v>16.2398918386824</v>
      </c>
      <c r="V372" s="150">
        <v>16.2695238095238</v>
      </c>
      <c r="W372" s="150">
        <v>139.452216449101</v>
      </c>
      <c r="X372" s="150">
        <v>0.115873971553358</v>
      </c>
      <c r="Y372" s="150">
        <v>0.15877516198143801</v>
      </c>
      <c r="Z372" s="150">
        <v>0.28311793561002901</v>
      </c>
      <c r="AA372" s="150">
        <v>160.764712554982</v>
      </c>
      <c r="AB372" s="150">
        <v>5.9623416322940104</v>
      </c>
      <c r="AC372" s="150">
        <v>1.31538319385394</v>
      </c>
      <c r="AD372" s="150">
        <v>3.0055466681741301</v>
      </c>
      <c r="AE372" s="150">
        <v>1.1270063561983501</v>
      </c>
      <c r="AF372" s="150">
        <v>57.619047619047599</v>
      </c>
      <c r="AG372" s="150">
        <v>1.72892381103599E-2</v>
      </c>
      <c r="AH372" s="150">
        <v>21.04</v>
      </c>
      <c r="AI372" s="150">
        <v>3.2495093965667698</v>
      </c>
      <c r="AJ372" s="150">
        <v>-5215.5952380952704</v>
      </c>
      <c r="AK372" s="150">
        <v>0.45670630229345099</v>
      </c>
      <c r="AL372" s="150">
        <v>24458199.891428601</v>
      </c>
      <c r="AM372" s="150">
        <v>2268.82115580952</v>
      </c>
    </row>
    <row r="373" spans="1:39" ht="14.5" x14ac:dyDescent="0.35">
      <c r="A373" t="s">
        <v>548</v>
      </c>
      <c r="B373" s="150">
        <v>220121.19047619001</v>
      </c>
      <c r="C373" s="150">
        <v>0.44252066328549799</v>
      </c>
      <c r="D373" s="150">
        <v>184607.61904761899</v>
      </c>
      <c r="E373" s="150">
        <v>2.09416939110769E-3</v>
      </c>
      <c r="F373" s="150">
        <v>0.71212434178857498</v>
      </c>
      <c r="G373" s="150">
        <v>55.65</v>
      </c>
      <c r="H373" s="150">
        <v>24.850999999999999</v>
      </c>
      <c r="I373" s="150">
        <v>0</v>
      </c>
      <c r="J373" s="150">
        <v>80.469047619047601</v>
      </c>
      <c r="K373" s="150">
        <v>10945.344294963599</v>
      </c>
      <c r="L373" s="150">
        <v>1151.1417632381001</v>
      </c>
      <c r="M373" s="150">
        <v>1322.97794399742</v>
      </c>
      <c r="N373" s="150">
        <v>0.22765389421135299</v>
      </c>
      <c r="O373" s="150">
        <v>0.121750499869797</v>
      </c>
      <c r="P373" s="150">
        <v>6.5469229501081303E-3</v>
      </c>
      <c r="Q373" s="150">
        <v>9523.6984018661296</v>
      </c>
      <c r="R373" s="150">
        <v>73.356666666666698</v>
      </c>
      <c r="S373" s="150">
        <v>58211.573298106501</v>
      </c>
      <c r="T373" s="150">
        <v>15.1231101792287</v>
      </c>
      <c r="U373" s="150">
        <v>15.6923946458594</v>
      </c>
      <c r="V373" s="150">
        <v>10.035714285714301</v>
      </c>
      <c r="W373" s="150">
        <v>114.704517333333</v>
      </c>
      <c r="X373" s="150">
        <v>0.11652232591699201</v>
      </c>
      <c r="Y373" s="150">
        <v>0.15161700789611701</v>
      </c>
      <c r="Z373" s="150">
        <v>0.27612159971241401</v>
      </c>
      <c r="AA373" s="150">
        <v>161.57490327205599</v>
      </c>
      <c r="AB373" s="150">
        <v>6.3816055447286502</v>
      </c>
      <c r="AC373" s="150">
        <v>1.4780645371063501</v>
      </c>
      <c r="AD373" s="150">
        <v>2.61227387588238</v>
      </c>
      <c r="AE373" s="150">
        <v>1.14925122038594</v>
      </c>
      <c r="AF373" s="150">
        <v>79.238095238095198</v>
      </c>
      <c r="AG373" s="150">
        <v>3.44752619050454E-2</v>
      </c>
      <c r="AH373" s="150">
        <v>9.1185714285714301</v>
      </c>
      <c r="AI373" s="150">
        <v>3.96106834087594</v>
      </c>
      <c r="AJ373" s="150">
        <v>10524.6328571429</v>
      </c>
      <c r="AK373" s="150">
        <v>0.40043059479985199</v>
      </c>
      <c r="AL373" s="150">
        <v>12599642.9309524</v>
      </c>
      <c r="AM373" s="150">
        <v>1151.1417632381001</v>
      </c>
    </row>
    <row r="374" spans="1:39" ht="14.5" x14ac:dyDescent="0.35">
      <c r="A374" t="s">
        <v>549</v>
      </c>
      <c r="B374" s="150">
        <v>477486.15</v>
      </c>
      <c r="C374" s="150">
        <v>0.55093500868964596</v>
      </c>
      <c r="D374" s="150">
        <v>524306.15</v>
      </c>
      <c r="E374" s="150">
        <v>2.5757768798677799E-3</v>
      </c>
      <c r="F374" s="150">
        <v>0.67038549431153804</v>
      </c>
      <c r="G374" s="150">
        <v>27.947368421052602</v>
      </c>
      <c r="H374" s="150">
        <v>19.968499999999999</v>
      </c>
      <c r="I374" s="150">
        <v>0</v>
      </c>
      <c r="J374" s="150">
        <v>15.507</v>
      </c>
      <c r="K374" s="150">
        <v>12075.846419671199</v>
      </c>
      <c r="L374" s="150">
        <v>773.16933289999997</v>
      </c>
      <c r="M374" s="150">
        <v>932.94624292225103</v>
      </c>
      <c r="N374" s="150">
        <v>0.43269792303475901</v>
      </c>
      <c r="O374" s="150">
        <v>0.14985211805469401</v>
      </c>
      <c r="P374" s="150">
        <v>2.0884509787053901E-3</v>
      </c>
      <c r="Q374" s="150">
        <v>10007.7300180286</v>
      </c>
      <c r="R374" s="150">
        <v>55.660499999999999</v>
      </c>
      <c r="S374" s="150">
        <v>54252.684677643898</v>
      </c>
      <c r="T374" s="150">
        <v>14.9818991924255</v>
      </c>
      <c r="U374" s="150">
        <v>13.890808255405499</v>
      </c>
      <c r="V374" s="150">
        <v>8.9725000000000001</v>
      </c>
      <c r="W374" s="150">
        <v>86.171003945388705</v>
      </c>
      <c r="X374" s="150">
        <v>0.115901975694004</v>
      </c>
      <c r="Y374" s="150">
        <v>0.18531283966659501</v>
      </c>
      <c r="Z374" s="150">
        <v>0.305757942948023</v>
      </c>
      <c r="AA374" s="150">
        <v>189.33303969899299</v>
      </c>
      <c r="AB374" s="150">
        <v>6.3408930604939702</v>
      </c>
      <c r="AC374" s="150">
        <v>1.48728838041759</v>
      </c>
      <c r="AD374" s="150">
        <v>2.7886538307835802</v>
      </c>
      <c r="AE374" s="150">
        <v>1.3877456659964</v>
      </c>
      <c r="AF374" s="150">
        <v>94.8</v>
      </c>
      <c r="AG374" s="150">
        <v>1.6449237739504699E-2</v>
      </c>
      <c r="AH374" s="150">
        <v>4.8</v>
      </c>
      <c r="AI374" s="150">
        <v>3.52857429469808</v>
      </c>
      <c r="AJ374" s="150">
        <v>-31324.533500000001</v>
      </c>
      <c r="AK374" s="150">
        <v>0.52819139548271299</v>
      </c>
      <c r="AL374" s="150">
        <v>9336674.1205000002</v>
      </c>
      <c r="AM374" s="150">
        <v>773.16933289999997</v>
      </c>
    </row>
    <row r="375" spans="1:39" ht="14.5" x14ac:dyDescent="0.35">
      <c r="A375" t="s">
        <v>550</v>
      </c>
      <c r="B375" s="150">
        <v>272318.95238095202</v>
      </c>
      <c r="C375" s="150">
        <v>0.350445683310183</v>
      </c>
      <c r="D375" s="150">
        <v>260019.61904761899</v>
      </c>
      <c r="E375" s="150">
        <v>3.4960567284590799E-3</v>
      </c>
      <c r="F375" s="150">
        <v>0.70413480437900899</v>
      </c>
      <c r="G375" s="150">
        <v>34.526315789473699</v>
      </c>
      <c r="H375" s="150">
        <v>20.8468181818182</v>
      </c>
      <c r="I375" s="150">
        <v>0</v>
      </c>
      <c r="J375" s="150">
        <v>64.431818181818201</v>
      </c>
      <c r="K375" s="150">
        <v>11053.3763174142</v>
      </c>
      <c r="L375" s="150">
        <v>1094.0151526818199</v>
      </c>
      <c r="M375" s="150">
        <v>1295.8277445158999</v>
      </c>
      <c r="N375" s="150">
        <v>0.339914552369318</v>
      </c>
      <c r="O375" s="150">
        <v>0.14058583112215101</v>
      </c>
      <c r="P375" s="150">
        <v>3.5547847756565599E-3</v>
      </c>
      <c r="Q375" s="150">
        <v>9331.9202577060605</v>
      </c>
      <c r="R375" s="150">
        <v>69.719090909090895</v>
      </c>
      <c r="S375" s="150">
        <v>56339.737537651097</v>
      </c>
      <c r="T375" s="150">
        <v>15.118462401064001</v>
      </c>
      <c r="U375" s="150">
        <v>15.691758719406399</v>
      </c>
      <c r="V375" s="150">
        <v>9.1818181818181799</v>
      </c>
      <c r="W375" s="150">
        <v>119.150165143564</v>
      </c>
      <c r="X375" s="150">
        <v>0.119350168956876</v>
      </c>
      <c r="Y375" s="150">
        <v>0.16785864085875701</v>
      </c>
      <c r="Z375" s="150">
        <v>0.29404076441124999</v>
      </c>
      <c r="AA375" s="150">
        <v>174.84314087025899</v>
      </c>
      <c r="AB375" s="150">
        <v>6.6308217275722097</v>
      </c>
      <c r="AC375" s="150">
        <v>1.57331075430893</v>
      </c>
      <c r="AD375" s="150">
        <v>3.1405455656277299</v>
      </c>
      <c r="AE375" s="150">
        <v>1.1593498284033801</v>
      </c>
      <c r="AF375" s="150">
        <v>66.863636363636402</v>
      </c>
      <c r="AG375" s="150">
        <v>3.2578883957590801E-2</v>
      </c>
      <c r="AH375" s="150">
        <v>8.79590909090909</v>
      </c>
      <c r="AI375" s="150">
        <v>3.6981959085604799</v>
      </c>
      <c r="AJ375" s="150">
        <v>-5088.6831818181699</v>
      </c>
      <c r="AK375" s="150">
        <v>0.42522863098941499</v>
      </c>
      <c r="AL375" s="150">
        <v>12092561.179545499</v>
      </c>
      <c r="AM375" s="150">
        <v>1094.0151526818199</v>
      </c>
    </row>
    <row r="376" spans="1:39" ht="14.5" x14ac:dyDescent="0.35">
      <c r="A376" t="s">
        <v>551</v>
      </c>
      <c r="B376" s="150">
        <v>-12909.75</v>
      </c>
      <c r="C376" s="150">
        <v>0.36181132020125101</v>
      </c>
      <c r="D376" s="150">
        <v>98303.6</v>
      </c>
      <c r="E376" s="150">
        <v>6.2109404883480901E-3</v>
      </c>
      <c r="F376" s="150">
        <v>0.70547970876466504</v>
      </c>
      <c r="G376" s="150">
        <v>47.8</v>
      </c>
      <c r="H376" s="150">
        <v>25.013000000000002</v>
      </c>
      <c r="I376" s="150">
        <v>0</v>
      </c>
      <c r="J376" s="150">
        <v>51.862499999999997</v>
      </c>
      <c r="K376" s="150">
        <v>11209.7231130204</v>
      </c>
      <c r="L376" s="150">
        <v>1227.5064719500001</v>
      </c>
      <c r="M376" s="150">
        <v>1459.36388221072</v>
      </c>
      <c r="N376" s="150">
        <v>0.36813621005364999</v>
      </c>
      <c r="O376" s="150">
        <v>0.13901476794572101</v>
      </c>
      <c r="P376" s="150">
        <v>7.6081867700168097E-4</v>
      </c>
      <c r="Q376" s="150">
        <v>9428.7708759487796</v>
      </c>
      <c r="R376" s="150">
        <v>80.211500000000001</v>
      </c>
      <c r="S376" s="150">
        <v>56451.386496948697</v>
      </c>
      <c r="T376" s="150">
        <v>15.5682165275553</v>
      </c>
      <c r="U376" s="150">
        <v>15.303372608042499</v>
      </c>
      <c r="V376" s="150">
        <v>10.890499999999999</v>
      </c>
      <c r="W376" s="150">
        <v>112.71350920067999</v>
      </c>
      <c r="X376" s="150">
        <v>0.11503862624665399</v>
      </c>
      <c r="Y376" s="150">
        <v>0.17908296670194601</v>
      </c>
      <c r="Z376" s="150">
        <v>0.29945619564564602</v>
      </c>
      <c r="AA376" s="150">
        <v>182.19826543538599</v>
      </c>
      <c r="AB376" s="150">
        <v>6.8800116812218102</v>
      </c>
      <c r="AC376" s="150">
        <v>1.3661620535342001</v>
      </c>
      <c r="AD376" s="150">
        <v>2.9993799205050902</v>
      </c>
      <c r="AE376" s="150">
        <v>1.3384821334597099</v>
      </c>
      <c r="AF376" s="150">
        <v>97.45</v>
      </c>
      <c r="AG376" s="150">
        <v>1.8241342432245799E-2</v>
      </c>
      <c r="AH376" s="150">
        <v>7.0540000000000003</v>
      </c>
      <c r="AI376" s="150">
        <v>3.5108573748231402</v>
      </c>
      <c r="AJ376" s="150">
        <v>-19869.293499999902</v>
      </c>
      <c r="AK376" s="150">
        <v>0.46707040455245602</v>
      </c>
      <c r="AL376" s="150">
        <v>13760007.67</v>
      </c>
      <c r="AM376" s="150">
        <v>1227.5064719500001</v>
      </c>
    </row>
    <row r="377" spans="1:39" ht="14.5" x14ac:dyDescent="0.35">
      <c r="A377" t="s">
        <v>552</v>
      </c>
      <c r="B377" s="150">
        <v>307948.55</v>
      </c>
      <c r="C377" s="150">
        <v>0.46209249724464702</v>
      </c>
      <c r="D377" s="150">
        <v>335900.9</v>
      </c>
      <c r="E377" s="150">
        <v>3.6172621162279201E-3</v>
      </c>
      <c r="F377" s="150">
        <v>0.753746704812708</v>
      </c>
      <c r="G377" s="150">
        <v>49.684210526315802</v>
      </c>
      <c r="H377" s="150">
        <v>27.751000000000001</v>
      </c>
      <c r="I377" s="150">
        <v>0</v>
      </c>
      <c r="J377" s="150">
        <v>39.727499999999999</v>
      </c>
      <c r="K377" s="150">
        <v>11467.439028110601</v>
      </c>
      <c r="L377" s="150">
        <v>1769.61570345</v>
      </c>
      <c r="M377" s="150">
        <v>2014.70348840823</v>
      </c>
      <c r="N377" s="150">
        <v>0.15209110408846699</v>
      </c>
      <c r="O377" s="150">
        <v>0.10715168910986</v>
      </c>
      <c r="P377" s="150">
        <v>6.7546634428573404E-3</v>
      </c>
      <c r="Q377" s="150">
        <v>10072.4301611911</v>
      </c>
      <c r="R377" s="150">
        <v>110.3165</v>
      </c>
      <c r="S377" s="150">
        <v>64940.438098561899</v>
      </c>
      <c r="T377" s="150">
        <v>15.137808034156301</v>
      </c>
      <c r="U377" s="150">
        <v>16.041260404835199</v>
      </c>
      <c r="V377" s="150">
        <v>11.516999999999999</v>
      </c>
      <c r="W377" s="150">
        <v>153.65248792654299</v>
      </c>
      <c r="X377" s="150">
        <v>0.117382963757444</v>
      </c>
      <c r="Y377" s="150">
        <v>0.14993836417158299</v>
      </c>
      <c r="Z377" s="150">
        <v>0.27802906660042798</v>
      </c>
      <c r="AA377" s="150">
        <v>184.60694565667899</v>
      </c>
      <c r="AB377" s="150">
        <v>5.9371315403738798</v>
      </c>
      <c r="AC377" s="150">
        <v>1.20409431946868</v>
      </c>
      <c r="AD377" s="150">
        <v>2.8043691314540502</v>
      </c>
      <c r="AE377" s="150">
        <v>0.94821605884689797</v>
      </c>
      <c r="AF377" s="150">
        <v>38.450000000000003</v>
      </c>
      <c r="AG377" s="150">
        <v>7.3758069790233097E-2</v>
      </c>
      <c r="AH377" s="150">
        <v>26.832999999999998</v>
      </c>
      <c r="AI377" s="150">
        <v>4.7463418879828199</v>
      </c>
      <c r="AJ377" s="150">
        <v>-10320.247499999899</v>
      </c>
      <c r="AK377" s="150">
        <v>0.339868518059667</v>
      </c>
      <c r="AL377" s="150">
        <v>20292960.182500001</v>
      </c>
      <c r="AM377" s="150">
        <v>1769.61570345</v>
      </c>
    </row>
    <row r="378" spans="1:39" ht="14.5" x14ac:dyDescent="0.35">
      <c r="A378" t="s">
        <v>553</v>
      </c>
      <c r="B378" s="150">
        <v>398243.35</v>
      </c>
      <c r="C378" s="150">
        <v>0.34057017742764001</v>
      </c>
      <c r="D378" s="150">
        <v>401464.9</v>
      </c>
      <c r="E378" s="150">
        <v>5.2751326412837597E-3</v>
      </c>
      <c r="F378" s="150">
        <v>0.74268143110111295</v>
      </c>
      <c r="G378" s="150">
        <v>43.6666666666667</v>
      </c>
      <c r="H378" s="150">
        <v>61.619</v>
      </c>
      <c r="I378" s="150">
        <v>0</v>
      </c>
      <c r="J378" s="150">
        <v>53.791499999999999</v>
      </c>
      <c r="K378" s="150">
        <v>10702.5758138861</v>
      </c>
      <c r="L378" s="150">
        <v>2513.0298290999999</v>
      </c>
      <c r="M378" s="150">
        <v>3046.24374874763</v>
      </c>
      <c r="N378" s="150">
        <v>0.41993141254432997</v>
      </c>
      <c r="O378" s="150">
        <v>0.147439995184099</v>
      </c>
      <c r="P378" s="150">
        <v>1.7737117695082599E-2</v>
      </c>
      <c r="Q378" s="150">
        <v>8829.1990027250504</v>
      </c>
      <c r="R378" s="150">
        <v>153.94800000000001</v>
      </c>
      <c r="S378" s="150">
        <v>60108.729061111502</v>
      </c>
      <c r="T378" s="150">
        <v>14.1593265258399</v>
      </c>
      <c r="U378" s="150">
        <v>16.323887475641101</v>
      </c>
      <c r="V378" s="150">
        <v>17.361999999999998</v>
      </c>
      <c r="W378" s="150">
        <v>144.743107309066</v>
      </c>
      <c r="X378" s="150">
        <v>0.113587309863616</v>
      </c>
      <c r="Y378" s="150">
        <v>0.16763491873918801</v>
      </c>
      <c r="Z378" s="150">
        <v>0.28938470524832299</v>
      </c>
      <c r="AA378" s="150">
        <v>162.500876540033</v>
      </c>
      <c r="AB378" s="150">
        <v>5.9884725232329403</v>
      </c>
      <c r="AC378" s="150">
        <v>1.29638808035516</v>
      </c>
      <c r="AD378" s="150">
        <v>2.9444641563015699</v>
      </c>
      <c r="AE378" s="150">
        <v>1.2387711232283001</v>
      </c>
      <c r="AF378" s="150">
        <v>55.8</v>
      </c>
      <c r="AG378" s="150">
        <v>2.8926659907448599E-2</v>
      </c>
      <c r="AH378" s="150">
        <v>23.671500000000002</v>
      </c>
      <c r="AI378" s="150">
        <v>3.2604509994997199</v>
      </c>
      <c r="AJ378" s="150">
        <v>5706.6539999999804</v>
      </c>
      <c r="AK378" s="150">
        <v>0.45657337080273203</v>
      </c>
      <c r="AL378" s="150">
        <v>26895892.2685</v>
      </c>
      <c r="AM378" s="150">
        <v>2513.0298290999999</v>
      </c>
    </row>
    <row r="379" spans="1:39" ht="14.5" x14ac:dyDescent="0.35">
      <c r="A379" t="s">
        <v>554</v>
      </c>
      <c r="B379" s="150">
        <v>965594.75</v>
      </c>
      <c r="C379" s="150">
        <v>0.41373664057127701</v>
      </c>
      <c r="D379" s="150">
        <v>858740.7</v>
      </c>
      <c r="E379" s="150">
        <v>2.0048881082114101E-3</v>
      </c>
      <c r="F379" s="150">
        <v>0.77057613389603596</v>
      </c>
      <c r="G379" s="150">
        <v>115.888888888889</v>
      </c>
      <c r="H379" s="150">
        <v>81.326999999999998</v>
      </c>
      <c r="I379" s="150">
        <v>0</v>
      </c>
      <c r="J379" s="150">
        <v>-42.073</v>
      </c>
      <c r="K379" s="150">
        <v>10711.641637574299</v>
      </c>
      <c r="L379" s="150">
        <v>4209.6990476999999</v>
      </c>
      <c r="M379" s="150">
        <v>4991.95072816632</v>
      </c>
      <c r="N379" s="150">
        <v>0.247859795837443</v>
      </c>
      <c r="O379" s="150">
        <v>0.13418971770883201</v>
      </c>
      <c r="P379" s="150">
        <v>1.9471860784153999E-2</v>
      </c>
      <c r="Q379" s="150">
        <v>9033.0994948669795</v>
      </c>
      <c r="R379" s="150">
        <v>244.20849999999999</v>
      </c>
      <c r="S379" s="150">
        <v>65171.142740731797</v>
      </c>
      <c r="T379" s="150">
        <v>13.8623348491146</v>
      </c>
      <c r="U379" s="150">
        <v>17.238134822088501</v>
      </c>
      <c r="V379" s="150">
        <v>25.378499999999999</v>
      </c>
      <c r="W379" s="150">
        <v>165.87659033039799</v>
      </c>
      <c r="X379" s="150">
        <v>0.123074865620786</v>
      </c>
      <c r="Y379" s="150">
        <v>0.14169497200789699</v>
      </c>
      <c r="Z379" s="150">
        <v>0.272820372344176</v>
      </c>
      <c r="AA379" s="150">
        <v>160.38536065158499</v>
      </c>
      <c r="AB379" s="150">
        <v>5.7920336176995004</v>
      </c>
      <c r="AC379" s="150">
        <v>1.19684581947086</v>
      </c>
      <c r="AD379" s="150">
        <v>2.7511152145794702</v>
      </c>
      <c r="AE379" s="150">
        <v>1.00797211454917</v>
      </c>
      <c r="AF379" s="150">
        <v>41.35</v>
      </c>
      <c r="AG379" s="150">
        <v>5.5784450243205601E-2</v>
      </c>
      <c r="AH379" s="150">
        <v>63.314</v>
      </c>
      <c r="AI379" s="150">
        <v>3.92867100109485</v>
      </c>
      <c r="AJ379" s="150">
        <v>-7865.8279999999804</v>
      </c>
      <c r="AK379" s="150">
        <v>0.38404381656978298</v>
      </c>
      <c r="AL379" s="150">
        <v>45092787.601000004</v>
      </c>
      <c r="AM379" s="150">
        <v>4209.6990476999999</v>
      </c>
    </row>
    <row r="380" spans="1:39" ht="14.5" x14ac:dyDescent="0.35">
      <c r="A380" t="s">
        <v>555</v>
      </c>
      <c r="B380" s="150">
        <v>350488.35</v>
      </c>
      <c r="C380" s="150">
        <v>0.36940106440917703</v>
      </c>
      <c r="D380" s="150">
        <v>381009.15</v>
      </c>
      <c r="E380" s="150">
        <v>4.4159190439219901E-3</v>
      </c>
      <c r="F380" s="150">
        <v>0.740166039417538</v>
      </c>
      <c r="G380" s="150">
        <v>43.368421052631597</v>
      </c>
      <c r="H380" s="150">
        <v>54.705500000000001</v>
      </c>
      <c r="I380" s="150">
        <v>0</v>
      </c>
      <c r="J380" s="150">
        <v>22.061</v>
      </c>
      <c r="K380" s="150">
        <v>11000.6838933893</v>
      </c>
      <c r="L380" s="150">
        <v>2014.3895548</v>
      </c>
      <c r="M380" s="150">
        <v>2382.04034389751</v>
      </c>
      <c r="N380" s="150">
        <v>0.309020402765047</v>
      </c>
      <c r="O380" s="150">
        <v>0.13213654782698001</v>
      </c>
      <c r="P380" s="150">
        <v>1.5596006877189801E-2</v>
      </c>
      <c r="Q380" s="150">
        <v>9302.8074806836594</v>
      </c>
      <c r="R380" s="150">
        <v>125.328</v>
      </c>
      <c r="S380" s="150">
        <v>61466.173724147797</v>
      </c>
      <c r="T380" s="150">
        <v>14.1385005744925</v>
      </c>
      <c r="U380" s="150">
        <v>16.072941041108098</v>
      </c>
      <c r="V380" s="150">
        <v>14.596</v>
      </c>
      <c r="W380" s="150">
        <v>138.009698191285</v>
      </c>
      <c r="X380" s="150">
        <v>0.11727508898818401</v>
      </c>
      <c r="Y380" s="150">
        <v>0.16292150323104701</v>
      </c>
      <c r="Z380" s="150">
        <v>0.28620807792599301</v>
      </c>
      <c r="AA380" s="150">
        <v>154.29068784605499</v>
      </c>
      <c r="AB380" s="150">
        <v>6.0983011812521504</v>
      </c>
      <c r="AC380" s="150">
        <v>1.29671899802301</v>
      </c>
      <c r="AD380" s="150">
        <v>3.18496479827723</v>
      </c>
      <c r="AE380" s="150">
        <v>1.0663484357305799</v>
      </c>
      <c r="AF380" s="150">
        <v>33.65</v>
      </c>
      <c r="AG380" s="150">
        <v>4.0677996733706298E-2</v>
      </c>
      <c r="AH380" s="150">
        <v>38.753999999999998</v>
      </c>
      <c r="AI380" s="150">
        <v>3.82632890334341</v>
      </c>
      <c r="AJ380" s="150">
        <v>-8751.4930000000204</v>
      </c>
      <c r="AK380" s="150">
        <v>0.41714070989229102</v>
      </c>
      <c r="AL380" s="150">
        <v>22159662.730500001</v>
      </c>
      <c r="AM380" s="150">
        <v>2014.3895548</v>
      </c>
    </row>
    <row r="381" spans="1:39" ht="14.5" x14ac:dyDescent="0.35">
      <c r="A381" t="s">
        <v>556</v>
      </c>
      <c r="B381" s="150">
        <v>380729.25</v>
      </c>
      <c r="C381" s="150">
        <v>0.44670827797693202</v>
      </c>
      <c r="D381" s="150">
        <v>407023.5</v>
      </c>
      <c r="E381" s="150">
        <v>5.3994904395272304E-3</v>
      </c>
      <c r="F381" s="150">
        <v>0.68190411791732597</v>
      </c>
      <c r="G381" s="150">
        <v>19.705882352941199</v>
      </c>
      <c r="H381" s="150">
        <v>21.034500000000001</v>
      </c>
      <c r="I381" s="150">
        <v>0</v>
      </c>
      <c r="J381" s="150">
        <v>-13.6875</v>
      </c>
      <c r="K381" s="150">
        <v>13534.2887323742</v>
      </c>
      <c r="L381" s="150">
        <v>1144.2147765</v>
      </c>
      <c r="M381" s="150">
        <v>1577.4127395640801</v>
      </c>
      <c r="N381" s="150">
        <v>0.93304234119895602</v>
      </c>
      <c r="O381" s="150">
        <v>0.17249199071150101</v>
      </c>
      <c r="P381" s="150">
        <v>2.13965773758735E-4</v>
      </c>
      <c r="Q381" s="150">
        <v>9817.42619961319</v>
      </c>
      <c r="R381" s="150">
        <v>84.59</v>
      </c>
      <c r="S381" s="150">
        <v>56228.402825393103</v>
      </c>
      <c r="T381" s="150">
        <v>14.4106868424164</v>
      </c>
      <c r="U381" s="150">
        <v>13.526596246601301</v>
      </c>
      <c r="V381" s="150">
        <v>11.5495</v>
      </c>
      <c r="W381" s="150">
        <v>99.0705031819559</v>
      </c>
      <c r="X381" s="150">
        <v>0.106936540163942</v>
      </c>
      <c r="Y381" s="150">
        <v>0.203016603899631</v>
      </c>
      <c r="Z381" s="150">
        <v>0.31351816847708502</v>
      </c>
      <c r="AA381" s="150">
        <v>205.17690806101899</v>
      </c>
      <c r="AB381" s="150">
        <v>7.7525415386227499</v>
      </c>
      <c r="AC381" s="150">
        <v>1.5035208416705199</v>
      </c>
      <c r="AD381" s="150">
        <v>3.3519349613200702</v>
      </c>
      <c r="AE381" s="150">
        <v>1.3716830595224501</v>
      </c>
      <c r="AF381" s="150">
        <v>124.75</v>
      </c>
      <c r="AG381" s="150">
        <v>9.0785399848440293E-3</v>
      </c>
      <c r="AH381" s="150">
        <v>7.1085000000000003</v>
      </c>
      <c r="AI381" s="150">
        <v>2.8185791593928302</v>
      </c>
      <c r="AJ381" s="150">
        <v>-40219.050999999999</v>
      </c>
      <c r="AK381" s="150">
        <v>0.67436470093126399</v>
      </c>
      <c r="AL381" s="150">
        <v>15486133.157</v>
      </c>
      <c r="AM381" s="150">
        <v>1144.2147765</v>
      </c>
    </row>
    <row r="382" spans="1:39" ht="14.5" x14ac:dyDescent="0.35">
      <c r="A382" t="s">
        <v>557</v>
      </c>
      <c r="B382" s="150">
        <v>339412.8</v>
      </c>
      <c r="C382" s="150">
        <v>0.35075976843363699</v>
      </c>
      <c r="D382" s="150">
        <v>306374.09999999998</v>
      </c>
      <c r="E382" s="150">
        <v>6.89765901347166E-3</v>
      </c>
      <c r="F382" s="150">
        <v>0.71622872690624995</v>
      </c>
      <c r="G382" s="150">
        <v>40.65</v>
      </c>
      <c r="H382" s="150">
        <v>41.862857142857102</v>
      </c>
      <c r="I382" s="150">
        <v>0</v>
      </c>
      <c r="J382" s="150">
        <v>26.316190476190499</v>
      </c>
      <c r="K382" s="150">
        <v>10430.8745829783</v>
      </c>
      <c r="L382" s="150">
        <v>1575.40194195238</v>
      </c>
      <c r="M382" s="150">
        <v>1912.8212199899799</v>
      </c>
      <c r="N382" s="150">
        <v>0.40573768097026403</v>
      </c>
      <c r="O382" s="150">
        <v>0.14405333476489601</v>
      </c>
      <c r="P382" s="150">
        <v>2.7390423082003599E-3</v>
      </c>
      <c r="Q382" s="150">
        <v>8590.8813131902698</v>
      </c>
      <c r="R382" s="150">
        <v>98.906666666666695</v>
      </c>
      <c r="S382" s="150">
        <v>56542.777163655999</v>
      </c>
      <c r="T382" s="150">
        <v>15.836960289643001</v>
      </c>
      <c r="U382" s="150">
        <v>15.928167382910299</v>
      </c>
      <c r="V382" s="150">
        <v>11.833809523809499</v>
      </c>
      <c r="W382" s="150">
        <v>133.12720124341101</v>
      </c>
      <c r="X382" s="150">
        <v>0.116151693231154</v>
      </c>
      <c r="Y382" s="150">
        <v>0.172447888876443</v>
      </c>
      <c r="Z382" s="150">
        <v>0.29297654822785701</v>
      </c>
      <c r="AA382" s="150">
        <v>184.55148122037201</v>
      </c>
      <c r="AB382" s="150">
        <v>5.5609329520220596</v>
      </c>
      <c r="AC382" s="150">
        <v>1.2421817830129001</v>
      </c>
      <c r="AD382" s="150">
        <v>2.9596487354719399</v>
      </c>
      <c r="AE382" s="150">
        <v>1.0966512031189</v>
      </c>
      <c r="AF382" s="150">
        <v>47.952380952380899</v>
      </c>
      <c r="AG382" s="150">
        <v>3.7903623039845201E-2</v>
      </c>
      <c r="AH382" s="150">
        <v>19.213333333333299</v>
      </c>
      <c r="AI382" s="150">
        <v>3.35724916419022</v>
      </c>
      <c r="AJ382" s="150">
        <v>1437.41095238097</v>
      </c>
      <c r="AK382" s="150">
        <v>0.46221529143378298</v>
      </c>
      <c r="AL382" s="150">
        <v>16432820.074285701</v>
      </c>
      <c r="AM382" s="150">
        <v>1575.40194195238</v>
      </c>
    </row>
    <row r="383" spans="1:39" ht="14.5" x14ac:dyDescent="0.35">
      <c r="A383" t="s">
        <v>558</v>
      </c>
      <c r="B383" s="150">
        <v>125951</v>
      </c>
      <c r="C383" s="150">
        <v>0.34825895540396901</v>
      </c>
      <c r="D383" s="150">
        <v>133445.65</v>
      </c>
      <c r="E383" s="150">
        <v>6.5798670000199698E-3</v>
      </c>
      <c r="F383" s="150">
        <v>0.69577191714400699</v>
      </c>
      <c r="G383" s="150">
        <v>27.3333333333333</v>
      </c>
      <c r="H383" s="150">
        <v>23.241499999999998</v>
      </c>
      <c r="I383" s="150">
        <v>0</v>
      </c>
      <c r="J383" s="150">
        <v>-14.263999999999999</v>
      </c>
      <c r="K383" s="150">
        <v>13072.9129409754</v>
      </c>
      <c r="L383" s="150">
        <v>1217.1573833499999</v>
      </c>
      <c r="M383" s="150">
        <v>1660.4546169570999</v>
      </c>
      <c r="N383" s="150">
        <v>0.89616220126591795</v>
      </c>
      <c r="O383" s="150">
        <v>0.17412374944206899</v>
      </c>
      <c r="P383" s="150">
        <v>2.0114309237986199E-4</v>
      </c>
      <c r="Q383" s="150">
        <v>9582.79277584802</v>
      </c>
      <c r="R383" s="150">
        <v>88.971999999999994</v>
      </c>
      <c r="S383" s="150">
        <v>54095.180989524801</v>
      </c>
      <c r="T383" s="150">
        <v>14.4646630400575</v>
      </c>
      <c r="U383" s="150">
        <v>13.680229548060099</v>
      </c>
      <c r="V383" s="150">
        <v>11.811999999999999</v>
      </c>
      <c r="W383" s="150">
        <v>103.044140141382</v>
      </c>
      <c r="X383" s="150">
        <v>0.10575167315785899</v>
      </c>
      <c r="Y383" s="150">
        <v>0.20961948565279501</v>
      </c>
      <c r="Z383" s="150">
        <v>0.31911127256109401</v>
      </c>
      <c r="AA383" s="150">
        <v>202.79304334550699</v>
      </c>
      <c r="AB383" s="150">
        <v>6.4984536811718003</v>
      </c>
      <c r="AC383" s="150">
        <v>1.5037939999850101</v>
      </c>
      <c r="AD383" s="150">
        <v>3.35658308182864</v>
      </c>
      <c r="AE383" s="150">
        <v>1.4209171346245</v>
      </c>
      <c r="AF383" s="150">
        <v>140.4</v>
      </c>
      <c r="AG383" s="150">
        <v>1.14723621263418E-2</v>
      </c>
      <c r="AH383" s="150">
        <v>6.9814999999999996</v>
      </c>
      <c r="AI383" s="150">
        <v>2.8622033137577398</v>
      </c>
      <c r="AJ383" s="150">
        <v>-34925.652000000002</v>
      </c>
      <c r="AK383" s="150">
        <v>0.65974554946749697</v>
      </c>
      <c r="AL383" s="150">
        <v>15911792.507999999</v>
      </c>
      <c r="AM383" s="150">
        <v>1217.1573833499999</v>
      </c>
    </row>
    <row r="384" spans="1:39" ht="14.5" x14ac:dyDescent="0.35">
      <c r="A384" t="s">
        <v>559</v>
      </c>
      <c r="B384" s="150">
        <v>179133.3</v>
      </c>
      <c r="C384" s="150">
        <v>0.27420568548657998</v>
      </c>
      <c r="D384" s="150">
        <v>247792.5</v>
      </c>
      <c r="E384" s="150">
        <v>6.3890687435323897E-3</v>
      </c>
      <c r="F384" s="150">
        <v>0.69265176492564395</v>
      </c>
      <c r="G384" s="150">
        <v>25</v>
      </c>
      <c r="H384" s="150">
        <v>87.239500000000007</v>
      </c>
      <c r="I384" s="150">
        <v>2.7244999999999999</v>
      </c>
      <c r="J384" s="150">
        <v>-132.3485</v>
      </c>
      <c r="K384" s="150">
        <v>12170.862237052899</v>
      </c>
      <c r="L384" s="150">
        <v>1987.6037898</v>
      </c>
      <c r="M384" s="150">
        <v>2729.27332113683</v>
      </c>
      <c r="N384" s="150">
        <v>0.88587285729978105</v>
      </c>
      <c r="O384" s="150">
        <v>0.18190716148029801</v>
      </c>
      <c r="P384" s="150">
        <v>7.3410992547303499E-3</v>
      </c>
      <c r="Q384" s="150">
        <v>8863.4772194320703</v>
      </c>
      <c r="R384" s="150">
        <v>133.92949999999999</v>
      </c>
      <c r="S384" s="150">
        <v>57403.712908657202</v>
      </c>
      <c r="T384" s="150">
        <v>13.8793171034014</v>
      </c>
      <c r="U384" s="150">
        <v>14.840672068513699</v>
      </c>
      <c r="V384" s="150">
        <v>16.989999999999998</v>
      </c>
      <c r="W384" s="150">
        <v>116.986685685697</v>
      </c>
      <c r="X384" s="150">
        <v>0.114199370760578</v>
      </c>
      <c r="Y384" s="150">
        <v>0.188274226071171</v>
      </c>
      <c r="Z384" s="150">
        <v>0.30670713486051898</v>
      </c>
      <c r="AA384" s="150">
        <v>172.02276517816699</v>
      </c>
      <c r="AB384" s="150">
        <v>6.7223119397882103</v>
      </c>
      <c r="AC384" s="150">
        <v>1.5745205682379499</v>
      </c>
      <c r="AD384" s="150">
        <v>3.1598494237278398</v>
      </c>
      <c r="AE384" s="150">
        <v>1.22169369442065</v>
      </c>
      <c r="AF384" s="150">
        <v>39.450000000000003</v>
      </c>
      <c r="AG384" s="150">
        <v>4.3323618481718999E-2</v>
      </c>
      <c r="AH384" s="150">
        <v>51.097499999999997</v>
      </c>
      <c r="AI384" s="150">
        <v>2.91524899688216</v>
      </c>
      <c r="AJ384" s="150">
        <v>-29869.084000000301</v>
      </c>
      <c r="AK384" s="150">
        <v>0.65185876133533405</v>
      </c>
      <c r="AL384" s="150">
        <v>24190851.907499999</v>
      </c>
      <c r="AM384" s="150">
        <v>1987.6037898</v>
      </c>
    </row>
    <row r="385" spans="1:39" ht="14.5" x14ac:dyDescent="0.35">
      <c r="A385" t="s">
        <v>560</v>
      </c>
      <c r="B385" s="150">
        <v>603093.5</v>
      </c>
      <c r="C385" s="150">
        <v>0.47695334758129998</v>
      </c>
      <c r="D385" s="150">
        <v>572877.94999999995</v>
      </c>
      <c r="E385" s="150">
        <v>3.7377885858456699E-3</v>
      </c>
      <c r="F385" s="150">
        <v>0.65619044634486401</v>
      </c>
      <c r="G385" s="150">
        <v>19.352941176470601</v>
      </c>
      <c r="H385" s="150">
        <v>18.189</v>
      </c>
      <c r="I385" s="150">
        <v>0</v>
      </c>
      <c r="J385" s="150">
        <v>-14.000999999999999</v>
      </c>
      <c r="K385" s="150">
        <v>13459.9628451996</v>
      </c>
      <c r="L385" s="150">
        <v>1055.0214403499999</v>
      </c>
      <c r="M385" s="150">
        <v>1442.4791102301299</v>
      </c>
      <c r="N385" s="150">
        <v>0.89725008383333205</v>
      </c>
      <c r="O385" s="150">
        <v>0.17495667380822599</v>
      </c>
      <c r="P385" s="150">
        <v>9.4784803583541701E-5</v>
      </c>
      <c r="Q385" s="150">
        <v>9844.5442206331209</v>
      </c>
      <c r="R385" s="150">
        <v>78.936000000000007</v>
      </c>
      <c r="S385" s="150">
        <v>55348.474764366103</v>
      </c>
      <c r="T385" s="150">
        <v>14.5421607378129</v>
      </c>
      <c r="U385" s="150">
        <v>13.3655295473548</v>
      </c>
      <c r="V385" s="150">
        <v>11.019500000000001</v>
      </c>
      <c r="W385" s="150">
        <v>95.741316788420505</v>
      </c>
      <c r="X385" s="150">
        <v>0.108482178976628</v>
      </c>
      <c r="Y385" s="150">
        <v>0.199479966958688</v>
      </c>
      <c r="Z385" s="150">
        <v>0.31137995094125098</v>
      </c>
      <c r="AA385" s="150">
        <v>209.006510736737</v>
      </c>
      <c r="AB385" s="150">
        <v>7.9882106206918797</v>
      </c>
      <c r="AC385" s="150">
        <v>1.56243388455707</v>
      </c>
      <c r="AD385" s="150">
        <v>3.34131399390539</v>
      </c>
      <c r="AE385" s="150">
        <v>1.41615800287038</v>
      </c>
      <c r="AF385" s="150">
        <v>128.6</v>
      </c>
      <c r="AG385" s="150">
        <v>1.0637709807112801E-2</v>
      </c>
      <c r="AH385" s="150">
        <v>6.2160000000000002</v>
      </c>
      <c r="AI385" s="150">
        <v>2.75263130966378</v>
      </c>
      <c r="AJ385" s="150">
        <v>-31678.542999999801</v>
      </c>
      <c r="AK385" s="150">
        <v>0.66459181235075604</v>
      </c>
      <c r="AL385" s="150">
        <v>14200549.388</v>
      </c>
      <c r="AM385" s="150">
        <v>1055.0214403499999</v>
      </c>
    </row>
    <row r="386" spans="1:39" ht="14.5" x14ac:dyDescent="0.35">
      <c r="A386" t="s">
        <v>561</v>
      </c>
      <c r="B386" s="150">
        <v>609283.28571428603</v>
      </c>
      <c r="C386" s="150">
        <v>0.44300199185796801</v>
      </c>
      <c r="D386" s="150">
        <v>669577.71428571397</v>
      </c>
      <c r="E386" s="150">
        <v>3.6074897587152599E-4</v>
      </c>
      <c r="F386" s="150">
        <v>0.72193169387785405</v>
      </c>
      <c r="G386" s="150">
        <v>56.2</v>
      </c>
      <c r="H386" s="150">
        <v>44.369047619047599</v>
      </c>
      <c r="I386" s="150">
        <v>0</v>
      </c>
      <c r="J386" s="150">
        <v>67.207142857142898</v>
      </c>
      <c r="K386" s="150">
        <v>10686.9159451655</v>
      </c>
      <c r="L386" s="150">
        <v>1646.44565509524</v>
      </c>
      <c r="M386" s="150">
        <v>1910.5865546954501</v>
      </c>
      <c r="N386" s="150">
        <v>0.25565143873483098</v>
      </c>
      <c r="O386" s="150">
        <v>0.12237135142215699</v>
      </c>
      <c r="P386" s="150">
        <v>8.2458906935355698E-3</v>
      </c>
      <c r="Q386" s="150">
        <v>9209.4369035746004</v>
      </c>
      <c r="R386" s="150">
        <v>103.606666666667</v>
      </c>
      <c r="S386" s="150">
        <v>58762.229825254901</v>
      </c>
      <c r="T386" s="150">
        <v>14.958129188230201</v>
      </c>
      <c r="U386" s="150">
        <v>15.8913099713201</v>
      </c>
      <c r="V386" s="150">
        <v>12.3452380952381</v>
      </c>
      <c r="W386" s="150">
        <v>133.36686116489901</v>
      </c>
      <c r="X386" s="150">
        <v>0.11375755200142</v>
      </c>
      <c r="Y386" s="150">
        <v>0.158058662949568</v>
      </c>
      <c r="Z386" s="150">
        <v>0.283717621877356</v>
      </c>
      <c r="AA386" s="150">
        <v>151.83619747509201</v>
      </c>
      <c r="AB386" s="150">
        <v>6.4659886536435396</v>
      </c>
      <c r="AC386" s="150">
        <v>1.3330318997460999</v>
      </c>
      <c r="AD386" s="150">
        <v>3.0884042069484301</v>
      </c>
      <c r="AE386" s="150">
        <v>1.11457100396736</v>
      </c>
      <c r="AF386" s="150">
        <v>62.523809523809497</v>
      </c>
      <c r="AG386" s="150">
        <v>4.0776230077134303E-2</v>
      </c>
      <c r="AH386" s="150">
        <v>14.717619047618999</v>
      </c>
      <c r="AI386" s="150">
        <v>3.9111488423129099</v>
      </c>
      <c r="AJ386" s="150">
        <v>-2772.9947619047002</v>
      </c>
      <c r="AK386" s="150">
        <v>0.39814417760714499</v>
      </c>
      <c r="AL386" s="150">
        <v>17595426.324285701</v>
      </c>
      <c r="AM386" s="150">
        <v>1646.44565509524</v>
      </c>
    </row>
    <row r="387" spans="1:39" ht="14.5" x14ac:dyDescent="0.35">
      <c r="A387" t="s">
        <v>562</v>
      </c>
      <c r="B387" s="150">
        <v>92294.857142857101</v>
      </c>
      <c r="C387" s="150">
        <v>0.32723451854635899</v>
      </c>
      <c r="D387" s="150">
        <v>33063.333333333299</v>
      </c>
      <c r="E387" s="150">
        <v>4.7057145828605903E-3</v>
      </c>
      <c r="F387" s="150">
        <v>0.72149692938982501</v>
      </c>
      <c r="G387" s="150">
        <v>52.142857142857103</v>
      </c>
      <c r="H387" s="150">
        <v>37.236190476190501</v>
      </c>
      <c r="I387" s="150">
        <v>0</v>
      </c>
      <c r="J387" s="150">
        <v>32.268571428571398</v>
      </c>
      <c r="K387" s="150">
        <v>10702.7063504097</v>
      </c>
      <c r="L387" s="150">
        <v>1623.0806073333299</v>
      </c>
      <c r="M387" s="150">
        <v>1965.6818924008501</v>
      </c>
      <c r="N387" s="150">
        <v>0.41168831473046602</v>
      </c>
      <c r="O387" s="150">
        <v>0.14467514677600499</v>
      </c>
      <c r="P387" s="150">
        <v>4.4838295918646597E-3</v>
      </c>
      <c r="Q387" s="150">
        <v>8837.3175692818804</v>
      </c>
      <c r="R387" s="150">
        <v>103.171428571429</v>
      </c>
      <c r="S387" s="150">
        <v>58322.856120188299</v>
      </c>
      <c r="T387" s="150">
        <v>15.194313671189899</v>
      </c>
      <c r="U387" s="150">
        <v>15.7318807135604</v>
      </c>
      <c r="V387" s="150">
        <v>11.502380952380999</v>
      </c>
      <c r="W387" s="150">
        <v>141.10822916166401</v>
      </c>
      <c r="X387" s="150">
        <v>0.115445751639331</v>
      </c>
      <c r="Y387" s="150">
        <v>0.170364170951087</v>
      </c>
      <c r="Z387" s="150">
        <v>0.29543159127894397</v>
      </c>
      <c r="AA387" s="150">
        <v>175.199437562752</v>
      </c>
      <c r="AB387" s="150">
        <v>5.7683774048545304</v>
      </c>
      <c r="AC387" s="150">
        <v>1.4156270250998899</v>
      </c>
      <c r="AD387" s="150">
        <v>2.5438242845030801</v>
      </c>
      <c r="AE387" s="150">
        <v>1.20150963827244</v>
      </c>
      <c r="AF387" s="150">
        <v>82.142857142857096</v>
      </c>
      <c r="AG387" s="150">
        <v>2.20972424795698E-2</v>
      </c>
      <c r="AH387" s="150">
        <v>10.55</v>
      </c>
      <c r="AI387" s="150">
        <v>3.5332914892424498</v>
      </c>
      <c r="AJ387" s="150">
        <v>-19812.353809524</v>
      </c>
      <c r="AK387" s="150">
        <v>0.48847668652738202</v>
      </c>
      <c r="AL387" s="150">
        <v>17371355.123333301</v>
      </c>
      <c r="AM387" s="150">
        <v>1623.0806073333299</v>
      </c>
    </row>
    <row r="388" spans="1:39" ht="14.5" x14ac:dyDescent="0.35">
      <c r="A388" t="s">
        <v>563</v>
      </c>
      <c r="B388" s="150">
        <v>1529132.05</v>
      </c>
      <c r="C388" s="150">
        <v>0.39074290949089702</v>
      </c>
      <c r="D388" s="150">
        <v>1283153.8</v>
      </c>
      <c r="E388" s="150">
        <v>3.3515138319604302E-3</v>
      </c>
      <c r="F388" s="150">
        <v>0.75462788050850205</v>
      </c>
      <c r="G388" s="150">
        <v>92.75</v>
      </c>
      <c r="H388" s="150">
        <v>94.655000000000001</v>
      </c>
      <c r="I388" s="150">
        <v>0</v>
      </c>
      <c r="J388" s="150">
        <v>-35.682499999999997</v>
      </c>
      <c r="K388" s="150">
        <v>11555.469913106001</v>
      </c>
      <c r="L388" s="150">
        <v>4258.1419975999997</v>
      </c>
      <c r="M388" s="150">
        <v>5125.43927846715</v>
      </c>
      <c r="N388" s="150">
        <v>0.30060121857642202</v>
      </c>
      <c r="O388" s="150">
        <v>0.136660749225363</v>
      </c>
      <c r="P388" s="150">
        <v>2.3581215940331499E-2</v>
      </c>
      <c r="Q388" s="150">
        <v>9600.1199244946602</v>
      </c>
      <c r="R388" s="150">
        <v>254.80449999999999</v>
      </c>
      <c r="S388" s="150">
        <v>67456.3736276243</v>
      </c>
      <c r="T388" s="150">
        <v>13.947359642392501</v>
      </c>
      <c r="U388" s="150">
        <v>16.711408148600199</v>
      </c>
      <c r="V388" s="150">
        <v>28.068000000000001</v>
      </c>
      <c r="W388" s="150">
        <v>151.70806603961799</v>
      </c>
      <c r="X388" s="150">
        <v>0.115864686948794</v>
      </c>
      <c r="Y388" s="150">
        <v>0.14672885884389</v>
      </c>
      <c r="Z388" s="150">
        <v>0.272563671336847</v>
      </c>
      <c r="AA388" s="150">
        <v>157.50966040541201</v>
      </c>
      <c r="AB388" s="150">
        <v>6.62023142738503</v>
      </c>
      <c r="AC388" s="150">
        <v>1.3008975143078401</v>
      </c>
      <c r="AD388" s="150">
        <v>3.3138929832107902</v>
      </c>
      <c r="AE388" s="150">
        <v>1.04136912566466</v>
      </c>
      <c r="AF388" s="150">
        <v>32.049999999999997</v>
      </c>
      <c r="AG388" s="150">
        <v>7.6408590872029003E-2</v>
      </c>
      <c r="AH388" s="150">
        <v>75.623999999999995</v>
      </c>
      <c r="AI388" s="150">
        <v>3.89766879787281</v>
      </c>
      <c r="AJ388" s="150">
        <v>43509.759500000197</v>
      </c>
      <c r="AK388" s="150">
        <v>0.442332529841377</v>
      </c>
      <c r="AL388" s="150">
        <v>49204831.739</v>
      </c>
      <c r="AM388" s="150">
        <v>4258.1419975999997</v>
      </c>
    </row>
    <row r="389" spans="1:39" ht="14.5" x14ac:dyDescent="0.35">
      <c r="A389" t="s">
        <v>564</v>
      </c>
      <c r="B389" s="150">
        <v>-118364.75</v>
      </c>
      <c r="C389" s="150">
        <v>0.30106426168891998</v>
      </c>
      <c r="D389" s="150">
        <v>32070.799999999999</v>
      </c>
      <c r="E389" s="150">
        <v>1.19024721235671E-2</v>
      </c>
      <c r="F389" s="150">
        <v>0.74413647383162096</v>
      </c>
      <c r="G389" s="150">
        <v>61.8</v>
      </c>
      <c r="H389" s="150">
        <v>39.577619047619002</v>
      </c>
      <c r="I389" s="150">
        <v>0</v>
      </c>
      <c r="J389" s="150">
        <v>64.4957142857143</v>
      </c>
      <c r="K389" s="150">
        <v>10905.816613864999</v>
      </c>
      <c r="L389" s="150">
        <v>1606.7545740952401</v>
      </c>
      <c r="M389" s="150">
        <v>1918.04050049905</v>
      </c>
      <c r="N389" s="150">
        <v>0.35371134588167402</v>
      </c>
      <c r="O389" s="150">
        <v>0.14159985354892601</v>
      </c>
      <c r="P389" s="150">
        <v>1.43532208995388E-3</v>
      </c>
      <c r="Q389" s="150">
        <v>9135.8710746786692</v>
      </c>
      <c r="R389" s="150">
        <v>103.348095238095</v>
      </c>
      <c r="S389" s="150">
        <v>56266.071551990302</v>
      </c>
      <c r="T389" s="150">
        <v>14.8610106390331</v>
      </c>
      <c r="U389" s="150">
        <v>15.547016811423299</v>
      </c>
      <c r="V389" s="150">
        <v>13.035714285714301</v>
      </c>
      <c r="W389" s="150">
        <v>123.257885136073</v>
      </c>
      <c r="X389" s="150">
        <v>0.11205983160371601</v>
      </c>
      <c r="Y389" s="150">
        <v>0.17871033481083301</v>
      </c>
      <c r="Z389" s="150">
        <v>0.310738466903977</v>
      </c>
      <c r="AA389" s="150">
        <v>180.93882563115901</v>
      </c>
      <c r="AB389" s="150">
        <v>5.9818148335601897</v>
      </c>
      <c r="AC389" s="150">
        <v>1.3802611261529101</v>
      </c>
      <c r="AD389" s="150">
        <v>2.81544522465239</v>
      </c>
      <c r="AE389" s="150">
        <v>1.31513021359647</v>
      </c>
      <c r="AF389" s="150">
        <v>116.47619047619</v>
      </c>
      <c r="AG389" s="150">
        <v>2.4061362671871998E-2</v>
      </c>
      <c r="AH389" s="150">
        <v>8.5585714285714296</v>
      </c>
      <c r="AI389" s="150">
        <v>3.3358693264538601</v>
      </c>
      <c r="AJ389" s="150">
        <v>-29652.0528571428</v>
      </c>
      <c r="AK389" s="150">
        <v>0.46411476310153499</v>
      </c>
      <c r="AL389" s="150">
        <v>17522970.7285714</v>
      </c>
      <c r="AM389" s="150">
        <v>1606.7545740952401</v>
      </c>
    </row>
    <row r="390" spans="1:39" ht="14.5" x14ac:dyDescent="0.35">
      <c r="A390" t="s">
        <v>565</v>
      </c>
      <c r="B390" s="150">
        <v>249157.88888888899</v>
      </c>
      <c r="C390" s="150">
        <v>0.38041336317549701</v>
      </c>
      <c r="D390" s="150">
        <v>248753.66666666701</v>
      </c>
      <c r="E390" s="150">
        <v>7.2443003507441798E-3</v>
      </c>
      <c r="F390" s="150">
        <v>0.71364125556037195</v>
      </c>
      <c r="G390" s="150">
        <v>48.842105263157897</v>
      </c>
      <c r="H390" s="150">
        <v>31.898</v>
      </c>
      <c r="I390" s="150">
        <v>0</v>
      </c>
      <c r="J390" s="150">
        <v>27.2605</v>
      </c>
      <c r="K390" s="150">
        <v>11470.120376154</v>
      </c>
      <c r="L390" s="150">
        <v>1430.6175253500001</v>
      </c>
      <c r="M390" s="150">
        <v>1719.03623113101</v>
      </c>
      <c r="N390" s="150">
        <v>0.39153576901203002</v>
      </c>
      <c r="O390" s="150">
        <v>0.14780516902885599</v>
      </c>
      <c r="P390" s="150">
        <v>1.5003689749116401E-3</v>
      </c>
      <c r="Q390" s="150">
        <v>9545.6715401534693</v>
      </c>
      <c r="R390" s="150">
        <v>95.651499999999999</v>
      </c>
      <c r="S390" s="150">
        <v>55943.642310889001</v>
      </c>
      <c r="T390" s="150">
        <v>14.470238313042699</v>
      </c>
      <c r="U390" s="150">
        <v>14.956561322613901</v>
      </c>
      <c r="V390" s="150">
        <v>13.1935</v>
      </c>
      <c r="W390" s="150">
        <v>108.43351084625</v>
      </c>
      <c r="X390" s="150">
        <v>0.108668027765283</v>
      </c>
      <c r="Y390" s="150">
        <v>0.172503592062936</v>
      </c>
      <c r="Z390" s="150">
        <v>0.30370155746354999</v>
      </c>
      <c r="AA390" s="150">
        <v>171.76956499248899</v>
      </c>
      <c r="AB390" s="150">
        <v>7.2457175011206099</v>
      </c>
      <c r="AC390" s="150">
        <v>1.5373317644444799</v>
      </c>
      <c r="AD390" s="150">
        <v>3.2303984144808702</v>
      </c>
      <c r="AE390" s="150">
        <v>1.39029626010194</v>
      </c>
      <c r="AF390" s="150">
        <v>129.35</v>
      </c>
      <c r="AG390" s="150">
        <v>2.22832148758502E-2</v>
      </c>
      <c r="AH390" s="150">
        <v>7.1905000000000001</v>
      </c>
      <c r="AI390" s="150">
        <v>3.24772179459768</v>
      </c>
      <c r="AJ390" s="150">
        <v>-30656.5425</v>
      </c>
      <c r="AK390" s="150">
        <v>0.46621261981343998</v>
      </c>
      <c r="AL390" s="150">
        <v>16409355.228</v>
      </c>
      <c r="AM390" s="150">
        <v>1430.6175253500001</v>
      </c>
    </row>
    <row r="391" spans="1:39" ht="14.5" x14ac:dyDescent="0.35">
      <c r="A391" t="s">
        <v>566</v>
      </c>
      <c r="B391" s="150">
        <v>353951.45</v>
      </c>
      <c r="C391" s="150">
        <v>0.44899319773477098</v>
      </c>
      <c r="D391" s="150">
        <v>314400.15000000002</v>
      </c>
      <c r="E391" s="150">
        <v>1.65153421757018E-3</v>
      </c>
      <c r="F391" s="150">
        <v>0.70642319904867901</v>
      </c>
      <c r="G391" s="150">
        <v>60.529411764705898</v>
      </c>
      <c r="H391" s="150">
        <v>23.505789473684199</v>
      </c>
      <c r="I391" s="150">
        <v>0</v>
      </c>
      <c r="J391" s="150">
        <v>61.892000000000003</v>
      </c>
      <c r="K391" s="150">
        <v>11046.239140208099</v>
      </c>
      <c r="L391" s="150">
        <v>1219.759564</v>
      </c>
      <c r="M391" s="150">
        <v>1396.2787256202801</v>
      </c>
      <c r="N391" s="150">
        <v>0.213647457860802</v>
      </c>
      <c r="O391" s="150">
        <v>0.120846524348302</v>
      </c>
      <c r="P391" s="150">
        <v>6.1260882230721302E-3</v>
      </c>
      <c r="Q391" s="150">
        <v>9649.7608896207003</v>
      </c>
      <c r="R391" s="150">
        <v>74.1995</v>
      </c>
      <c r="S391" s="150">
        <v>59285.079663609598</v>
      </c>
      <c r="T391" s="150">
        <v>14.520987338189601</v>
      </c>
      <c r="U391" s="150">
        <v>16.438918914547902</v>
      </c>
      <c r="V391" s="150">
        <v>10.7195</v>
      </c>
      <c r="W391" s="150">
        <v>113.78884873361601</v>
      </c>
      <c r="X391" s="150">
        <v>0.11642063586927399</v>
      </c>
      <c r="Y391" s="150">
        <v>0.15535633871334201</v>
      </c>
      <c r="Z391" s="150">
        <v>0.27992492668328001</v>
      </c>
      <c r="AA391" s="150">
        <v>169.89754056152699</v>
      </c>
      <c r="AB391" s="150">
        <v>6.3563471295633498</v>
      </c>
      <c r="AC391" s="150">
        <v>1.52479848760448</v>
      </c>
      <c r="AD391" s="150">
        <v>2.6762384553897101</v>
      </c>
      <c r="AE391" s="150">
        <v>1.23266385928653</v>
      </c>
      <c r="AF391" s="150">
        <v>94.8</v>
      </c>
      <c r="AG391" s="150">
        <v>3.0948220320718301E-2</v>
      </c>
      <c r="AH391" s="150">
        <v>7.9340000000000002</v>
      </c>
      <c r="AI391" s="150">
        <v>3.9819050783417498</v>
      </c>
      <c r="AJ391" s="150">
        <v>11927.5985</v>
      </c>
      <c r="AK391" s="150">
        <v>0.40746759826184897</v>
      </c>
      <c r="AL391" s="150">
        <v>13473755.8375</v>
      </c>
      <c r="AM391" s="150">
        <v>1219.759564</v>
      </c>
    </row>
    <row r="392" spans="1:39" ht="14.5" x14ac:dyDescent="0.35">
      <c r="A392" t="s">
        <v>567</v>
      </c>
      <c r="B392" s="150">
        <v>817194.4</v>
      </c>
      <c r="C392" s="150">
        <v>0.477877781116889</v>
      </c>
      <c r="D392" s="150">
        <v>763958.4</v>
      </c>
      <c r="E392" s="150">
        <v>2.45631865326985E-3</v>
      </c>
      <c r="F392" s="150">
        <v>0.75159989984592401</v>
      </c>
      <c r="G392" s="150">
        <v>120.210526315789</v>
      </c>
      <c r="H392" s="150">
        <v>70.111500000000007</v>
      </c>
      <c r="I392" s="150">
        <v>0</v>
      </c>
      <c r="J392" s="150">
        <v>-32.853999999999999</v>
      </c>
      <c r="K392" s="150">
        <v>10805.5396480048</v>
      </c>
      <c r="L392" s="150">
        <v>3498.5648949500001</v>
      </c>
      <c r="M392" s="150">
        <v>4101.2787239567597</v>
      </c>
      <c r="N392" s="150">
        <v>0.23823462001607701</v>
      </c>
      <c r="O392" s="150">
        <v>0.12978357543271701</v>
      </c>
      <c r="P392" s="150">
        <v>1.1231182450471999E-2</v>
      </c>
      <c r="Q392" s="150">
        <v>9217.5841311824406</v>
      </c>
      <c r="R392" s="150">
        <v>204.77950000000001</v>
      </c>
      <c r="S392" s="150">
        <v>64252.136737319903</v>
      </c>
      <c r="T392" s="150">
        <v>14.027771334533</v>
      </c>
      <c r="U392" s="150">
        <v>17.084546524188202</v>
      </c>
      <c r="V392" s="150">
        <v>22.054500000000001</v>
      </c>
      <c r="W392" s="150">
        <v>158.63270058038</v>
      </c>
      <c r="X392" s="150">
        <v>0.12182374361449</v>
      </c>
      <c r="Y392" s="150">
        <v>0.148810308448422</v>
      </c>
      <c r="Z392" s="150">
        <v>0.276688581988636</v>
      </c>
      <c r="AA392" s="150">
        <v>162.714389211905</v>
      </c>
      <c r="AB392" s="150">
        <v>5.7406983535050404</v>
      </c>
      <c r="AC392" s="150">
        <v>1.17979414487248</v>
      </c>
      <c r="AD392" s="150">
        <v>2.4875207813347999</v>
      </c>
      <c r="AE392" s="150">
        <v>1.1224784311357201</v>
      </c>
      <c r="AF392" s="150">
        <v>60.4</v>
      </c>
      <c r="AG392" s="150">
        <v>6.4499431693519793E-2</v>
      </c>
      <c r="AH392" s="150">
        <v>41.4895</v>
      </c>
      <c r="AI392" s="150">
        <v>4.1283893319041098</v>
      </c>
      <c r="AJ392" s="150">
        <v>-10413.1969999999</v>
      </c>
      <c r="AK392" s="150">
        <v>0.37196712085848199</v>
      </c>
      <c r="AL392" s="150">
        <v>37803881.683499999</v>
      </c>
      <c r="AM392" s="150">
        <v>3498.5648949500001</v>
      </c>
    </row>
    <row r="393" spans="1:39" ht="14.5" x14ac:dyDescent="0.35">
      <c r="A393" t="s">
        <v>568</v>
      </c>
      <c r="B393" s="150">
        <v>-13753.7</v>
      </c>
      <c r="C393" s="150">
        <v>0.447052226264813</v>
      </c>
      <c r="D393" s="150">
        <v>874.1</v>
      </c>
      <c r="E393" s="150">
        <v>4.6068897775906796E-3</v>
      </c>
      <c r="F393" s="150">
        <v>0.722817789404403</v>
      </c>
      <c r="G393" s="150">
        <v>49.9</v>
      </c>
      <c r="H393" s="150">
        <v>19.815000000000001</v>
      </c>
      <c r="I393" s="150">
        <v>0</v>
      </c>
      <c r="J393" s="150">
        <v>66.225999999999999</v>
      </c>
      <c r="K393" s="150">
        <v>11158.630554482599</v>
      </c>
      <c r="L393" s="150">
        <v>1278.7323291</v>
      </c>
      <c r="M393" s="150">
        <v>1511.2727459298301</v>
      </c>
      <c r="N393" s="150">
        <v>0.31288437262831698</v>
      </c>
      <c r="O393" s="150">
        <v>0.14163444157032501</v>
      </c>
      <c r="P393" s="150">
        <v>1.3417145331795499E-3</v>
      </c>
      <c r="Q393" s="150">
        <v>9441.6455778277395</v>
      </c>
      <c r="R393" s="150">
        <v>82.974000000000004</v>
      </c>
      <c r="S393" s="150">
        <v>57557.741858895599</v>
      </c>
      <c r="T393" s="150">
        <v>15.216212307469799</v>
      </c>
      <c r="U393" s="150">
        <v>15.411241221346399</v>
      </c>
      <c r="V393" s="150">
        <v>11.5</v>
      </c>
      <c r="W393" s="150">
        <v>111.194115573913</v>
      </c>
      <c r="X393" s="150">
        <v>0.11884309871224499</v>
      </c>
      <c r="Y393" s="150">
        <v>0.16453322517723101</v>
      </c>
      <c r="Z393" s="150">
        <v>0.29097479468137699</v>
      </c>
      <c r="AA393" s="150">
        <v>168.22738825364999</v>
      </c>
      <c r="AB393" s="150">
        <v>6.6638687221605997</v>
      </c>
      <c r="AC393" s="150">
        <v>1.4300846536176901</v>
      </c>
      <c r="AD393" s="150">
        <v>2.8944679752210201</v>
      </c>
      <c r="AE393" s="150">
        <v>1.4014121607168299</v>
      </c>
      <c r="AF393" s="150">
        <v>116.45</v>
      </c>
      <c r="AG393" s="150">
        <v>2.0425837986315601E-2</v>
      </c>
      <c r="AH393" s="150">
        <v>6.4364999999999997</v>
      </c>
      <c r="AI393" s="150">
        <v>3.7994830309885299</v>
      </c>
      <c r="AJ393" s="150">
        <v>-19594.123</v>
      </c>
      <c r="AK393" s="150">
        <v>0.43545078772811302</v>
      </c>
      <c r="AL393" s="150">
        <v>14268901.638499999</v>
      </c>
      <c r="AM393" s="150">
        <v>1278.7323291</v>
      </c>
    </row>
    <row r="394" spans="1:39" ht="14.5" x14ac:dyDescent="0.35">
      <c r="A394" t="s">
        <v>569</v>
      </c>
      <c r="B394" s="150">
        <v>235421.80952380999</v>
      </c>
      <c r="C394" s="150">
        <v>0.36204862936955401</v>
      </c>
      <c r="D394" s="150">
        <v>197159.095238095</v>
      </c>
      <c r="E394" s="150">
        <v>7.9665059758513308E-3</v>
      </c>
      <c r="F394" s="150">
        <v>0.721363551582475</v>
      </c>
      <c r="G394" s="150">
        <v>39.5555555555556</v>
      </c>
      <c r="H394" s="150">
        <v>33.410476190476203</v>
      </c>
      <c r="I394" s="150">
        <v>0</v>
      </c>
      <c r="J394" s="150">
        <v>8.5680952380952196</v>
      </c>
      <c r="K394" s="150">
        <v>11161.7417668127</v>
      </c>
      <c r="L394" s="150">
        <v>1494.50016147619</v>
      </c>
      <c r="M394" s="150">
        <v>1835.86302046989</v>
      </c>
      <c r="N394" s="150">
        <v>0.43509745831810298</v>
      </c>
      <c r="O394" s="150">
        <v>0.158016433690716</v>
      </c>
      <c r="P394" s="150">
        <v>5.5414000926926402E-3</v>
      </c>
      <c r="Q394" s="150">
        <v>9086.31237018305</v>
      </c>
      <c r="R394" s="150">
        <v>96.728571428571399</v>
      </c>
      <c r="S394" s="150">
        <v>58438.010564663004</v>
      </c>
      <c r="T394" s="150">
        <v>14.7782208437946</v>
      </c>
      <c r="U394" s="150">
        <v>15.4504521198247</v>
      </c>
      <c r="V394" s="150">
        <v>11.87</v>
      </c>
      <c r="W394" s="150">
        <v>125.90565808561</v>
      </c>
      <c r="X394" s="150">
        <v>0.117104069972115</v>
      </c>
      <c r="Y394" s="150">
        <v>0.17473243968671501</v>
      </c>
      <c r="Z394" s="150">
        <v>0.29716948161899498</v>
      </c>
      <c r="AA394" s="150">
        <v>173.344179840045</v>
      </c>
      <c r="AB394" s="150">
        <v>6.0959219483556204</v>
      </c>
      <c r="AC394" s="150">
        <v>1.54439412858175</v>
      </c>
      <c r="AD394" s="150">
        <v>2.9373976829676001</v>
      </c>
      <c r="AE394" s="150">
        <v>1.2012263833043499</v>
      </c>
      <c r="AF394" s="150">
        <v>86.809523809523796</v>
      </c>
      <c r="AG394" s="150">
        <v>2.0026228261224799E-2</v>
      </c>
      <c r="AH394" s="150">
        <v>9.6028571428571396</v>
      </c>
      <c r="AI394" s="150">
        <v>3.5549798179166698</v>
      </c>
      <c r="AJ394" s="150">
        <v>-14507.266190476101</v>
      </c>
      <c r="AK394" s="150">
        <v>0.517692860419533</v>
      </c>
      <c r="AL394" s="150">
        <v>16681224.872857099</v>
      </c>
      <c r="AM394" s="150">
        <v>1494.50016147619</v>
      </c>
    </row>
    <row r="395" spans="1:39" ht="14.5" x14ac:dyDescent="0.35">
      <c r="A395" t="s">
        <v>570</v>
      </c>
      <c r="B395" s="150">
        <v>520342.7</v>
      </c>
      <c r="C395" s="150">
        <v>0.58495073480048299</v>
      </c>
      <c r="D395" s="150">
        <v>486106.65</v>
      </c>
      <c r="E395" s="150">
        <v>1.1282719631858899E-3</v>
      </c>
      <c r="F395" s="150">
        <v>0.65845245193074897</v>
      </c>
      <c r="G395" s="150">
        <v>35.65</v>
      </c>
      <c r="H395" s="150">
        <v>16.6495</v>
      </c>
      <c r="I395" s="150">
        <v>0.15</v>
      </c>
      <c r="J395" s="150">
        <v>20.625499999999999</v>
      </c>
      <c r="K395" s="150">
        <v>11925.8749189919</v>
      </c>
      <c r="L395" s="150">
        <v>749.47507974999996</v>
      </c>
      <c r="M395" s="150">
        <v>894.54882829141002</v>
      </c>
      <c r="N395" s="150">
        <v>0.39332084737004203</v>
      </c>
      <c r="O395" s="150">
        <v>0.15017578895024</v>
      </c>
      <c r="P395" s="150">
        <v>1.90398812256172E-3</v>
      </c>
      <c r="Q395" s="150">
        <v>9991.7922569658604</v>
      </c>
      <c r="R395" s="150">
        <v>53.216000000000001</v>
      </c>
      <c r="S395" s="150">
        <v>53662.463037432302</v>
      </c>
      <c r="T395" s="150">
        <v>14.395106734816601</v>
      </c>
      <c r="U395" s="150">
        <v>14.083641757178301</v>
      </c>
      <c r="V395" s="150">
        <v>9.2725000000000009</v>
      </c>
      <c r="W395" s="150">
        <v>80.827724966298206</v>
      </c>
      <c r="X395" s="150">
        <v>0.115991509792058</v>
      </c>
      <c r="Y395" s="150">
        <v>0.173789872809027</v>
      </c>
      <c r="Z395" s="150">
        <v>0.29392583467619798</v>
      </c>
      <c r="AA395" s="150">
        <v>210.11012140994401</v>
      </c>
      <c r="AB395" s="150">
        <v>5.8634067674124299</v>
      </c>
      <c r="AC395" s="150">
        <v>1.33455836677308</v>
      </c>
      <c r="AD395" s="150">
        <v>2.6733744537928299</v>
      </c>
      <c r="AE395" s="150">
        <v>1.4153628788614701</v>
      </c>
      <c r="AF395" s="150">
        <v>87.55</v>
      </c>
      <c r="AG395" s="150">
        <v>1.16088317601164E-2</v>
      </c>
      <c r="AH395" s="150">
        <v>4.8724999999999996</v>
      </c>
      <c r="AI395" s="150">
        <v>3.5375494781381902</v>
      </c>
      <c r="AJ395" s="150">
        <v>-18263.744500000001</v>
      </c>
      <c r="AK395" s="150">
        <v>0.50129085029127696</v>
      </c>
      <c r="AL395" s="150">
        <v>8938146.0559999999</v>
      </c>
      <c r="AM395" s="150">
        <v>749.47507974999996</v>
      </c>
    </row>
    <row r="396" spans="1:39" ht="14.5" x14ac:dyDescent="0.35">
      <c r="A396" t="s">
        <v>571</v>
      </c>
      <c r="B396" s="150">
        <v>-754716.55</v>
      </c>
      <c r="C396" s="150">
        <v>0.376576154811815</v>
      </c>
      <c r="D396" s="150">
        <v>-666332.69999999995</v>
      </c>
      <c r="E396" s="150">
        <v>4.2715296785673998E-3</v>
      </c>
      <c r="F396" s="150">
        <v>0.83118706818707</v>
      </c>
      <c r="G396" s="150">
        <v>99</v>
      </c>
      <c r="H396" s="150">
        <v>56.466999999999999</v>
      </c>
      <c r="I396" s="150">
        <v>0</v>
      </c>
      <c r="J396" s="150">
        <v>-21.138999999999999</v>
      </c>
      <c r="K396" s="150">
        <v>12642.4196859727</v>
      </c>
      <c r="L396" s="150">
        <v>4757.8659403499996</v>
      </c>
      <c r="M396" s="150">
        <v>5563.7856766435698</v>
      </c>
      <c r="N396" s="150">
        <v>0.12417172947007001</v>
      </c>
      <c r="O396" s="150">
        <v>0.116927638131199</v>
      </c>
      <c r="P396" s="150">
        <v>1.87516666334312E-2</v>
      </c>
      <c r="Q396" s="150">
        <v>10811.152967305999</v>
      </c>
      <c r="R396" s="150">
        <v>286.83800000000002</v>
      </c>
      <c r="S396" s="150">
        <v>74055.654871390798</v>
      </c>
      <c r="T396" s="150">
        <v>15.3553573794267</v>
      </c>
      <c r="U396" s="150">
        <v>16.587292967981899</v>
      </c>
      <c r="V396" s="150">
        <v>27.4925</v>
      </c>
      <c r="W396" s="150">
        <v>173.06050524142901</v>
      </c>
      <c r="X396" s="150">
        <v>0.115325030070605</v>
      </c>
      <c r="Y396" s="150">
        <v>0.15164038239084801</v>
      </c>
      <c r="Z396" s="150">
        <v>0.27476861288554999</v>
      </c>
      <c r="AA396" s="150">
        <v>169.58131231849001</v>
      </c>
      <c r="AB396" s="150">
        <v>6.49480433575141</v>
      </c>
      <c r="AC396" s="150">
        <v>1.21911903913657</v>
      </c>
      <c r="AD396" s="150">
        <v>3.10179167092967</v>
      </c>
      <c r="AE396" s="150">
        <v>0.91961083511729202</v>
      </c>
      <c r="AF396" s="150">
        <v>25.75</v>
      </c>
      <c r="AG396" s="150">
        <v>8.8453594034548194E-2</v>
      </c>
      <c r="AH396" s="150">
        <v>110.714</v>
      </c>
      <c r="AI396" s="150">
        <v>4.76537689068748</v>
      </c>
      <c r="AJ396" s="150">
        <v>34222.3774999999</v>
      </c>
      <c r="AK396" s="150">
        <v>0.33010609698683901</v>
      </c>
      <c r="AL396" s="150">
        <v>60150938.027500004</v>
      </c>
      <c r="AM396" s="150">
        <v>4757.8659403499996</v>
      </c>
    </row>
    <row r="397" spans="1:39" ht="14.5" x14ac:dyDescent="0.35">
      <c r="A397" t="s">
        <v>572</v>
      </c>
      <c r="B397" s="150">
        <v>-231072.2</v>
      </c>
      <c r="C397" s="150">
        <v>0.31348244910162198</v>
      </c>
      <c r="D397" s="150">
        <v>-252744.25</v>
      </c>
      <c r="E397" s="150">
        <v>3.58565371935769E-3</v>
      </c>
      <c r="F397" s="150">
        <v>0.81244426361291699</v>
      </c>
      <c r="G397" s="150">
        <v>97.6111111111111</v>
      </c>
      <c r="H397" s="150">
        <v>61.189500000000002</v>
      </c>
      <c r="I397" s="150">
        <v>0</v>
      </c>
      <c r="J397" s="150">
        <v>-20.135999999999999</v>
      </c>
      <c r="K397" s="150">
        <v>11817.858650956699</v>
      </c>
      <c r="L397" s="150">
        <v>4264.24922995</v>
      </c>
      <c r="M397" s="150">
        <v>4951.7232019448602</v>
      </c>
      <c r="N397" s="150">
        <v>0.13294579071933099</v>
      </c>
      <c r="O397" s="150">
        <v>0.114302578312411</v>
      </c>
      <c r="P397" s="150">
        <v>1.4605845646299199E-2</v>
      </c>
      <c r="Q397" s="150">
        <v>10177.122709970299</v>
      </c>
      <c r="R397" s="150">
        <v>251.88</v>
      </c>
      <c r="S397" s="150">
        <v>72052.748654120995</v>
      </c>
      <c r="T397" s="150">
        <v>15.065705891694501</v>
      </c>
      <c r="U397" s="150">
        <v>16.929685683460399</v>
      </c>
      <c r="V397" s="150">
        <v>25.315000000000001</v>
      </c>
      <c r="W397" s="150">
        <v>168.447530316018</v>
      </c>
      <c r="X397" s="150">
        <v>0.11683266591326601</v>
      </c>
      <c r="Y397" s="150">
        <v>0.14799016645417401</v>
      </c>
      <c r="Z397" s="150">
        <v>0.270512554743009</v>
      </c>
      <c r="AA397" s="150">
        <v>158.90724567427401</v>
      </c>
      <c r="AB397" s="150">
        <v>6.3313003857175998</v>
      </c>
      <c r="AC397" s="150">
        <v>1.3125249044412901</v>
      </c>
      <c r="AD397" s="150">
        <v>3.1995989153804598</v>
      </c>
      <c r="AE397" s="150">
        <v>0.84991574235122902</v>
      </c>
      <c r="AF397" s="150">
        <v>23.35</v>
      </c>
      <c r="AG397" s="150">
        <v>9.2881519650314506E-2</v>
      </c>
      <c r="AH397" s="150">
        <v>105.143</v>
      </c>
      <c r="AI397" s="150">
        <v>4.51992866622051</v>
      </c>
      <c r="AJ397" s="150">
        <v>57977.1875</v>
      </c>
      <c r="AK397" s="150">
        <v>0.33590275293837601</v>
      </c>
      <c r="AL397" s="150">
        <v>50394294.652000003</v>
      </c>
      <c r="AM397" s="150">
        <v>4264.24922995</v>
      </c>
    </row>
    <row r="398" spans="1:39" ht="14.5" x14ac:dyDescent="0.35">
      <c r="A398" t="s">
        <v>573</v>
      </c>
      <c r="B398" s="150">
        <v>841902.35</v>
      </c>
      <c r="C398" s="150">
        <v>0.33942151755960398</v>
      </c>
      <c r="D398" s="150">
        <v>889446.5</v>
      </c>
      <c r="E398" s="150">
        <v>3.6043630028579198E-3</v>
      </c>
      <c r="F398" s="150">
        <v>0.64831892026941496</v>
      </c>
      <c r="G398" s="150">
        <v>32.700000000000003</v>
      </c>
      <c r="H398" s="150">
        <v>270.86700000000002</v>
      </c>
      <c r="I398" s="150">
        <v>64.363</v>
      </c>
      <c r="J398" s="150">
        <v>-178.28550000000001</v>
      </c>
      <c r="K398" s="150">
        <v>13579.9762456033</v>
      </c>
      <c r="L398" s="150">
        <v>2489.9915496499998</v>
      </c>
      <c r="M398" s="150">
        <v>3553.4317886443901</v>
      </c>
      <c r="N398" s="150">
        <v>0.89055440391422003</v>
      </c>
      <c r="O398" s="150">
        <v>0.18185390183900399</v>
      </c>
      <c r="P398" s="150">
        <v>3.7613312427973798E-2</v>
      </c>
      <c r="Q398" s="150">
        <v>9515.8787637513196</v>
      </c>
      <c r="R398" s="150">
        <v>173.5685</v>
      </c>
      <c r="S398" s="150">
        <v>58384.141580989701</v>
      </c>
      <c r="T398" s="150">
        <v>12.663876221779899</v>
      </c>
      <c r="U398" s="150">
        <v>14.3458723769002</v>
      </c>
      <c r="V398" s="150">
        <v>22.41</v>
      </c>
      <c r="W398" s="150">
        <v>111.110734031682</v>
      </c>
      <c r="X398" s="150">
        <v>0.115257301520169</v>
      </c>
      <c r="Y398" s="150">
        <v>0.17814939216241499</v>
      </c>
      <c r="Z398" s="150">
        <v>0.297968057201</v>
      </c>
      <c r="AA398" s="150">
        <v>209.13360130607501</v>
      </c>
      <c r="AB398" s="150">
        <v>6.8423589572088499</v>
      </c>
      <c r="AC398" s="150">
        <v>1.4415503612257099</v>
      </c>
      <c r="AD398" s="150">
        <v>3.0592836965562</v>
      </c>
      <c r="AE398" s="150">
        <v>0.96662387479218304</v>
      </c>
      <c r="AF398" s="150">
        <v>13.3</v>
      </c>
      <c r="AG398" s="150">
        <v>6.6180081386213299E-2</v>
      </c>
      <c r="AH398" s="150">
        <v>95.916499999999999</v>
      </c>
      <c r="AI398" s="150">
        <v>2.9732813373590998</v>
      </c>
      <c r="AJ398" s="150">
        <v>57437.401499999702</v>
      </c>
      <c r="AK398" s="150">
        <v>0.71096559889216104</v>
      </c>
      <c r="AL398" s="150">
        <v>33814026.096000001</v>
      </c>
      <c r="AM398" s="150">
        <v>2489.9915496499998</v>
      </c>
    </row>
    <row r="399" spans="1:39" ht="14.5" x14ac:dyDescent="0.35">
      <c r="A399" t="s">
        <v>574</v>
      </c>
      <c r="B399" s="150">
        <v>424071.85714285698</v>
      </c>
      <c r="C399" s="150">
        <v>0.354906107310209</v>
      </c>
      <c r="D399" s="150">
        <v>484291.14285714302</v>
      </c>
      <c r="E399" s="150">
        <v>2.19304714296863E-3</v>
      </c>
      <c r="F399" s="150">
        <v>0.68313272344783105</v>
      </c>
      <c r="G399" s="150">
        <v>48.2</v>
      </c>
      <c r="H399" s="150">
        <v>36.468571428571401</v>
      </c>
      <c r="I399" s="150">
        <v>0</v>
      </c>
      <c r="J399" s="150">
        <v>62.599523809523802</v>
      </c>
      <c r="K399" s="150">
        <v>10913.9549813456</v>
      </c>
      <c r="L399" s="150">
        <v>1267.21026571429</v>
      </c>
      <c r="M399" s="150">
        <v>1473.3131483336199</v>
      </c>
      <c r="N399" s="150">
        <v>0.27931403549934702</v>
      </c>
      <c r="O399" s="150">
        <v>0.124866837730246</v>
      </c>
      <c r="P399" s="150">
        <v>7.4873138710345897E-3</v>
      </c>
      <c r="Q399" s="150">
        <v>9387.1936238045291</v>
      </c>
      <c r="R399" s="150">
        <v>81.987619047619006</v>
      </c>
      <c r="S399" s="150">
        <v>56178.972103802</v>
      </c>
      <c r="T399" s="150">
        <v>14.0177959506081</v>
      </c>
      <c r="U399" s="150">
        <v>15.4561174044862</v>
      </c>
      <c r="V399" s="150">
        <v>11.0133333333333</v>
      </c>
      <c r="W399" s="150">
        <v>115.061464804566</v>
      </c>
      <c r="X399" s="150">
        <v>0.11759804865140699</v>
      </c>
      <c r="Y399" s="150">
        <v>0.15517848750044799</v>
      </c>
      <c r="Z399" s="150">
        <v>0.27772752514764298</v>
      </c>
      <c r="AA399" s="150">
        <v>166.70481082314501</v>
      </c>
      <c r="AB399" s="150">
        <v>6.2784880769821196</v>
      </c>
      <c r="AC399" s="150">
        <v>1.3930268913999699</v>
      </c>
      <c r="AD399" s="150">
        <v>2.9380670863754101</v>
      </c>
      <c r="AE399" s="150">
        <v>1.0970072024830499</v>
      </c>
      <c r="AF399" s="150">
        <v>60.523809523809497</v>
      </c>
      <c r="AG399" s="150">
        <v>4.0240009641994298E-2</v>
      </c>
      <c r="AH399" s="150">
        <v>12.8785714285714</v>
      </c>
      <c r="AI399" s="150">
        <v>3.6950845136309098</v>
      </c>
      <c r="AJ399" s="150">
        <v>2558.9257142857</v>
      </c>
      <c r="AK399" s="150">
        <v>0.40532375500517798</v>
      </c>
      <c r="AL399" s="150">
        <v>13830275.7919048</v>
      </c>
      <c r="AM399" s="150">
        <v>1267.21026571429</v>
      </c>
    </row>
    <row r="400" spans="1:39" ht="14.5" x14ac:dyDescent="0.35">
      <c r="A400" t="s">
        <v>575</v>
      </c>
      <c r="B400" s="150">
        <v>89954.571428571406</v>
      </c>
      <c r="C400" s="150">
        <v>0.37364883407167698</v>
      </c>
      <c r="D400" s="150">
        <v>94456.809523809497</v>
      </c>
      <c r="E400" s="150">
        <v>4.0142014869447703E-3</v>
      </c>
      <c r="F400" s="150">
        <v>0.71071073584709299</v>
      </c>
      <c r="G400" s="150">
        <v>58.1111111111111</v>
      </c>
      <c r="H400" s="150">
        <v>34.055714285714302</v>
      </c>
      <c r="I400" s="150">
        <v>0</v>
      </c>
      <c r="J400" s="150">
        <v>66.454285714285703</v>
      </c>
      <c r="K400" s="150">
        <v>11304.899354674901</v>
      </c>
      <c r="L400" s="150">
        <v>1517.97078890476</v>
      </c>
      <c r="M400" s="150">
        <v>1789.9540939717799</v>
      </c>
      <c r="N400" s="150">
        <v>0.31957711061376798</v>
      </c>
      <c r="O400" s="150">
        <v>0.136437072903035</v>
      </c>
      <c r="P400" s="150">
        <v>3.7313682459507299E-3</v>
      </c>
      <c r="Q400" s="150">
        <v>9587.1212841144898</v>
      </c>
      <c r="R400" s="150">
        <v>98.886666666666699</v>
      </c>
      <c r="S400" s="150">
        <v>58633.759932004898</v>
      </c>
      <c r="T400" s="150">
        <v>14.831312421145901</v>
      </c>
      <c r="U400" s="150">
        <v>15.3506113622136</v>
      </c>
      <c r="V400" s="150">
        <v>12.583809523809499</v>
      </c>
      <c r="W400" s="150">
        <v>120.628875225157</v>
      </c>
      <c r="X400" s="150">
        <v>0.115692685587183</v>
      </c>
      <c r="Y400" s="150">
        <v>0.160737401953674</v>
      </c>
      <c r="Z400" s="150">
        <v>0.28357300584421102</v>
      </c>
      <c r="AA400" s="150">
        <v>172.15664742357399</v>
      </c>
      <c r="AB400" s="150">
        <v>6.4625757812089999</v>
      </c>
      <c r="AC400" s="150">
        <v>1.4181322960460001</v>
      </c>
      <c r="AD400" s="150">
        <v>2.9341942989527499</v>
      </c>
      <c r="AE400" s="150">
        <v>1.15684084988229</v>
      </c>
      <c r="AF400" s="150">
        <v>81.761904761904802</v>
      </c>
      <c r="AG400" s="150">
        <v>2.6286243820796699E-2</v>
      </c>
      <c r="AH400" s="150">
        <v>10.682857142857101</v>
      </c>
      <c r="AI400" s="150">
        <v>3.6082631780321801</v>
      </c>
      <c r="AJ400" s="150">
        <v>12787.860952380801</v>
      </c>
      <c r="AK400" s="150">
        <v>0.44560271495734499</v>
      </c>
      <c r="AL400" s="150">
        <v>17160506.991904799</v>
      </c>
      <c r="AM400" s="150">
        <v>1517.97078890476</v>
      </c>
    </row>
    <row r="401" spans="1:39" ht="14.5" x14ac:dyDescent="0.35">
      <c r="A401" t="s">
        <v>576</v>
      </c>
      <c r="B401" s="150">
        <v>585964.61904761905</v>
      </c>
      <c r="C401" s="150">
        <v>0.43000891749918901</v>
      </c>
      <c r="D401" s="150">
        <v>628417.95238095196</v>
      </c>
      <c r="E401" s="150">
        <v>5.4522508420742997E-3</v>
      </c>
      <c r="F401" s="150">
        <v>0.70479753348919705</v>
      </c>
      <c r="G401" s="150">
        <v>41.3888888888889</v>
      </c>
      <c r="H401" s="150">
        <v>27.764761904761901</v>
      </c>
      <c r="I401" s="150">
        <v>0</v>
      </c>
      <c r="J401" s="150">
        <v>43.963809523809601</v>
      </c>
      <c r="K401" s="150">
        <v>11026.769708997201</v>
      </c>
      <c r="L401" s="150">
        <v>1449.1529677142901</v>
      </c>
      <c r="M401" s="150">
        <v>1706.89116414306</v>
      </c>
      <c r="N401" s="150">
        <v>0.307681317773635</v>
      </c>
      <c r="O401" s="150">
        <v>0.136384471660627</v>
      </c>
      <c r="P401" s="150">
        <v>1.74360629580784E-3</v>
      </c>
      <c r="Q401" s="150">
        <v>9361.7427893346103</v>
      </c>
      <c r="R401" s="150">
        <v>92.378095238095199</v>
      </c>
      <c r="S401" s="150">
        <v>58373.829669989798</v>
      </c>
      <c r="T401" s="150">
        <v>14.972628019423301</v>
      </c>
      <c r="U401" s="150">
        <v>15.6871925533779</v>
      </c>
      <c r="V401" s="150">
        <v>12.3947619047619</v>
      </c>
      <c r="W401" s="150">
        <v>116.916563532982</v>
      </c>
      <c r="X401" s="150">
        <v>0.116244983217638</v>
      </c>
      <c r="Y401" s="150">
        <v>0.163478406592686</v>
      </c>
      <c r="Z401" s="150">
        <v>0.285811358860311</v>
      </c>
      <c r="AA401" s="150">
        <v>169.14087433199501</v>
      </c>
      <c r="AB401" s="150">
        <v>6.2600224873823</v>
      </c>
      <c r="AC401" s="150">
        <v>1.3699485131226301</v>
      </c>
      <c r="AD401" s="150">
        <v>2.8942443219602501</v>
      </c>
      <c r="AE401" s="150">
        <v>1.0943703785691801</v>
      </c>
      <c r="AF401" s="150">
        <v>68.238095238095198</v>
      </c>
      <c r="AG401" s="150">
        <v>3.03687671567489E-2</v>
      </c>
      <c r="AH401" s="150">
        <v>12.7971428571429</v>
      </c>
      <c r="AI401" s="150">
        <v>3.6172638264433101</v>
      </c>
      <c r="AJ401" s="150">
        <v>-7494.9419047619403</v>
      </c>
      <c r="AK401" s="150">
        <v>0.43755865123717902</v>
      </c>
      <c r="AL401" s="150">
        <v>15979476.0480952</v>
      </c>
      <c r="AM401" s="150">
        <v>1449.1529677142901</v>
      </c>
    </row>
    <row r="402" spans="1:39" ht="14.5" x14ac:dyDescent="0.35">
      <c r="A402" t="s">
        <v>577</v>
      </c>
      <c r="B402" s="150">
        <v>321186.80952380999</v>
      </c>
      <c r="C402" s="150">
        <v>0.29548023775139298</v>
      </c>
      <c r="D402" s="150">
        <v>384105.14285714302</v>
      </c>
      <c r="E402" s="150">
        <v>4.5036263486917302E-3</v>
      </c>
      <c r="F402" s="150">
        <v>0.74077712253712902</v>
      </c>
      <c r="G402" s="150">
        <v>55.210526315789501</v>
      </c>
      <c r="H402" s="150">
        <v>67.803809523809505</v>
      </c>
      <c r="I402" s="150">
        <v>0</v>
      </c>
      <c r="J402" s="150">
        <v>53.991904761904799</v>
      </c>
      <c r="K402" s="150">
        <v>10475.966575451699</v>
      </c>
      <c r="L402" s="150">
        <v>2607.9533226190501</v>
      </c>
      <c r="M402" s="150">
        <v>3142.9461446292098</v>
      </c>
      <c r="N402" s="150">
        <v>0.376789945934209</v>
      </c>
      <c r="O402" s="150">
        <v>0.14237322985683701</v>
      </c>
      <c r="P402" s="150">
        <v>1.59482140453935E-2</v>
      </c>
      <c r="Q402" s="150">
        <v>8692.7457808280105</v>
      </c>
      <c r="R402" s="150">
        <v>154.79</v>
      </c>
      <c r="S402" s="150">
        <v>61468.770721622801</v>
      </c>
      <c r="T402" s="150">
        <v>13.8577919700731</v>
      </c>
      <c r="U402" s="150">
        <v>16.848332079714801</v>
      </c>
      <c r="V402" s="150">
        <v>17.595714285714301</v>
      </c>
      <c r="W402" s="150">
        <v>148.215257435523</v>
      </c>
      <c r="X402" s="150">
        <v>0.114226790397356</v>
      </c>
      <c r="Y402" s="150">
        <v>0.16515575886317199</v>
      </c>
      <c r="Z402" s="150">
        <v>0.28725228966465699</v>
      </c>
      <c r="AA402" s="150">
        <v>158.62716349531399</v>
      </c>
      <c r="AB402" s="150">
        <v>5.9058606944638097</v>
      </c>
      <c r="AC402" s="150">
        <v>1.29013095886671</v>
      </c>
      <c r="AD402" s="150">
        <v>2.8484732657829301</v>
      </c>
      <c r="AE402" s="150">
        <v>1.24336261768627</v>
      </c>
      <c r="AF402" s="150">
        <v>62.6666666666667</v>
      </c>
      <c r="AG402" s="150">
        <v>2.8435225410296E-2</v>
      </c>
      <c r="AH402" s="150">
        <v>24.2980952380952</v>
      </c>
      <c r="AI402" s="150">
        <v>3.40578304075621</v>
      </c>
      <c r="AJ402" s="150">
        <v>-667.02666666661401</v>
      </c>
      <c r="AK402" s="150">
        <v>0.434438059173684</v>
      </c>
      <c r="AL402" s="150">
        <v>27320831.838095199</v>
      </c>
      <c r="AM402" s="150">
        <v>2607.9533226190501</v>
      </c>
    </row>
    <row r="403" spans="1:39" ht="14.5" x14ac:dyDescent="0.35">
      <c r="A403" t="s">
        <v>578</v>
      </c>
      <c r="B403" s="150">
        <v>186017.75</v>
      </c>
      <c r="C403" s="150">
        <v>0.37393086077705301</v>
      </c>
      <c r="D403" s="150">
        <v>108503</v>
      </c>
      <c r="E403" s="150">
        <v>3.85378316275378E-3</v>
      </c>
      <c r="F403" s="150">
        <v>0.806942640965574</v>
      </c>
      <c r="G403" s="150">
        <v>119.166666666667</v>
      </c>
      <c r="H403" s="150">
        <v>47.991</v>
      </c>
      <c r="I403" s="150">
        <v>0</v>
      </c>
      <c r="J403" s="150">
        <v>-41.670999999999999</v>
      </c>
      <c r="K403" s="150">
        <v>11433.5362024771</v>
      </c>
      <c r="L403" s="150">
        <v>3746.2959750999999</v>
      </c>
      <c r="M403" s="150">
        <v>4340.1553008048304</v>
      </c>
      <c r="N403" s="150">
        <v>0.139511691434377</v>
      </c>
      <c r="O403" s="150">
        <v>0.116049792178632</v>
      </c>
      <c r="P403" s="150">
        <v>8.7446289662485993E-3</v>
      </c>
      <c r="Q403" s="150">
        <v>9869.09630827197</v>
      </c>
      <c r="R403" s="150">
        <v>220.018</v>
      </c>
      <c r="S403" s="150">
        <v>69257.118031252001</v>
      </c>
      <c r="T403" s="150">
        <v>14.4569989728113</v>
      </c>
      <c r="U403" s="150">
        <v>17.027224932050999</v>
      </c>
      <c r="V403" s="150">
        <v>23.070499999999999</v>
      </c>
      <c r="W403" s="150">
        <v>162.384689326196</v>
      </c>
      <c r="X403" s="150">
        <v>0.119063452323312</v>
      </c>
      <c r="Y403" s="150">
        <v>0.152454517379359</v>
      </c>
      <c r="Z403" s="150">
        <v>0.277555367271619</v>
      </c>
      <c r="AA403" s="150">
        <v>170.68216292839301</v>
      </c>
      <c r="AB403" s="150">
        <v>5.9278189177197902</v>
      </c>
      <c r="AC403" s="150">
        <v>1.1486575684532001</v>
      </c>
      <c r="AD403" s="150">
        <v>2.8269748699575699</v>
      </c>
      <c r="AE403" s="150">
        <v>1.0078243887176701</v>
      </c>
      <c r="AF403" s="150">
        <v>49.7</v>
      </c>
      <c r="AG403" s="150">
        <v>6.7458620570911398E-2</v>
      </c>
      <c r="AH403" s="150">
        <v>60.869</v>
      </c>
      <c r="AI403" s="150">
        <v>4.7924462068692302</v>
      </c>
      <c r="AJ403" s="150">
        <v>-5128.7275000002701</v>
      </c>
      <c r="AK403" s="150">
        <v>0.32874011716196599</v>
      </c>
      <c r="AL403" s="150">
        <v>42833410.656499997</v>
      </c>
      <c r="AM403" s="150">
        <v>3746.2959750999999</v>
      </c>
    </row>
    <row r="404" spans="1:39" ht="14.5" x14ac:dyDescent="0.35">
      <c r="A404" t="s">
        <v>579</v>
      </c>
      <c r="B404" s="150">
        <v>-627098.19999999995</v>
      </c>
      <c r="C404" s="150">
        <v>0.38233130951946598</v>
      </c>
      <c r="D404" s="150">
        <v>-930079.35</v>
      </c>
      <c r="E404" s="150">
        <v>2.9819974025931699E-3</v>
      </c>
      <c r="F404" s="150">
        <v>0.80261877262600201</v>
      </c>
      <c r="G404" s="150">
        <v>26.789473684210499</v>
      </c>
      <c r="H404" s="150">
        <v>20.966000000000001</v>
      </c>
      <c r="I404" s="150">
        <v>0</v>
      </c>
      <c r="J404" s="150">
        <v>-5.8975</v>
      </c>
      <c r="K404" s="150">
        <v>14464.312888921</v>
      </c>
      <c r="L404" s="150">
        <v>2680.2758183000001</v>
      </c>
      <c r="M404" s="150">
        <v>3115.8682850073301</v>
      </c>
      <c r="N404" s="150">
        <v>7.0704992842937506E-2</v>
      </c>
      <c r="O404" s="150">
        <v>0.118289111118829</v>
      </c>
      <c r="P404" s="150">
        <v>1.47252552817616E-2</v>
      </c>
      <c r="Q404" s="150">
        <v>12442.2294263985</v>
      </c>
      <c r="R404" s="150">
        <v>178.5615</v>
      </c>
      <c r="S404" s="150">
        <v>77667.379202683602</v>
      </c>
      <c r="T404" s="150">
        <v>15.490741285215501</v>
      </c>
      <c r="U404" s="150">
        <v>15.0103791595613</v>
      </c>
      <c r="V404" s="150">
        <v>18.409500000000001</v>
      </c>
      <c r="W404" s="150">
        <v>145.59199425839901</v>
      </c>
      <c r="X404" s="150">
        <v>0.11833734261062299</v>
      </c>
      <c r="Y404" s="150">
        <v>0.14030286402263001</v>
      </c>
      <c r="Z404" s="150">
        <v>0.26440020393645203</v>
      </c>
      <c r="AA404" s="150">
        <v>185.616363287398</v>
      </c>
      <c r="AB404" s="150">
        <v>7.1389196679296703</v>
      </c>
      <c r="AC404" s="150">
        <v>1.4871183995756401</v>
      </c>
      <c r="AD404" s="150">
        <v>3.0311872309124501</v>
      </c>
      <c r="AE404" s="150">
        <v>0.75646122320236597</v>
      </c>
      <c r="AF404" s="150">
        <v>15.9</v>
      </c>
      <c r="AG404" s="150">
        <v>0.142486306723585</v>
      </c>
      <c r="AH404" s="150">
        <v>90.474444444444401</v>
      </c>
      <c r="AI404" s="150">
        <v>6.6984723553172403</v>
      </c>
      <c r="AJ404" s="150">
        <v>50470.714210526399</v>
      </c>
      <c r="AK404" s="150">
        <v>0.223891447751802</v>
      </c>
      <c r="AL404" s="150">
        <v>38768348.064499997</v>
      </c>
      <c r="AM404" s="150">
        <v>2680.2758183000001</v>
      </c>
    </row>
    <row r="405" spans="1:39" ht="14.5" x14ac:dyDescent="0.35">
      <c r="A405" t="s">
        <v>580</v>
      </c>
      <c r="B405" s="150">
        <v>1594585.65</v>
      </c>
      <c r="C405" s="150">
        <v>0.38868117719034001</v>
      </c>
      <c r="D405" s="150">
        <v>1508190.3</v>
      </c>
      <c r="E405" s="150">
        <v>1.5298153784744301E-3</v>
      </c>
      <c r="F405" s="150">
        <v>0.75361176654767104</v>
      </c>
      <c r="G405" s="150">
        <v>111.45</v>
      </c>
      <c r="H405" s="150">
        <v>129.392</v>
      </c>
      <c r="I405" s="150">
        <v>0</v>
      </c>
      <c r="J405" s="150">
        <v>-38.357500000000002</v>
      </c>
      <c r="K405" s="150">
        <v>11644.339412368799</v>
      </c>
      <c r="L405" s="150">
        <v>4459.5449879999996</v>
      </c>
      <c r="M405" s="150">
        <v>5504.7853778231602</v>
      </c>
      <c r="N405" s="150">
        <v>0.38883218702042199</v>
      </c>
      <c r="O405" s="150">
        <v>0.15140728219288899</v>
      </c>
      <c r="P405" s="150">
        <v>3.55733175978446E-2</v>
      </c>
      <c r="Q405" s="150">
        <v>9433.3297123992197</v>
      </c>
      <c r="R405" s="150">
        <v>274.78649999999999</v>
      </c>
      <c r="S405" s="150">
        <v>65215.530679272801</v>
      </c>
      <c r="T405" s="150">
        <v>14.3893531887484</v>
      </c>
      <c r="U405" s="150">
        <v>16.229126933091699</v>
      </c>
      <c r="V405" s="150">
        <v>29.512499999999999</v>
      </c>
      <c r="W405" s="150">
        <v>151.10698815756001</v>
      </c>
      <c r="X405" s="150">
        <v>0.12029082627408499</v>
      </c>
      <c r="Y405" s="150">
        <v>0.158539790536077</v>
      </c>
      <c r="Z405" s="150">
        <v>0.28469097717497399</v>
      </c>
      <c r="AA405" s="150">
        <v>160.495387293086</v>
      </c>
      <c r="AB405" s="150">
        <v>6.3735308271313302</v>
      </c>
      <c r="AC405" s="150">
        <v>1.25980756043705</v>
      </c>
      <c r="AD405" s="150">
        <v>3.1244847244041201</v>
      </c>
      <c r="AE405" s="150">
        <v>0.90242039981656796</v>
      </c>
      <c r="AF405" s="150">
        <v>29</v>
      </c>
      <c r="AG405" s="150">
        <v>7.5800570781573595E-2</v>
      </c>
      <c r="AH405" s="150">
        <v>80.194999999999993</v>
      </c>
      <c r="AI405" s="150">
        <v>3.62890861236311</v>
      </c>
      <c r="AJ405" s="150">
        <v>41344.671999999802</v>
      </c>
      <c r="AK405" s="150">
        <v>0.44649311005248898</v>
      </c>
      <c r="AL405" s="150">
        <v>51928455.465000004</v>
      </c>
      <c r="AM405" s="150">
        <v>4459.5449879999996</v>
      </c>
    </row>
    <row r="406" spans="1:39" ht="14.5" x14ac:dyDescent="0.35">
      <c r="A406" t="s">
        <v>581</v>
      </c>
      <c r="B406" s="150">
        <v>1925216.2</v>
      </c>
      <c r="C406" s="150">
        <v>0.327089466700548</v>
      </c>
      <c r="D406" s="150">
        <v>1864544.95</v>
      </c>
      <c r="E406" s="150">
        <v>3.0460298754463599E-3</v>
      </c>
      <c r="F406" s="150">
        <v>0.72922559143152299</v>
      </c>
      <c r="G406" s="150">
        <v>134.19999999999999</v>
      </c>
      <c r="H406" s="150">
        <v>385.73649999999998</v>
      </c>
      <c r="I406" s="150">
        <v>14.669499999999999</v>
      </c>
      <c r="J406" s="150">
        <v>-5.9584999999999004</v>
      </c>
      <c r="K406" s="150">
        <v>11518.237178633</v>
      </c>
      <c r="L406" s="150">
        <v>6091.3995627000004</v>
      </c>
      <c r="M406" s="150">
        <v>7754.2858357670002</v>
      </c>
      <c r="N406" s="150">
        <v>0.48754639063335797</v>
      </c>
      <c r="O406" s="150">
        <v>0.15005946942755499</v>
      </c>
      <c r="P406" s="150">
        <v>3.2151202968073202E-2</v>
      </c>
      <c r="Q406" s="150">
        <v>9048.1814056136209</v>
      </c>
      <c r="R406" s="150">
        <v>376.86399999999998</v>
      </c>
      <c r="S406" s="150">
        <v>63973.697125488201</v>
      </c>
      <c r="T406" s="150">
        <v>13.420093190116299</v>
      </c>
      <c r="U406" s="150">
        <v>16.163389346554698</v>
      </c>
      <c r="V406" s="150">
        <v>39.832999999999998</v>
      </c>
      <c r="W406" s="150">
        <v>152.923444448071</v>
      </c>
      <c r="X406" s="150">
        <v>0.12001995949989699</v>
      </c>
      <c r="Y406" s="150">
        <v>0.14962266358381099</v>
      </c>
      <c r="Z406" s="150">
        <v>0.27434507067134301</v>
      </c>
      <c r="AA406" s="150">
        <v>144.60939410278201</v>
      </c>
      <c r="AB406" s="150">
        <v>6.5992790322016699</v>
      </c>
      <c r="AC406" s="150">
        <v>1.3936706236854</v>
      </c>
      <c r="AD406" s="150">
        <v>3.2850033427043299</v>
      </c>
      <c r="AE406" s="150">
        <v>0.89530769372252295</v>
      </c>
      <c r="AF406" s="150">
        <v>25.05</v>
      </c>
      <c r="AG406" s="150">
        <v>8.6135968768854196E-2</v>
      </c>
      <c r="AH406" s="150">
        <v>132.60599999999999</v>
      </c>
      <c r="AI406" s="150">
        <v>3.1009753406306699</v>
      </c>
      <c r="AJ406" s="150">
        <v>116948.02250000001</v>
      </c>
      <c r="AK406" s="150">
        <v>0.50603276735494396</v>
      </c>
      <c r="AL406" s="150">
        <v>70162184.913000003</v>
      </c>
      <c r="AM406" s="150">
        <v>6091.3995627000004</v>
      </c>
    </row>
    <row r="407" spans="1:39" ht="14.5" x14ac:dyDescent="0.35">
      <c r="A407" t="s">
        <v>582</v>
      </c>
      <c r="B407" s="150">
        <v>354216.21052631602</v>
      </c>
      <c r="C407" s="150">
        <v>0.39770817908865702</v>
      </c>
      <c r="D407" s="150">
        <v>361430.89473684202</v>
      </c>
      <c r="E407" s="150">
        <v>4.2209058794931602E-3</v>
      </c>
      <c r="F407" s="150">
        <v>0.70571845699805702</v>
      </c>
      <c r="G407" s="150">
        <v>33.8888888888889</v>
      </c>
      <c r="H407" s="150">
        <v>23.187000000000001</v>
      </c>
      <c r="I407" s="150">
        <v>0</v>
      </c>
      <c r="J407" s="150">
        <v>21.231999999999999</v>
      </c>
      <c r="K407" s="150">
        <v>10880.276525724899</v>
      </c>
      <c r="L407" s="150">
        <v>1234.8811893</v>
      </c>
      <c r="M407" s="150">
        <v>1499.1947128581201</v>
      </c>
      <c r="N407" s="150">
        <v>0.429255764152079</v>
      </c>
      <c r="O407" s="150">
        <v>0.14901268741028301</v>
      </c>
      <c r="P407" s="150">
        <v>3.24194670279929E-3</v>
      </c>
      <c r="Q407" s="150">
        <v>8962.0438898062694</v>
      </c>
      <c r="R407" s="150">
        <v>81.855500000000006</v>
      </c>
      <c r="S407" s="150">
        <v>56545.098258516497</v>
      </c>
      <c r="T407" s="150">
        <v>14.826126527844799</v>
      </c>
      <c r="U407" s="150">
        <v>15.0861113706471</v>
      </c>
      <c r="V407" s="150">
        <v>11.080500000000001</v>
      </c>
      <c r="W407" s="150">
        <v>111.446341708407</v>
      </c>
      <c r="X407" s="150">
        <v>0.121926144643365</v>
      </c>
      <c r="Y407" s="150">
        <v>0.168006750989523</v>
      </c>
      <c r="Z407" s="150">
        <v>0.29585792414094803</v>
      </c>
      <c r="AA407" s="150">
        <v>195.38138736793499</v>
      </c>
      <c r="AB407" s="150">
        <v>5.08996587680004</v>
      </c>
      <c r="AC407" s="150">
        <v>1.23091896185563</v>
      </c>
      <c r="AD407" s="150">
        <v>2.5706367481125101</v>
      </c>
      <c r="AE407" s="150">
        <v>1.13191916309237</v>
      </c>
      <c r="AF407" s="150">
        <v>59.4</v>
      </c>
      <c r="AG407" s="150">
        <v>4.4536418542351401E-2</v>
      </c>
      <c r="AH407" s="150">
        <v>9.6694999999999993</v>
      </c>
      <c r="AI407" s="150">
        <v>3.5625584767463199</v>
      </c>
      <c r="AJ407" s="150">
        <v>-1932.6434999998901</v>
      </c>
      <c r="AK407" s="150">
        <v>0.48935207038760797</v>
      </c>
      <c r="AL407" s="150">
        <v>13435848.816</v>
      </c>
      <c r="AM407" s="150">
        <v>1234.8811893</v>
      </c>
    </row>
    <row r="408" spans="1:39" ht="14.5" x14ac:dyDescent="0.35">
      <c r="A408" t="s">
        <v>583</v>
      </c>
      <c r="B408" s="150">
        <v>499186.90476190503</v>
      </c>
      <c r="C408" s="150">
        <v>0.50332567137058704</v>
      </c>
      <c r="D408" s="150">
        <v>575332.71428571397</v>
      </c>
      <c r="E408" s="150">
        <v>1.0428806317760301E-3</v>
      </c>
      <c r="F408" s="150">
        <v>0.713465680225423</v>
      </c>
      <c r="G408" s="150">
        <v>72.5</v>
      </c>
      <c r="H408" s="150">
        <v>38.138571428571403</v>
      </c>
      <c r="I408" s="150">
        <v>0</v>
      </c>
      <c r="J408" s="150">
        <v>80.102857142857204</v>
      </c>
      <c r="K408" s="150">
        <v>11013.2326898353</v>
      </c>
      <c r="L408" s="150">
        <v>1784.0620469523799</v>
      </c>
      <c r="M408" s="150">
        <v>2063.4607225966502</v>
      </c>
      <c r="N408" s="150">
        <v>0.254472071467368</v>
      </c>
      <c r="O408" s="150">
        <v>0.116810115258786</v>
      </c>
      <c r="P408" s="150">
        <v>7.2927619483578896E-3</v>
      </c>
      <c r="Q408" s="150">
        <v>9522.0084593930005</v>
      </c>
      <c r="R408" s="150">
        <v>110.61619047619</v>
      </c>
      <c r="S408" s="150">
        <v>60860.163822569702</v>
      </c>
      <c r="T408" s="150">
        <v>14.7046415318519</v>
      </c>
      <c r="U408" s="150">
        <v>16.128398919472701</v>
      </c>
      <c r="V408" s="150">
        <v>13.046666666666701</v>
      </c>
      <c r="W408" s="150">
        <v>136.744663792978</v>
      </c>
      <c r="X408" s="150">
        <v>0.112856183401639</v>
      </c>
      <c r="Y408" s="150">
        <v>0.157716580690618</v>
      </c>
      <c r="Z408" s="150">
        <v>0.27641914257685901</v>
      </c>
      <c r="AA408" s="150">
        <v>151.76703634626301</v>
      </c>
      <c r="AB408" s="150">
        <v>6.52332664555985</v>
      </c>
      <c r="AC408" s="150">
        <v>1.38634953090029</v>
      </c>
      <c r="AD408" s="150">
        <v>2.9777285394753901</v>
      </c>
      <c r="AE408" s="150">
        <v>1.2071487762033</v>
      </c>
      <c r="AF408" s="150">
        <v>77.761904761904802</v>
      </c>
      <c r="AG408" s="150">
        <v>3.2136916491713498E-2</v>
      </c>
      <c r="AH408" s="150">
        <v>13.815238095238101</v>
      </c>
      <c r="AI408" s="150">
        <v>3.8576480860545699</v>
      </c>
      <c r="AJ408" s="150">
        <v>5087.6585714285002</v>
      </c>
      <c r="AK408" s="150">
        <v>0.38525186312176102</v>
      </c>
      <c r="AL408" s="150">
        <v>19648290.4561905</v>
      </c>
      <c r="AM408" s="150">
        <v>1784.0620469523799</v>
      </c>
    </row>
    <row r="409" spans="1:39" ht="14.5" x14ac:dyDescent="0.35">
      <c r="A409" t="s">
        <v>584</v>
      </c>
      <c r="B409" s="150">
        <v>568302.85</v>
      </c>
      <c r="C409" s="150">
        <v>0.46921372392732902</v>
      </c>
      <c r="D409" s="150">
        <v>664372.55000000005</v>
      </c>
      <c r="E409" s="150">
        <v>5.9086010567197698E-3</v>
      </c>
      <c r="F409" s="150">
        <v>0.66563990501909898</v>
      </c>
      <c r="G409" s="150">
        <v>48.7368421052632</v>
      </c>
      <c r="H409" s="150">
        <v>29.140499999999999</v>
      </c>
      <c r="I409" s="150">
        <v>0</v>
      </c>
      <c r="J409" s="150">
        <v>16.1675</v>
      </c>
      <c r="K409" s="150">
        <v>11648.611374786</v>
      </c>
      <c r="L409" s="150">
        <v>1142.3332959500001</v>
      </c>
      <c r="M409" s="150">
        <v>1379.8806153957401</v>
      </c>
      <c r="N409" s="150">
        <v>0.38254240027783198</v>
      </c>
      <c r="O409" s="150">
        <v>0.15687379251339201</v>
      </c>
      <c r="P409" s="150">
        <v>1.88147855588206E-3</v>
      </c>
      <c r="Q409" s="150">
        <v>9643.2955695835608</v>
      </c>
      <c r="R409" s="150">
        <v>73.953999999999994</v>
      </c>
      <c r="S409" s="150">
        <v>55730.936622765497</v>
      </c>
      <c r="T409" s="150">
        <v>14.614490088433399</v>
      </c>
      <c r="U409" s="150">
        <v>15.4465383339644</v>
      </c>
      <c r="V409" s="150">
        <v>11.426</v>
      </c>
      <c r="W409" s="150">
        <v>99.976658143707297</v>
      </c>
      <c r="X409" s="150">
        <v>0.11589172007052401</v>
      </c>
      <c r="Y409" s="150">
        <v>0.17300647778343001</v>
      </c>
      <c r="Z409" s="150">
        <v>0.29511046016960801</v>
      </c>
      <c r="AA409" s="150">
        <v>180.96552970390599</v>
      </c>
      <c r="AB409" s="150">
        <v>6.5522431423313199</v>
      </c>
      <c r="AC409" s="150">
        <v>1.54473517091353</v>
      </c>
      <c r="AD409" s="150">
        <v>2.91914488449396</v>
      </c>
      <c r="AE409" s="150">
        <v>1.52138098643763</v>
      </c>
      <c r="AF409" s="150">
        <v>136.9</v>
      </c>
      <c r="AG409" s="150">
        <v>1.05071765619923E-2</v>
      </c>
      <c r="AH409" s="150">
        <v>5.4444999999999997</v>
      </c>
      <c r="AI409" s="150">
        <v>3.4166607937401299</v>
      </c>
      <c r="AJ409" s="150">
        <v>-15251.339</v>
      </c>
      <c r="AK409" s="150">
        <v>0.481413059232703</v>
      </c>
      <c r="AL409" s="150">
        <v>13306596.625</v>
      </c>
      <c r="AM409" s="150">
        <v>1142.3332959500001</v>
      </c>
    </row>
    <row r="410" spans="1:39" ht="14.5" x14ac:dyDescent="0.35">
      <c r="A410" t="s">
        <v>585</v>
      </c>
      <c r="B410" s="150">
        <v>855197.9</v>
      </c>
      <c r="C410" s="150">
        <v>0.33514990119668903</v>
      </c>
      <c r="D410" s="150">
        <v>662041.85</v>
      </c>
      <c r="E410" s="150">
        <v>4.3677053141580697E-3</v>
      </c>
      <c r="F410" s="150">
        <v>0.76214071473799105</v>
      </c>
      <c r="G410" s="150">
        <v>124.526315789474</v>
      </c>
      <c r="H410" s="150">
        <v>183.84800000000001</v>
      </c>
      <c r="I410" s="150">
        <v>0</v>
      </c>
      <c r="J410" s="150">
        <v>-19.8415</v>
      </c>
      <c r="K410" s="150">
        <v>11498.528878405499</v>
      </c>
      <c r="L410" s="150">
        <v>4888.2000828</v>
      </c>
      <c r="M410" s="150">
        <v>6138.34521335918</v>
      </c>
      <c r="N410" s="150">
        <v>0.48883040731247501</v>
      </c>
      <c r="O410" s="150">
        <v>0.159675363248001</v>
      </c>
      <c r="P410" s="150">
        <v>2.2614493991146001E-2</v>
      </c>
      <c r="Q410" s="150">
        <v>9156.7202335205493</v>
      </c>
      <c r="R410" s="150">
        <v>307.82749999999999</v>
      </c>
      <c r="S410" s="150">
        <v>64873.842861667603</v>
      </c>
      <c r="T410" s="150">
        <v>14.8022837465788</v>
      </c>
      <c r="U410" s="150">
        <v>15.8796731377151</v>
      </c>
      <c r="V410" s="150">
        <v>30.937000000000001</v>
      </c>
      <c r="W410" s="150">
        <v>158.004980534635</v>
      </c>
      <c r="X410" s="150">
        <v>0.119196479517743</v>
      </c>
      <c r="Y410" s="150">
        <v>0.15239545825246201</v>
      </c>
      <c r="Z410" s="150">
        <v>0.27736882966930598</v>
      </c>
      <c r="AA410" s="150">
        <v>151.479632064459</v>
      </c>
      <c r="AB410" s="150">
        <v>6.74989269683046</v>
      </c>
      <c r="AC410" s="150">
        <v>1.3203114072922599</v>
      </c>
      <c r="AD410" s="150">
        <v>3.5487529757573899</v>
      </c>
      <c r="AE410" s="150">
        <v>0.91151526804935601</v>
      </c>
      <c r="AF410" s="150">
        <v>27.25</v>
      </c>
      <c r="AG410" s="150">
        <v>7.5264467739685301E-2</v>
      </c>
      <c r="AH410" s="150">
        <v>94.198999999999998</v>
      </c>
      <c r="AI410" s="150">
        <v>3.3182638560980702</v>
      </c>
      <c r="AJ410" s="150">
        <v>42167.6225000001</v>
      </c>
      <c r="AK410" s="150">
        <v>0.46897749570434899</v>
      </c>
      <c r="AL410" s="150">
        <v>56207109.815499999</v>
      </c>
      <c r="AM410" s="150">
        <v>4888.2000828</v>
      </c>
    </row>
    <row r="411" spans="1:39" ht="14.5" x14ac:dyDescent="0.35">
      <c r="A411" t="s">
        <v>586</v>
      </c>
      <c r="B411" s="150">
        <v>1066508.45</v>
      </c>
      <c r="C411" s="150">
        <v>0.307554967533609</v>
      </c>
      <c r="D411" s="150">
        <v>1020463.7</v>
      </c>
      <c r="E411" s="150">
        <v>4.3576244794573402E-3</v>
      </c>
      <c r="F411" s="150">
        <v>0.77044026739131199</v>
      </c>
      <c r="G411" s="150">
        <v>108.444444444444</v>
      </c>
      <c r="H411" s="150">
        <v>141.05850000000001</v>
      </c>
      <c r="I411" s="150">
        <v>0</v>
      </c>
      <c r="J411" s="150">
        <v>-23.075500000000002</v>
      </c>
      <c r="K411" s="150">
        <v>12073.6803045582</v>
      </c>
      <c r="L411" s="150">
        <v>4531.4381801500003</v>
      </c>
      <c r="M411" s="150">
        <v>5590.8657422045399</v>
      </c>
      <c r="N411" s="150">
        <v>0.393253628275474</v>
      </c>
      <c r="O411" s="150">
        <v>0.152414823272981</v>
      </c>
      <c r="P411" s="150">
        <v>2.1280559574313299E-2</v>
      </c>
      <c r="Q411" s="150">
        <v>9785.8074991847006</v>
      </c>
      <c r="R411" s="150">
        <v>287.67750000000001</v>
      </c>
      <c r="S411" s="150">
        <v>66210.108063717198</v>
      </c>
      <c r="T411" s="150">
        <v>14.7352504106161</v>
      </c>
      <c r="U411" s="150">
        <v>15.7517990810891</v>
      </c>
      <c r="V411" s="150">
        <v>27.869499999999999</v>
      </c>
      <c r="W411" s="150">
        <v>162.594886171262</v>
      </c>
      <c r="X411" s="150">
        <v>0.121383757134243</v>
      </c>
      <c r="Y411" s="150">
        <v>0.155030903495186</v>
      </c>
      <c r="Z411" s="150">
        <v>0.28216038382506498</v>
      </c>
      <c r="AA411" s="150">
        <v>168.093300563307</v>
      </c>
      <c r="AB411" s="150">
        <v>6.1993797456073496</v>
      </c>
      <c r="AC411" s="150">
        <v>1.1331693462713399</v>
      </c>
      <c r="AD411" s="150">
        <v>3.2372147633649</v>
      </c>
      <c r="AE411" s="150">
        <v>0.90258641527925298</v>
      </c>
      <c r="AF411" s="150">
        <v>26.6</v>
      </c>
      <c r="AG411" s="150">
        <v>7.6706028467000101E-2</v>
      </c>
      <c r="AH411" s="150">
        <v>83.01</v>
      </c>
      <c r="AI411" s="150">
        <v>3.8064397357246098</v>
      </c>
      <c r="AJ411" s="150">
        <v>7917.0040000004201</v>
      </c>
      <c r="AK411" s="150">
        <v>0.44231254289738497</v>
      </c>
      <c r="AL411" s="150">
        <v>54711135.906999998</v>
      </c>
      <c r="AM411" s="150">
        <v>4531.4381801500003</v>
      </c>
    </row>
    <row r="412" spans="1:39" ht="14.5" x14ac:dyDescent="0.35">
      <c r="A412" t="s">
        <v>587</v>
      </c>
      <c r="B412" s="150">
        <v>-12808.5</v>
      </c>
      <c r="C412" s="150">
        <v>0.38416793789050702</v>
      </c>
      <c r="D412" s="150">
        <v>-96946.95</v>
      </c>
      <c r="E412" s="150">
        <v>2.9977492750309399E-3</v>
      </c>
      <c r="F412" s="150">
        <v>0.79336082190689605</v>
      </c>
      <c r="G412" s="150">
        <v>79.764705882352899</v>
      </c>
      <c r="H412" s="150">
        <v>45.533499999999997</v>
      </c>
      <c r="I412" s="150">
        <v>0</v>
      </c>
      <c r="J412" s="150">
        <v>-20.757000000000001</v>
      </c>
      <c r="K412" s="150">
        <v>11502.329336590499</v>
      </c>
      <c r="L412" s="150">
        <v>3480.9097826500001</v>
      </c>
      <c r="M412" s="150">
        <v>4049.73336633606</v>
      </c>
      <c r="N412" s="150">
        <v>0.15192427625843299</v>
      </c>
      <c r="O412" s="150">
        <v>0.119030775765917</v>
      </c>
      <c r="P412" s="150">
        <v>1.1088657796415199E-2</v>
      </c>
      <c r="Q412" s="150">
        <v>9886.7177389568205</v>
      </c>
      <c r="R412" s="150">
        <v>204.04849999999999</v>
      </c>
      <c r="S412" s="150">
        <v>68514.791378030204</v>
      </c>
      <c r="T412" s="150">
        <v>13.91262371446</v>
      </c>
      <c r="U412" s="150">
        <v>17.059227500569701</v>
      </c>
      <c r="V412" s="150">
        <v>20.196999999999999</v>
      </c>
      <c r="W412" s="150">
        <v>172.34786268505201</v>
      </c>
      <c r="X412" s="150">
        <v>0.117774436572428</v>
      </c>
      <c r="Y412" s="150">
        <v>0.148007902442054</v>
      </c>
      <c r="Z412" s="150">
        <v>0.27200765113178599</v>
      </c>
      <c r="AA412" s="150">
        <v>158.94838836609699</v>
      </c>
      <c r="AB412" s="150">
        <v>6.5928682821692304</v>
      </c>
      <c r="AC412" s="150">
        <v>1.28553484822469</v>
      </c>
      <c r="AD412" s="150">
        <v>3.01923848559061</v>
      </c>
      <c r="AE412" s="150">
        <v>0.94435799446467095</v>
      </c>
      <c r="AF412" s="150">
        <v>29.8</v>
      </c>
      <c r="AG412" s="150">
        <v>9.6644741577119497E-2</v>
      </c>
      <c r="AH412" s="150">
        <v>80.682500000000005</v>
      </c>
      <c r="AI412" s="150">
        <v>4.5694491791452201</v>
      </c>
      <c r="AJ412" s="150">
        <v>3432.75249999994</v>
      </c>
      <c r="AK412" s="150">
        <v>0.31941817017931301</v>
      </c>
      <c r="AL412" s="150">
        <v>40038570.711000003</v>
      </c>
      <c r="AM412" s="150">
        <v>3480.9097826500001</v>
      </c>
    </row>
    <row r="413" spans="1:39" ht="14.5" x14ac:dyDescent="0.35">
      <c r="A413" t="s">
        <v>588</v>
      </c>
      <c r="B413" s="150">
        <v>211904.75</v>
      </c>
      <c r="C413" s="150">
        <v>0.403684043304881</v>
      </c>
      <c r="D413" s="150">
        <v>294846.40000000002</v>
      </c>
      <c r="E413" s="150">
        <v>2.7789393307447899E-3</v>
      </c>
      <c r="F413" s="150">
        <v>0.679161724603771</v>
      </c>
      <c r="G413" s="150">
        <v>39.0555555555556</v>
      </c>
      <c r="H413" s="150">
        <v>21.917000000000002</v>
      </c>
      <c r="I413" s="150">
        <v>0</v>
      </c>
      <c r="J413" s="150">
        <v>24.3825</v>
      </c>
      <c r="K413" s="150">
        <v>11931.5721687349</v>
      </c>
      <c r="L413" s="150">
        <v>801.44118534999996</v>
      </c>
      <c r="M413" s="150">
        <v>960.23645154607402</v>
      </c>
      <c r="N413" s="150">
        <v>0.37625180027192101</v>
      </c>
      <c r="O413" s="150">
        <v>0.14849494276741801</v>
      </c>
      <c r="P413" s="150">
        <v>2.3637974746364798E-3</v>
      </c>
      <c r="Q413" s="150">
        <v>9958.4360983209008</v>
      </c>
      <c r="R413" s="150">
        <v>56.619500000000002</v>
      </c>
      <c r="S413" s="150">
        <v>53828.775713314302</v>
      </c>
      <c r="T413" s="150">
        <v>14.6725068218547</v>
      </c>
      <c r="U413" s="150">
        <v>14.1548615821404</v>
      </c>
      <c r="V413" s="150">
        <v>7.7705000000000002</v>
      </c>
      <c r="W413" s="150">
        <v>103.138946702271</v>
      </c>
      <c r="X413" s="150">
        <v>0.114166929377233</v>
      </c>
      <c r="Y413" s="150">
        <v>0.17442530847128501</v>
      </c>
      <c r="Z413" s="150">
        <v>0.29385024549635302</v>
      </c>
      <c r="AA413" s="150">
        <v>194.94948956456199</v>
      </c>
      <c r="AB413" s="150">
        <v>7.3015504169692198</v>
      </c>
      <c r="AC413" s="150">
        <v>1.47133717207217</v>
      </c>
      <c r="AD413" s="150">
        <v>2.8537255245197199</v>
      </c>
      <c r="AE413" s="150">
        <v>1.29887755731858</v>
      </c>
      <c r="AF413" s="150">
        <v>66.8</v>
      </c>
      <c r="AG413" s="150">
        <v>2.03723476137148E-2</v>
      </c>
      <c r="AH413" s="150">
        <v>6.7115</v>
      </c>
      <c r="AI413" s="150">
        <v>3.6482629599408498</v>
      </c>
      <c r="AJ413" s="150">
        <v>-27381.585500000001</v>
      </c>
      <c r="AK413" s="150">
        <v>0.46364357403629097</v>
      </c>
      <c r="AL413" s="150">
        <v>9562453.3420000002</v>
      </c>
      <c r="AM413" s="150">
        <v>801.44118534999996</v>
      </c>
    </row>
    <row r="414" spans="1:39" ht="14.5" x14ac:dyDescent="0.35">
      <c r="A414" t="s">
        <v>589</v>
      </c>
      <c r="B414" s="150">
        <v>123595.25</v>
      </c>
      <c r="C414" s="150">
        <v>0.316835148837605</v>
      </c>
      <c r="D414" s="150">
        <v>185099.35</v>
      </c>
      <c r="E414" s="150">
        <v>1.4486181504313801E-3</v>
      </c>
      <c r="F414" s="150">
        <v>0.69305721040102497</v>
      </c>
      <c r="G414" s="150">
        <v>25.65</v>
      </c>
      <c r="H414" s="150">
        <v>28.1295</v>
      </c>
      <c r="I414" s="150">
        <v>0</v>
      </c>
      <c r="J414" s="150">
        <v>41.920499999999997</v>
      </c>
      <c r="K414" s="150">
        <v>10938.0827325708</v>
      </c>
      <c r="L414" s="150">
        <v>925.72454470000002</v>
      </c>
      <c r="M414" s="150">
        <v>1097.6161826687</v>
      </c>
      <c r="N414" s="150">
        <v>0.36476743053132499</v>
      </c>
      <c r="O414" s="150">
        <v>0.13559353710414801</v>
      </c>
      <c r="P414" s="150">
        <v>6.5343502390987204E-3</v>
      </c>
      <c r="Q414" s="150">
        <v>9225.12971053408</v>
      </c>
      <c r="R414" s="150">
        <v>61.936</v>
      </c>
      <c r="S414" s="150">
        <v>54044.303062839099</v>
      </c>
      <c r="T414" s="150">
        <v>13.399315422371499</v>
      </c>
      <c r="U414" s="150">
        <v>14.946469657388301</v>
      </c>
      <c r="V414" s="150">
        <v>8.6140000000000008</v>
      </c>
      <c r="W414" s="150">
        <v>107.46744192013</v>
      </c>
      <c r="X414" s="150">
        <v>0.118155385098276</v>
      </c>
      <c r="Y414" s="150">
        <v>0.16600475946215501</v>
      </c>
      <c r="Z414" s="150">
        <v>0.28875634765889502</v>
      </c>
      <c r="AA414" s="150">
        <v>177.91026601047199</v>
      </c>
      <c r="AB414" s="150">
        <v>6.6103565875046097</v>
      </c>
      <c r="AC414" s="150">
        <v>1.49006202036602</v>
      </c>
      <c r="AD414" s="150">
        <v>2.9626081584301698</v>
      </c>
      <c r="AE414" s="150">
        <v>1.12937043193443</v>
      </c>
      <c r="AF414" s="150">
        <v>36.299999999999997</v>
      </c>
      <c r="AG414" s="150">
        <v>5.0696739828765498E-2</v>
      </c>
      <c r="AH414" s="150">
        <v>13.903499999999999</v>
      </c>
      <c r="AI414" s="150">
        <v>3.6727814854381702</v>
      </c>
      <c r="AJ414" s="150">
        <v>-16469.519499999999</v>
      </c>
      <c r="AK414" s="150">
        <v>0.43675249005202299</v>
      </c>
      <c r="AL414" s="150">
        <v>10125651.657500001</v>
      </c>
      <c r="AM414" s="150">
        <v>925.72454470000002</v>
      </c>
    </row>
    <row r="415" spans="1:39" ht="14.5" x14ac:dyDescent="0.35">
      <c r="A415" t="s">
        <v>590</v>
      </c>
      <c r="B415" s="150">
        <v>109887.5</v>
      </c>
      <c r="C415" s="150">
        <v>0.418365750863815</v>
      </c>
      <c r="D415" s="150">
        <v>108951.2</v>
      </c>
      <c r="E415" s="150">
        <v>2.35591987805001E-3</v>
      </c>
      <c r="F415" s="150">
        <v>0.78148117643860904</v>
      </c>
      <c r="G415" s="150">
        <v>54.0555555555556</v>
      </c>
      <c r="H415" s="150">
        <v>41.787500000000001</v>
      </c>
      <c r="I415" s="150">
        <v>0</v>
      </c>
      <c r="J415" s="150">
        <v>-8.6189999999999998</v>
      </c>
      <c r="K415" s="150">
        <v>11582.027065337101</v>
      </c>
      <c r="L415" s="150">
        <v>2890.56215105</v>
      </c>
      <c r="M415" s="150">
        <v>3369.4346664878299</v>
      </c>
      <c r="N415" s="150">
        <v>0.183974490258522</v>
      </c>
      <c r="O415" s="150">
        <v>0.121569508295247</v>
      </c>
      <c r="P415" s="150">
        <v>1.0355896772233799E-2</v>
      </c>
      <c r="Q415" s="150">
        <v>9935.9602963890593</v>
      </c>
      <c r="R415" s="150">
        <v>174.20699999999999</v>
      </c>
      <c r="S415" s="150">
        <v>67482.227533910802</v>
      </c>
      <c r="T415" s="150">
        <v>13.857652103532001</v>
      </c>
      <c r="U415" s="150">
        <v>16.592686580045601</v>
      </c>
      <c r="V415" s="150">
        <v>17.747</v>
      </c>
      <c r="W415" s="150">
        <v>162.87610024511201</v>
      </c>
      <c r="X415" s="150">
        <v>0.114869764667115</v>
      </c>
      <c r="Y415" s="150">
        <v>0.150111885203734</v>
      </c>
      <c r="Z415" s="150">
        <v>0.27060779054594303</v>
      </c>
      <c r="AA415" s="150">
        <v>161.70333851158</v>
      </c>
      <c r="AB415" s="150">
        <v>6.4089115398986598</v>
      </c>
      <c r="AC415" s="150">
        <v>1.30697335475191</v>
      </c>
      <c r="AD415" s="150">
        <v>2.96780783740651</v>
      </c>
      <c r="AE415" s="150">
        <v>0.96209072439367704</v>
      </c>
      <c r="AF415" s="150">
        <v>23.45</v>
      </c>
      <c r="AG415" s="150">
        <v>9.9741950411509503E-2</v>
      </c>
      <c r="AH415" s="150">
        <v>74.532499999999999</v>
      </c>
      <c r="AI415" s="150">
        <v>4.3969176626498401</v>
      </c>
      <c r="AJ415" s="150">
        <v>15265.3034999999</v>
      </c>
      <c r="AK415" s="150">
        <v>0.330244970088034</v>
      </c>
      <c r="AL415" s="150">
        <v>33478569.067499999</v>
      </c>
      <c r="AM415" s="150">
        <v>2890.56215105</v>
      </c>
    </row>
    <row r="416" spans="1:39" ht="14.5" x14ac:dyDescent="0.35">
      <c r="A416" t="s">
        <v>591</v>
      </c>
      <c r="B416" s="150">
        <v>245629.214285714</v>
      </c>
      <c r="C416" s="150">
        <v>0.34502718954491501</v>
      </c>
      <c r="D416" s="150">
        <v>421871.57142857101</v>
      </c>
      <c r="E416" s="150">
        <v>3.04654096580694E-3</v>
      </c>
      <c r="F416" s="150">
        <v>0.67271631125508102</v>
      </c>
      <c r="G416" s="150">
        <v>15.384615384615399</v>
      </c>
      <c r="H416" s="150">
        <v>64.817142857142898</v>
      </c>
      <c r="I416" s="150">
        <v>2.8207142857142902</v>
      </c>
      <c r="J416" s="150">
        <v>-101.63642857142899</v>
      </c>
      <c r="K416" s="150">
        <v>13114.757719909499</v>
      </c>
      <c r="L416" s="150">
        <v>1107.01531228571</v>
      </c>
      <c r="M416" s="150">
        <v>1527.88996966745</v>
      </c>
      <c r="N416" s="150">
        <v>0.91366594938721801</v>
      </c>
      <c r="O416" s="150">
        <v>0.18128345798829201</v>
      </c>
      <c r="P416" s="150">
        <v>2.6266635641294602E-3</v>
      </c>
      <c r="Q416" s="150">
        <v>9502.1486501525305</v>
      </c>
      <c r="R416" s="150">
        <v>82.392857142857096</v>
      </c>
      <c r="S416" s="150">
        <v>54276.709778933699</v>
      </c>
      <c r="T416" s="150">
        <v>14.184655396619</v>
      </c>
      <c r="U416" s="150">
        <v>13.4358165340269</v>
      </c>
      <c r="V416" s="150">
        <v>11.432857142857101</v>
      </c>
      <c r="W416" s="150">
        <v>96.827529501436999</v>
      </c>
      <c r="X416" s="150">
        <v>0.118584699546974</v>
      </c>
      <c r="Y416" s="150">
        <v>0.19438432596995101</v>
      </c>
      <c r="Z416" s="150">
        <v>0.317185217898315</v>
      </c>
      <c r="AA416" s="150">
        <v>183.498816814534</v>
      </c>
      <c r="AB416" s="150">
        <v>7.3093557623604699</v>
      </c>
      <c r="AC416" s="150">
        <v>1.72064932923193</v>
      </c>
      <c r="AD416" s="150">
        <v>3.9297211649901</v>
      </c>
      <c r="AE416" s="150">
        <v>1.02770174320408</v>
      </c>
      <c r="AF416" s="150">
        <v>13.5</v>
      </c>
      <c r="AG416" s="150">
        <v>3.9596315055244101E-2</v>
      </c>
      <c r="AH416" s="150">
        <v>61.2014285714286</v>
      </c>
      <c r="AI416" s="150">
        <v>3.0696330489091199</v>
      </c>
      <c r="AJ416" s="150">
        <v>-19269.804999999898</v>
      </c>
      <c r="AK416" s="150">
        <v>0.67716188123972099</v>
      </c>
      <c r="AL416" s="150">
        <v>14518237.6128571</v>
      </c>
      <c r="AM416" s="150">
        <v>1107.01531228571</v>
      </c>
    </row>
    <row r="417" spans="1:39" ht="14.5" x14ac:dyDescent="0.35">
      <c r="A417" t="s">
        <v>592</v>
      </c>
      <c r="B417" s="150">
        <v>222391.15</v>
      </c>
      <c r="C417" s="150">
        <v>0.425612982825888</v>
      </c>
      <c r="D417" s="150">
        <v>236271.15</v>
      </c>
      <c r="E417" s="150">
        <v>4.0778894681036499E-3</v>
      </c>
      <c r="F417" s="150">
        <v>0.70720458966599498</v>
      </c>
      <c r="G417" s="150">
        <v>57</v>
      </c>
      <c r="H417" s="150">
        <v>26.9657894736842</v>
      </c>
      <c r="I417" s="150">
        <v>0</v>
      </c>
      <c r="J417" s="150">
        <v>66.226500000000001</v>
      </c>
      <c r="K417" s="150">
        <v>10843.445143557899</v>
      </c>
      <c r="L417" s="150">
        <v>1282.5857796</v>
      </c>
      <c r="M417" s="150">
        <v>1490.59097287242</v>
      </c>
      <c r="N417" s="150">
        <v>0.256154486058985</v>
      </c>
      <c r="O417" s="150">
        <v>0.12791945674087199</v>
      </c>
      <c r="P417" s="150">
        <v>1.76679512282346E-3</v>
      </c>
      <c r="Q417" s="150">
        <v>9330.2916736437201</v>
      </c>
      <c r="R417" s="150">
        <v>79.729500000000002</v>
      </c>
      <c r="S417" s="150">
        <v>57026.655384769801</v>
      </c>
      <c r="T417" s="150">
        <v>14.9254667343957</v>
      </c>
      <c r="U417" s="150">
        <v>16.086715451620801</v>
      </c>
      <c r="V417" s="150">
        <v>10.0755</v>
      </c>
      <c r="W417" s="150">
        <v>127.297481971118</v>
      </c>
      <c r="X417" s="150">
        <v>0.113017196329076</v>
      </c>
      <c r="Y417" s="150">
        <v>0.17550559421891801</v>
      </c>
      <c r="Z417" s="150">
        <v>0.29426823561736298</v>
      </c>
      <c r="AA417" s="150">
        <v>168.37595070432701</v>
      </c>
      <c r="AB417" s="150">
        <v>6.2302892988683798</v>
      </c>
      <c r="AC417" s="150">
        <v>1.46054520445312</v>
      </c>
      <c r="AD417" s="150">
        <v>2.6378426058754401</v>
      </c>
      <c r="AE417" s="150">
        <v>1.2271406168829</v>
      </c>
      <c r="AF417" s="150">
        <v>90.85</v>
      </c>
      <c r="AG417" s="150">
        <v>2.7410625107881399E-2</v>
      </c>
      <c r="AH417" s="150">
        <v>7.8985000000000003</v>
      </c>
      <c r="AI417" s="150">
        <v>3.7485532355542301</v>
      </c>
      <c r="AJ417" s="150">
        <v>-47.058999999950203</v>
      </c>
      <c r="AK417" s="150">
        <v>0.42252946071707498</v>
      </c>
      <c r="AL417" s="150">
        <v>13907648.543</v>
      </c>
      <c r="AM417" s="150">
        <v>1282.5857796</v>
      </c>
    </row>
    <row r="418" spans="1:39" ht="14.5" x14ac:dyDescent="0.35">
      <c r="A418" t="s">
        <v>593</v>
      </c>
      <c r="B418" s="150">
        <v>242098.38095238101</v>
      </c>
      <c r="C418" s="150">
        <v>0.34860599684940302</v>
      </c>
      <c r="D418" s="150">
        <v>265333.66666666698</v>
      </c>
      <c r="E418" s="150">
        <v>1.0926018966506499E-3</v>
      </c>
      <c r="F418" s="150">
        <v>0.699989154947248</v>
      </c>
      <c r="G418" s="150">
        <v>42.809523809523803</v>
      </c>
      <c r="H418" s="150">
        <v>35.696666666666701</v>
      </c>
      <c r="I418" s="150">
        <v>0</v>
      </c>
      <c r="J418" s="150">
        <v>35.8947619047619</v>
      </c>
      <c r="K418" s="150">
        <v>11094.024891033499</v>
      </c>
      <c r="L418" s="150">
        <v>1196.4075621904799</v>
      </c>
      <c r="M418" s="150">
        <v>1402.8853772566099</v>
      </c>
      <c r="N418" s="150">
        <v>0.318155733269675</v>
      </c>
      <c r="O418" s="150">
        <v>0.128893558052316</v>
      </c>
      <c r="P418" s="150">
        <v>5.0838776507986603E-3</v>
      </c>
      <c r="Q418" s="150">
        <v>9461.1972509954394</v>
      </c>
      <c r="R418" s="150">
        <v>78.791904761904803</v>
      </c>
      <c r="S418" s="150">
        <v>57391.154270138999</v>
      </c>
      <c r="T418" s="150">
        <v>14.942917752005</v>
      </c>
      <c r="U418" s="150">
        <v>15.1843969987248</v>
      </c>
      <c r="V418" s="150">
        <v>10.424761904761899</v>
      </c>
      <c r="W418" s="150">
        <v>114.765936442536</v>
      </c>
      <c r="X418" s="150">
        <v>0.120709232965376</v>
      </c>
      <c r="Y418" s="150">
        <v>0.15162256576977201</v>
      </c>
      <c r="Z418" s="150">
        <v>0.27806831322584402</v>
      </c>
      <c r="AA418" s="150">
        <v>168.61291108476399</v>
      </c>
      <c r="AB418" s="150">
        <v>6.42927434745918</v>
      </c>
      <c r="AC418" s="150">
        <v>1.43579443503508</v>
      </c>
      <c r="AD418" s="150">
        <v>2.9317256914896799</v>
      </c>
      <c r="AE418" s="150">
        <v>1.1170423192130401</v>
      </c>
      <c r="AF418" s="150">
        <v>54.952380952380899</v>
      </c>
      <c r="AG418" s="150">
        <v>3.8232789044133901E-2</v>
      </c>
      <c r="AH418" s="150">
        <v>13.734285714285701</v>
      </c>
      <c r="AI418" s="150">
        <v>3.7685070033073198</v>
      </c>
      <c r="AJ418" s="150">
        <v>-6274.3933333334298</v>
      </c>
      <c r="AK418" s="150">
        <v>0.41162558080985501</v>
      </c>
      <c r="AL418" s="150">
        <v>13272975.2747619</v>
      </c>
      <c r="AM418" s="150">
        <v>1196.4075621904799</v>
      </c>
    </row>
    <row r="419" spans="1:39" ht="14.5" x14ac:dyDescent="0.35">
      <c r="A419" t="s">
        <v>594</v>
      </c>
      <c r="B419" s="150">
        <v>627.4</v>
      </c>
      <c r="C419" s="150">
        <v>0.38264088282400899</v>
      </c>
      <c r="D419" s="150">
        <v>57038.3</v>
      </c>
      <c r="E419" s="150">
        <v>7.2480855356489597E-3</v>
      </c>
      <c r="F419" s="150">
        <v>0.72490952967262101</v>
      </c>
      <c r="G419" s="150">
        <v>61.190476190476197</v>
      </c>
      <c r="H419" s="150">
        <v>34.724761904761898</v>
      </c>
      <c r="I419" s="150">
        <v>0</v>
      </c>
      <c r="J419" s="150">
        <v>76.536190476190498</v>
      </c>
      <c r="K419" s="150">
        <v>10810.0643442092</v>
      </c>
      <c r="L419" s="150">
        <v>1580.46032728571</v>
      </c>
      <c r="M419" s="150">
        <v>1894.0659378463799</v>
      </c>
      <c r="N419" s="150">
        <v>0.37495139480064199</v>
      </c>
      <c r="O419" s="150">
        <v>0.141347841029896</v>
      </c>
      <c r="P419" s="150">
        <v>1.5445257464063999E-3</v>
      </c>
      <c r="Q419" s="150">
        <v>9020.2128078258502</v>
      </c>
      <c r="R419" s="150">
        <v>101.295714285714</v>
      </c>
      <c r="S419" s="150">
        <v>56279.003995844301</v>
      </c>
      <c r="T419" s="150">
        <v>15.126856304737201</v>
      </c>
      <c r="U419" s="150">
        <v>15.602440225929699</v>
      </c>
      <c r="V419" s="150">
        <v>12.8190476190476</v>
      </c>
      <c r="W419" s="150">
        <v>123.289995813522</v>
      </c>
      <c r="X419" s="150">
        <v>0.11505046857266001</v>
      </c>
      <c r="Y419" s="150">
        <v>0.18322976676289099</v>
      </c>
      <c r="Z419" s="150">
        <v>0.30294169696311601</v>
      </c>
      <c r="AA419" s="150">
        <v>180.14537545310299</v>
      </c>
      <c r="AB419" s="150">
        <v>6.0134817012643502</v>
      </c>
      <c r="AC419" s="150">
        <v>1.4077619688357399</v>
      </c>
      <c r="AD419" s="150">
        <v>2.9195002880933401</v>
      </c>
      <c r="AE419" s="150">
        <v>1.2695646293165099</v>
      </c>
      <c r="AF419" s="150">
        <v>109</v>
      </c>
      <c r="AG419" s="150">
        <v>2.3267107166030501E-2</v>
      </c>
      <c r="AH419" s="150">
        <v>8.7438095238095208</v>
      </c>
      <c r="AI419" s="150">
        <v>3.2234006979831702</v>
      </c>
      <c r="AJ419" s="150">
        <v>-13815.709523809401</v>
      </c>
      <c r="AK419" s="150">
        <v>0.48264720647231002</v>
      </c>
      <c r="AL419" s="150">
        <v>17084877.831428599</v>
      </c>
      <c r="AM419" s="150">
        <v>1580.46032728571</v>
      </c>
    </row>
    <row r="420" spans="1:39" ht="14.5" x14ac:dyDescent="0.35">
      <c r="A420" t="s">
        <v>595</v>
      </c>
      <c r="B420" s="150">
        <v>232535</v>
      </c>
      <c r="C420" s="150">
        <v>0.49917786031682698</v>
      </c>
      <c r="D420" s="150">
        <v>266103.2</v>
      </c>
      <c r="E420" s="150">
        <v>7.6822404713270504E-4</v>
      </c>
      <c r="F420" s="150">
        <v>0.67476996597291505</v>
      </c>
      <c r="G420" s="150">
        <v>32.799999999999997</v>
      </c>
      <c r="H420" s="150">
        <v>15.9125</v>
      </c>
      <c r="I420" s="150">
        <v>0</v>
      </c>
      <c r="J420" s="150">
        <v>57.024999999999999</v>
      </c>
      <c r="K420" s="150">
        <v>11651.047755367301</v>
      </c>
      <c r="L420" s="150">
        <v>758.12947350000002</v>
      </c>
      <c r="M420" s="150">
        <v>887.66893866609496</v>
      </c>
      <c r="N420" s="150">
        <v>0.27846277625295401</v>
      </c>
      <c r="O420" s="150">
        <v>0.13485381768368901</v>
      </c>
      <c r="P420" s="150">
        <v>1.2616443278273401E-3</v>
      </c>
      <c r="Q420" s="150">
        <v>9950.78493314568</v>
      </c>
      <c r="R420" s="150">
        <v>52.201500000000003</v>
      </c>
      <c r="S420" s="150">
        <v>54921.302931908103</v>
      </c>
      <c r="T420" s="150">
        <v>15.6911199869736</v>
      </c>
      <c r="U420" s="150">
        <v>14.5231358006954</v>
      </c>
      <c r="V420" s="150">
        <v>7.0430000000000001</v>
      </c>
      <c r="W420" s="150">
        <v>107.642975081641</v>
      </c>
      <c r="X420" s="150">
        <v>0.115178383964885</v>
      </c>
      <c r="Y420" s="150">
        <v>0.16142201206321499</v>
      </c>
      <c r="Z420" s="150">
        <v>0.28529828610693397</v>
      </c>
      <c r="AA420" s="150">
        <v>181.739537659592</v>
      </c>
      <c r="AB420" s="150">
        <v>7.0606541814938204</v>
      </c>
      <c r="AC420" s="150">
        <v>1.3792832378080999</v>
      </c>
      <c r="AD420" s="150">
        <v>2.6966481749080602</v>
      </c>
      <c r="AE420" s="150">
        <v>1.19345169583874</v>
      </c>
      <c r="AF420" s="150">
        <v>71.95</v>
      </c>
      <c r="AG420" s="150">
        <v>2.8562456588806101E-2</v>
      </c>
      <c r="AH420" s="150">
        <v>5.1139999999999999</v>
      </c>
      <c r="AI420" s="150">
        <v>4.1891898416559297</v>
      </c>
      <c r="AJ420" s="150">
        <v>-37546.158499999998</v>
      </c>
      <c r="AK420" s="150">
        <v>0.453071247950455</v>
      </c>
      <c r="AL420" s="150">
        <v>8833002.7005000003</v>
      </c>
      <c r="AM420" s="150">
        <v>758.12947350000002</v>
      </c>
    </row>
    <row r="421" spans="1:39" ht="14.5" x14ac:dyDescent="0.35">
      <c r="A421" t="s">
        <v>596</v>
      </c>
      <c r="B421" s="150">
        <v>173911.75</v>
      </c>
      <c r="C421" s="150">
        <v>0.422563096415913</v>
      </c>
      <c r="D421" s="150">
        <v>288718.34999999998</v>
      </c>
      <c r="E421" s="150">
        <v>3.3661257244128298E-3</v>
      </c>
      <c r="F421" s="150">
        <v>0.68447593317781796</v>
      </c>
      <c r="G421" s="150">
        <v>38.315789473684198</v>
      </c>
      <c r="H421" s="150">
        <v>22.295999999999999</v>
      </c>
      <c r="I421" s="150">
        <v>0</v>
      </c>
      <c r="J421" s="150">
        <v>1.60899999999999</v>
      </c>
      <c r="K421" s="150">
        <v>11915.6121265321</v>
      </c>
      <c r="L421" s="150">
        <v>975.9297517</v>
      </c>
      <c r="M421" s="150">
        <v>1178.69071447954</v>
      </c>
      <c r="N421" s="150">
        <v>0.40666967105845597</v>
      </c>
      <c r="O421" s="150">
        <v>0.154220646196947</v>
      </c>
      <c r="P421" s="150">
        <v>1.5799237058959699E-3</v>
      </c>
      <c r="Q421" s="150">
        <v>9865.8623853966201</v>
      </c>
      <c r="R421" s="150">
        <v>65.56</v>
      </c>
      <c r="S421" s="150">
        <v>55836.276273642499</v>
      </c>
      <c r="T421" s="150">
        <v>14.3669920683343</v>
      </c>
      <c r="U421" s="150">
        <v>14.886054784929801</v>
      </c>
      <c r="V421" s="150">
        <v>9.8109999999999999</v>
      </c>
      <c r="W421" s="150">
        <v>99.473015156457095</v>
      </c>
      <c r="X421" s="150">
        <v>0.115096011086657</v>
      </c>
      <c r="Y421" s="150">
        <v>0.17884649918317799</v>
      </c>
      <c r="Z421" s="150">
        <v>0.298782400154466</v>
      </c>
      <c r="AA421" s="150">
        <v>180.66341321480601</v>
      </c>
      <c r="AB421" s="150">
        <v>7.0401441937942799</v>
      </c>
      <c r="AC421" s="150">
        <v>1.5344926886455399</v>
      </c>
      <c r="AD421" s="150">
        <v>3.0060587880314098</v>
      </c>
      <c r="AE421" s="150">
        <v>1.48393394743962</v>
      </c>
      <c r="AF421" s="150">
        <v>119.1</v>
      </c>
      <c r="AG421" s="150">
        <v>1.6114803177175702E-2</v>
      </c>
      <c r="AH421" s="150">
        <v>5.7484999999999999</v>
      </c>
      <c r="AI421" s="150">
        <v>3.5153669547104101</v>
      </c>
      <c r="AJ421" s="150">
        <v>-20341.7955000002</v>
      </c>
      <c r="AK421" s="150">
        <v>0.47803503305279099</v>
      </c>
      <c r="AL421" s="150">
        <v>11628800.384</v>
      </c>
      <c r="AM421" s="150">
        <v>975.9297517</v>
      </c>
    </row>
    <row r="422" spans="1:39" ht="14.5" x14ac:dyDescent="0.35">
      <c r="A422" t="s">
        <v>597</v>
      </c>
      <c r="B422" s="150">
        <v>282763.84999999998</v>
      </c>
      <c r="C422" s="150">
        <v>0.35115609818885701</v>
      </c>
      <c r="D422" s="150">
        <v>284179.59999999998</v>
      </c>
      <c r="E422" s="150">
        <v>5.6116837894207502E-3</v>
      </c>
      <c r="F422" s="150">
        <v>0.71876293358350196</v>
      </c>
      <c r="G422" s="150">
        <v>35.578947368421098</v>
      </c>
      <c r="H422" s="150">
        <v>40.308500000000002</v>
      </c>
      <c r="I422" s="150">
        <v>0</v>
      </c>
      <c r="J422" s="150">
        <v>29.1005</v>
      </c>
      <c r="K422" s="150">
        <v>10620.704636741601</v>
      </c>
      <c r="L422" s="150">
        <v>1465.60956315</v>
      </c>
      <c r="M422" s="150">
        <v>1720.0909516617401</v>
      </c>
      <c r="N422" s="150">
        <v>0.30024331187102399</v>
      </c>
      <c r="O422" s="150">
        <v>0.13129191749843</v>
      </c>
      <c r="P422" s="150">
        <v>4.8795271809154196E-3</v>
      </c>
      <c r="Q422" s="150">
        <v>9049.4088512949002</v>
      </c>
      <c r="R422" s="150">
        <v>92.93</v>
      </c>
      <c r="S422" s="150">
        <v>58815.677838157702</v>
      </c>
      <c r="T422" s="150">
        <v>14.784784246206801</v>
      </c>
      <c r="U422" s="150">
        <v>15.7711133449909</v>
      </c>
      <c r="V422" s="150">
        <v>11.345000000000001</v>
      </c>
      <c r="W422" s="150">
        <v>129.18550578668999</v>
      </c>
      <c r="X422" s="150">
        <v>0.115607615333775</v>
      </c>
      <c r="Y422" s="150">
        <v>0.16584438233544599</v>
      </c>
      <c r="Z422" s="150">
        <v>0.28623788846068998</v>
      </c>
      <c r="AA422" s="150">
        <v>163.639113738134</v>
      </c>
      <c r="AB422" s="150">
        <v>6.5142867531122404</v>
      </c>
      <c r="AC422" s="150">
        <v>1.30722831968588</v>
      </c>
      <c r="AD422" s="150">
        <v>3.2211136193582899</v>
      </c>
      <c r="AE422" s="150">
        <v>1.05298140516271</v>
      </c>
      <c r="AF422" s="150">
        <v>40.15</v>
      </c>
      <c r="AG422" s="150">
        <v>2.6546532112076599E-2</v>
      </c>
      <c r="AH422" s="150">
        <v>19.852</v>
      </c>
      <c r="AI422" s="150">
        <v>3.6771207601969</v>
      </c>
      <c r="AJ422" s="150">
        <v>-3133.0729999999699</v>
      </c>
      <c r="AK422" s="150">
        <v>0.42345255292769501</v>
      </c>
      <c r="AL422" s="150">
        <v>15565806.283</v>
      </c>
      <c r="AM422" s="150">
        <v>1465.60956315</v>
      </c>
    </row>
    <row r="423" spans="1:39" ht="14.5" x14ac:dyDescent="0.35">
      <c r="A423" t="s">
        <v>598</v>
      </c>
      <c r="B423" s="150">
        <v>259492.6</v>
      </c>
      <c r="C423" s="150">
        <v>0.499051312390907</v>
      </c>
      <c r="D423" s="150">
        <v>365891.7</v>
      </c>
      <c r="E423" s="150">
        <v>7.4414952519150795E-4</v>
      </c>
      <c r="F423" s="150">
        <v>0.67385939775812898</v>
      </c>
      <c r="G423" s="150">
        <v>30.8</v>
      </c>
      <c r="H423" s="150">
        <v>19.356000000000002</v>
      </c>
      <c r="I423" s="150">
        <v>0</v>
      </c>
      <c r="J423" s="150">
        <v>13.4795</v>
      </c>
      <c r="K423" s="150">
        <v>12176.1938065744</v>
      </c>
      <c r="L423" s="150">
        <v>818.16085595000004</v>
      </c>
      <c r="M423" s="150">
        <v>981.94626669376305</v>
      </c>
      <c r="N423" s="150">
        <v>0.42174790017219699</v>
      </c>
      <c r="O423" s="150">
        <v>0.14442740610315999</v>
      </c>
      <c r="P423" s="150">
        <v>3.13773175694058E-3</v>
      </c>
      <c r="Q423" s="150">
        <v>10145.2446889406</v>
      </c>
      <c r="R423" s="150">
        <v>57.375999999999998</v>
      </c>
      <c r="S423" s="150">
        <v>53227.842390546597</v>
      </c>
      <c r="T423" s="150">
        <v>15.736544896821</v>
      </c>
      <c r="U423" s="150">
        <v>14.2596356656093</v>
      </c>
      <c r="V423" s="150">
        <v>9.5805000000000007</v>
      </c>
      <c r="W423" s="150">
        <v>85.398554976253806</v>
      </c>
      <c r="X423" s="150">
        <v>0.111075629220708</v>
      </c>
      <c r="Y423" s="150">
        <v>0.18974899873494</v>
      </c>
      <c r="Z423" s="150">
        <v>0.30450808111986899</v>
      </c>
      <c r="AA423" s="150">
        <v>194.43707046493299</v>
      </c>
      <c r="AB423" s="150">
        <v>6.5120252318318697</v>
      </c>
      <c r="AC423" s="150">
        <v>1.45179061206632</v>
      </c>
      <c r="AD423" s="150">
        <v>2.8746273088895702</v>
      </c>
      <c r="AE423" s="150">
        <v>1.4060130201946801</v>
      </c>
      <c r="AF423" s="150">
        <v>111.1</v>
      </c>
      <c r="AG423" s="150">
        <v>1.28880520964483E-2</v>
      </c>
      <c r="AH423" s="150">
        <v>4.4619999999999997</v>
      </c>
      <c r="AI423" s="150">
        <v>3.48721852536455</v>
      </c>
      <c r="AJ423" s="150">
        <v>-41180.8575000001</v>
      </c>
      <c r="AK423" s="150">
        <v>0.51641434190762703</v>
      </c>
      <c r="AL423" s="150">
        <v>9962085.1469999999</v>
      </c>
      <c r="AM423" s="150">
        <v>818.16085595000004</v>
      </c>
    </row>
    <row r="424" spans="1:39" ht="14.5" x14ac:dyDescent="0.35">
      <c r="A424" t="s">
        <v>599</v>
      </c>
      <c r="B424" s="150">
        <v>-25887.0952380952</v>
      </c>
      <c r="C424" s="150">
        <v>0.36278398433374198</v>
      </c>
      <c r="D424" s="150">
        <v>-60641.857142857101</v>
      </c>
      <c r="E424" s="150">
        <v>8.2270682002317398E-3</v>
      </c>
      <c r="F424" s="150">
        <v>0.75201132097475998</v>
      </c>
      <c r="G424" s="150">
        <v>50.7222222222222</v>
      </c>
      <c r="H424" s="150">
        <v>36.039047619047601</v>
      </c>
      <c r="I424" s="150">
        <v>0</v>
      </c>
      <c r="J424" s="150">
        <v>54.381904761904799</v>
      </c>
      <c r="K424" s="150">
        <v>10951.2513720359</v>
      </c>
      <c r="L424" s="150">
        <v>1813.7201477619001</v>
      </c>
      <c r="M424" s="150">
        <v>2188.5557144868899</v>
      </c>
      <c r="N424" s="150">
        <v>0.40579664616717798</v>
      </c>
      <c r="O424" s="150">
        <v>0.14984958144473301</v>
      </c>
      <c r="P424" s="150">
        <v>8.2333441622199494E-3</v>
      </c>
      <c r="Q424" s="150">
        <v>9075.6223957147395</v>
      </c>
      <c r="R424" s="150">
        <v>114.531904761905</v>
      </c>
      <c r="S424" s="150">
        <v>59802.549121267897</v>
      </c>
      <c r="T424" s="150">
        <v>14.8180793873198</v>
      </c>
      <c r="U424" s="150">
        <v>15.8359380430489</v>
      </c>
      <c r="V424" s="150">
        <v>13.997142857142901</v>
      </c>
      <c r="W424" s="150">
        <v>129.57788359188999</v>
      </c>
      <c r="X424" s="150">
        <v>0.115356890629919</v>
      </c>
      <c r="Y424" s="150">
        <v>0.16700915285652601</v>
      </c>
      <c r="Z424" s="150">
        <v>0.29260281533280602</v>
      </c>
      <c r="AA424" s="150">
        <v>170.704578495964</v>
      </c>
      <c r="AB424" s="150">
        <v>6.0723374373655901</v>
      </c>
      <c r="AC424" s="150">
        <v>1.4061567374166299</v>
      </c>
      <c r="AD424" s="150">
        <v>2.7325896145646702</v>
      </c>
      <c r="AE424" s="150">
        <v>1.2628826723167801</v>
      </c>
      <c r="AF424" s="150">
        <v>84.523809523809504</v>
      </c>
      <c r="AG424" s="150">
        <v>2.3339556328236599E-2</v>
      </c>
      <c r="AH424" s="150">
        <v>13.1995238095238</v>
      </c>
      <c r="AI424" s="150">
        <v>3.6372672002436501</v>
      </c>
      <c r="AJ424" s="150">
        <v>-32371.0247619047</v>
      </c>
      <c r="AK424" s="150">
        <v>0.51317119840536995</v>
      </c>
      <c r="AL424" s="150">
        <v>19862505.256666701</v>
      </c>
      <c r="AM424" s="150">
        <v>1813.7201477619001</v>
      </c>
    </row>
    <row r="425" spans="1:39" ht="14.5" x14ac:dyDescent="0.35">
      <c r="A425" t="s">
        <v>600</v>
      </c>
      <c r="B425" s="150">
        <v>244791.05</v>
      </c>
      <c r="C425" s="150">
        <v>0.44223112795077202</v>
      </c>
      <c r="D425" s="150">
        <v>290475.59999999998</v>
      </c>
      <c r="E425" s="150">
        <v>4.5638830964128902E-3</v>
      </c>
      <c r="F425" s="150">
        <v>0.69329942227854802</v>
      </c>
      <c r="G425" s="150">
        <v>50.65</v>
      </c>
      <c r="H425" s="150">
        <v>25.068000000000001</v>
      </c>
      <c r="I425" s="150">
        <v>0</v>
      </c>
      <c r="J425" s="150">
        <v>40.692999999999998</v>
      </c>
      <c r="K425" s="150">
        <v>11033.5434377072</v>
      </c>
      <c r="L425" s="150">
        <v>1117.9552444000001</v>
      </c>
      <c r="M425" s="150">
        <v>1318.3891745291301</v>
      </c>
      <c r="N425" s="150">
        <v>0.35626900481491203</v>
      </c>
      <c r="O425" s="150">
        <v>0.13782093574120899</v>
      </c>
      <c r="P425" s="150">
        <v>1.14096544239083E-3</v>
      </c>
      <c r="Q425" s="150">
        <v>9356.1203238076596</v>
      </c>
      <c r="R425" s="150">
        <v>73.141499999999994</v>
      </c>
      <c r="S425" s="150">
        <v>54659.563421586899</v>
      </c>
      <c r="T425" s="150">
        <v>14.3509498711402</v>
      </c>
      <c r="U425" s="150">
        <v>15.2848279622376</v>
      </c>
      <c r="V425" s="150">
        <v>10.8225</v>
      </c>
      <c r="W425" s="150">
        <v>103.299167881728</v>
      </c>
      <c r="X425" s="150">
        <v>0.112463887418795</v>
      </c>
      <c r="Y425" s="150">
        <v>0.17165167239602899</v>
      </c>
      <c r="Z425" s="150">
        <v>0.29025274814762603</v>
      </c>
      <c r="AA425" s="150">
        <v>181.77158792171801</v>
      </c>
      <c r="AB425" s="150">
        <v>6.6502749634003804</v>
      </c>
      <c r="AC425" s="150">
        <v>1.41534402411269</v>
      </c>
      <c r="AD425" s="150">
        <v>2.9379887556129698</v>
      </c>
      <c r="AE425" s="150">
        <v>1.38938218828023</v>
      </c>
      <c r="AF425" s="150">
        <v>100.75</v>
      </c>
      <c r="AG425" s="150">
        <v>1.7745271369985799E-2</v>
      </c>
      <c r="AH425" s="150">
        <v>6.07</v>
      </c>
      <c r="AI425" s="150">
        <v>3.4487171027304302</v>
      </c>
      <c r="AJ425" s="150">
        <v>-9424.2879999999404</v>
      </c>
      <c r="AK425" s="150">
        <v>0.45668296085065602</v>
      </c>
      <c r="AL425" s="150">
        <v>12335007.750499999</v>
      </c>
      <c r="AM425" s="150">
        <v>1117.9552444000001</v>
      </c>
    </row>
    <row r="426" spans="1:39" ht="14.5" x14ac:dyDescent="0.35">
      <c r="A426" t="s">
        <v>601</v>
      </c>
      <c r="B426" s="150">
        <v>631979.38095238095</v>
      </c>
      <c r="C426" s="150">
        <v>0.46732626107023501</v>
      </c>
      <c r="D426" s="150">
        <v>678592.28571428603</v>
      </c>
      <c r="E426" s="150">
        <v>1.83532757984338E-3</v>
      </c>
      <c r="F426" s="150">
        <v>0.71072929507647098</v>
      </c>
      <c r="G426" s="150">
        <v>74.75</v>
      </c>
      <c r="H426" s="150">
        <v>34.308571428571398</v>
      </c>
      <c r="I426" s="150">
        <v>0</v>
      </c>
      <c r="J426" s="150">
        <v>84.524285714285696</v>
      </c>
      <c r="K426" s="150">
        <v>10932.977351646599</v>
      </c>
      <c r="L426" s="150">
        <v>1740.00108361905</v>
      </c>
      <c r="M426" s="150">
        <v>2008.6659756812901</v>
      </c>
      <c r="N426" s="150">
        <v>0.236298340032703</v>
      </c>
      <c r="O426" s="150">
        <v>0.11704067806848199</v>
      </c>
      <c r="P426" s="150">
        <v>6.8899784951190297E-3</v>
      </c>
      <c r="Q426" s="150">
        <v>9470.6599650523494</v>
      </c>
      <c r="R426" s="150">
        <v>105.985238095238</v>
      </c>
      <c r="S426" s="150">
        <v>60391.552988062103</v>
      </c>
      <c r="T426" s="150">
        <v>14.645345937664301</v>
      </c>
      <c r="U426" s="150">
        <v>16.4173909016979</v>
      </c>
      <c r="V426" s="150">
        <v>12.496190476190501</v>
      </c>
      <c r="W426" s="150">
        <v>139.242522505907</v>
      </c>
      <c r="X426" s="150">
        <v>0.113547307847361</v>
      </c>
      <c r="Y426" s="150">
        <v>0.161140875197886</v>
      </c>
      <c r="Z426" s="150">
        <v>0.28039202647480299</v>
      </c>
      <c r="AA426" s="150">
        <v>154.53296342221901</v>
      </c>
      <c r="AB426" s="150">
        <v>6.6065787199391899</v>
      </c>
      <c r="AC426" s="150">
        <v>1.4527381549870899</v>
      </c>
      <c r="AD426" s="150">
        <v>3.0051102567580901</v>
      </c>
      <c r="AE426" s="150">
        <v>1.1596923521168101</v>
      </c>
      <c r="AF426" s="150">
        <v>79.714285714285694</v>
      </c>
      <c r="AG426" s="150">
        <v>3.1116170637941299E-2</v>
      </c>
      <c r="AH426" s="150">
        <v>12.88</v>
      </c>
      <c r="AI426" s="150">
        <v>3.9076949953331401</v>
      </c>
      <c r="AJ426" s="150">
        <v>10511.0195238095</v>
      </c>
      <c r="AK426" s="150">
        <v>0.370614620497</v>
      </c>
      <c r="AL426" s="150">
        <v>19023392.439047601</v>
      </c>
      <c r="AM426" s="150">
        <v>1740.00108361905</v>
      </c>
    </row>
    <row r="427" spans="1:39" ht="14.5" x14ac:dyDescent="0.35">
      <c r="A427" t="s">
        <v>602</v>
      </c>
      <c r="B427" s="150">
        <v>395202.33333333302</v>
      </c>
      <c r="C427" s="150">
        <v>0.388452330544381</v>
      </c>
      <c r="D427" s="150">
        <v>471245.76190476201</v>
      </c>
      <c r="E427" s="150">
        <v>4.7144853981535501E-3</v>
      </c>
      <c r="F427" s="150">
        <v>0.71722036207998896</v>
      </c>
      <c r="G427" s="150">
        <v>60.2777777777778</v>
      </c>
      <c r="H427" s="150">
        <v>46.82</v>
      </c>
      <c r="I427" s="150">
        <v>0</v>
      </c>
      <c r="J427" s="150">
        <v>75.336666666666702</v>
      </c>
      <c r="K427" s="150">
        <v>10877.3833752508</v>
      </c>
      <c r="L427" s="150">
        <v>1794.43898933333</v>
      </c>
      <c r="M427" s="150">
        <v>2111.1150251526901</v>
      </c>
      <c r="N427" s="150">
        <v>0.31140107366501402</v>
      </c>
      <c r="O427" s="150">
        <v>0.132861486110329</v>
      </c>
      <c r="P427" s="150">
        <v>2.6180894627513699E-3</v>
      </c>
      <c r="Q427" s="150">
        <v>9245.7306200378407</v>
      </c>
      <c r="R427" s="150">
        <v>113.415714285714</v>
      </c>
      <c r="S427" s="150">
        <v>59206.756664273496</v>
      </c>
      <c r="T427" s="150">
        <v>14.086819244834601</v>
      </c>
      <c r="U427" s="150">
        <v>15.8217844911052</v>
      </c>
      <c r="V427" s="150">
        <v>14.497142857142901</v>
      </c>
      <c r="W427" s="150">
        <v>123.77880296938601</v>
      </c>
      <c r="X427" s="150">
        <v>0.11510144165941499</v>
      </c>
      <c r="Y427" s="150">
        <v>0.158821921487214</v>
      </c>
      <c r="Z427" s="150">
        <v>0.281014737633143</v>
      </c>
      <c r="AA427" s="150">
        <v>172.443867882609</v>
      </c>
      <c r="AB427" s="150">
        <v>6.0743454058329602</v>
      </c>
      <c r="AC427" s="150">
        <v>1.28661357998473</v>
      </c>
      <c r="AD427" s="150">
        <v>2.7600553873048699</v>
      </c>
      <c r="AE427" s="150">
        <v>1.154946247532</v>
      </c>
      <c r="AF427" s="150">
        <v>81.285714285714306</v>
      </c>
      <c r="AG427" s="150">
        <v>2.49104931533074E-2</v>
      </c>
      <c r="AH427" s="150">
        <v>13.2842857142857</v>
      </c>
      <c r="AI427" s="150">
        <v>3.7084899449331399</v>
      </c>
      <c r="AJ427" s="150">
        <v>-5348.7619047620101</v>
      </c>
      <c r="AK427" s="150">
        <v>0.43766814460521802</v>
      </c>
      <c r="AL427" s="150">
        <v>19518800.830476198</v>
      </c>
      <c r="AM427" s="150">
        <v>1794.43898933333</v>
      </c>
    </row>
    <row r="428" spans="1:39" ht="14.5" x14ac:dyDescent="0.35">
      <c r="A428" t="s">
        <v>603</v>
      </c>
      <c r="B428" s="150">
        <v>370229.45</v>
      </c>
      <c r="C428" s="150">
        <v>0.403290517313041</v>
      </c>
      <c r="D428" s="150">
        <v>345036.15</v>
      </c>
      <c r="E428" s="150">
        <v>1.9727609957471502E-3</v>
      </c>
      <c r="F428" s="150">
        <v>0.76869983036620404</v>
      </c>
      <c r="G428" s="150">
        <v>102.947368421053</v>
      </c>
      <c r="H428" s="150">
        <v>39.453499999999998</v>
      </c>
      <c r="I428" s="150">
        <v>0</v>
      </c>
      <c r="J428" s="150">
        <v>9.8214999999999897</v>
      </c>
      <c r="K428" s="150">
        <v>11228.230891417899</v>
      </c>
      <c r="L428" s="150">
        <v>2470.6583234499999</v>
      </c>
      <c r="M428" s="150">
        <v>2826.9537280117002</v>
      </c>
      <c r="N428" s="150">
        <v>0.16293106389065101</v>
      </c>
      <c r="O428" s="150">
        <v>0.10928666871385199</v>
      </c>
      <c r="P428" s="150">
        <v>9.6910723035817398E-3</v>
      </c>
      <c r="Q428" s="150">
        <v>9813.0796534159508</v>
      </c>
      <c r="R428" s="150">
        <v>144.768</v>
      </c>
      <c r="S428" s="150">
        <v>65314.183172386198</v>
      </c>
      <c r="T428" s="150">
        <v>13.6508068081344</v>
      </c>
      <c r="U428" s="150">
        <v>17.0663290468197</v>
      </c>
      <c r="V428" s="150">
        <v>16.695</v>
      </c>
      <c r="W428" s="150">
        <v>147.98791994309701</v>
      </c>
      <c r="X428" s="150">
        <v>0.113640352626833</v>
      </c>
      <c r="Y428" s="150">
        <v>0.16695147855714301</v>
      </c>
      <c r="Z428" s="150">
        <v>0.28589258372656901</v>
      </c>
      <c r="AA428" s="150">
        <v>154.03133504457699</v>
      </c>
      <c r="AB428" s="150">
        <v>6.6859105110695101</v>
      </c>
      <c r="AC428" s="150">
        <v>1.3700899348536899</v>
      </c>
      <c r="AD428" s="150">
        <v>2.9242426150702601</v>
      </c>
      <c r="AE428" s="150">
        <v>1.1650060956003401</v>
      </c>
      <c r="AF428" s="150">
        <v>72.400000000000006</v>
      </c>
      <c r="AG428" s="150">
        <v>5.7449455550066801E-2</v>
      </c>
      <c r="AH428" s="150">
        <v>24.661999999999999</v>
      </c>
      <c r="AI428" s="150">
        <v>4.6124403707072403</v>
      </c>
      <c r="AJ428" s="150">
        <v>-1050.0375000000899</v>
      </c>
      <c r="AK428" s="150">
        <v>0.329234224763997</v>
      </c>
      <c r="AL428" s="150">
        <v>27741122.109499998</v>
      </c>
      <c r="AM428" s="150">
        <v>2470.6583234499999</v>
      </c>
    </row>
    <row r="429" spans="1:39" ht="14.5" x14ac:dyDescent="0.35">
      <c r="A429" t="s">
        <v>604</v>
      </c>
      <c r="B429" s="150">
        <v>116061.85</v>
      </c>
      <c r="C429" s="150">
        <v>0.48318482767181797</v>
      </c>
      <c r="D429" s="150">
        <v>133810.65</v>
      </c>
      <c r="E429" s="150">
        <v>3.9277682931840203E-3</v>
      </c>
      <c r="F429" s="150">
        <v>0.66897175277730903</v>
      </c>
      <c r="G429" s="150">
        <v>36.8888888888889</v>
      </c>
      <c r="H429" s="150">
        <v>16.442</v>
      </c>
      <c r="I429" s="150">
        <v>0</v>
      </c>
      <c r="J429" s="150">
        <v>50.720999999999997</v>
      </c>
      <c r="K429" s="150">
        <v>12008.217843364901</v>
      </c>
      <c r="L429" s="150">
        <v>900.89430660000005</v>
      </c>
      <c r="M429" s="150">
        <v>1076.1478899333699</v>
      </c>
      <c r="N429" s="150">
        <v>0.406923477165196</v>
      </c>
      <c r="O429" s="150">
        <v>0.146768324964792</v>
      </c>
      <c r="P429" s="150">
        <v>8.1157755648313904E-4</v>
      </c>
      <c r="Q429" s="150">
        <v>10052.6472139158</v>
      </c>
      <c r="R429" s="150">
        <v>61.741</v>
      </c>
      <c r="S429" s="150">
        <v>54524.125127548898</v>
      </c>
      <c r="T429" s="150">
        <v>14.521144782235501</v>
      </c>
      <c r="U429" s="150">
        <v>14.5915081809494</v>
      </c>
      <c r="V429" s="150">
        <v>8.577</v>
      </c>
      <c r="W429" s="150">
        <v>105.036062329486</v>
      </c>
      <c r="X429" s="150">
        <v>0.112610187785171</v>
      </c>
      <c r="Y429" s="150">
        <v>0.18549165576082</v>
      </c>
      <c r="Z429" s="150">
        <v>0.30474691224527101</v>
      </c>
      <c r="AA429" s="150">
        <v>190.39264511209399</v>
      </c>
      <c r="AB429" s="150">
        <v>6.7291205819139197</v>
      </c>
      <c r="AC429" s="150">
        <v>1.5540795686192499</v>
      </c>
      <c r="AD429" s="150">
        <v>2.8238420153722199</v>
      </c>
      <c r="AE429" s="150">
        <v>1.4374364390223699</v>
      </c>
      <c r="AF429" s="150">
        <v>105.55</v>
      </c>
      <c r="AG429" s="150">
        <v>1.51634735149854E-2</v>
      </c>
      <c r="AH429" s="150">
        <v>5.5125000000000002</v>
      </c>
      <c r="AI429" s="150">
        <v>3.3882812750253199</v>
      </c>
      <c r="AJ429" s="150">
        <v>-21395.8815</v>
      </c>
      <c r="AK429" s="150">
        <v>0.50098952541333697</v>
      </c>
      <c r="AL429" s="150">
        <v>10818135.0875</v>
      </c>
      <c r="AM429" s="150">
        <v>900.89430660000005</v>
      </c>
    </row>
    <row r="430" spans="1:39" ht="14.5" x14ac:dyDescent="0.35">
      <c r="A430" t="s">
        <v>606</v>
      </c>
      <c r="B430" s="150">
        <v>203701.75</v>
      </c>
      <c r="C430" s="150">
        <v>0.37428044731551202</v>
      </c>
      <c r="D430" s="150">
        <v>217567.15</v>
      </c>
      <c r="E430" s="150">
        <v>6.7004956730366402E-3</v>
      </c>
      <c r="F430" s="150">
        <v>0.69933980411090402</v>
      </c>
      <c r="G430" s="150">
        <v>27.2222222222222</v>
      </c>
      <c r="H430" s="150">
        <v>28.032499999999999</v>
      </c>
      <c r="I430" s="150">
        <v>0</v>
      </c>
      <c r="J430" s="150">
        <v>12.657999999999999</v>
      </c>
      <c r="K430" s="150">
        <v>12929.7843783963</v>
      </c>
      <c r="L430" s="150">
        <v>1393.5369504</v>
      </c>
      <c r="M430" s="150">
        <v>1938.4854072857199</v>
      </c>
      <c r="N430" s="150">
        <v>0.96886009665007899</v>
      </c>
      <c r="O430" s="150">
        <v>0.18042985112653701</v>
      </c>
      <c r="P430" s="150">
        <v>3.90964014153779E-4</v>
      </c>
      <c r="Q430" s="150">
        <v>9294.9537944828207</v>
      </c>
      <c r="R430" s="150">
        <v>98.685500000000005</v>
      </c>
      <c r="S430" s="150">
        <v>55452.729073673399</v>
      </c>
      <c r="T430" s="150">
        <v>14.1854679765518</v>
      </c>
      <c r="U430" s="150">
        <v>14.1209899164518</v>
      </c>
      <c r="V430" s="150">
        <v>12.499000000000001</v>
      </c>
      <c r="W430" s="150">
        <v>111.491875382031</v>
      </c>
      <c r="X430" s="150">
        <v>0.10839949676595</v>
      </c>
      <c r="Y430" s="150">
        <v>0.20458298109426701</v>
      </c>
      <c r="Z430" s="150">
        <v>0.31663520089172698</v>
      </c>
      <c r="AA430" s="150">
        <v>180.87938029031</v>
      </c>
      <c r="AB430" s="150">
        <v>8.1473146577767892</v>
      </c>
      <c r="AC430" s="150">
        <v>1.62473069929989</v>
      </c>
      <c r="AD430" s="150">
        <v>3.6008010089577098</v>
      </c>
      <c r="AE430" s="150">
        <v>1.4109671367518299</v>
      </c>
      <c r="AF430" s="150">
        <v>136.80000000000001</v>
      </c>
      <c r="AG430" s="150">
        <v>1.7429079862383599E-2</v>
      </c>
      <c r="AH430" s="150">
        <v>8.8859999999999992</v>
      </c>
      <c r="AI430" s="150">
        <v>2.72523699225219</v>
      </c>
      <c r="AJ430" s="150">
        <v>-55732.135000000097</v>
      </c>
      <c r="AK430" s="150">
        <v>0.65974389824116397</v>
      </c>
      <c r="AL430" s="150">
        <v>18018132.291999999</v>
      </c>
      <c r="AM430" s="150">
        <v>1393.5369504</v>
      </c>
    </row>
    <row r="431" spans="1:39" ht="14.5" x14ac:dyDescent="0.35">
      <c r="A431" t="s">
        <v>607</v>
      </c>
      <c r="B431" s="150">
        <v>245565.8</v>
      </c>
      <c r="C431" s="150">
        <v>0.476172210033734</v>
      </c>
      <c r="D431" s="150">
        <v>304832.34999999998</v>
      </c>
      <c r="E431" s="150">
        <v>2.7055884648563098E-3</v>
      </c>
      <c r="F431" s="150">
        <v>0.670461603596884</v>
      </c>
      <c r="G431" s="150">
        <v>33.2222222222222</v>
      </c>
      <c r="H431" s="150">
        <v>21.442</v>
      </c>
      <c r="I431" s="150">
        <v>0</v>
      </c>
      <c r="J431" s="150">
        <v>25.297000000000001</v>
      </c>
      <c r="K431" s="150">
        <v>11822.368429047199</v>
      </c>
      <c r="L431" s="150">
        <v>922.499191</v>
      </c>
      <c r="M431" s="150">
        <v>1119.53720075155</v>
      </c>
      <c r="N431" s="150">
        <v>0.48006389650047898</v>
      </c>
      <c r="O431" s="150">
        <v>0.15203512254353799</v>
      </c>
      <c r="P431" s="150">
        <v>2.2069907701414999E-3</v>
      </c>
      <c r="Q431" s="150">
        <v>9741.6372624140295</v>
      </c>
      <c r="R431" s="150">
        <v>62.977499999999999</v>
      </c>
      <c r="S431" s="150">
        <v>55102.651399309303</v>
      </c>
      <c r="T431" s="150">
        <v>14.646500734389299</v>
      </c>
      <c r="U431" s="150">
        <v>14.648075757214899</v>
      </c>
      <c r="V431" s="150">
        <v>8.9559999999999995</v>
      </c>
      <c r="W431" s="150">
        <v>103.003482693167</v>
      </c>
      <c r="X431" s="150">
        <v>0.11690278475683601</v>
      </c>
      <c r="Y431" s="150">
        <v>0.18168917904679099</v>
      </c>
      <c r="Z431" s="150">
        <v>0.30391754614168198</v>
      </c>
      <c r="AA431" s="150">
        <v>194.303585031545</v>
      </c>
      <c r="AB431" s="150">
        <v>6.4620010639075396</v>
      </c>
      <c r="AC431" s="150">
        <v>1.4518133821380701</v>
      </c>
      <c r="AD431" s="150">
        <v>3.0135373000849701</v>
      </c>
      <c r="AE431" s="150">
        <v>1.4676286788369499</v>
      </c>
      <c r="AF431" s="150">
        <v>110.4</v>
      </c>
      <c r="AG431" s="150">
        <v>7.92489020261441E-3</v>
      </c>
      <c r="AH431" s="150">
        <v>5.3339999999999996</v>
      </c>
      <c r="AI431" s="150">
        <v>3.1497201134904098</v>
      </c>
      <c r="AJ431" s="150">
        <v>-24703.983</v>
      </c>
      <c r="AK431" s="150">
        <v>0.52092005935789798</v>
      </c>
      <c r="AL431" s="150">
        <v>10906125.3115</v>
      </c>
      <c r="AM431" s="150">
        <v>922.499191</v>
      </c>
    </row>
    <row r="432" spans="1:39" ht="14.5" x14ac:dyDescent="0.35">
      <c r="A432" t="s">
        <v>608</v>
      </c>
      <c r="B432" s="150">
        <v>331001.34999999998</v>
      </c>
      <c r="C432" s="150">
        <v>0.50315922191926998</v>
      </c>
      <c r="D432" s="150">
        <v>386657</v>
      </c>
      <c r="E432" s="150">
        <v>1.32741997449924E-3</v>
      </c>
      <c r="F432" s="150">
        <v>0.718255725060577</v>
      </c>
      <c r="G432" s="150">
        <v>21.157894736842099</v>
      </c>
      <c r="H432" s="150">
        <v>13.572352941176501</v>
      </c>
      <c r="I432" s="150">
        <v>0</v>
      </c>
      <c r="J432" s="150">
        <v>66.284000000000006</v>
      </c>
      <c r="K432" s="150">
        <v>11037.959484822401</v>
      </c>
      <c r="L432" s="150">
        <v>821.77979485000003</v>
      </c>
      <c r="M432" s="150">
        <v>931.96938741348401</v>
      </c>
      <c r="N432" s="150">
        <v>0.16945500196365701</v>
      </c>
      <c r="O432" s="150">
        <v>0.11511544746274401</v>
      </c>
      <c r="P432" s="150">
        <v>1.79943150131832E-3</v>
      </c>
      <c r="Q432" s="150">
        <v>9732.9077580266094</v>
      </c>
      <c r="R432" s="150">
        <v>53.612499999999997</v>
      </c>
      <c r="S432" s="150">
        <v>58981.483217533198</v>
      </c>
      <c r="T432" s="150">
        <v>16.4234087199813</v>
      </c>
      <c r="U432" s="150">
        <v>15.3281379314526</v>
      </c>
      <c r="V432" s="150">
        <v>7.2175000000000002</v>
      </c>
      <c r="W432" s="150">
        <v>113.859341163838</v>
      </c>
      <c r="X432" s="150">
        <v>0.113420234804813</v>
      </c>
      <c r="Y432" s="150">
        <v>0.17111751429435301</v>
      </c>
      <c r="Z432" s="150">
        <v>0.29034145929989302</v>
      </c>
      <c r="AA432" s="150">
        <v>196.745163379822</v>
      </c>
      <c r="AB432" s="150">
        <v>5.7965445797037596</v>
      </c>
      <c r="AC432" s="150">
        <v>1.16489359925582</v>
      </c>
      <c r="AD432" s="150">
        <v>2.6252068236752302</v>
      </c>
      <c r="AE432" s="150">
        <v>1.21486045242191</v>
      </c>
      <c r="AF432" s="150">
        <v>63.45</v>
      </c>
      <c r="AG432" s="150">
        <v>1.7091902888901601E-2</v>
      </c>
      <c r="AH432" s="150">
        <v>6.1369999999999996</v>
      </c>
      <c r="AI432" s="150">
        <v>3.8691583314355</v>
      </c>
      <c r="AJ432" s="150">
        <v>-6897.5159999999996</v>
      </c>
      <c r="AK432" s="150">
        <v>0.51020325012828105</v>
      </c>
      <c r="AL432" s="150">
        <v>9070772.0810000002</v>
      </c>
      <c r="AM432" s="150">
        <v>821.77979485000003</v>
      </c>
    </row>
    <row r="433" spans="1:39" ht="14.5" x14ac:dyDescent="0.35">
      <c r="A433" t="s">
        <v>609</v>
      </c>
      <c r="B433" s="150">
        <v>-18097.8</v>
      </c>
      <c r="C433" s="150">
        <v>0.48126213602282703</v>
      </c>
      <c r="D433" s="150">
        <v>9062.2999999999993</v>
      </c>
      <c r="E433" s="150">
        <v>3.18251289944689E-3</v>
      </c>
      <c r="F433" s="150">
        <v>0.68883206088830995</v>
      </c>
      <c r="G433" s="150">
        <v>29.7</v>
      </c>
      <c r="H433" s="150">
        <v>15.2315</v>
      </c>
      <c r="I433" s="150">
        <v>0</v>
      </c>
      <c r="J433" s="150">
        <v>57.216999999999999</v>
      </c>
      <c r="K433" s="150">
        <v>11685.4053190951</v>
      </c>
      <c r="L433" s="150">
        <v>907.00110274999997</v>
      </c>
      <c r="M433" s="150">
        <v>1067.44417184186</v>
      </c>
      <c r="N433" s="150">
        <v>0.34507429820211399</v>
      </c>
      <c r="O433" s="150">
        <v>0.13816352981275401</v>
      </c>
      <c r="P433" s="150">
        <v>1.0222972686457399E-3</v>
      </c>
      <c r="Q433" s="150">
        <v>9929.0209175175496</v>
      </c>
      <c r="R433" s="150">
        <v>61.287500000000001</v>
      </c>
      <c r="S433" s="150">
        <v>55413.974268815</v>
      </c>
      <c r="T433" s="150">
        <v>15.208647766673501</v>
      </c>
      <c r="U433" s="150">
        <v>14.7991205833163</v>
      </c>
      <c r="V433" s="150">
        <v>9.157</v>
      </c>
      <c r="W433" s="150">
        <v>99.050027601834699</v>
      </c>
      <c r="X433" s="150">
        <v>0.11254328422028401</v>
      </c>
      <c r="Y433" s="150">
        <v>0.17664460189308701</v>
      </c>
      <c r="Z433" s="150">
        <v>0.29505302054608901</v>
      </c>
      <c r="AA433" s="150">
        <v>179.02480990120301</v>
      </c>
      <c r="AB433" s="150">
        <v>6.8491412446566802</v>
      </c>
      <c r="AC433" s="150">
        <v>1.5616302254586101</v>
      </c>
      <c r="AD433" s="150">
        <v>2.8964318213870701</v>
      </c>
      <c r="AE433" s="150">
        <v>1.4881958738596199</v>
      </c>
      <c r="AF433" s="150">
        <v>112.15</v>
      </c>
      <c r="AG433" s="150">
        <v>1.6682071121556102E-2</v>
      </c>
      <c r="AH433" s="150">
        <v>4.9790000000000001</v>
      </c>
      <c r="AI433" s="150">
        <v>3.6094130929436101</v>
      </c>
      <c r="AJ433" s="150">
        <v>-29881.184000000001</v>
      </c>
      <c r="AK433" s="150">
        <v>0.472223179382948</v>
      </c>
      <c r="AL433" s="150">
        <v>10598675.510500001</v>
      </c>
      <c r="AM433" s="150">
        <v>907.00110274999997</v>
      </c>
    </row>
    <row r="434" spans="1:39" ht="14.5" x14ac:dyDescent="0.35">
      <c r="A434" t="s">
        <v>610</v>
      </c>
      <c r="B434" s="150">
        <v>248083.75</v>
      </c>
      <c r="C434" s="150">
        <v>0.46916743964925001</v>
      </c>
      <c r="D434" s="150">
        <v>277457.55</v>
      </c>
      <c r="E434" s="150">
        <v>2.8318730686638801E-3</v>
      </c>
      <c r="F434" s="150">
        <v>0.70907634553285703</v>
      </c>
      <c r="G434" s="150">
        <v>50.1666666666667</v>
      </c>
      <c r="H434" s="150">
        <v>17.261578947368399</v>
      </c>
      <c r="I434" s="150">
        <v>0</v>
      </c>
      <c r="J434" s="150">
        <v>76.225999999999999</v>
      </c>
      <c r="K434" s="150">
        <v>11072.372753440801</v>
      </c>
      <c r="L434" s="150">
        <v>1003.8126221</v>
      </c>
      <c r="M434" s="150">
        <v>1146.53001971342</v>
      </c>
      <c r="N434" s="150">
        <v>0.19718745350691699</v>
      </c>
      <c r="O434" s="150">
        <v>0.11682833894304</v>
      </c>
      <c r="P434" s="150">
        <v>2.3545500902902002E-3</v>
      </c>
      <c r="Q434" s="150">
        <v>9694.1094741489396</v>
      </c>
      <c r="R434" s="150">
        <v>62.970500000000001</v>
      </c>
      <c r="S434" s="150">
        <v>58391.091979577803</v>
      </c>
      <c r="T434" s="150">
        <v>15.461208025980399</v>
      </c>
      <c r="U434" s="150">
        <v>15.9409981197545</v>
      </c>
      <c r="V434" s="150">
        <v>8.2840000000000007</v>
      </c>
      <c r="W434" s="150">
        <v>121.1748698817</v>
      </c>
      <c r="X434" s="150">
        <v>0.115214991412375</v>
      </c>
      <c r="Y434" s="150">
        <v>0.15997719732747101</v>
      </c>
      <c r="Z434" s="150">
        <v>0.28283934529847699</v>
      </c>
      <c r="AA434" s="150">
        <v>182.881491981989</v>
      </c>
      <c r="AB434" s="150">
        <v>6.3491117871757998</v>
      </c>
      <c r="AC434" s="150">
        <v>1.41922454260093</v>
      </c>
      <c r="AD434" s="150">
        <v>2.5152894221144901</v>
      </c>
      <c r="AE434" s="150">
        <v>1.2265737941459101</v>
      </c>
      <c r="AF434" s="150">
        <v>80.099999999999994</v>
      </c>
      <c r="AG434" s="150">
        <v>2.56077555197382E-2</v>
      </c>
      <c r="AH434" s="150">
        <v>6.7164999999999999</v>
      </c>
      <c r="AI434" s="150">
        <v>4.2125737057014296</v>
      </c>
      <c r="AJ434" s="150">
        <v>-5463.7040000000297</v>
      </c>
      <c r="AK434" s="150">
        <v>0.41029210016036199</v>
      </c>
      <c r="AL434" s="150">
        <v>11114587.5265</v>
      </c>
      <c r="AM434" s="150">
        <v>1003.8126221</v>
      </c>
    </row>
    <row r="435" spans="1:39" ht="14.5" x14ac:dyDescent="0.35">
      <c r="A435" t="s">
        <v>611</v>
      </c>
      <c r="B435" s="150">
        <v>175844.8</v>
      </c>
      <c r="C435" s="150">
        <v>0.47940026800406499</v>
      </c>
      <c r="D435" s="150">
        <v>204365.95</v>
      </c>
      <c r="E435" s="150">
        <v>1.33441053205763E-3</v>
      </c>
      <c r="F435" s="150">
        <v>0.70266771244106896</v>
      </c>
      <c r="G435" s="150">
        <v>34.7368421052632</v>
      </c>
      <c r="H435" s="150">
        <v>15.2289473684211</v>
      </c>
      <c r="I435" s="150">
        <v>0</v>
      </c>
      <c r="J435" s="150">
        <v>72.914000000000001</v>
      </c>
      <c r="K435" s="150">
        <v>11155.0048336046</v>
      </c>
      <c r="L435" s="150">
        <v>930.24459009999998</v>
      </c>
      <c r="M435" s="150">
        <v>1060.2468030382799</v>
      </c>
      <c r="N435" s="150">
        <v>0.22551391132244999</v>
      </c>
      <c r="O435" s="150">
        <v>0.118629772507612</v>
      </c>
      <c r="P435" s="150">
        <v>1.8138021096350801E-3</v>
      </c>
      <c r="Q435" s="150">
        <v>9787.2333774208801</v>
      </c>
      <c r="R435" s="150">
        <v>59.8065</v>
      </c>
      <c r="S435" s="150">
        <v>59285.906381413399</v>
      </c>
      <c r="T435" s="150">
        <v>16.237365503749601</v>
      </c>
      <c r="U435" s="150">
        <v>15.5542389221907</v>
      </c>
      <c r="V435" s="150">
        <v>7.1375000000000002</v>
      </c>
      <c r="W435" s="150">
        <v>130.33199160770599</v>
      </c>
      <c r="X435" s="150">
        <v>0.116376847264757</v>
      </c>
      <c r="Y435" s="150">
        <v>0.156602348375352</v>
      </c>
      <c r="Z435" s="150">
        <v>0.28115414522752202</v>
      </c>
      <c r="AA435" s="150">
        <v>172.64604568432401</v>
      </c>
      <c r="AB435" s="150">
        <v>6.6101893114732198</v>
      </c>
      <c r="AC435" s="150">
        <v>1.29075736419701</v>
      </c>
      <c r="AD435" s="150">
        <v>2.7347243903524898</v>
      </c>
      <c r="AE435" s="150">
        <v>1.2290495645347299</v>
      </c>
      <c r="AF435" s="150">
        <v>89.9</v>
      </c>
      <c r="AG435" s="150">
        <v>2.5251902323630199E-2</v>
      </c>
      <c r="AH435" s="150">
        <v>5.4675000000000002</v>
      </c>
      <c r="AI435" s="150">
        <v>4.2223666970339604</v>
      </c>
      <c r="AJ435" s="150">
        <v>-26889.236000000001</v>
      </c>
      <c r="AK435" s="150">
        <v>0.45224127554966598</v>
      </c>
      <c r="AL435" s="150">
        <v>10376882.899</v>
      </c>
      <c r="AM435" s="150">
        <v>930.24459009999998</v>
      </c>
    </row>
    <row r="436" spans="1:39" ht="14.5" x14ac:dyDescent="0.35">
      <c r="A436" t="s">
        <v>612</v>
      </c>
      <c r="B436" s="150">
        <v>426559.35</v>
      </c>
      <c r="C436" s="150">
        <v>0.44597799602291999</v>
      </c>
      <c r="D436" s="150">
        <v>431840.1</v>
      </c>
      <c r="E436" s="150">
        <v>2.28310165519768E-3</v>
      </c>
      <c r="F436" s="150">
        <v>0.70541808798344596</v>
      </c>
      <c r="G436" s="150">
        <v>65.0555555555556</v>
      </c>
      <c r="H436" s="150">
        <v>25.628499999999999</v>
      </c>
      <c r="I436" s="150">
        <v>0</v>
      </c>
      <c r="J436" s="150">
        <v>73.536000000000001</v>
      </c>
      <c r="K436" s="150">
        <v>10853.639732453001</v>
      </c>
      <c r="L436" s="150">
        <v>1513.2980078000001</v>
      </c>
      <c r="M436" s="150">
        <v>1741.96369915437</v>
      </c>
      <c r="N436" s="150">
        <v>0.23055205214154401</v>
      </c>
      <c r="O436" s="150">
        <v>0.118083284606832</v>
      </c>
      <c r="P436" s="150">
        <v>4.5013252280050996E-3</v>
      </c>
      <c r="Q436" s="150">
        <v>9428.8941798691503</v>
      </c>
      <c r="R436" s="150">
        <v>91.295500000000004</v>
      </c>
      <c r="S436" s="150">
        <v>59071.871340865597</v>
      </c>
      <c r="T436" s="150">
        <v>14.530289006577499</v>
      </c>
      <c r="U436" s="150">
        <v>16.575822552042499</v>
      </c>
      <c r="V436" s="150">
        <v>11.874000000000001</v>
      </c>
      <c r="W436" s="150">
        <v>127.446354034024</v>
      </c>
      <c r="X436" s="150">
        <v>0.11230110362592299</v>
      </c>
      <c r="Y436" s="150">
        <v>0.154779368457446</v>
      </c>
      <c r="Z436" s="150">
        <v>0.27893239824551802</v>
      </c>
      <c r="AA436" s="150">
        <v>161.00404463903899</v>
      </c>
      <c r="AB436" s="150">
        <v>6.7230296728341896</v>
      </c>
      <c r="AC436" s="150">
        <v>1.4464938860343499</v>
      </c>
      <c r="AD436" s="150">
        <v>2.7458668151601202</v>
      </c>
      <c r="AE436" s="150">
        <v>1.23096085949656</v>
      </c>
      <c r="AF436" s="150">
        <v>80.8</v>
      </c>
      <c r="AG436" s="150">
        <v>3.2342905147574798E-2</v>
      </c>
      <c r="AH436" s="150">
        <v>11.169</v>
      </c>
      <c r="AI436" s="150">
        <v>4.0438741791351998</v>
      </c>
      <c r="AJ436" s="150">
        <v>-4583.3489999999301</v>
      </c>
      <c r="AK436" s="150">
        <v>0.36752454823833502</v>
      </c>
      <c r="AL436" s="150">
        <v>16424791.384500001</v>
      </c>
      <c r="AM436" s="150">
        <v>1513.2980078000001</v>
      </c>
    </row>
    <row r="437" spans="1:39" ht="14.5" x14ac:dyDescent="0.35">
      <c r="A437" t="s">
        <v>613</v>
      </c>
      <c r="B437" s="150">
        <v>196765.5</v>
      </c>
      <c r="C437" s="150">
        <v>0.434542155745199</v>
      </c>
      <c r="D437" s="150">
        <v>228566.65</v>
      </c>
      <c r="E437" s="150">
        <v>3.9260536202699002E-3</v>
      </c>
      <c r="F437" s="150">
        <v>0.70945333842500002</v>
      </c>
      <c r="G437" s="150">
        <v>44.65</v>
      </c>
      <c r="H437" s="150">
        <v>22.5752631578947</v>
      </c>
      <c r="I437" s="150">
        <v>0</v>
      </c>
      <c r="J437" s="150">
        <v>90.308000000000007</v>
      </c>
      <c r="K437" s="150">
        <v>10892.568951047801</v>
      </c>
      <c r="L437" s="150">
        <v>1234.9724553000001</v>
      </c>
      <c r="M437" s="150">
        <v>1426.7998351221199</v>
      </c>
      <c r="N437" s="150">
        <v>0.248466388001715</v>
      </c>
      <c r="O437" s="150">
        <v>0.122033196977976</v>
      </c>
      <c r="P437" s="150">
        <v>2.0543324582763299E-3</v>
      </c>
      <c r="Q437" s="150">
        <v>9428.1077771842301</v>
      </c>
      <c r="R437" s="150">
        <v>76.215500000000006</v>
      </c>
      <c r="S437" s="150">
        <v>58046.405783600501</v>
      </c>
      <c r="T437" s="150">
        <v>15.484383097926299</v>
      </c>
      <c r="U437" s="150">
        <v>16.203691575860599</v>
      </c>
      <c r="V437" s="150">
        <v>9.2460000000000004</v>
      </c>
      <c r="W437" s="150">
        <v>133.56829497079801</v>
      </c>
      <c r="X437" s="150">
        <v>0.116350585826269</v>
      </c>
      <c r="Y437" s="150">
        <v>0.16973438450393299</v>
      </c>
      <c r="Z437" s="150">
        <v>0.29220649560045497</v>
      </c>
      <c r="AA437" s="150">
        <v>172.887864084494</v>
      </c>
      <c r="AB437" s="150">
        <v>6.4236539932814001</v>
      </c>
      <c r="AC437" s="150">
        <v>1.37985930516705</v>
      </c>
      <c r="AD437" s="150">
        <v>2.7171939858110901</v>
      </c>
      <c r="AE437" s="150">
        <v>1.2447469419747099</v>
      </c>
      <c r="AF437" s="150">
        <v>98.5</v>
      </c>
      <c r="AG437" s="150">
        <v>1.5961798347595001E-2</v>
      </c>
      <c r="AH437" s="150">
        <v>7.2115</v>
      </c>
      <c r="AI437" s="150">
        <v>3.8661371855057798</v>
      </c>
      <c r="AJ437" s="150">
        <v>-10917.166999999999</v>
      </c>
      <c r="AK437" s="150">
        <v>0.43090232313783</v>
      </c>
      <c r="AL437" s="150">
        <v>13452022.622</v>
      </c>
      <c r="AM437" s="150">
        <v>1234.9724553000001</v>
      </c>
    </row>
    <row r="438" spans="1:39" ht="14.5" x14ac:dyDescent="0.35">
      <c r="A438" t="s">
        <v>614</v>
      </c>
      <c r="B438" s="150">
        <v>211109.7</v>
      </c>
      <c r="C438" s="150">
        <v>0.56255967496807102</v>
      </c>
      <c r="D438" s="150">
        <v>262263.05</v>
      </c>
      <c r="E438" s="150">
        <v>1.82805053218043E-3</v>
      </c>
      <c r="F438" s="150">
        <v>0.67660843566287099</v>
      </c>
      <c r="G438" s="150">
        <v>26.95</v>
      </c>
      <c r="H438" s="150">
        <v>9.8463157894736799</v>
      </c>
      <c r="I438" s="150">
        <v>0</v>
      </c>
      <c r="J438" s="150">
        <v>61.107999999999997</v>
      </c>
      <c r="K438" s="150">
        <v>11286.7567079499</v>
      </c>
      <c r="L438" s="150">
        <v>690.98211534999996</v>
      </c>
      <c r="M438" s="150">
        <v>799.36375833478496</v>
      </c>
      <c r="N438" s="150">
        <v>0.246660750927929</v>
      </c>
      <c r="O438" s="150">
        <v>0.12950638274432399</v>
      </c>
      <c r="P438" s="150">
        <v>1.06240238884933E-3</v>
      </c>
      <c r="Q438" s="150">
        <v>9756.4431013817393</v>
      </c>
      <c r="R438" s="150">
        <v>48.127000000000002</v>
      </c>
      <c r="S438" s="150">
        <v>55566.261693020497</v>
      </c>
      <c r="T438" s="150">
        <v>16.183223554345801</v>
      </c>
      <c r="U438" s="150">
        <v>14.3574732551374</v>
      </c>
      <c r="V438" s="150">
        <v>6.47</v>
      </c>
      <c r="W438" s="150">
        <v>106.797853995363</v>
      </c>
      <c r="X438" s="150">
        <v>0.11551875316664301</v>
      </c>
      <c r="Y438" s="150">
        <v>0.15825367853283201</v>
      </c>
      <c r="Z438" s="150">
        <v>0.281480281245092</v>
      </c>
      <c r="AA438" s="150">
        <v>201.231836412392</v>
      </c>
      <c r="AB438" s="150">
        <v>6.1326429186839597</v>
      </c>
      <c r="AC438" s="150">
        <v>1.21636154453583</v>
      </c>
      <c r="AD438" s="150">
        <v>2.5722047665691501</v>
      </c>
      <c r="AE438" s="150">
        <v>1.1534001462060599</v>
      </c>
      <c r="AF438" s="150">
        <v>60.45</v>
      </c>
      <c r="AG438" s="150">
        <v>2.4858000422488799E-2</v>
      </c>
      <c r="AH438" s="150">
        <v>5.0650000000000004</v>
      </c>
      <c r="AI438" s="150">
        <v>4.0769380175693302</v>
      </c>
      <c r="AJ438" s="150">
        <v>-29626.791500000101</v>
      </c>
      <c r="AK438" s="150">
        <v>0.48856466317286201</v>
      </c>
      <c r="AL438" s="150">
        <v>7798947.0255000005</v>
      </c>
      <c r="AM438" s="150">
        <v>690.98211534999996</v>
      </c>
    </row>
    <row r="439" spans="1:39" ht="14.5" x14ac:dyDescent="0.35">
      <c r="A439" t="s">
        <v>615</v>
      </c>
      <c r="B439" s="150">
        <v>812022.42105263204</v>
      </c>
      <c r="C439" s="150">
        <v>0.48488553771660903</v>
      </c>
      <c r="D439" s="150">
        <v>734173.68421052594</v>
      </c>
      <c r="E439" s="150">
        <v>3.3559019802864199E-3</v>
      </c>
      <c r="F439" s="150">
        <v>0.67873448239465894</v>
      </c>
      <c r="G439" s="150">
        <v>61.0555555555556</v>
      </c>
      <c r="H439" s="150">
        <v>35.469000000000001</v>
      </c>
      <c r="I439" s="150">
        <v>0</v>
      </c>
      <c r="J439" s="150">
        <v>-27.997</v>
      </c>
      <c r="K439" s="150">
        <v>11653.8604322105</v>
      </c>
      <c r="L439" s="150">
        <v>1663.2681128500001</v>
      </c>
      <c r="M439" s="150">
        <v>2039.7011480942499</v>
      </c>
      <c r="N439" s="150">
        <v>0.49350615322234898</v>
      </c>
      <c r="O439" s="150">
        <v>0.158427051065437</v>
      </c>
      <c r="P439" s="150">
        <v>1.2146944827422399E-3</v>
      </c>
      <c r="Q439" s="150">
        <v>9503.1051321467094</v>
      </c>
      <c r="R439" s="150">
        <v>111.17</v>
      </c>
      <c r="S439" s="150">
        <v>54975.447382387298</v>
      </c>
      <c r="T439" s="150">
        <v>13.9574525501484</v>
      </c>
      <c r="U439" s="150">
        <v>14.9614834294324</v>
      </c>
      <c r="V439" s="150">
        <v>13.961499999999999</v>
      </c>
      <c r="W439" s="150">
        <v>119.132479522258</v>
      </c>
      <c r="X439" s="150">
        <v>0.10943589552743301</v>
      </c>
      <c r="Y439" s="150">
        <v>0.19424661419428499</v>
      </c>
      <c r="Z439" s="150">
        <v>0.30957443440230897</v>
      </c>
      <c r="AA439" s="150">
        <v>177.288795307166</v>
      </c>
      <c r="AB439" s="150">
        <v>6.84075626325121</v>
      </c>
      <c r="AC439" s="150">
        <v>1.48265557747793</v>
      </c>
      <c r="AD439" s="150">
        <v>3.1504517907018101</v>
      </c>
      <c r="AE439" s="150">
        <v>1.40984112201529</v>
      </c>
      <c r="AF439" s="150">
        <v>197.15</v>
      </c>
      <c r="AG439" s="150">
        <v>1.1167274935506E-2</v>
      </c>
      <c r="AH439" s="150">
        <v>5.8935000000000004</v>
      </c>
      <c r="AI439" s="150">
        <v>3.1994498742547699</v>
      </c>
      <c r="AJ439" s="150">
        <v>-27858.528999999999</v>
      </c>
      <c r="AK439" s="150">
        <v>0.50458040619918199</v>
      </c>
      <c r="AL439" s="150">
        <v>19383494.4485</v>
      </c>
      <c r="AM439" s="150">
        <v>1663.2681128500001</v>
      </c>
    </row>
    <row r="440" spans="1:39" ht="14.5" x14ac:dyDescent="0.35">
      <c r="A440" t="s">
        <v>617</v>
      </c>
      <c r="B440" s="150">
        <v>451267.5</v>
      </c>
      <c r="C440" s="150">
        <v>0.396781903354117</v>
      </c>
      <c r="D440" s="150">
        <v>467297.9</v>
      </c>
      <c r="E440" s="150">
        <v>2.6031008865207302E-3</v>
      </c>
      <c r="F440" s="150">
        <v>0.72117581994466395</v>
      </c>
      <c r="G440" s="150">
        <v>37.315789473684198</v>
      </c>
      <c r="H440" s="150">
        <v>40.787500000000001</v>
      </c>
      <c r="I440" s="150">
        <v>0</v>
      </c>
      <c r="J440" s="150">
        <v>48.767499999999998</v>
      </c>
      <c r="K440" s="150">
        <v>10639.036428564699</v>
      </c>
      <c r="L440" s="150">
        <v>1408.4587673999999</v>
      </c>
      <c r="M440" s="150">
        <v>1641.76008323672</v>
      </c>
      <c r="N440" s="150">
        <v>0.29180355333275998</v>
      </c>
      <c r="O440" s="150">
        <v>0.129341680151765</v>
      </c>
      <c r="P440" s="150">
        <v>5.2661794023917798E-3</v>
      </c>
      <c r="Q440" s="150">
        <v>9127.1826422761496</v>
      </c>
      <c r="R440" s="150">
        <v>90.575000000000003</v>
      </c>
      <c r="S440" s="150">
        <v>57885.4170632073</v>
      </c>
      <c r="T440" s="150">
        <v>14.331217223295599</v>
      </c>
      <c r="U440" s="150">
        <v>15.5501934021529</v>
      </c>
      <c r="V440" s="150">
        <v>10.9565</v>
      </c>
      <c r="W440" s="150">
        <v>128.55006319536301</v>
      </c>
      <c r="X440" s="150">
        <v>0.11410828036906399</v>
      </c>
      <c r="Y440" s="150">
        <v>0.16350784233741</v>
      </c>
      <c r="Z440" s="150">
        <v>0.28317332725927902</v>
      </c>
      <c r="AA440" s="150">
        <v>166.93538031931999</v>
      </c>
      <c r="AB440" s="150">
        <v>6.3431959973052203</v>
      </c>
      <c r="AC440" s="150">
        <v>1.2283973973467299</v>
      </c>
      <c r="AD440" s="150">
        <v>3.1190030073800101</v>
      </c>
      <c r="AE440" s="150">
        <v>1.0188420963037701</v>
      </c>
      <c r="AF440" s="150">
        <v>42.5</v>
      </c>
      <c r="AG440" s="150">
        <v>3.7321265660238398E-2</v>
      </c>
      <c r="AH440" s="150">
        <v>20.479500000000002</v>
      </c>
      <c r="AI440" s="150">
        <v>3.7112388459004402</v>
      </c>
      <c r="AJ440" s="150">
        <v>-5454.7809999999599</v>
      </c>
      <c r="AK440" s="150">
        <v>0.41052181926696502</v>
      </c>
      <c r="AL440" s="150">
        <v>14984644.134500001</v>
      </c>
      <c r="AM440" s="150">
        <v>1408.4587673999999</v>
      </c>
    </row>
    <row r="441" spans="1:39" ht="14.5" x14ac:dyDescent="0.35">
      <c r="A441" t="s">
        <v>618</v>
      </c>
      <c r="B441" s="150">
        <v>-27660.625</v>
      </c>
      <c r="C441" s="150">
        <v>0.37782936589056099</v>
      </c>
      <c r="D441" s="150">
        <v>-46901.75</v>
      </c>
      <c r="E441" s="150">
        <v>4.9736279268339199E-3</v>
      </c>
      <c r="F441" s="150">
        <v>0.703215505824623</v>
      </c>
      <c r="G441" s="150">
        <v>14.1666666666667</v>
      </c>
      <c r="H441" s="150">
        <v>30.008749999999999</v>
      </c>
      <c r="I441" s="150">
        <v>3.5</v>
      </c>
      <c r="J441" s="150">
        <v>93.418750000000003</v>
      </c>
      <c r="K441" s="150">
        <v>13208.8038644724</v>
      </c>
      <c r="L441" s="150">
        <v>896.65872012499995</v>
      </c>
      <c r="M441" s="150">
        <v>1187.4476831481099</v>
      </c>
      <c r="N441" s="150">
        <v>0.80800434433850099</v>
      </c>
      <c r="O441" s="150">
        <v>0.16560783681365299</v>
      </c>
      <c r="P441" s="150">
        <v>3.1683256948685699E-2</v>
      </c>
      <c r="Q441" s="150">
        <v>9974.1566180838308</v>
      </c>
      <c r="R441" s="150">
        <v>65.871250000000003</v>
      </c>
      <c r="S441" s="150">
        <v>58030.837372146401</v>
      </c>
      <c r="T441" s="150">
        <v>13.1240867601571</v>
      </c>
      <c r="U441" s="150">
        <v>13.6122924663643</v>
      </c>
      <c r="V441" s="150">
        <v>8.7324999999999999</v>
      </c>
      <c r="W441" s="150">
        <v>102.680643587174</v>
      </c>
      <c r="X441" s="150">
        <v>0.10782731366621499</v>
      </c>
      <c r="Y441" s="150">
        <v>0.15293116484659899</v>
      </c>
      <c r="Z441" s="150">
        <v>0.28916280500614699</v>
      </c>
      <c r="AA441" s="150">
        <v>209.714544429776</v>
      </c>
      <c r="AB441" s="150">
        <v>6.8081147002105196</v>
      </c>
      <c r="AC441" s="150">
        <v>1.64004457771819</v>
      </c>
      <c r="AD441" s="150">
        <v>2.7748266846767899</v>
      </c>
      <c r="AE441" s="150">
        <v>1.02741575804283</v>
      </c>
      <c r="AF441" s="150">
        <v>32.375</v>
      </c>
      <c r="AG441" s="150">
        <v>4.2564838554694298E-2</v>
      </c>
      <c r="AH441" s="150">
        <v>25.518750000000001</v>
      </c>
      <c r="AI441" s="150">
        <v>3.3480626699051799</v>
      </c>
      <c r="AJ441" s="150">
        <v>-23165.313750000001</v>
      </c>
      <c r="AK441" s="150">
        <v>0.62784400900832704</v>
      </c>
      <c r="AL441" s="150">
        <v>11843789.1675</v>
      </c>
      <c r="AM441" s="150">
        <v>896.65872012499995</v>
      </c>
    </row>
    <row r="442" spans="1:39" ht="14.5" x14ac:dyDescent="0.35">
      <c r="A442" t="s">
        <v>619</v>
      </c>
      <c r="B442" s="150">
        <v>1338435.6499999999</v>
      </c>
      <c r="C442" s="150">
        <v>0.28925268691146799</v>
      </c>
      <c r="D442" s="150">
        <v>1457529.35</v>
      </c>
      <c r="E442" s="150">
        <v>2.8073761730606898E-3</v>
      </c>
      <c r="F442" s="150">
        <v>0.62484947666356405</v>
      </c>
      <c r="G442" s="150">
        <v>45.315789473684198</v>
      </c>
      <c r="H442" s="150">
        <v>419.62450000000001</v>
      </c>
      <c r="I442" s="150">
        <v>147.88300000000001</v>
      </c>
      <c r="J442" s="150">
        <v>-269.91250000000002</v>
      </c>
      <c r="K442" s="150">
        <v>13301.455775693301</v>
      </c>
      <c r="L442" s="150">
        <v>3207.8822763500002</v>
      </c>
      <c r="M442" s="150">
        <v>4598.7855182912699</v>
      </c>
      <c r="N442" s="150">
        <v>0.91455879555784103</v>
      </c>
      <c r="O442" s="150">
        <v>0.18292729308560701</v>
      </c>
      <c r="P442" s="150">
        <v>3.91347299511383E-2</v>
      </c>
      <c r="Q442" s="150">
        <v>9278.4288510054994</v>
      </c>
      <c r="R442" s="150">
        <v>224.07499999999999</v>
      </c>
      <c r="S442" s="150">
        <v>56915.971232846197</v>
      </c>
      <c r="T442" s="150">
        <v>12.104875599687601</v>
      </c>
      <c r="U442" s="150">
        <v>14.316109679125301</v>
      </c>
      <c r="V442" s="150">
        <v>31.603000000000002</v>
      </c>
      <c r="W442" s="150">
        <v>101.505625299813</v>
      </c>
      <c r="X442" s="150">
        <v>0.11379809462007601</v>
      </c>
      <c r="Y442" s="150">
        <v>0.17052407630296301</v>
      </c>
      <c r="Z442" s="150">
        <v>0.289669900746861</v>
      </c>
      <c r="AA442" s="150">
        <v>188.15815170336501</v>
      </c>
      <c r="AB442" s="150">
        <v>7.4358656922622197</v>
      </c>
      <c r="AC442" s="150">
        <v>1.5629187906277999</v>
      </c>
      <c r="AD442" s="150">
        <v>3.2404476388908199</v>
      </c>
      <c r="AE442" s="150">
        <v>0.99087953327295297</v>
      </c>
      <c r="AF442" s="150">
        <v>16.3684210526316</v>
      </c>
      <c r="AG442" s="150">
        <v>9.6143667612281006E-2</v>
      </c>
      <c r="AH442" s="150">
        <v>111.881052631579</v>
      </c>
      <c r="AI442" s="150">
        <v>2.9431278908467</v>
      </c>
      <c r="AJ442" s="150">
        <v>84297.512000000104</v>
      </c>
      <c r="AK442" s="150">
        <v>0.73514066884819895</v>
      </c>
      <c r="AL442" s="150">
        <v>42669504.232500002</v>
      </c>
      <c r="AM442" s="150">
        <v>3207.8822763500002</v>
      </c>
    </row>
    <row r="443" spans="1:39" ht="14.5" x14ac:dyDescent="0.35">
      <c r="A443" t="s">
        <v>620</v>
      </c>
      <c r="B443" s="150">
        <v>1584155</v>
      </c>
      <c r="C443" s="150">
        <v>0.36523963507503299</v>
      </c>
      <c r="D443" s="150">
        <v>1543231.5</v>
      </c>
      <c r="E443" s="150">
        <v>2.1297874624732001E-3</v>
      </c>
      <c r="F443" s="150">
        <v>0.72117168752827898</v>
      </c>
      <c r="G443" s="150">
        <v>87.95</v>
      </c>
      <c r="H443" s="150">
        <v>227.4735</v>
      </c>
      <c r="I443" s="150">
        <v>3.8929999999999998</v>
      </c>
      <c r="J443" s="150">
        <v>-52.672499999999999</v>
      </c>
      <c r="K443" s="150">
        <v>11509.814647827399</v>
      </c>
      <c r="L443" s="150">
        <v>3867.2543138999999</v>
      </c>
      <c r="M443" s="150">
        <v>4956.9579087270404</v>
      </c>
      <c r="N443" s="150">
        <v>0.58078163143477102</v>
      </c>
      <c r="O443" s="150">
        <v>0.170483312806784</v>
      </c>
      <c r="P443" s="150">
        <v>2.1924083656783399E-2</v>
      </c>
      <c r="Q443" s="150">
        <v>8979.5760158937192</v>
      </c>
      <c r="R443" s="150">
        <v>251.20650000000001</v>
      </c>
      <c r="S443" s="150">
        <v>61195.249710895201</v>
      </c>
      <c r="T443" s="150">
        <v>13.7508384536228</v>
      </c>
      <c r="U443" s="150">
        <v>15.394722325656399</v>
      </c>
      <c r="V443" s="150">
        <v>26.764500000000002</v>
      </c>
      <c r="W443" s="150">
        <v>144.491931995741</v>
      </c>
      <c r="X443" s="150">
        <v>0.11498994109830001</v>
      </c>
      <c r="Y443" s="150">
        <v>0.164533052986052</v>
      </c>
      <c r="Z443" s="150">
        <v>0.28390635521206897</v>
      </c>
      <c r="AA443" s="150">
        <v>133.48705776719399</v>
      </c>
      <c r="AB443" s="150">
        <v>7.8409324661332098</v>
      </c>
      <c r="AC443" s="150">
        <v>1.5722450411484501</v>
      </c>
      <c r="AD443" s="150">
        <v>3.9660445938270699</v>
      </c>
      <c r="AE443" s="150">
        <v>0.86959340473967495</v>
      </c>
      <c r="AF443" s="150">
        <v>22.7</v>
      </c>
      <c r="AG443" s="150">
        <v>6.2869931739940002E-2</v>
      </c>
      <c r="AH443" s="150">
        <v>81.475499999999997</v>
      </c>
      <c r="AI443" s="150">
        <v>3.1739901013154701</v>
      </c>
      <c r="AJ443" s="150">
        <v>7942.5889999999199</v>
      </c>
      <c r="AK443" s="150">
        <v>0.48753287424993103</v>
      </c>
      <c r="AL443" s="150">
        <v>44511380.348999999</v>
      </c>
      <c r="AM443" s="150">
        <v>3867.2543138999999</v>
      </c>
    </row>
    <row r="444" spans="1:39" ht="14.5" x14ac:dyDescent="0.35">
      <c r="A444" t="s">
        <v>621</v>
      </c>
      <c r="B444" s="150">
        <v>332212.8</v>
      </c>
      <c r="C444" s="150">
        <v>0.31907680383746201</v>
      </c>
      <c r="D444" s="150">
        <v>423516.5</v>
      </c>
      <c r="E444" s="150">
        <v>3.5416661946157699E-3</v>
      </c>
      <c r="F444" s="150">
        <v>0.69380476219457599</v>
      </c>
      <c r="G444" s="150">
        <v>26.7</v>
      </c>
      <c r="H444" s="150">
        <v>22.6909523809524</v>
      </c>
      <c r="I444" s="150">
        <v>0</v>
      </c>
      <c r="J444" s="150">
        <v>-5.58523809523808</v>
      </c>
      <c r="K444" s="150">
        <v>11533.794085093101</v>
      </c>
      <c r="L444" s="150">
        <v>1182.48297380952</v>
      </c>
      <c r="M444" s="150">
        <v>1474.7128338738801</v>
      </c>
      <c r="N444" s="150">
        <v>0.50368481109450103</v>
      </c>
      <c r="O444" s="150">
        <v>0.16144168164595901</v>
      </c>
      <c r="P444" s="150">
        <v>1.3117494016308699E-3</v>
      </c>
      <c r="Q444" s="150">
        <v>9248.2514668438907</v>
      </c>
      <c r="R444" s="150">
        <v>82.85</v>
      </c>
      <c r="S444" s="150">
        <v>54645.449849124903</v>
      </c>
      <c r="T444" s="150">
        <v>14.6627582837601</v>
      </c>
      <c r="U444" s="150">
        <v>14.272576630169301</v>
      </c>
      <c r="V444" s="150">
        <v>11.7542857142857</v>
      </c>
      <c r="W444" s="150">
        <v>100.600155768919</v>
      </c>
      <c r="X444" s="150">
        <v>0.11015534737942199</v>
      </c>
      <c r="Y444" s="150">
        <v>0.19664285047132801</v>
      </c>
      <c r="Z444" s="150">
        <v>0.31121586500405501</v>
      </c>
      <c r="AA444" s="150">
        <v>196.42787608122799</v>
      </c>
      <c r="AB444" s="150">
        <v>5.8536961759836803</v>
      </c>
      <c r="AC444" s="150">
        <v>1.4507215207909401</v>
      </c>
      <c r="AD444" s="150">
        <v>2.7427352198002102</v>
      </c>
      <c r="AE444" s="150">
        <v>1.08900572596935</v>
      </c>
      <c r="AF444" s="150">
        <v>67.6666666666667</v>
      </c>
      <c r="AG444" s="150">
        <v>2.25488143508168E-2</v>
      </c>
      <c r="AH444" s="150">
        <v>10.8038095238095</v>
      </c>
      <c r="AI444" s="150">
        <v>3.4066638898984101</v>
      </c>
      <c r="AJ444" s="150">
        <v>-33355.519523809497</v>
      </c>
      <c r="AK444" s="150">
        <v>0.49772767167918902</v>
      </c>
      <c r="AL444" s="150">
        <v>13638515.129047601</v>
      </c>
      <c r="AM444" s="150">
        <v>1182.48297380952</v>
      </c>
    </row>
    <row r="445" spans="1:39" ht="14.5" x14ac:dyDescent="0.35">
      <c r="A445" t="s">
        <v>622</v>
      </c>
      <c r="B445" s="150">
        <v>1321676.55</v>
      </c>
      <c r="C445" s="150">
        <v>0.36732463048054298</v>
      </c>
      <c r="D445" s="150">
        <v>1105988.8500000001</v>
      </c>
      <c r="E445" s="150">
        <v>3.00591357644725E-3</v>
      </c>
      <c r="F445" s="150">
        <v>0.74326706887528005</v>
      </c>
      <c r="G445" s="150">
        <v>116.55</v>
      </c>
      <c r="H445" s="150">
        <v>151.16300000000001</v>
      </c>
      <c r="I445" s="150">
        <v>0</v>
      </c>
      <c r="J445" s="150">
        <v>-75.885999999999996</v>
      </c>
      <c r="K445" s="150">
        <v>11019.530510607899</v>
      </c>
      <c r="L445" s="150">
        <v>4887.2773331999997</v>
      </c>
      <c r="M445" s="150">
        <v>6014.1249057842997</v>
      </c>
      <c r="N445" s="150">
        <v>0.39723347878415799</v>
      </c>
      <c r="O445" s="150">
        <v>0.149818835924455</v>
      </c>
      <c r="P445" s="150">
        <v>3.2659748888342499E-2</v>
      </c>
      <c r="Q445" s="150">
        <v>8954.8359122376296</v>
      </c>
      <c r="R445" s="150">
        <v>294.21100000000001</v>
      </c>
      <c r="S445" s="150">
        <v>64602.285648735102</v>
      </c>
      <c r="T445" s="150">
        <v>14.2494672191047</v>
      </c>
      <c r="U445" s="150">
        <v>16.6114704521585</v>
      </c>
      <c r="V445" s="150">
        <v>30.892499999999998</v>
      </c>
      <c r="W445" s="150">
        <v>158.20271370721099</v>
      </c>
      <c r="X445" s="150">
        <v>0.122426611870111</v>
      </c>
      <c r="Y445" s="150">
        <v>0.14271033431677599</v>
      </c>
      <c r="Z445" s="150">
        <v>0.272568633209891</v>
      </c>
      <c r="AA445" s="150">
        <v>152.72791968023401</v>
      </c>
      <c r="AB445" s="150">
        <v>6.1126960424756103</v>
      </c>
      <c r="AC445" s="150">
        <v>1.24694643806192</v>
      </c>
      <c r="AD445" s="150">
        <v>3.06097110126594</v>
      </c>
      <c r="AE445" s="150">
        <v>0.99719090599569404</v>
      </c>
      <c r="AF445" s="150">
        <v>32.35</v>
      </c>
      <c r="AG445" s="150">
        <v>8.0335063262845799E-2</v>
      </c>
      <c r="AH445" s="150">
        <v>85.647000000000006</v>
      </c>
      <c r="AI445" s="150">
        <v>3.5560075179372901</v>
      </c>
      <c r="AJ445" s="150">
        <v>61171.377500000199</v>
      </c>
      <c r="AK445" s="150">
        <v>0.44047820901072898</v>
      </c>
      <c r="AL445" s="150">
        <v>53855501.686999999</v>
      </c>
      <c r="AM445" s="150">
        <v>4887.2773331999997</v>
      </c>
    </row>
    <row r="446" spans="1:39" ht="14.5" x14ac:dyDescent="0.35">
      <c r="A446" t="s">
        <v>623</v>
      </c>
      <c r="B446" s="150">
        <v>892438.7</v>
      </c>
      <c r="C446" s="150">
        <v>0.31560996024566101</v>
      </c>
      <c r="D446" s="150">
        <v>908878.6</v>
      </c>
      <c r="E446" s="150">
        <v>2.45769147111704E-3</v>
      </c>
      <c r="F446" s="150">
        <v>0.65306512851869702</v>
      </c>
      <c r="G446" s="150">
        <v>33.75</v>
      </c>
      <c r="H446" s="150">
        <v>284.56849999999997</v>
      </c>
      <c r="I446" s="150">
        <v>75.385999999999996</v>
      </c>
      <c r="J446" s="150">
        <v>-187.23500000000001</v>
      </c>
      <c r="K446" s="150">
        <v>13340.7892303802</v>
      </c>
      <c r="L446" s="150">
        <v>2754.1284262499998</v>
      </c>
      <c r="M446" s="150">
        <v>3918.4825339663998</v>
      </c>
      <c r="N446" s="150">
        <v>0.90270789851479605</v>
      </c>
      <c r="O446" s="150">
        <v>0.179045960674907</v>
      </c>
      <c r="P446" s="150">
        <v>3.4513955193232297E-2</v>
      </c>
      <c r="Q446" s="150">
        <v>9376.6519384759104</v>
      </c>
      <c r="R446" s="150">
        <v>191.078</v>
      </c>
      <c r="S446" s="150">
        <v>57400.092145615898</v>
      </c>
      <c r="T446" s="150">
        <v>12.931106668480901</v>
      </c>
      <c r="U446" s="150">
        <v>14.413634360051899</v>
      </c>
      <c r="V446" s="150">
        <v>24.036999999999999</v>
      </c>
      <c r="W446" s="150">
        <v>114.578708917502</v>
      </c>
      <c r="X446" s="150">
        <v>0.11510422284109</v>
      </c>
      <c r="Y446" s="150">
        <v>0.177631953930103</v>
      </c>
      <c r="Z446" s="150">
        <v>0.29740909915633801</v>
      </c>
      <c r="AA446" s="150">
        <v>197.45647836054701</v>
      </c>
      <c r="AB446" s="150">
        <v>7.3093548156055199</v>
      </c>
      <c r="AC446" s="150">
        <v>1.4984017483710199</v>
      </c>
      <c r="AD446" s="150">
        <v>3.3161091904406002</v>
      </c>
      <c r="AE446" s="150">
        <v>0.97812025589252605</v>
      </c>
      <c r="AF446" s="150">
        <v>14.1</v>
      </c>
      <c r="AG446" s="150">
        <v>5.9640513901686003E-2</v>
      </c>
      <c r="AH446" s="150">
        <v>98.624499999999998</v>
      </c>
      <c r="AI446" s="150">
        <v>3.0404364462332998</v>
      </c>
      <c r="AJ446" s="150">
        <v>45559.8555000001</v>
      </c>
      <c r="AK446" s="150">
        <v>0.72025931970341694</v>
      </c>
      <c r="AL446" s="150">
        <v>36742246.847999997</v>
      </c>
      <c r="AM446" s="150">
        <v>2754.1284262499998</v>
      </c>
    </row>
    <row r="447" spans="1:39" ht="14.5" x14ac:dyDescent="0.35">
      <c r="A447" t="s">
        <v>624</v>
      </c>
      <c r="B447" s="150">
        <v>394180</v>
      </c>
      <c r="C447" s="150">
        <v>0.456779364054057</v>
      </c>
      <c r="D447" s="150">
        <v>439982.76190476201</v>
      </c>
      <c r="E447" s="150">
        <v>6.4815062612899198E-4</v>
      </c>
      <c r="F447" s="150">
        <v>0.70273713439664398</v>
      </c>
      <c r="G447" s="150">
        <v>51.75</v>
      </c>
      <c r="H447" s="150">
        <v>51.001904761904797</v>
      </c>
      <c r="I447" s="150">
        <v>0</v>
      </c>
      <c r="J447" s="150">
        <v>55.163809523809498</v>
      </c>
      <c r="K447" s="150">
        <v>10786.6345976419</v>
      </c>
      <c r="L447" s="150">
        <v>1631.8433894761899</v>
      </c>
      <c r="M447" s="150">
        <v>1913.52272800586</v>
      </c>
      <c r="N447" s="150">
        <v>0.29469597436125999</v>
      </c>
      <c r="O447" s="150">
        <v>0.12996943969487099</v>
      </c>
      <c r="P447" s="150">
        <v>3.71179083262249E-3</v>
      </c>
      <c r="Q447" s="150">
        <v>9198.7924184213098</v>
      </c>
      <c r="R447" s="150">
        <v>102.455714285714</v>
      </c>
      <c r="S447" s="150">
        <v>58808.794285103402</v>
      </c>
      <c r="T447" s="150">
        <v>14.145949237068701</v>
      </c>
      <c r="U447" s="150">
        <v>15.927304795567901</v>
      </c>
      <c r="V447" s="150">
        <v>13.2414285714286</v>
      </c>
      <c r="W447" s="150">
        <v>123.23771416909401</v>
      </c>
      <c r="X447" s="150">
        <v>0.11892352528062999</v>
      </c>
      <c r="Y447" s="150">
        <v>0.15511402195386501</v>
      </c>
      <c r="Z447" s="150">
        <v>0.27925519317138803</v>
      </c>
      <c r="AA447" s="150">
        <v>167.157672492519</v>
      </c>
      <c r="AB447" s="150">
        <v>6.0227611159933199</v>
      </c>
      <c r="AC447" s="150">
        <v>1.30962115840048</v>
      </c>
      <c r="AD447" s="150">
        <v>3.0429185769266098</v>
      </c>
      <c r="AE447" s="150">
        <v>1.11390503921423</v>
      </c>
      <c r="AF447" s="150">
        <v>67.476190476190496</v>
      </c>
      <c r="AG447" s="150">
        <v>2.90461018277762E-2</v>
      </c>
      <c r="AH447" s="150">
        <v>14.3747619047619</v>
      </c>
      <c r="AI447" s="150">
        <v>3.77178645476386</v>
      </c>
      <c r="AJ447" s="150">
        <v>-2581.5204761906102</v>
      </c>
      <c r="AK447" s="150">
        <v>0.40304745032636802</v>
      </c>
      <c r="AL447" s="150">
        <v>17602098.3628571</v>
      </c>
      <c r="AM447" s="150">
        <v>1631.8433894761899</v>
      </c>
    </row>
    <row r="448" spans="1:39" ht="14.5" x14ac:dyDescent="0.35">
      <c r="A448" t="s">
        <v>625</v>
      </c>
      <c r="B448" s="150">
        <v>1118408.3999999999</v>
      </c>
      <c r="C448" s="150">
        <v>0.28438563865065197</v>
      </c>
      <c r="D448" s="150">
        <v>1164918.3500000001</v>
      </c>
      <c r="E448" s="150">
        <v>2.3361862353808499E-3</v>
      </c>
      <c r="F448" s="150">
        <v>0.75938267345168697</v>
      </c>
      <c r="G448" s="150">
        <v>111.15</v>
      </c>
      <c r="H448" s="150">
        <v>307.42899999999997</v>
      </c>
      <c r="I448" s="150">
        <v>3.327</v>
      </c>
      <c r="J448" s="150">
        <v>29.5565</v>
      </c>
      <c r="K448" s="150">
        <v>11875.5538110051</v>
      </c>
      <c r="L448" s="150">
        <v>5997.5538256999998</v>
      </c>
      <c r="M448" s="150">
        <v>7541.86225107266</v>
      </c>
      <c r="N448" s="150">
        <v>0.48115569940102898</v>
      </c>
      <c r="O448" s="150">
        <v>0.15474666624466299</v>
      </c>
      <c r="P448" s="150">
        <v>4.3260298971925903E-2</v>
      </c>
      <c r="Q448" s="150">
        <v>9443.8576071009502</v>
      </c>
      <c r="R448" s="150">
        <v>375.5865</v>
      </c>
      <c r="S448" s="150">
        <v>65345.4362417179</v>
      </c>
      <c r="T448" s="150">
        <v>14.2620940848513</v>
      </c>
      <c r="U448" s="150">
        <v>15.968502131200101</v>
      </c>
      <c r="V448" s="150">
        <v>37.8155</v>
      </c>
      <c r="W448" s="150">
        <v>158.60041056445101</v>
      </c>
      <c r="X448" s="150">
        <v>0.120259288444608</v>
      </c>
      <c r="Y448" s="150">
        <v>0.15323883107985301</v>
      </c>
      <c r="Z448" s="150">
        <v>0.27906326149441202</v>
      </c>
      <c r="AA448" s="150">
        <v>149.61779019886799</v>
      </c>
      <c r="AB448" s="150">
        <v>6.6409122454318501</v>
      </c>
      <c r="AC448" s="150">
        <v>1.2457558675453</v>
      </c>
      <c r="AD448" s="150">
        <v>3.37928753152022</v>
      </c>
      <c r="AE448" s="150">
        <v>0.87373427449705099</v>
      </c>
      <c r="AF448" s="150">
        <v>26.5</v>
      </c>
      <c r="AG448" s="150">
        <v>8.2765351127874295E-2</v>
      </c>
      <c r="AH448" s="150">
        <v>126.2265</v>
      </c>
      <c r="AI448" s="150">
        <v>3.4874882086151699</v>
      </c>
      <c r="AJ448" s="150">
        <v>83087.829499999498</v>
      </c>
      <c r="AK448" s="150">
        <v>0.48599614780703698</v>
      </c>
      <c r="AL448" s="150">
        <v>71224273.191499993</v>
      </c>
      <c r="AM448" s="150">
        <v>5997.5538256999998</v>
      </c>
    </row>
    <row r="449" spans="1:39" ht="14.5" x14ac:dyDescent="0.35">
      <c r="A449" t="s">
        <v>626</v>
      </c>
      <c r="B449" s="150">
        <v>21500.95</v>
      </c>
      <c r="C449" s="150">
        <v>0.337493386858842</v>
      </c>
      <c r="D449" s="150">
        <v>12388.05</v>
      </c>
      <c r="E449" s="150">
        <v>6.7254020541301996E-3</v>
      </c>
      <c r="F449" s="150">
        <v>0.71522889231304099</v>
      </c>
      <c r="G449" s="150">
        <v>28</v>
      </c>
      <c r="H449" s="150">
        <v>28.607500000000002</v>
      </c>
      <c r="I449" s="150">
        <v>0</v>
      </c>
      <c r="J449" s="150">
        <v>-2.2025000000000099</v>
      </c>
      <c r="K449" s="150">
        <v>12769.862738521</v>
      </c>
      <c r="L449" s="150">
        <v>1364.1461786</v>
      </c>
      <c r="M449" s="150">
        <v>1875.82545044518</v>
      </c>
      <c r="N449" s="150">
        <v>0.940912436464307</v>
      </c>
      <c r="O449" s="150">
        <v>0.17674487692912999</v>
      </c>
      <c r="P449" s="150">
        <v>3.6273443987346602E-4</v>
      </c>
      <c r="Q449" s="150">
        <v>9286.5567272615099</v>
      </c>
      <c r="R449" s="150">
        <v>96.383499999999998</v>
      </c>
      <c r="S449" s="150">
        <v>54608.760140480503</v>
      </c>
      <c r="T449" s="150">
        <v>13.870112623011201</v>
      </c>
      <c r="U449" s="150">
        <v>14.153316476367801</v>
      </c>
      <c r="V449" s="150">
        <v>12.467000000000001</v>
      </c>
      <c r="W449" s="150">
        <v>109.420564578487</v>
      </c>
      <c r="X449" s="150">
        <v>0.107640531643572</v>
      </c>
      <c r="Y449" s="150">
        <v>0.209110367529001</v>
      </c>
      <c r="Z449" s="150">
        <v>0.320583043500759</v>
      </c>
      <c r="AA449" s="150">
        <v>182.545869281813</v>
      </c>
      <c r="AB449" s="150">
        <v>7.9563281674007102</v>
      </c>
      <c r="AC449" s="150">
        <v>1.65907766769035</v>
      </c>
      <c r="AD449" s="150">
        <v>3.6025926449461201</v>
      </c>
      <c r="AE449" s="150">
        <v>1.39933453651846</v>
      </c>
      <c r="AF449" s="150">
        <v>141.44999999999999</v>
      </c>
      <c r="AG449" s="150">
        <v>1.5638147893655599E-2</v>
      </c>
      <c r="AH449" s="150">
        <v>7.5640000000000001</v>
      </c>
      <c r="AI449" s="150">
        <v>2.6955280419390499</v>
      </c>
      <c r="AJ449" s="150">
        <v>-25584.190000000199</v>
      </c>
      <c r="AK449" s="150">
        <v>0.654741252652568</v>
      </c>
      <c r="AL449" s="150">
        <v>17419959.456</v>
      </c>
      <c r="AM449" s="150">
        <v>1364.1461786</v>
      </c>
    </row>
    <row r="450" spans="1:39" ht="14.5" x14ac:dyDescent="0.35">
      <c r="A450" t="s">
        <v>628</v>
      </c>
      <c r="B450" s="150">
        <v>260960.6</v>
      </c>
      <c r="C450" s="150">
        <v>0.36517794716329</v>
      </c>
      <c r="D450" s="150">
        <v>276659.45</v>
      </c>
      <c r="E450" s="150">
        <v>3.7266465213210299E-3</v>
      </c>
      <c r="F450" s="150">
        <v>0.69868852952364502</v>
      </c>
      <c r="G450" s="150">
        <v>41.052631578947398</v>
      </c>
      <c r="H450" s="150">
        <v>22.942499999999999</v>
      </c>
      <c r="I450" s="150">
        <v>0</v>
      </c>
      <c r="J450" s="150">
        <v>22.843</v>
      </c>
      <c r="K450" s="150">
        <v>11614.141502578301</v>
      </c>
      <c r="L450" s="150">
        <v>1011.141109</v>
      </c>
      <c r="M450" s="150">
        <v>1211.87336026977</v>
      </c>
      <c r="N450" s="150">
        <v>0.394024091943037</v>
      </c>
      <c r="O450" s="150">
        <v>0.146249888006482</v>
      </c>
      <c r="P450" s="150">
        <v>8.9158782288219695E-4</v>
      </c>
      <c r="Q450" s="150">
        <v>9690.3986043441</v>
      </c>
      <c r="R450" s="150">
        <v>68.573499999999996</v>
      </c>
      <c r="S450" s="150">
        <v>55208.6788482431</v>
      </c>
      <c r="T450" s="150">
        <v>15.160375363660901</v>
      </c>
      <c r="U450" s="150">
        <v>14.7453624067606</v>
      </c>
      <c r="V450" s="150">
        <v>9.27</v>
      </c>
      <c r="W450" s="150">
        <v>109.076710787487</v>
      </c>
      <c r="X450" s="150">
        <v>0.11263712441517899</v>
      </c>
      <c r="Y450" s="150">
        <v>0.187068198219392</v>
      </c>
      <c r="Z450" s="150">
        <v>0.305393009639568</v>
      </c>
      <c r="AA450" s="150">
        <v>176.85390140734501</v>
      </c>
      <c r="AB450" s="150">
        <v>7.23694061907152</v>
      </c>
      <c r="AC450" s="150">
        <v>1.5207570785282201</v>
      </c>
      <c r="AD450" s="150">
        <v>3.1682090404405399</v>
      </c>
      <c r="AE450" s="150">
        <v>1.3872290404618</v>
      </c>
      <c r="AF450" s="150">
        <v>97.3</v>
      </c>
      <c r="AG450" s="150">
        <v>1.7091029446355901E-2</v>
      </c>
      <c r="AH450" s="150">
        <v>6.6635</v>
      </c>
      <c r="AI450" s="150">
        <v>3.50003022667561</v>
      </c>
      <c r="AJ450" s="150">
        <v>-25200.050999999999</v>
      </c>
      <c r="AK450" s="150">
        <v>0.46603974484875199</v>
      </c>
      <c r="AL450" s="150">
        <v>11743535.919</v>
      </c>
      <c r="AM450" s="150">
        <v>1011.141109</v>
      </c>
    </row>
    <row r="451" spans="1:39" ht="14.5" x14ac:dyDescent="0.35">
      <c r="A451" t="s">
        <v>629</v>
      </c>
      <c r="B451" s="150">
        <v>-63792.421052631602</v>
      </c>
      <c r="C451" s="150">
        <v>0.388360172644236</v>
      </c>
      <c r="D451" s="150">
        <v>66050.315789473694</v>
      </c>
      <c r="E451" s="150">
        <v>9.7645509310716003E-3</v>
      </c>
      <c r="F451" s="150">
        <v>0.71606312527173499</v>
      </c>
      <c r="G451" s="150">
        <v>66.650000000000006</v>
      </c>
      <c r="H451" s="150">
        <v>32.473999999999997</v>
      </c>
      <c r="I451" s="150">
        <v>0</v>
      </c>
      <c r="J451" s="150">
        <v>51.714999999999897</v>
      </c>
      <c r="K451" s="150">
        <v>11212.833095429</v>
      </c>
      <c r="L451" s="150">
        <v>1524.1955199500001</v>
      </c>
      <c r="M451" s="150">
        <v>1816.6281143097999</v>
      </c>
      <c r="N451" s="150">
        <v>0.36514663192177399</v>
      </c>
      <c r="O451" s="150">
        <v>0.139252648017862</v>
      </c>
      <c r="P451" s="150">
        <v>1.36548354378333E-3</v>
      </c>
      <c r="Q451" s="150">
        <v>9407.84183365637</v>
      </c>
      <c r="R451" s="150">
        <v>96.670500000000004</v>
      </c>
      <c r="S451" s="150">
        <v>57264.268463492001</v>
      </c>
      <c r="T451" s="150">
        <v>14.642005575641001</v>
      </c>
      <c r="U451" s="150">
        <v>15.766914621833999</v>
      </c>
      <c r="V451" s="150">
        <v>12.762</v>
      </c>
      <c r="W451" s="150">
        <v>119.43233975474099</v>
      </c>
      <c r="X451" s="150">
        <v>0.113834581724769</v>
      </c>
      <c r="Y451" s="150">
        <v>0.16009744890375399</v>
      </c>
      <c r="Z451" s="150">
        <v>0.29614333208766103</v>
      </c>
      <c r="AA451" s="150">
        <v>173.769012264705</v>
      </c>
      <c r="AB451" s="150">
        <v>6.6282641733049701</v>
      </c>
      <c r="AC451" s="150">
        <v>1.4719395811981499</v>
      </c>
      <c r="AD451" s="150">
        <v>2.91721703652845</v>
      </c>
      <c r="AE451" s="150">
        <v>1.4040441164542099</v>
      </c>
      <c r="AF451" s="150">
        <v>124.55</v>
      </c>
      <c r="AG451" s="150">
        <v>1.70553396891003E-2</v>
      </c>
      <c r="AH451" s="150">
        <v>7.5510000000000002</v>
      </c>
      <c r="AI451" s="150">
        <v>3.2610310949444101</v>
      </c>
      <c r="AJ451" s="150">
        <v>-18939.5605</v>
      </c>
      <c r="AK451" s="150">
        <v>0.46577904477545101</v>
      </c>
      <c r="AL451" s="150">
        <v>17090549.969999999</v>
      </c>
      <c r="AM451" s="150">
        <v>1524.1955199500001</v>
      </c>
    </row>
    <row r="452" spans="1:39" ht="14.5" x14ac:dyDescent="0.35">
      <c r="A452" t="s">
        <v>630</v>
      </c>
      <c r="B452" s="150">
        <v>398947.6</v>
      </c>
      <c r="C452" s="150">
        <v>0.48690352602846798</v>
      </c>
      <c r="D452" s="150">
        <v>396977</v>
      </c>
      <c r="E452" s="150">
        <v>2.5800875638324898E-3</v>
      </c>
      <c r="F452" s="150">
        <v>0.68497602759890797</v>
      </c>
      <c r="G452" s="150">
        <v>53.157894736842103</v>
      </c>
      <c r="H452" s="150">
        <v>24.011500000000002</v>
      </c>
      <c r="I452" s="150">
        <v>0</v>
      </c>
      <c r="J452" s="150">
        <v>32.697499999999998</v>
      </c>
      <c r="K452" s="150">
        <v>11496.819426136601</v>
      </c>
      <c r="L452" s="150">
        <v>1020.6023785</v>
      </c>
      <c r="M452" s="150">
        <v>1216.9679855935201</v>
      </c>
      <c r="N452" s="150">
        <v>0.38256112676696102</v>
      </c>
      <c r="O452" s="150">
        <v>0.14994376068858001</v>
      </c>
      <c r="P452" s="150">
        <v>2.1347579095417498E-3</v>
      </c>
      <c r="Q452" s="150">
        <v>9641.7337106674004</v>
      </c>
      <c r="R452" s="150">
        <v>68.718999999999994</v>
      </c>
      <c r="S452" s="150">
        <v>54802.750833102902</v>
      </c>
      <c r="T452" s="150">
        <v>14.560019790742</v>
      </c>
      <c r="U452" s="150">
        <v>14.8518223271584</v>
      </c>
      <c r="V452" s="150">
        <v>10.5145</v>
      </c>
      <c r="W452" s="150">
        <v>97.066182747634201</v>
      </c>
      <c r="X452" s="150">
        <v>0.11459577733333499</v>
      </c>
      <c r="Y452" s="150">
        <v>0.175302650543086</v>
      </c>
      <c r="Z452" s="150">
        <v>0.295497579272332</v>
      </c>
      <c r="AA452" s="150">
        <v>187.74828869360701</v>
      </c>
      <c r="AB452" s="150">
        <v>6.62738142908995</v>
      </c>
      <c r="AC452" s="150">
        <v>1.3722182710400199</v>
      </c>
      <c r="AD452" s="150">
        <v>2.87787116809187</v>
      </c>
      <c r="AE452" s="150">
        <v>1.42705143828957</v>
      </c>
      <c r="AF452" s="150">
        <v>101.3</v>
      </c>
      <c r="AG452" s="150">
        <v>1.5847183117874399E-2</v>
      </c>
      <c r="AH452" s="150">
        <v>6.0460000000000003</v>
      </c>
      <c r="AI452" s="150">
        <v>3.53469887557333</v>
      </c>
      <c r="AJ452" s="150">
        <v>-9726.7060000000092</v>
      </c>
      <c r="AK452" s="150">
        <v>0.47118741846043999</v>
      </c>
      <c r="AL452" s="150">
        <v>11733681.251499999</v>
      </c>
      <c r="AM452" s="150">
        <v>1020.6023785</v>
      </c>
    </row>
    <row r="453" spans="1:39" ht="14.5" x14ac:dyDescent="0.35">
      <c r="A453" t="s">
        <v>631</v>
      </c>
      <c r="B453" s="150">
        <v>356315.85714285698</v>
      </c>
      <c r="C453" s="150">
        <v>0.39401845835998001</v>
      </c>
      <c r="D453" s="150">
        <v>388397.28571428597</v>
      </c>
      <c r="E453" s="150">
        <v>4.9283447422930797E-3</v>
      </c>
      <c r="F453" s="150">
        <v>0.71465148171554305</v>
      </c>
      <c r="G453" s="150">
        <v>64.095238095238102</v>
      </c>
      <c r="H453" s="150">
        <v>39.338636363636397</v>
      </c>
      <c r="I453" s="150">
        <v>0</v>
      </c>
      <c r="J453" s="150">
        <v>72.0268181818182</v>
      </c>
      <c r="K453" s="150">
        <v>11065.0667792845</v>
      </c>
      <c r="L453" s="150">
        <v>1644.37355177273</v>
      </c>
      <c r="M453" s="150">
        <v>1933.64929663505</v>
      </c>
      <c r="N453" s="150">
        <v>0.32505788017467602</v>
      </c>
      <c r="O453" s="150">
        <v>0.13344302736265601</v>
      </c>
      <c r="P453" s="150">
        <v>1.9939969878231701E-3</v>
      </c>
      <c r="Q453" s="150">
        <v>9409.7224311139707</v>
      </c>
      <c r="R453" s="150">
        <v>103.797272727273</v>
      </c>
      <c r="S453" s="150">
        <v>57369.282167161502</v>
      </c>
      <c r="T453" s="150">
        <v>14.7144346059189</v>
      </c>
      <c r="U453" s="150">
        <v>15.842165295549901</v>
      </c>
      <c r="V453" s="150">
        <v>14.068636363636401</v>
      </c>
      <c r="W453" s="150">
        <v>116.882227194598</v>
      </c>
      <c r="X453" s="150">
        <v>0.116407221715431</v>
      </c>
      <c r="Y453" s="150">
        <v>0.17079862918771699</v>
      </c>
      <c r="Z453" s="150">
        <v>0.29225366191497798</v>
      </c>
      <c r="AA453" s="150">
        <v>168.01996761090999</v>
      </c>
      <c r="AB453" s="150">
        <v>6.1266211952729801</v>
      </c>
      <c r="AC453" s="150">
        <v>1.4667245263375901</v>
      </c>
      <c r="AD453" s="150">
        <v>3.0269572581402699</v>
      </c>
      <c r="AE453" s="150">
        <v>1.168864492232</v>
      </c>
      <c r="AF453" s="150">
        <v>111.136363636364</v>
      </c>
      <c r="AG453" s="150">
        <v>2.4423401354839398E-2</v>
      </c>
      <c r="AH453" s="150">
        <v>9.0854545454545494</v>
      </c>
      <c r="AI453" s="150">
        <v>3.3962683603324599</v>
      </c>
      <c r="AJ453" s="150">
        <v>326.32272727275301</v>
      </c>
      <c r="AK453" s="150">
        <v>0.44027066943758902</v>
      </c>
      <c r="AL453" s="150">
        <v>18195103.1604545</v>
      </c>
      <c r="AM453" s="150">
        <v>1644.37355177273</v>
      </c>
    </row>
    <row r="454" spans="1:39" ht="14.5" x14ac:dyDescent="0.35">
      <c r="A454" t="s">
        <v>632</v>
      </c>
      <c r="B454" s="150">
        <v>1300785.7368421101</v>
      </c>
      <c r="C454" s="150">
        <v>0.47433543494831798</v>
      </c>
      <c r="D454" s="150">
        <v>1319457.4736842101</v>
      </c>
      <c r="E454" s="150">
        <v>5.1438352239464302E-3</v>
      </c>
      <c r="F454" s="150">
        <v>0.65262099961730902</v>
      </c>
      <c r="G454" s="150">
        <v>55.7368421052632</v>
      </c>
      <c r="H454" s="150">
        <v>37.006500000000003</v>
      </c>
      <c r="I454" s="150">
        <v>0</v>
      </c>
      <c r="J454" s="150">
        <v>-19.465</v>
      </c>
      <c r="K454" s="150">
        <v>11691.855788114801</v>
      </c>
      <c r="L454" s="150">
        <v>1656.6815494499999</v>
      </c>
      <c r="M454" s="150">
        <v>2023.1248124951001</v>
      </c>
      <c r="N454" s="150">
        <v>0.46951741389782198</v>
      </c>
      <c r="O454" s="150">
        <v>0.158011130676808</v>
      </c>
      <c r="P454" s="150">
        <v>3.6424851849188298E-3</v>
      </c>
      <c r="Q454" s="150">
        <v>9574.1407763723691</v>
      </c>
      <c r="R454" s="150">
        <v>112.0485</v>
      </c>
      <c r="S454" s="150">
        <v>54743.733664439998</v>
      </c>
      <c r="T454" s="150">
        <v>13.1969638147766</v>
      </c>
      <c r="U454" s="150">
        <v>14.785396943734201</v>
      </c>
      <c r="V454" s="150">
        <v>13.958</v>
      </c>
      <c r="W454" s="150">
        <v>118.69046779266399</v>
      </c>
      <c r="X454" s="150">
        <v>0.106157017922912</v>
      </c>
      <c r="Y454" s="150">
        <v>0.20488577806049599</v>
      </c>
      <c r="Z454" s="150">
        <v>0.31635062876411302</v>
      </c>
      <c r="AA454" s="150">
        <v>173.11573856497299</v>
      </c>
      <c r="AB454" s="150">
        <v>7.09811477360432</v>
      </c>
      <c r="AC454" s="150">
        <v>1.5450912306987199</v>
      </c>
      <c r="AD454" s="150">
        <v>3.2084300115429798</v>
      </c>
      <c r="AE454" s="150">
        <v>1.4254000325064899</v>
      </c>
      <c r="AF454" s="150">
        <v>186.6</v>
      </c>
      <c r="AG454" s="150">
        <v>1.5394850355847501E-2</v>
      </c>
      <c r="AH454" s="150">
        <v>6.3550000000000004</v>
      </c>
      <c r="AI454" s="150">
        <v>3.1559772932715102</v>
      </c>
      <c r="AJ454" s="150">
        <v>-31885.0014999999</v>
      </c>
      <c r="AK454" s="150">
        <v>0.490150526275201</v>
      </c>
      <c r="AL454" s="150">
        <v>19369681.763</v>
      </c>
      <c r="AM454" s="150">
        <v>1656.6815494499999</v>
      </c>
    </row>
    <row r="455" spans="1:39" ht="14.5" x14ac:dyDescent="0.35">
      <c r="A455" t="s">
        <v>633</v>
      </c>
      <c r="B455" s="150">
        <v>-135532.25</v>
      </c>
      <c r="C455" s="150">
        <v>0.326782270065265</v>
      </c>
      <c r="D455" s="150">
        <v>76922.649999999994</v>
      </c>
      <c r="E455" s="150">
        <v>5.5646686432323103E-3</v>
      </c>
      <c r="F455" s="150">
        <v>0.71579125960066103</v>
      </c>
      <c r="G455" s="150">
        <v>29.5555555555556</v>
      </c>
      <c r="H455" s="150">
        <v>33.340499999999999</v>
      </c>
      <c r="I455" s="150">
        <v>2.4500000000000001E-2</v>
      </c>
      <c r="J455" s="150">
        <v>-18.731999999999999</v>
      </c>
      <c r="K455" s="150">
        <v>12925.7651012185</v>
      </c>
      <c r="L455" s="150">
        <v>1440.0368877000001</v>
      </c>
      <c r="M455" s="150">
        <v>1953.6462247448701</v>
      </c>
      <c r="N455" s="150">
        <v>0.87896635173812998</v>
      </c>
      <c r="O455" s="150">
        <v>0.17030339041640599</v>
      </c>
      <c r="P455" s="150">
        <v>8.7234261894942699E-4</v>
      </c>
      <c r="Q455" s="150">
        <v>9527.6096110649796</v>
      </c>
      <c r="R455" s="150">
        <v>101.979</v>
      </c>
      <c r="S455" s="150">
        <v>56721.896542425398</v>
      </c>
      <c r="T455" s="150">
        <v>13.562596220790599</v>
      </c>
      <c r="U455" s="150">
        <v>14.120915950342701</v>
      </c>
      <c r="V455" s="150">
        <v>12.738</v>
      </c>
      <c r="W455" s="150">
        <v>113.050470065944</v>
      </c>
      <c r="X455" s="150">
        <v>0.108666490318911</v>
      </c>
      <c r="Y455" s="150">
        <v>0.19740050895653</v>
      </c>
      <c r="Z455" s="150">
        <v>0.30981945684934797</v>
      </c>
      <c r="AA455" s="150">
        <v>185.655417776837</v>
      </c>
      <c r="AB455" s="150">
        <v>8.0392545482870492</v>
      </c>
      <c r="AC455" s="150">
        <v>1.58117709083558</v>
      </c>
      <c r="AD455" s="150">
        <v>3.4324161826425299</v>
      </c>
      <c r="AE455" s="150">
        <v>1.21117036529096</v>
      </c>
      <c r="AF455" s="150">
        <v>102.9</v>
      </c>
      <c r="AG455" s="150">
        <v>1.6051923197490801E-2</v>
      </c>
      <c r="AH455" s="150">
        <v>10.34</v>
      </c>
      <c r="AI455" s="150">
        <v>2.8613251303843898</v>
      </c>
      <c r="AJ455" s="150">
        <v>-71613.340000000098</v>
      </c>
      <c r="AK455" s="150">
        <v>0.64397540177910095</v>
      </c>
      <c r="AL455" s="150">
        <v>18613578.547499999</v>
      </c>
      <c r="AM455" s="150">
        <v>1440.0368877000001</v>
      </c>
    </row>
    <row r="456" spans="1:39" ht="14.5" x14ac:dyDescent="0.35">
      <c r="A456" t="s">
        <v>634</v>
      </c>
      <c r="B456" s="150">
        <v>150279.29999999999</v>
      </c>
      <c r="C456" s="150">
        <v>0.34787008760911498</v>
      </c>
      <c r="D456" s="150">
        <v>192693.3</v>
      </c>
      <c r="E456" s="150">
        <v>7.4702778226418904E-3</v>
      </c>
      <c r="F456" s="150">
        <v>0.73430676122799599</v>
      </c>
      <c r="G456" s="150">
        <v>72.947368421052602</v>
      </c>
      <c r="H456" s="150">
        <v>36.987619047618999</v>
      </c>
      <c r="I456" s="150">
        <v>0</v>
      </c>
      <c r="J456" s="150">
        <v>102.979523809524</v>
      </c>
      <c r="K456" s="150">
        <v>11111.474128637899</v>
      </c>
      <c r="L456" s="150">
        <v>1768.0998010476201</v>
      </c>
      <c r="M456" s="150">
        <v>2102.5125640477199</v>
      </c>
      <c r="N456" s="150">
        <v>0.35024170334337501</v>
      </c>
      <c r="O456" s="150">
        <v>0.13861270519400401</v>
      </c>
      <c r="P456" s="150">
        <v>2.53617635277429E-3</v>
      </c>
      <c r="Q456" s="150">
        <v>9344.1511514052199</v>
      </c>
      <c r="R456" s="150">
        <v>112.938571428571</v>
      </c>
      <c r="S456" s="150">
        <v>57370.703011751</v>
      </c>
      <c r="T456" s="150">
        <v>14.400158535402699</v>
      </c>
      <c r="U456" s="150">
        <v>15.6554114212952</v>
      </c>
      <c r="V456" s="150">
        <v>15.082380952381</v>
      </c>
      <c r="W456" s="150">
        <v>117.229488277081</v>
      </c>
      <c r="X456" s="150">
        <v>0.115509018097479</v>
      </c>
      <c r="Y456" s="150">
        <v>0.16894170514160201</v>
      </c>
      <c r="Z456" s="150">
        <v>0.29098893881960602</v>
      </c>
      <c r="AA456" s="150">
        <v>176.53409868434099</v>
      </c>
      <c r="AB456" s="150">
        <v>6.0940819588547397</v>
      </c>
      <c r="AC456" s="150">
        <v>1.34095512887796</v>
      </c>
      <c r="AD456" s="150">
        <v>2.981123714058</v>
      </c>
      <c r="AE456" s="150">
        <v>1.29961678128347</v>
      </c>
      <c r="AF456" s="150">
        <v>131.71428571428601</v>
      </c>
      <c r="AG456" s="150">
        <v>1.54574793490859E-2</v>
      </c>
      <c r="AH456" s="150">
        <v>8.9247619047618993</v>
      </c>
      <c r="AI456" s="150">
        <v>3.4983176489019701</v>
      </c>
      <c r="AJ456" s="150">
        <v>-9469.2128571427893</v>
      </c>
      <c r="AK456" s="150">
        <v>0.46933655099230098</v>
      </c>
      <c r="AL456" s="150">
        <v>19646195.196190499</v>
      </c>
      <c r="AM456" s="150">
        <v>1768.0998010476201</v>
      </c>
    </row>
    <row r="457" spans="1:39" ht="14.5" x14ac:dyDescent="0.35">
      <c r="A457" t="s">
        <v>635</v>
      </c>
      <c r="B457" s="150">
        <v>158154.9</v>
      </c>
      <c r="C457" s="150">
        <v>0.38820465592393799</v>
      </c>
      <c r="D457" s="150">
        <v>135118.45000000001</v>
      </c>
      <c r="E457" s="150">
        <v>4.8378593956594001E-3</v>
      </c>
      <c r="F457" s="150">
        <v>0.72363535308556304</v>
      </c>
      <c r="G457" s="150">
        <v>42.5</v>
      </c>
      <c r="H457" s="150">
        <v>45.147500000000001</v>
      </c>
      <c r="I457" s="150">
        <v>0</v>
      </c>
      <c r="J457" s="150">
        <v>36.881999999999998</v>
      </c>
      <c r="K457" s="150">
        <v>10975.3647155701</v>
      </c>
      <c r="L457" s="150">
        <v>1521.5281523000001</v>
      </c>
      <c r="M457" s="150">
        <v>1829.3551585407399</v>
      </c>
      <c r="N457" s="150">
        <v>0.401917345450093</v>
      </c>
      <c r="O457" s="150">
        <v>0.14610154095010799</v>
      </c>
      <c r="P457" s="150">
        <v>4.8678077949488099E-3</v>
      </c>
      <c r="Q457" s="150">
        <v>9128.5316131947493</v>
      </c>
      <c r="R457" s="150">
        <v>100.4615</v>
      </c>
      <c r="S457" s="150">
        <v>57119.030539062202</v>
      </c>
      <c r="T457" s="150">
        <v>14.6115676154547</v>
      </c>
      <c r="U457" s="150">
        <v>15.145385568600901</v>
      </c>
      <c r="V457" s="150">
        <v>11.808999999999999</v>
      </c>
      <c r="W457" s="150">
        <v>128.84479230248101</v>
      </c>
      <c r="X457" s="150">
        <v>0.116118153365635</v>
      </c>
      <c r="Y457" s="150">
        <v>0.15843567836654299</v>
      </c>
      <c r="Z457" s="150">
        <v>0.28548481136231402</v>
      </c>
      <c r="AA457" s="150">
        <v>164.48591478355701</v>
      </c>
      <c r="AB457" s="150">
        <v>6.7523909942044602</v>
      </c>
      <c r="AC457" s="150">
        <v>1.44994938065876</v>
      </c>
      <c r="AD457" s="150">
        <v>2.93437519366588</v>
      </c>
      <c r="AE457" s="150">
        <v>1.1391668427212001</v>
      </c>
      <c r="AF457" s="150">
        <v>69.349999999999994</v>
      </c>
      <c r="AG457" s="150">
        <v>5.2047041256334602E-2</v>
      </c>
      <c r="AH457" s="150">
        <v>12.740500000000001</v>
      </c>
      <c r="AI457" s="150">
        <v>3.48542497754159</v>
      </c>
      <c r="AJ457" s="150">
        <v>1693.81149999995</v>
      </c>
      <c r="AK457" s="150">
        <v>0.474910152384873</v>
      </c>
      <c r="AL457" s="150">
        <v>16699326.396500001</v>
      </c>
      <c r="AM457" s="150">
        <v>1521.5281523000001</v>
      </c>
    </row>
    <row r="458" spans="1:39" ht="14.5" x14ac:dyDescent="0.35">
      <c r="A458" t="s">
        <v>636</v>
      </c>
      <c r="B458" s="150">
        <v>210282.05</v>
      </c>
      <c r="C458" s="150">
        <v>0.48183878575893002</v>
      </c>
      <c r="D458" s="150">
        <v>176983.9</v>
      </c>
      <c r="E458" s="150">
        <v>2.6530061979285501E-3</v>
      </c>
      <c r="F458" s="150">
        <v>0.68753499518954997</v>
      </c>
      <c r="G458" s="150">
        <v>27.45</v>
      </c>
      <c r="H458" s="150">
        <v>15.326000000000001</v>
      </c>
      <c r="I458" s="150">
        <v>0</v>
      </c>
      <c r="J458" s="150">
        <v>58.557000000000002</v>
      </c>
      <c r="K458" s="150">
        <v>11669.1046512964</v>
      </c>
      <c r="L458" s="150">
        <v>869.13129975000004</v>
      </c>
      <c r="M458" s="150">
        <v>1032.73799792467</v>
      </c>
      <c r="N458" s="150">
        <v>0.38127751686692102</v>
      </c>
      <c r="O458" s="150">
        <v>0.144095351629868</v>
      </c>
      <c r="P458" s="150">
        <v>1.0531373686153999E-3</v>
      </c>
      <c r="Q458" s="150">
        <v>9820.4811993755993</v>
      </c>
      <c r="R458" s="150">
        <v>58.969000000000001</v>
      </c>
      <c r="S458" s="150">
        <v>54484.354355678399</v>
      </c>
      <c r="T458" s="150">
        <v>14.728925367565999</v>
      </c>
      <c r="U458" s="150">
        <v>14.738783085180399</v>
      </c>
      <c r="V458" s="150">
        <v>10.071</v>
      </c>
      <c r="W458" s="150">
        <v>86.300397155198098</v>
      </c>
      <c r="X458" s="150">
        <v>0.116816972891001</v>
      </c>
      <c r="Y458" s="150">
        <v>0.17190655054047799</v>
      </c>
      <c r="Z458" s="150">
        <v>0.29536252708011901</v>
      </c>
      <c r="AA458" s="150">
        <v>200.94282653292501</v>
      </c>
      <c r="AB458" s="150">
        <v>6.01077394977374</v>
      </c>
      <c r="AC458" s="150">
        <v>1.32982126098724</v>
      </c>
      <c r="AD458" s="150">
        <v>2.6864106702884798</v>
      </c>
      <c r="AE458" s="150">
        <v>1.4996948455464101</v>
      </c>
      <c r="AF458" s="150">
        <v>114.6</v>
      </c>
      <c r="AG458" s="150">
        <v>9.4743325222893596E-3</v>
      </c>
      <c r="AH458" s="150">
        <v>4.8864999999999998</v>
      </c>
      <c r="AI458" s="150">
        <v>3.53540953812352</v>
      </c>
      <c r="AJ458" s="150">
        <v>-22915.4715</v>
      </c>
      <c r="AK458" s="150">
        <v>0.48297650783114598</v>
      </c>
      <c r="AL458" s="150">
        <v>10141984.092499999</v>
      </c>
      <c r="AM458" s="150">
        <v>869.13129975000004</v>
      </c>
    </row>
    <row r="459" spans="1:39" ht="14.5" x14ac:dyDescent="0.35">
      <c r="A459" t="s">
        <v>637</v>
      </c>
      <c r="B459" s="150">
        <v>328023.409090909</v>
      </c>
      <c r="C459" s="150">
        <v>0.37056917144786899</v>
      </c>
      <c r="D459" s="150">
        <v>320494.818181818</v>
      </c>
      <c r="E459" s="150">
        <v>6.7375791234135299E-3</v>
      </c>
      <c r="F459" s="150">
        <v>0.70905952333963895</v>
      </c>
      <c r="G459" s="150">
        <v>51.25</v>
      </c>
      <c r="H459" s="150">
        <v>30.2627272727273</v>
      </c>
      <c r="I459" s="150">
        <v>0</v>
      </c>
      <c r="J459" s="150">
        <v>60.866363636363602</v>
      </c>
      <c r="K459" s="150">
        <v>11147.218534846499</v>
      </c>
      <c r="L459" s="150">
        <v>1495.8159826363601</v>
      </c>
      <c r="M459" s="150">
        <v>1754.1474044439899</v>
      </c>
      <c r="N459" s="150">
        <v>0.30752122840926399</v>
      </c>
      <c r="O459" s="150">
        <v>0.132108299491423</v>
      </c>
      <c r="P459" s="150">
        <v>2.3123181559066802E-3</v>
      </c>
      <c r="Q459" s="150">
        <v>9505.57952206349</v>
      </c>
      <c r="R459" s="150">
        <v>96.320909090909097</v>
      </c>
      <c r="S459" s="150">
        <v>58688.622412767902</v>
      </c>
      <c r="T459" s="150">
        <v>15.2062707049352</v>
      </c>
      <c r="U459" s="150">
        <v>15.52950441139</v>
      </c>
      <c r="V459" s="150">
        <v>12.681818181818199</v>
      </c>
      <c r="W459" s="150">
        <v>117.949647376344</v>
      </c>
      <c r="X459" s="150">
        <v>0.112539370097593</v>
      </c>
      <c r="Y459" s="150">
        <v>0.172533811268126</v>
      </c>
      <c r="Z459" s="150">
        <v>0.29150018362188101</v>
      </c>
      <c r="AA459" s="150">
        <v>159.509198899175</v>
      </c>
      <c r="AB459" s="150">
        <v>6.4626397695918998</v>
      </c>
      <c r="AC459" s="150">
        <v>1.4556692577671599</v>
      </c>
      <c r="AD459" s="150">
        <v>2.9814539062826002</v>
      </c>
      <c r="AE459" s="150">
        <v>1.18414777431658</v>
      </c>
      <c r="AF459" s="150">
        <v>86.454545454545496</v>
      </c>
      <c r="AG459" s="150">
        <v>2.5081203743207499E-2</v>
      </c>
      <c r="AH459" s="150">
        <v>9.6295454545454504</v>
      </c>
      <c r="AI459" s="150">
        <v>3.6173532299668301</v>
      </c>
      <c r="AJ459" s="150">
        <v>-1416.4222727272399</v>
      </c>
      <c r="AK459" s="150">
        <v>0.42928682295353898</v>
      </c>
      <c r="AL459" s="150">
        <v>16674187.646363599</v>
      </c>
      <c r="AM459" s="150">
        <v>1495.8159826363601</v>
      </c>
    </row>
    <row r="460" spans="1:39" ht="14.5" x14ac:dyDescent="0.35">
      <c r="A460" t="s">
        <v>638</v>
      </c>
      <c r="B460" s="150">
        <v>222956.85</v>
      </c>
      <c r="C460" s="150">
        <v>0.39018706973582501</v>
      </c>
      <c r="D460" s="150">
        <v>204950.05</v>
      </c>
      <c r="E460" s="150">
        <v>9.0593539192930603E-4</v>
      </c>
      <c r="F460" s="150">
        <v>0.69614836025364102</v>
      </c>
      <c r="G460" s="150">
        <v>28.9</v>
      </c>
      <c r="H460" s="150">
        <v>26.806000000000001</v>
      </c>
      <c r="I460" s="150">
        <v>0</v>
      </c>
      <c r="J460" s="150">
        <v>51.737499999999997</v>
      </c>
      <c r="K460" s="150">
        <v>10974.299381269901</v>
      </c>
      <c r="L460" s="150">
        <v>949.99571824999998</v>
      </c>
      <c r="M460" s="150">
        <v>1115.9758988425699</v>
      </c>
      <c r="N460" s="150">
        <v>0.330760973721894</v>
      </c>
      <c r="O460" s="150">
        <v>0.135171359705231</v>
      </c>
      <c r="P460" s="150">
        <v>5.62266628931725E-3</v>
      </c>
      <c r="Q460" s="150">
        <v>9342.0811630544995</v>
      </c>
      <c r="R460" s="150">
        <v>63.419499999999999</v>
      </c>
      <c r="S460" s="150">
        <v>54450.015279212203</v>
      </c>
      <c r="T460" s="150">
        <v>13.696102933640301</v>
      </c>
      <c r="U460" s="150">
        <v>14.979552318293299</v>
      </c>
      <c r="V460" s="150">
        <v>9.0809999999999995</v>
      </c>
      <c r="W460" s="150">
        <v>104.61355778548599</v>
      </c>
      <c r="X460" s="150">
        <v>0.12168701423398399</v>
      </c>
      <c r="Y460" s="150">
        <v>0.159711135742683</v>
      </c>
      <c r="Z460" s="150">
        <v>0.28611560208348702</v>
      </c>
      <c r="AA460" s="150">
        <v>167.28043816107001</v>
      </c>
      <c r="AB460" s="150">
        <v>6.9150623066191699</v>
      </c>
      <c r="AC460" s="150">
        <v>1.51248511632268</v>
      </c>
      <c r="AD460" s="150">
        <v>3.0628561746888399</v>
      </c>
      <c r="AE460" s="150">
        <v>1.1592946606977399</v>
      </c>
      <c r="AF460" s="150">
        <v>37.549999999999997</v>
      </c>
      <c r="AG460" s="150">
        <v>3.9390027433118598E-2</v>
      </c>
      <c r="AH460" s="150">
        <v>14.8675</v>
      </c>
      <c r="AI460" s="150">
        <v>3.5180676657832</v>
      </c>
      <c r="AJ460" s="150">
        <v>141.09599999996101</v>
      </c>
      <c r="AK460" s="150">
        <v>0.40385094300572799</v>
      </c>
      <c r="AL460" s="150">
        <v>10425537.423</v>
      </c>
      <c r="AM460" s="150">
        <v>949.99571824999998</v>
      </c>
    </row>
    <row r="461" spans="1:39" ht="14.5" x14ac:dyDescent="0.35">
      <c r="A461" t="s">
        <v>639</v>
      </c>
      <c r="B461" s="150">
        <v>-132959.75</v>
      </c>
      <c r="C461" s="150">
        <v>0.36669161479984103</v>
      </c>
      <c r="D461" s="150">
        <v>-141283.29999999999</v>
      </c>
      <c r="E461" s="150">
        <v>2.7166656557683598E-3</v>
      </c>
      <c r="F461" s="150">
        <v>0.70852253534616405</v>
      </c>
      <c r="G461" s="150">
        <v>35.684210526315802</v>
      </c>
      <c r="H461" s="150">
        <v>39.448999999999998</v>
      </c>
      <c r="I461" s="150">
        <v>0</v>
      </c>
      <c r="J461" s="150">
        <v>42.3065</v>
      </c>
      <c r="K461" s="150">
        <v>10824.3020689147</v>
      </c>
      <c r="L461" s="150">
        <v>1497.0767702000001</v>
      </c>
      <c r="M461" s="150">
        <v>1776.0020047626101</v>
      </c>
      <c r="N461" s="150">
        <v>0.34580161559172401</v>
      </c>
      <c r="O461" s="150">
        <v>0.138100362830678</v>
      </c>
      <c r="P461" s="150">
        <v>4.1953381583503804E-3</v>
      </c>
      <c r="Q461" s="150">
        <v>9124.3203203286994</v>
      </c>
      <c r="R461" s="150">
        <v>95.174000000000007</v>
      </c>
      <c r="S461" s="150">
        <v>58393.503099586</v>
      </c>
      <c r="T461" s="150">
        <v>14.7613844117091</v>
      </c>
      <c r="U461" s="150">
        <v>15.729892304621</v>
      </c>
      <c r="V461" s="150">
        <v>11.891500000000001</v>
      </c>
      <c r="W461" s="150">
        <v>125.89469538746199</v>
      </c>
      <c r="X461" s="150">
        <v>0.11477052686688</v>
      </c>
      <c r="Y461" s="150">
        <v>0.161061780855728</v>
      </c>
      <c r="Z461" s="150">
        <v>0.28221630536837999</v>
      </c>
      <c r="AA461" s="150">
        <v>157.33812366117499</v>
      </c>
      <c r="AB461" s="150">
        <v>6.7533200642334004</v>
      </c>
      <c r="AC461" s="150">
        <v>1.46320762394806</v>
      </c>
      <c r="AD461" s="150">
        <v>3.0369539126438498</v>
      </c>
      <c r="AE461" s="150">
        <v>1.2537063394344099</v>
      </c>
      <c r="AF461" s="150">
        <v>72.3</v>
      </c>
      <c r="AG461" s="150">
        <v>3.51018827453441E-2</v>
      </c>
      <c r="AH461" s="150">
        <v>12.161</v>
      </c>
      <c r="AI461" s="150">
        <v>3.71282685392611</v>
      </c>
      <c r="AJ461" s="150">
        <v>-7228.8195000000997</v>
      </c>
      <c r="AK461" s="150">
        <v>0.45865513253051998</v>
      </c>
      <c r="AL461" s="150">
        <v>16204811.181</v>
      </c>
      <c r="AM461" s="150">
        <v>1497.0767702000001</v>
      </c>
    </row>
    <row r="462" spans="1:39" ht="14.5" x14ac:dyDescent="0.35">
      <c r="A462" t="s">
        <v>641</v>
      </c>
      <c r="B462" s="150">
        <v>238894.5</v>
      </c>
      <c r="C462" s="150">
        <v>0.52831458758168104</v>
      </c>
      <c r="D462" s="150">
        <v>271844.34999999998</v>
      </c>
      <c r="E462" s="150">
        <v>2.5460768058781298E-3</v>
      </c>
      <c r="F462" s="150">
        <v>0.66770504735949898</v>
      </c>
      <c r="G462" s="150">
        <v>28.3</v>
      </c>
      <c r="H462" s="150">
        <v>13.772500000000001</v>
      </c>
      <c r="I462" s="150">
        <v>0</v>
      </c>
      <c r="J462" s="150">
        <v>20.442</v>
      </c>
      <c r="K462" s="150">
        <v>12131.2271083016</v>
      </c>
      <c r="L462" s="150">
        <v>766.88192174999995</v>
      </c>
      <c r="M462" s="150">
        <v>903.67938950829398</v>
      </c>
      <c r="N462" s="150">
        <v>0.32663866176214201</v>
      </c>
      <c r="O462" s="150">
        <v>0.144291581156966</v>
      </c>
      <c r="P462" s="150">
        <v>2.7389049610231E-3</v>
      </c>
      <c r="Q462" s="150">
        <v>10294.822329700401</v>
      </c>
      <c r="R462" s="150">
        <v>54.164499999999997</v>
      </c>
      <c r="S462" s="150">
        <v>57337.865410001003</v>
      </c>
      <c r="T462" s="150">
        <v>16.748054537566102</v>
      </c>
      <c r="U462" s="150">
        <v>14.158386429303301</v>
      </c>
      <c r="V462" s="150">
        <v>7.8514999999999997</v>
      </c>
      <c r="W462" s="150">
        <v>97.673300866076502</v>
      </c>
      <c r="X462" s="150">
        <v>0.116141049354232</v>
      </c>
      <c r="Y462" s="150">
        <v>0.16394735569781699</v>
      </c>
      <c r="Z462" s="150">
        <v>0.28657332989548601</v>
      </c>
      <c r="AA462" s="150">
        <v>181.66427718375101</v>
      </c>
      <c r="AB462" s="150">
        <v>6.5707487597355803</v>
      </c>
      <c r="AC462" s="150">
        <v>1.55172050686555</v>
      </c>
      <c r="AD462" s="150">
        <v>2.7893325416026502</v>
      </c>
      <c r="AE462" s="150">
        <v>1.2156763021136101</v>
      </c>
      <c r="AF462" s="150">
        <v>96.2</v>
      </c>
      <c r="AG462" s="150">
        <v>3.2074094601358502E-2</v>
      </c>
      <c r="AH462" s="150">
        <v>4.0824999999999996</v>
      </c>
      <c r="AI462" s="150">
        <v>3.9131400007177199</v>
      </c>
      <c r="AJ462" s="150">
        <v>-32585.522499999901</v>
      </c>
      <c r="AK462" s="150">
        <v>0.53330026661739205</v>
      </c>
      <c r="AL462" s="150">
        <v>9303218.7579999994</v>
      </c>
      <c r="AM462" s="150">
        <v>766.88192174999995</v>
      </c>
    </row>
    <row r="463" spans="1:39" ht="14.5" x14ac:dyDescent="0.35">
      <c r="A463" t="s">
        <v>642</v>
      </c>
      <c r="B463" s="150">
        <v>339167.45</v>
      </c>
      <c r="C463" s="150">
        <v>0.54526522730287097</v>
      </c>
      <c r="D463" s="150">
        <v>321457.84999999998</v>
      </c>
      <c r="E463" s="150">
        <v>3.0063063530694602E-3</v>
      </c>
      <c r="F463" s="150">
        <v>0.67413857889044104</v>
      </c>
      <c r="G463" s="150">
        <v>29.2</v>
      </c>
      <c r="H463" s="150">
        <v>17.125499999999999</v>
      </c>
      <c r="I463" s="150">
        <v>0</v>
      </c>
      <c r="J463" s="150">
        <v>63.552500000000002</v>
      </c>
      <c r="K463" s="150">
        <v>11739.8852154092</v>
      </c>
      <c r="L463" s="150">
        <v>943.15011500000003</v>
      </c>
      <c r="M463" s="150">
        <v>1123.8918729426</v>
      </c>
      <c r="N463" s="150">
        <v>0.38217320680706302</v>
      </c>
      <c r="O463" s="150">
        <v>0.14504291477502501</v>
      </c>
      <c r="P463" s="150">
        <v>6.4812943377523698E-4</v>
      </c>
      <c r="Q463" s="150">
        <v>9851.9033348019493</v>
      </c>
      <c r="R463" s="150">
        <v>63.578499999999998</v>
      </c>
      <c r="S463" s="150">
        <v>55644.643401464302</v>
      </c>
      <c r="T463" s="150">
        <v>15.0294517800829</v>
      </c>
      <c r="U463" s="150">
        <v>14.8344191039424</v>
      </c>
      <c r="V463" s="150">
        <v>8.3460000000000001</v>
      </c>
      <c r="W463" s="150">
        <v>113.00624430865101</v>
      </c>
      <c r="X463" s="150">
        <v>0.115502553175425</v>
      </c>
      <c r="Y463" s="150">
        <v>0.178162732450935</v>
      </c>
      <c r="Z463" s="150">
        <v>0.30048326404535403</v>
      </c>
      <c r="AA463" s="150">
        <v>182.28991044548599</v>
      </c>
      <c r="AB463" s="150">
        <v>6.4454000875372799</v>
      </c>
      <c r="AC463" s="150">
        <v>1.4516862006639499</v>
      </c>
      <c r="AD463" s="150">
        <v>2.9845856971064699</v>
      </c>
      <c r="AE463" s="150">
        <v>1.5258607651404501</v>
      </c>
      <c r="AF463" s="150">
        <v>128.35</v>
      </c>
      <c r="AG463" s="150">
        <v>1.18597685263342E-2</v>
      </c>
      <c r="AH463" s="150">
        <v>4.2534999999999998</v>
      </c>
      <c r="AI463" s="150">
        <v>3.52581789404806</v>
      </c>
      <c r="AJ463" s="150">
        <v>-32427.191999999999</v>
      </c>
      <c r="AK463" s="150">
        <v>0.50213256761240899</v>
      </c>
      <c r="AL463" s="150">
        <v>11072474.091</v>
      </c>
      <c r="AM463" s="150">
        <v>943.15011500000003</v>
      </c>
    </row>
    <row r="464" spans="1:39" ht="14.5" x14ac:dyDescent="0.35">
      <c r="A464" t="s">
        <v>643</v>
      </c>
      <c r="B464" s="150">
        <v>-141854.88888888899</v>
      </c>
      <c r="C464" s="150">
        <v>0.37914865731840203</v>
      </c>
      <c r="D464" s="150">
        <v>-8716.9444444444507</v>
      </c>
      <c r="E464" s="150">
        <v>5.9217117011171596E-3</v>
      </c>
      <c r="F464" s="150">
        <v>0.72947833905771697</v>
      </c>
      <c r="G464" s="150">
        <v>59.25</v>
      </c>
      <c r="H464" s="150">
        <v>35.438499999999998</v>
      </c>
      <c r="I464" s="150">
        <v>0</v>
      </c>
      <c r="J464" s="150">
        <v>53.7425</v>
      </c>
      <c r="K464" s="150">
        <v>11137.037306174399</v>
      </c>
      <c r="L464" s="150">
        <v>1561.8406708</v>
      </c>
      <c r="M464" s="150">
        <v>1875.0316365651199</v>
      </c>
      <c r="N464" s="150">
        <v>0.37211994713411101</v>
      </c>
      <c r="O464" s="150">
        <v>0.14729740421099599</v>
      </c>
      <c r="P464" s="150">
        <v>9.958821850908101E-4</v>
      </c>
      <c r="Q464" s="150">
        <v>9276.7916432944203</v>
      </c>
      <c r="R464" s="150">
        <v>101.328</v>
      </c>
      <c r="S464" s="150">
        <v>56412.352345847103</v>
      </c>
      <c r="T464" s="150">
        <v>14.712616453497599</v>
      </c>
      <c r="U464" s="150">
        <v>15.413712604610801</v>
      </c>
      <c r="V464" s="150">
        <v>13.1785</v>
      </c>
      <c r="W464" s="150">
        <v>118.514297590773</v>
      </c>
      <c r="X464" s="150">
        <v>0.114589108891422</v>
      </c>
      <c r="Y464" s="150">
        <v>0.17872883666286901</v>
      </c>
      <c r="Z464" s="150">
        <v>0.29842788702994</v>
      </c>
      <c r="AA464" s="150">
        <v>168.25884029860299</v>
      </c>
      <c r="AB464" s="150">
        <v>6.9569431454735398</v>
      </c>
      <c r="AC464" s="150">
        <v>1.45729546583154</v>
      </c>
      <c r="AD464" s="150">
        <v>3.1423683177095301</v>
      </c>
      <c r="AE464" s="150">
        <v>1.3579673635215701</v>
      </c>
      <c r="AF464" s="150">
        <v>129.94999999999999</v>
      </c>
      <c r="AG464" s="150">
        <v>1.45683650114677E-2</v>
      </c>
      <c r="AH464" s="150">
        <v>7.5555000000000003</v>
      </c>
      <c r="AI464" s="150">
        <v>3.3922340858939601</v>
      </c>
      <c r="AJ464" s="150">
        <v>-14627.6985000001</v>
      </c>
      <c r="AK464" s="150">
        <v>0.45606106662427598</v>
      </c>
      <c r="AL464" s="150">
        <v>17394277.817000002</v>
      </c>
      <c r="AM464" s="150">
        <v>1561.8406708</v>
      </c>
    </row>
    <row r="465" spans="1:39" ht="14.5" x14ac:dyDescent="0.35">
      <c r="A465" t="s">
        <v>644</v>
      </c>
      <c r="B465" s="150">
        <v>282344.15000000002</v>
      </c>
      <c r="C465" s="150">
        <v>0.38203193968990901</v>
      </c>
      <c r="D465" s="150">
        <v>242161.05</v>
      </c>
      <c r="E465" s="150">
        <v>6.7803051824068504E-3</v>
      </c>
      <c r="F465" s="150">
        <v>0.694170471360264</v>
      </c>
      <c r="G465" s="150">
        <v>26.294117647058801</v>
      </c>
      <c r="H465" s="150">
        <v>22.537500000000001</v>
      </c>
      <c r="I465" s="150">
        <v>0</v>
      </c>
      <c r="J465" s="150">
        <v>-7.5910000000000402</v>
      </c>
      <c r="K465" s="150">
        <v>13428.4868397751</v>
      </c>
      <c r="L465" s="150">
        <v>1189.0488895000001</v>
      </c>
      <c r="M465" s="150">
        <v>1644.9744686439201</v>
      </c>
      <c r="N465" s="150">
        <v>0.93879031632534105</v>
      </c>
      <c r="O465" s="150">
        <v>0.176141532362114</v>
      </c>
      <c r="P465" s="150">
        <v>1.2179717863484901E-4</v>
      </c>
      <c r="Q465" s="150">
        <v>9706.6110561964706</v>
      </c>
      <c r="R465" s="150">
        <v>87.872</v>
      </c>
      <c r="S465" s="150">
        <v>55047.1397771759</v>
      </c>
      <c r="T465" s="150">
        <v>14.2514111434814</v>
      </c>
      <c r="U465" s="150">
        <v>13.531601528359401</v>
      </c>
      <c r="V465" s="150">
        <v>12.077</v>
      </c>
      <c r="W465" s="150">
        <v>98.455650368468994</v>
      </c>
      <c r="X465" s="150">
        <v>0.107265729055327</v>
      </c>
      <c r="Y465" s="150">
        <v>0.20676861871615199</v>
      </c>
      <c r="Z465" s="150">
        <v>0.31760986142032899</v>
      </c>
      <c r="AA465" s="150">
        <v>206.32768102846001</v>
      </c>
      <c r="AB465" s="150">
        <v>6.84639337767294</v>
      </c>
      <c r="AC465" s="150">
        <v>1.5921077108444499</v>
      </c>
      <c r="AD465" s="150">
        <v>3.5540061332788802</v>
      </c>
      <c r="AE465" s="150">
        <v>1.44932344524572</v>
      </c>
      <c r="AF465" s="150">
        <v>144.80000000000001</v>
      </c>
      <c r="AG465" s="150">
        <v>1.0479628807841901E-2</v>
      </c>
      <c r="AH465" s="150">
        <v>6.9115000000000002</v>
      </c>
      <c r="AI465" s="150">
        <v>2.79567808304378</v>
      </c>
      <c r="AJ465" s="150">
        <v>-31503.186500000102</v>
      </c>
      <c r="AK465" s="150">
        <v>0.67533972028863698</v>
      </c>
      <c r="AL465" s="150">
        <v>15967127.364499999</v>
      </c>
      <c r="AM465" s="150">
        <v>1189.0488895000001</v>
      </c>
    </row>
    <row r="466" spans="1:39" ht="14.5" x14ac:dyDescent="0.35">
      <c r="A466" t="s">
        <v>645</v>
      </c>
      <c r="B466" s="150">
        <v>-94492.55</v>
      </c>
      <c r="C466" s="150">
        <v>0.36819407024116002</v>
      </c>
      <c r="D466" s="150">
        <v>24787.599999999999</v>
      </c>
      <c r="E466" s="150">
        <v>9.1383100210292393E-3</v>
      </c>
      <c r="F466" s="150">
        <v>0.73127628404679701</v>
      </c>
      <c r="G466" s="150">
        <v>62.65</v>
      </c>
      <c r="H466" s="150">
        <v>35.084499999999998</v>
      </c>
      <c r="I466" s="150">
        <v>0</v>
      </c>
      <c r="J466" s="150">
        <v>68.900000000000006</v>
      </c>
      <c r="K466" s="150">
        <v>11143.9507457529</v>
      </c>
      <c r="L466" s="150">
        <v>1554.35139415</v>
      </c>
      <c r="M466" s="150">
        <v>1863.6517136407399</v>
      </c>
      <c r="N466" s="150">
        <v>0.37127560889510702</v>
      </c>
      <c r="O466" s="150">
        <v>0.14330140571064801</v>
      </c>
      <c r="P466" s="150">
        <v>9.4035930710462405E-4</v>
      </c>
      <c r="Q466" s="150">
        <v>9294.4487702379593</v>
      </c>
      <c r="R466" s="150">
        <v>99.984999999999999</v>
      </c>
      <c r="S466" s="150">
        <v>56168.708816322403</v>
      </c>
      <c r="T466" s="150">
        <v>14.696204430664601</v>
      </c>
      <c r="U466" s="150">
        <v>15.545845818372801</v>
      </c>
      <c r="V466" s="150">
        <v>12.516999999999999</v>
      </c>
      <c r="W466" s="150">
        <v>124.179227782216</v>
      </c>
      <c r="X466" s="150">
        <v>0.11412954200070601</v>
      </c>
      <c r="Y466" s="150">
        <v>0.16635785625635799</v>
      </c>
      <c r="Z466" s="150">
        <v>0.30244944921302103</v>
      </c>
      <c r="AA466" s="150">
        <v>185.52117692646499</v>
      </c>
      <c r="AB466" s="150">
        <v>6.3459198009745297</v>
      </c>
      <c r="AC466" s="150">
        <v>1.4076736557232501</v>
      </c>
      <c r="AD466" s="150">
        <v>2.8523953436112799</v>
      </c>
      <c r="AE466" s="150">
        <v>1.3620138502193599</v>
      </c>
      <c r="AF466" s="150">
        <v>125.6</v>
      </c>
      <c r="AG466" s="150">
        <v>1.41055553315446E-2</v>
      </c>
      <c r="AH466" s="150">
        <v>7.3174999999999999</v>
      </c>
      <c r="AI466" s="150">
        <v>3.1958552417060702</v>
      </c>
      <c r="AJ466" s="150">
        <v>-18632.389000000101</v>
      </c>
      <c r="AK466" s="150">
        <v>0.47923365514613803</v>
      </c>
      <c r="AL466" s="150">
        <v>17321615.377999999</v>
      </c>
      <c r="AM466" s="150">
        <v>1554.35139415</v>
      </c>
    </row>
    <row r="467" spans="1:39" ht="14.5" x14ac:dyDescent="0.35">
      <c r="A467" t="s">
        <v>646</v>
      </c>
      <c r="B467" s="150">
        <v>600995.5</v>
      </c>
      <c r="C467" s="150">
        <v>0.44635280121350701</v>
      </c>
      <c r="D467" s="150">
        <v>606254</v>
      </c>
      <c r="E467" s="150">
        <v>1.7143238997576E-3</v>
      </c>
      <c r="F467" s="150">
        <v>0.73610895383529795</v>
      </c>
      <c r="G467" s="150">
        <v>82.3333333333333</v>
      </c>
      <c r="H467" s="150">
        <v>58.576999999999998</v>
      </c>
      <c r="I467" s="150">
        <v>0</v>
      </c>
      <c r="J467" s="150">
        <v>54.090499999999999</v>
      </c>
      <c r="K467" s="150">
        <v>10791.367929248499</v>
      </c>
      <c r="L467" s="150">
        <v>2590.3569657500002</v>
      </c>
      <c r="M467" s="150">
        <v>3092.0730185862299</v>
      </c>
      <c r="N467" s="150">
        <v>0.32376175389679501</v>
      </c>
      <c r="O467" s="150">
        <v>0.139792113128762</v>
      </c>
      <c r="P467" s="150">
        <v>4.9572073346586401E-3</v>
      </c>
      <c r="Q467" s="150">
        <v>9040.3735349953004</v>
      </c>
      <c r="R467" s="150">
        <v>157.61850000000001</v>
      </c>
      <c r="S467" s="150">
        <v>61846.807164133599</v>
      </c>
      <c r="T467" s="150">
        <v>14.2001097586895</v>
      </c>
      <c r="U467" s="150">
        <v>16.434346004752001</v>
      </c>
      <c r="V467" s="150">
        <v>17.0625</v>
      </c>
      <c r="W467" s="150">
        <v>151.81579286446899</v>
      </c>
      <c r="X467" s="150">
        <v>0.115626850672763</v>
      </c>
      <c r="Y467" s="150">
        <v>0.157655466464828</v>
      </c>
      <c r="Z467" s="150">
        <v>0.27991823863350501</v>
      </c>
      <c r="AA467" s="150">
        <v>166.654926601982</v>
      </c>
      <c r="AB467" s="150">
        <v>5.9206714427927496</v>
      </c>
      <c r="AC467" s="150">
        <v>1.2825893502542001</v>
      </c>
      <c r="AD467" s="150">
        <v>2.68263494023279</v>
      </c>
      <c r="AE467" s="150">
        <v>1.26939471696915</v>
      </c>
      <c r="AF467" s="150">
        <v>90.65</v>
      </c>
      <c r="AG467" s="150">
        <v>2.69232169591203E-2</v>
      </c>
      <c r="AH467" s="150">
        <v>17.245000000000001</v>
      </c>
      <c r="AI467" s="150">
        <v>3.6713284633849002</v>
      </c>
      <c r="AJ467" s="150">
        <v>-14169.4125000002</v>
      </c>
      <c r="AK467" s="150">
        <v>0.42734436183158903</v>
      </c>
      <c r="AL467" s="150">
        <v>27953495.085499998</v>
      </c>
      <c r="AM467" s="150">
        <v>2590.3569657500002</v>
      </c>
    </row>
    <row r="468" spans="1:39" ht="14.5" x14ac:dyDescent="0.35">
      <c r="A468" t="s">
        <v>647</v>
      </c>
      <c r="B468" s="150">
        <v>-35315</v>
      </c>
      <c r="C468" s="150">
        <v>0.37787108190949198</v>
      </c>
      <c r="D468" s="150">
        <v>24956.8947368421</v>
      </c>
      <c r="E468" s="150">
        <v>5.1687598890503101E-3</v>
      </c>
      <c r="F468" s="150">
        <v>0.713944222833098</v>
      </c>
      <c r="G468" s="150">
        <v>48.25</v>
      </c>
      <c r="H468" s="150">
        <v>25.066500000000001</v>
      </c>
      <c r="I468" s="150">
        <v>0</v>
      </c>
      <c r="J468" s="150">
        <v>47.491</v>
      </c>
      <c r="K468" s="150">
        <v>11277.234069248199</v>
      </c>
      <c r="L468" s="150">
        <v>1237.0309480000001</v>
      </c>
      <c r="M468" s="150">
        <v>1483.6007385948101</v>
      </c>
      <c r="N468" s="150">
        <v>0.37923987678600901</v>
      </c>
      <c r="O468" s="150">
        <v>0.15007070938697301</v>
      </c>
      <c r="P468" s="150">
        <v>9.5563708564549196E-4</v>
      </c>
      <c r="Q468" s="150">
        <v>9402.9931292114397</v>
      </c>
      <c r="R468" s="150">
        <v>80.727000000000004</v>
      </c>
      <c r="S468" s="150">
        <v>54969.226324525902</v>
      </c>
      <c r="T468" s="150">
        <v>14.5923916409628</v>
      </c>
      <c r="U468" s="150">
        <v>15.3236333320946</v>
      </c>
      <c r="V468" s="150">
        <v>12.055999999999999</v>
      </c>
      <c r="W468" s="150">
        <v>102.60707929661601</v>
      </c>
      <c r="X468" s="150">
        <v>0.112491008042873</v>
      </c>
      <c r="Y468" s="150">
        <v>0.17763544142886001</v>
      </c>
      <c r="Z468" s="150">
        <v>0.29684600217557999</v>
      </c>
      <c r="AA468" s="150">
        <v>180.530366165099</v>
      </c>
      <c r="AB468" s="150">
        <v>6.8978892440567199</v>
      </c>
      <c r="AC468" s="150">
        <v>1.5404540871876999</v>
      </c>
      <c r="AD468" s="150">
        <v>2.8930585144790002</v>
      </c>
      <c r="AE468" s="150">
        <v>1.4932552576087299</v>
      </c>
      <c r="AF468" s="150">
        <v>125.4</v>
      </c>
      <c r="AG468" s="150">
        <v>1.44655382883087E-2</v>
      </c>
      <c r="AH468" s="150">
        <v>5.98</v>
      </c>
      <c r="AI468" s="150">
        <v>3.6262687015908202</v>
      </c>
      <c r="AJ468" s="150">
        <v>-29154.980999999902</v>
      </c>
      <c r="AK468" s="150">
        <v>0.44363077648725102</v>
      </c>
      <c r="AL468" s="150">
        <v>13950287.5515</v>
      </c>
      <c r="AM468" s="150">
        <v>1237.0309480000001</v>
      </c>
    </row>
    <row r="469" spans="1:39" ht="14.5" x14ac:dyDescent="0.35">
      <c r="A469" t="s">
        <v>648</v>
      </c>
      <c r="B469" s="150">
        <v>129037.15</v>
      </c>
      <c r="C469" s="150">
        <v>0.38910299437097401</v>
      </c>
      <c r="D469" s="150">
        <v>94224.85</v>
      </c>
      <c r="E469" s="150">
        <v>6.1621039249562803E-3</v>
      </c>
      <c r="F469" s="150">
        <v>0.70305373611598398</v>
      </c>
      <c r="G469" s="150">
        <v>30.5</v>
      </c>
      <c r="H469" s="150">
        <v>24.418500000000002</v>
      </c>
      <c r="I469" s="150">
        <v>0</v>
      </c>
      <c r="J469" s="150">
        <v>-32.462000000000003</v>
      </c>
      <c r="K469" s="150">
        <v>12958.3715092403</v>
      </c>
      <c r="L469" s="150">
        <v>1261.47521545</v>
      </c>
      <c r="M469" s="150">
        <v>1720.10534554644</v>
      </c>
      <c r="N469" s="150">
        <v>0.91989828534684703</v>
      </c>
      <c r="O469" s="150">
        <v>0.17136761614685</v>
      </c>
      <c r="P469" s="150">
        <v>1.9818066731562301E-4</v>
      </c>
      <c r="Q469" s="150">
        <v>9503.2926522921698</v>
      </c>
      <c r="R469" s="150">
        <v>92.692999999999998</v>
      </c>
      <c r="S469" s="150">
        <v>54660.454365486097</v>
      </c>
      <c r="T469" s="150">
        <v>13.909896108659799</v>
      </c>
      <c r="U469" s="150">
        <v>13.609174537991001</v>
      </c>
      <c r="V469" s="150">
        <v>12.0815</v>
      </c>
      <c r="W469" s="150">
        <v>104.41379095724901</v>
      </c>
      <c r="X469" s="150">
        <v>0.108576189285828</v>
      </c>
      <c r="Y469" s="150">
        <v>0.20276791144727699</v>
      </c>
      <c r="Z469" s="150">
        <v>0.315318323676617</v>
      </c>
      <c r="AA469" s="150">
        <v>201.05515898663501</v>
      </c>
      <c r="AB469" s="150">
        <v>7.2859811707075899</v>
      </c>
      <c r="AC469" s="150">
        <v>1.5646916957679</v>
      </c>
      <c r="AD469" s="150">
        <v>3.3512148237109698</v>
      </c>
      <c r="AE469" s="150">
        <v>1.44868127127372</v>
      </c>
      <c r="AF469" s="150">
        <v>170.1</v>
      </c>
      <c r="AG469" s="150">
        <v>1.0727103716813799E-2</v>
      </c>
      <c r="AH469" s="150">
        <v>5.6059999999999999</v>
      </c>
      <c r="AI469" s="150">
        <v>2.8191442978128598</v>
      </c>
      <c r="AJ469" s="150">
        <v>-46469.479999999901</v>
      </c>
      <c r="AK469" s="150">
        <v>0.66572431383255204</v>
      </c>
      <c r="AL469" s="150">
        <v>16346664.4915</v>
      </c>
      <c r="AM469" s="150">
        <v>1261.47521545</v>
      </c>
    </row>
    <row r="470" spans="1:39" ht="14.5" x14ac:dyDescent="0.35">
      <c r="A470" t="s">
        <v>650</v>
      </c>
      <c r="B470" s="150">
        <v>401651.20000000001</v>
      </c>
      <c r="C470" s="150">
        <v>0.40172178916526602</v>
      </c>
      <c r="D470" s="150">
        <v>404066.5</v>
      </c>
      <c r="E470" s="150">
        <v>5.7766571665176696E-3</v>
      </c>
      <c r="F470" s="150">
        <v>0.68869984826715702</v>
      </c>
      <c r="G470" s="150">
        <v>24.176470588235301</v>
      </c>
      <c r="H470" s="150">
        <v>22.535499999999999</v>
      </c>
      <c r="I470" s="150">
        <v>0</v>
      </c>
      <c r="J470" s="150">
        <v>-7.3350000000000399</v>
      </c>
      <c r="K470" s="150">
        <v>13575.544690540301</v>
      </c>
      <c r="L470" s="150">
        <v>1220.06379225</v>
      </c>
      <c r="M470" s="150">
        <v>1684.09755095021</v>
      </c>
      <c r="N470" s="150">
        <v>0.94553716861193104</v>
      </c>
      <c r="O470" s="150">
        <v>0.17242804194855799</v>
      </c>
      <c r="P470" s="150">
        <v>2.00663933767353E-4</v>
      </c>
      <c r="Q470" s="150">
        <v>9834.9591017781404</v>
      </c>
      <c r="R470" s="150">
        <v>91.086500000000001</v>
      </c>
      <c r="S470" s="150">
        <v>55285.651572955401</v>
      </c>
      <c r="T470" s="150">
        <v>14.7250141349157</v>
      </c>
      <c r="U470" s="150">
        <v>13.394562226564901</v>
      </c>
      <c r="V470" s="150">
        <v>12.0875</v>
      </c>
      <c r="W470" s="150">
        <v>100.935991085832</v>
      </c>
      <c r="X470" s="150">
        <v>0.105798683975154</v>
      </c>
      <c r="Y470" s="150">
        <v>0.20571272862225801</v>
      </c>
      <c r="Z470" s="150">
        <v>0.31514403112719902</v>
      </c>
      <c r="AA470" s="150">
        <v>201.647324970028</v>
      </c>
      <c r="AB470" s="150">
        <v>7.7354761635719598</v>
      </c>
      <c r="AC470" s="150">
        <v>1.5384481628923501</v>
      </c>
      <c r="AD470" s="150">
        <v>3.4586759183912399</v>
      </c>
      <c r="AE470" s="150">
        <v>1.42060029522617</v>
      </c>
      <c r="AF470" s="150">
        <v>135.44999999999999</v>
      </c>
      <c r="AG470" s="150">
        <v>1.0007557289350299E-2</v>
      </c>
      <c r="AH470" s="150">
        <v>7.2915000000000001</v>
      </c>
      <c r="AI470" s="150">
        <v>2.7649329594938701</v>
      </c>
      <c r="AJ470" s="150">
        <v>-20573.3925000001</v>
      </c>
      <c r="AK470" s="150">
        <v>0.67963727683791797</v>
      </c>
      <c r="AL470" s="150">
        <v>16563030.537</v>
      </c>
      <c r="AM470" s="150">
        <v>1220.06379225</v>
      </c>
    </row>
    <row r="471" spans="1:39" ht="14.5" x14ac:dyDescent="0.35">
      <c r="A471" t="s">
        <v>651</v>
      </c>
      <c r="B471" s="150">
        <v>-240905.3</v>
      </c>
      <c r="C471" s="150">
        <v>0.28563613066731203</v>
      </c>
      <c r="D471" s="150">
        <v>-226226.05</v>
      </c>
      <c r="E471" s="150">
        <v>4.69020811652999E-3</v>
      </c>
      <c r="F471" s="150">
        <v>0.74106750645850406</v>
      </c>
      <c r="G471" s="150">
        <v>42.5555555555556</v>
      </c>
      <c r="H471" s="150">
        <v>32.832999999999998</v>
      </c>
      <c r="I471" s="150">
        <v>0</v>
      </c>
      <c r="J471" s="150">
        <v>-8.0795000000000208</v>
      </c>
      <c r="K471" s="150">
        <v>12559.4065888395</v>
      </c>
      <c r="L471" s="150">
        <v>1573.51813075</v>
      </c>
      <c r="M471" s="150">
        <v>2172.52133458867</v>
      </c>
      <c r="N471" s="150">
        <v>0.91400829005033002</v>
      </c>
      <c r="O471" s="150">
        <v>0.177531541290123</v>
      </c>
      <c r="P471" s="150">
        <v>6.3469831105408098E-4</v>
      </c>
      <c r="Q471" s="150">
        <v>9096.5523165928807</v>
      </c>
      <c r="R471" s="150">
        <v>110.40349999999999</v>
      </c>
      <c r="S471" s="150">
        <v>55446.952533207703</v>
      </c>
      <c r="T471" s="150">
        <v>13.7799073398941</v>
      </c>
      <c r="U471" s="150">
        <v>14.252429775776999</v>
      </c>
      <c r="V471" s="150">
        <v>13.372999999999999</v>
      </c>
      <c r="W471" s="150">
        <v>117.663809971585</v>
      </c>
      <c r="X471" s="150">
        <v>0.108214002140864</v>
      </c>
      <c r="Y471" s="150">
        <v>0.194118518425859</v>
      </c>
      <c r="Z471" s="150">
        <v>0.30661506996593701</v>
      </c>
      <c r="AA471" s="150">
        <v>175.905059236954</v>
      </c>
      <c r="AB471" s="150">
        <v>7.8110669648953799</v>
      </c>
      <c r="AC471" s="150">
        <v>1.69199123847772</v>
      </c>
      <c r="AD471" s="150">
        <v>3.6101916436227102</v>
      </c>
      <c r="AE471" s="150">
        <v>1.31596857665467</v>
      </c>
      <c r="AF471" s="150">
        <v>138.44999999999999</v>
      </c>
      <c r="AG471" s="150">
        <v>1.8338966291229799E-2</v>
      </c>
      <c r="AH471" s="150">
        <v>10.689500000000001</v>
      </c>
      <c r="AI471" s="150">
        <v>2.81907771435875</v>
      </c>
      <c r="AJ471" s="150">
        <v>-78738.73</v>
      </c>
      <c r="AK471" s="150">
        <v>0.63696949909171297</v>
      </c>
      <c r="AL471" s="150">
        <v>19762453.978999998</v>
      </c>
      <c r="AM471" s="150">
        <v>1573.51813075</v>
      </c>
    </row>
    <row r="472" spans="1:39" ht="14.5" x14ac:dyDescent="0.35">
      <c r="A472" t="s">
        <v>652</v>
      </c>
      <c r="B472" s="150">
        <v>355032.1</v>
      </c>
      <c r="C472" s="150">
        <v>0.41462336085031198</v>
      </c>
      <c r="D472" s="150">
        <v>364441.85</v>
      </c>
      <c r="E472" s="150">
        <v>6.3491881113999097E-3</v>
      </c>
      <c r="F472" s="150">
        <v>0.67848939859040902</v>
      </c>
      <c r="G472" s="150">
        <v>19.6666666666667</v>
      </c>
      <c r="H472" s="150">
        <v>20.844999999999999</v>
      </c>
      <c r="I472" s="150">
        <v>0</v>
      </c>
      <c r="J472" s="150">
        <v>3.3019999999999601</v>
      </c>
      <c r="K472" s="150">
        <v>13251.398971349799</v>
      </c>
      <c r="L472" s="150">
        <v>1122.1222831</v>
      </c>
      <c r="M472" s="150">
        <v>1547.40595627272</v>
      </c>
      <c r="N472" s="150">
        <v>0.92400300383091105</v>
      </c>
      <c r="O472" s="150">
        <v>0.17256740928897801</v>
      </c>
      <c r="P472" s="150">
        <v>1.2906151333160401E-4</v>
      </c>
      <c r="Q472" s="150">
        <v>9609.4305490570805</v>
      </c>
      <c r="R472" s="150">
        <v>83.342500000000001</v>
      </c>
      <c r="S472" s="150">
        <v>55046.629258781497</v>
      </c>
      <c r="T472" s="150">
        <v>14.6101928787833</v>
      </c>
      <c r="U472" s="150">
        <v>13.463986358700501</v>
      </c>
      <c r="V472" s="150">
        <v>11.1945</v>
      </c>
      <c r="W472" s="150">
        <v>100.23871393094799</v>
      </c>
      <c r="X472" s="150">
        <v>0.10715007808145</v>
      </c>
      <c r="Y472" s="150">
        <v>0.205563516147653</v>
      </c>
      <c r="Z472" s="150">
        <v>0.31626275095302803</v>
      </c>
      <c r="AA472" s="150">
        <v>205.01352968809999</v>
      </c>
      <c r="AB472" s="150">
        <v>6.8624336335213698</v>
      </c>
      <c r="AC472" s="150">
        <v>1.54565727053111</v>
      </c>
      <c r="AD472" s="150">
        <v>3.6123478413955201</v>
      </c>
      <c r="AE472" s="150">
        <v>1.43756811706651</v>
      </c>
      <c r="AF472" s="150">
        <v>129.35</v>
      </c>
      <c r="AG472" s="150">
        <v>9.7291476827661896E-3</v>
      </c>
      <c r="AH472" s="150">
        <v>6.9290000000000003</v>
      </c>
      <c r="AI472" s="150">
        <v>2.8144076391002502</v>
      </c>
      <c r="AJ472" s="150">
        <v>-36656.485500000097</v>
      </c>
      <c r="AK472" s="150">
        <v>0.67443209102580004</v>
      </c>
      <c r="AL472" s="150">
        <v>14869690.068</v>
      </c>
      <c r="AM472" s="150">
        <v>1122.1222831</v>
      </c>
    </row>
    <row r="473" spans="1:39" ht="14.5" x14ac:dyDescent="0.35">
      <c r="A473" t="s">
        <v>653</v>
      </c>
      <c r="B473" s="150">
        <v>-997814.05</v>
      </c>
      <c r="C473" s="150">
        <v>0.345072629978526</v>
      </c>
      <c r="D473" s="150">
        <v>-973618.9</v>
      </c>
      <c r="E473" s="150">
        <v>2.7978352444692901E-3</v>
      </c>
      <c r="F473" s="150">
        <v>0.82136210435007995</v>
      </c>
      <c r="G473" s="150">
        <v>107.055555555556</v>
      </c>
      <c r="H473" s="150">
        <v>51.57</v>
      </c>
      <c r="I473" s="150">
        <v>0</v>
      </c>
      <c r="J473" s="150">
        <v>-36.652999999999999</v>
      </c>
      <c r="K473" s="150">
        <v>11973.0299457603</v>
      </c>
      <c r="L473" s="150">
        <v>4108.2914967500001</v>
      </c>
      <c r="M473" s="150">
        <v>4756.4614342918503</v>
      </c>
      <c r="N473" s="150">
        <v>0.120961696180304</v>
      </c>
      <c r="O473" s="150">
        <v>0.111087637734819</v>
      </c>
      <c r="P473" s="150">
        <v>1.2881159428892499E-2</v>
      </c>
      <c r="Q473" s="150">
        <v>10341.447690897399</v>
      </c>
      <c r="R473" s="150">
        <v>243.70599999999999</v>
      </c>
      <c r="S473" s="150">
        <v>71701.699028747797</v>
      </c>
      <c r="T473" s="150">
        <v>14.596275840562001</v>
      </c>
      <c r="U473" s="150">
        <v>16.857572225345301</v>
      </c>
      <c r="V473" s="150">
        <v>24.974499999999999</v>
      </c>
      <c r="W473" s="150">
        <v>164.499449308294</v>
      </c>
      <c r="X473" s="150">
        <v>0.117182118917523</v>
      </c>
      <c r="Y473" s="150">
        <v>0.149472443761204</v>
      </c>
      <c r="Z473" s="150">
        <v>0.27281752327266701</v>
      </c>
      <c r="AA473" s="150">
        <v>167.03431354441699</v>
      </c>
      <c r="AB473" s="150">
        <v>6.4551727030314296</v>
      </c>
      <c r="AC473" s="150">
        <v>1.2762362081627201</v>
      </c>
      <c r="AD473" s="150">
        <v>3.1062466333049499</v>
      </c>
      <c r="AE473" s="150">
        <v>0.88001323151592103</v>
      </c>
      <c r="AF473" s="150">
        <v>33.799999999999997</v>
      </c>
      <c r="AG473" s="150">
        <v>9.0726191809718304E-2</v>
      </c>
      <c r="AH473" s="150">
        <v>80.051000000000002</v>
      </c>
      <c r="AI473" s="150">
        <v>4.8116125916934003</v>
      </c>
      <c r="AJ473" s="150">
        <v>23627.093999999601</v>
      </c>
      <c r="AK473" s="150">
        <v>0.32071347553764501</v>
      </c>
      <c r="AL473" s="150">
        <v>49188697.116499998</v>
      </c>
      <c r="AM473" s="150">
        <v>4108.2914967500001</v>
      </c>
    </row>
    <row r="474" spans="1:39" ht="14.5" x14ac:dyDescent="0.35">
      <c r="A474" t="s">
        <v>654</v>
      </c>
      <c r="B474" s="150">
        <v>337690.818181818</v>
      </c>
      <c r="C474" s="150">
        <v>0.37416038404397001</v>
      </c>
      <c r="D474" s="150">
        <v>373468.272727273</v>
      </c>
      <c r="E474" s="150">
        <v>6.4430761360562598E-3</v>
      </c>
      <c r="F474" s="150">
        <v>0.71082183545615996</v>
      </c>
      <c r="G474" s="150">
        <v>63.85</v>
      </c>
      <c r="H474" s="150">
        <v>34.025909090909103</v>
      </c>
      <c r="I474" s="150">
        <v>0</v>
      </c>
      <c r="J474" s="150">
        <v>89.593181818181804</v>
      </c>
      <c r="K474" s="150">
        <v>10791.2466217683</v>
      </c>
      <c r="L474" s="150">
        <v>1543.9313087272701</v>
      </c>
      <c r="M474" s="150">
        <v>1815.9063501355299</v>
      </c>
      <c r="N474" s="150">
        <v>0.314538997110479</v>
      </c>
      <c r="O474" s="150">
        <v>0.13509092252952301</v>
      </c>
      <c r="P474" s="150">
        <v>1.5108701495247601E-3</v>
      </c>
      <c r="Q474" s="150">
        <v>9175.0015182787192</v>
      </c>
      <c r="R474" s="150">
        <v>98.138636363636394</v>
      </c>
      <c r="S474" s="150">
        <v>56815.562441814698</v>
      </c>
      <c r="T474" s="150">
        <v>14.775943123132899</v>
      </c>
      <c r="U474" s="150">
        <v>15.732145523262499</v>
      </c>
      <c r="V474" s="150">
        <v>12.812727272727299</v>
      </c>
      <c r="W474" s="150">
        <v>120.499818334043</v>
      </c>
      <c r="X474" s="150">
        <v>0.11563899935074901</v>
      </c>
      <c r="Y474" s="150">
        <v>0.17133044249467799</v>
      </c>
      <c r="Z474" s="150">
        <v>0.29196386611097003</v>
      </c>
      <c r="AA474" s="150">
        <v>169.25099427274401</v>
      </c>
      <c r="AB474" s="150">
        <v>5.9669042620957002</v>
      </c>
      <c r="AC474" s="150">
        <v>1.44690510400145</v>
      </c>
      <c r="AD474" s="150">
        <v>2.8704418178763</v>
      </c>
      <c r="AE474" s="150">
        <v>1.16920172798893</v>
      </c>
      <c r="AF474" s="150">
        <v>90.772727272727295</v>
      </c>
      <c r="AG474" s="150">
        <v>2.6950384514561498E-2</v>
      </c>
      <c r="AH474" s="150">
        <v>10.798636363636399</v>
      </c>
      <c r="AI474" s="150">
        <v>3.3993369620097398</v>
      </c>
      <c r="AJ474" s="150">
        <v>5034.6318181817196</v>
      </c>
      <c r="AK474" s="150">
        <v>0.45757975965529901</v>
      </c>
      <c r="AL474" s="150">
        <v>16660943.519545499</v>
      </c>
      <c r="AM474" s="150">
        <v>1543.9313087272701</v>
      </c>
    </row>
    <row r="475" spans="1:39" ht="14.5" x14ac:dyDescent="0.35">
      <c r="A475" t="s">
        <v>655</v>
      </c>
      <c r="B475" s="150">
        <v>269845.5</v>
      </c>
      <c r="C475" s="150">
        <v>0.37665678064882402</v>
      </c>
      <c r="D475" s="150">
        <v>266118.05</v>
      </c>
      <c r="E475" s="150">
        <v>4.8410484129019597E-3</v>
      </c>
      <c r="F475" s="150">
        <v>0.74719703379678803</v>
      </c>
      <c r="G475" s="150">
        <v>43.894736842105303</v>
      </c>
      <c r="H475" s="150">
        <v>52.988500000000002</v>
      </c>
      <c r="I475" s="150">
        <v>0</v>
      </c>
      <c r="J475" s="150">
        <v>79.025999999999996</v>
      </c>
      <c r="K475" s="150">
        <v>10579.2454782901</v>
      </c>
      <c r="L475" s="150">
        <v>1866.8904705</v>
      </c>
      <c r="M475" s="150">
        <v>2191.48763707134</v>
      </c>
      <c r="N475" s="150">
        <v>0.32475736468225802</v>
      </c>
      <c r="O475" s="150">
        <v>0.12608230631064199</v>
      </c>
      <c r="P475" s="150">
        <v>1.2853877278388499E-2</v>
      </c>
      <c r="Q475" s="150">
        <v>9012.2765168294209</v>
      </c>
      <c r="R475" s="150">
        <v>113.94199999999999</v>
      </c>
      <c r="S475" s="150">
        <v>60856.125533166</v>
      </c>
      <c r="T475" s="150">
        <v>14.5341489529761</v>
      </c>
      <c r="U475" s="150">
        <v>16.384568205753801</v>
      </c>
      <c r="V475" s="150">
        <v>12.7925</v>
      </c>
      <c r="W475" s="150">
        <v>145.936327574751</v>
      </c>
      <c r="X475" s="150">
        <v>0.115472901732874</v>
      </c>
      <c r="Y475" s="150">
        <v>0.16039094231086501</v>
      </c>
      <c r="Z475" s="150">
        <v>0.28129622664947002</v>
      </c>
      <c r="AA475" s="150">
        <v>152.793618322773</v>
      </c>
      <c r="AB475" s="150">
        <v>6.4850396276655902</v>
      </c>
      <c r="AC475" s="150">
        <v>1.48274851844328</v>
      </c>
      <c r="AD475" s="150">
        <v>3.5136834508943902</v>
      </c>
      <c r="AE475" s="150">
        <v>1.08631421911851</v>
      </c>
      <c r="AF475" s="150">
        <v>38.299999999999997</v>
      </c>
      <c r="AG475" s="150">
        <v>3.9846738869105003E-2</v>
      </c>
      <c r="AH475" s="150">
        <v>28.396000000000001</v>
      </c>
      <c r="AI475" s="150">
        <v>3.7127886867362099</v>
      </c>
      <c r="AJ475" s="150">
        <v>-1393.2259999999101</v>
      </c>
      <c r="AK475" s="150">
        <v>0.428059094559744</v>
      </c>
      <c r="AL475" s="150">
        <v>19750292.568500001</v>
      </c>
      <c r="AM475" s="150">
        <v>1866.8904705</v>
      </c>
    </row>
    <row r="476" spans="1:39" ht="14.5" x14ac:dyDescent="0.35">
      <c r="A476" t="s">
        <v>656</v>
      </c>
      <c r="B476" s="150">
        <v>98806.5</v>
      </c>
      <c r="C476" s="150">
        <v>0.30522208594268502</v>
      </c>
      <c r="D476" s="150">
        <v>216635.2</v>
      </c>
      <c r="E476" s="150">
        <v>1.16061152986128E-2</v>
      </c>
      <c r="F476" s="150">
        <v>0.71994411007879</v>
      </c>
      <c r="G476" s="150">
        <v>53.952380952380899</v>
      </c>
      <c r="H476" s="150">
        <v>33.301904761904801</v>
      </c>
      <c r="I476" s="150">
        <v>0</v>
      </c>
      <c r="J476" s="150">
        <v>74.933333333333394</v>
      </c>
      <c r="K476" s="150">
        <v>11006.9123897389</v>
      </c>
      <c r="L476" s="150">
        <v>1520.50010638095</v>
      </c>
      <c r="M476" s="150">
        <v>1800.9493315398199</v>
      </c>
      <c r="N476" s="150">
        <v>0.35481932958561901</v>
      </c>
      <c r="O476" s="150">
        <v>0.13441535775249699</v>
      </c>
      <c r="P476" s="150">
        <v>2.4797118573252402E-3</v>
      </c>
      <c r="Q476" s="150">
        <v>9292.88301809935</v>
      </c>
      <c r="R476" s="150">
        <v>99.317142857142898</v>
      </c>
      <c r="S476" s="150">
        <v>56597.091831842197</v>
      </c>
      <c r="T476" s="150">
        <v>14.951622028518599</v>
      </c>
      <c r="U476" s="150">
        <v>15.309543374279601</v>
      </c>
      <c r="V476" s="150">
        <v>12.625714285714301</v>
      </c>
      <c r="W476" s="150">
        <v>120.42883847778501</v>
      </c>
      <c r="X476" s="150">
        <v>0.10811147033566899</v>
      </c>
      <c r="Y476" s="150">
        <v>0.17447353006848701</v>
      </c>
      <c r="Z476" s="150">
        <v>0.30418105296293302</v>
      </c>
      <c r="AA476" s="150">
        <v>178.95258765819301</v>
      </c>
      <c r="AB476" s="150">
        <v>6.0923053892110799</v>
      </c>
      <c r="AC476" s="150">
        <v>1.5193577598080199</v>
      </c>
      <c r="AD476" s="150">
        <v>2.8607239108680602</v>
      </c>
      <c r="AE476" s="150">
        <v>1.1815570460003599</v>
      </c>
      <c r="AF476" s="150">
        <v>93.904761904761898</v>
      </c>
      <c r="AG476" s="150">
        <v>2.9487027544205398E-2</v>
      </c>
      <c r="AH476" s="150">
        <v>11.133333333333301</v>
      </c>
      <c r="AI476" s="150">
        <v>3.3557837077493602</v>
      </c>
      <c r="AJ476" s="150">
        <v>-42437.753809523798</v>
      </c>
      <c r="AK476" s="150">
        <v>0.479388534339039</v>
      </c>
      <c r="AL476" s="150">
        <v>16736011.459523801</v>
      </c>
      <c r="AM476" s="150">
        <v>1520.50010638095</v>
      </c>
    </row>
    <row r="477" spans="1:39" ht="14.5" x14ac:dyDescent="0.35">
      <c r="A477" t="s">
        <v>657</v>
      </c>
      <c r="B477" s="150">
        <v>128875.714285714</v>
      </c>
      <c r="C477" s="150">
        <v>0.38918784645736698</v>
      </c>
      <c r="D477" s="150">
        <v>170446.285714286</v>
      </c>
      <c r="E477" s="150">
        <v>6.5132231628046002E-4</v>
      </c>
      <c r="F477" s="150">
        <v>0.71303827155328103</v>
      </c>
      <c r="G477" s="150">
        <v>42.25</v>
      </c>
      <c r="H477" s="150">
        <v>36.646190476190498</v>
      </c>
      <c r="I477" s="150">
        <v>0</v>
      </c>
      <c r="J477" s="150">
        <v>43.058571428571398</v>
      </c>
      <c r="K477" s="150">
        <v>10656.241798862</v>
      </c>
      <c r="L477" s="150">
        <v>1350.10499195238</v>
      </c>
      <c r="M477" s="150">
        <v>1571.6040427808</v>
      </c>
      <c r="N477" s="150">
        <v>0.27415997578788098</v>
      </c>
      <c r="O477" s="150">
        <v>0.12346745714719499</v>
      </c>
      <c r="P477" s="150">
        <v>5.7989463599046999E-3</v>
      </c>
      <c r="Q477" s="150">
        <v>9154.3702207833194</v>
      </c>
      <c r="R477" s="150">
        <v>86.514761904761897</v>
      </c>
      <c r="S477" s="150">
        <v>58163.703353680401</v>
      </c>
      <c r="T477" s="150">
        <v>14.719756055944201</v>
      </c>
      <c r="U477" s="150">
        <v>15.6054869969892</v>
      </c>
      <c r="V477" s="150">
        <v>10.2433333333333</v>
      </c>
      <c r="W477" s="150">
        <v>131.803285904886</v>
      </c>
      <c r="X477" s="150">
        <v>0.118679059908799</v>
      </c>
      <c r="Y477" s="150">
        <v>0.155717749598033</v>
      </c>
      <c r="Z477" s="150">
        <v>0.27976692395790198</v>
      </c>
      <c r="AA477" s="150">
        <v>161.02934594377999</v>
      </c>
      <c r="AB477" s="150">
        <v>6.5625056285821399</v>
      </c>
      <c r="AC477" s="150">
        <v>1.2508054539914999</v>
      </c>
      <c r="AD477" s="150">
        <v>2.9195749262353998</v>
      </c>
      <c r="AE477" s="150">
        <v>1.0686575281822399</v>
      </c>
      <c r="AF477" s="150">
        <v>44.571428571428598</v>
      </c>
      <c r="AG477" s="150">
        <v>4.2227631376303199E-2</v>
      </c>
      <c r="AH477" s="150">
        <v>15.832857142857099</v>
      </c>
      <c r="AI477" s="150">
        <v>3.8598692838248501</v>
      </c>
      <c r="AJ477" s="150">
        <v>-7341.2509523809404</v>
      </c>
      <c r="AK477" s="150">
        <v>0.41802000795120797</v>
      </c>
      <c r="AL477" s="150">
        <v>14387045.248095199</v>
      </c>
      <c r="AM477" s="150">
        <v>1350.10499195238</v>
      </c>
    </row>
    <row r="478" spans="1:39" ht="14.5" x14ac:dyDescent="0.35">
      <c r="A478" t="s">
        <v>658</v>
      </c>
      <c r="B478" s="150">
        <v>-108243.055555556</v>
      </c>
      <c r="C478" s="150">
        <v>0.255659534281937</v>
      </c>
      <c r="D478" s="150">
        <v>14995.833333333299</v>
      </c>
      <c r="E478" s="150">
        <v>1.08269170203896E-2</v>
      </c>
      <c r="F478" s="150">
        <v>0.71069886686596095</v>
      </c>
      <c r="G478" s="150">
        <v>61.4</v>
      </c>
      <c r="H478" s="150">
        <v>35.457000000000001</v>
      </c>
      <c r="I478" s="150">
        <v>0</v>
      </c>
      <c r="J478" s="150">
        <v>18.152999999999999</v>
      </c>
      <c r="K478" s="150">
        <v>11248.589077206299</v>
      </c>
      <c r="L478" s="150">
        <v>1412.4814334</v>
      </c>
      <c r="M478" s="150">
        <v>1700.3507458461499</v>
      </c>
      <c r="N478" s="150">
        <v>0.39098409581969101</v>
      </c>
      <c r="O478" s="150">
        <v>0.14804247511180099</v>
      </c>
      <c r="P478" s="150">
        <v>2.7153448245813899E-3</v>
      </c>
      <c r="Q478" s="150">
        <v>9344.2034017477799</v>
      </c>
      <c r="R478" s="150">
        <v>94.224999999999994</v>
      </c>
      <c r="S478" s="150">
        <v>56146.260849031598</v>
      </c>
      <c r="T478" s="150">
        <v>14.543380206951401</v>
      </c>
      <c r="U478" s="150">
        <v>14.9905166717962</v>
      </c>
      <c r="V478" s="150">
        <v>12.303000000000001</v>
      </c>
      <c r="W478" s="150">
        <v>114.807886970658</v>
      </c>
      <c r="X478" s="150">
        <v>0.111360800825059</v>
      </c>
      <c r="Y478" s="150">
        <v>0.180019490290553</v>
      </c>
      <c r="Z478" s="150">
        <v>0.29630810207103098</v>
      </c>
      <c r="AA478" s="150">
        <v>173.74522184639699</v>
      </c>
      <c r="AB478" s="150">
        <v>7.1478377678507004</v>
      </c>
      <c r="AC478" s="150">
        <v>1.50002034334928</v>
      </c>
      <c r="AD478" s="150">
        <v>3.03992271768402</v>
      </c>
      <c r="AE478" s="150">
        <v>1.3294248594959599</v>
      </c>
      <c r="AF478" s="150">
        <v>105</v>
      </c>
      <c r="AG478" s="150">
        <v>2.8733836674243701E-2</v>
      </c>
      <c r="AH478" s="150">
        <v>8.0790000000000006</v>
      </c>
      <c r="AI478" s="150">
        <v>3.2532585034284098</v>
      </c>
      <c r="AJ478" s="150">
        <v>-14795.637000000001</v>
      </c>
      <c r="AK478" s="150">
        <v>0.47129469050619499</v>
      </c>
      <c r="AL478" s="150">
        <v>15888423.2235</v>
      </c>
      <c r="AM478" s="150">
        <v>1412.4814334</v>
      </c>
    </row>
    <row r="479" spans="1:39" ht="14.5" x14ac:dyDescent="0.35">
      <c r="A479" t="s">
        <v>659</v>
      </c>
      <c r="B479" s="150">
        <v>797688.3</v>
      </c>
      <c r="C479" s="150">
        <v>0.40430700142882597</v>
      </c>
      <c r="D479" s="150">
        <v>775040.5</v>
      </c>
      <c r="E479" s="150">
        <v>5.2393035255121597E-3</v>
      </c>
      <c r="F479" s="150">
        <v>0.74255031508362102</v>
      </c>
      <c r="G479" s="150">
        <v>55.117647058823501</v>
      </c>
      <c r="H479" s="150">
        <v>62.008000000000003</v>
      </c>
      <c r="I479" s="150">
        <v>0</v>
      </c>
      <c r="J479" s="150">
        <v>36.258499999999998</v>
      </c>
      <c r="K479" s="150">
        <v>11687.0445445854</v>
      </c>
      <c r="L479" s="150">
        <v>2275.4861146500002</v>
      </c>
      <c r="M479" s="150">
        <v>2728.8351519709099</v>
      </c>
      <c r="N479" s="150">
        <v>0.36657416434215501</v>
      </c>
      <c r="O479" s="150">
        <v>0.13164158476795401</v>
      </c>
      <c r="P479" s="150">
        <v>1.76711256953484E-2</v>
      </c>
      <c r="Q479" s="150">
        <v>9745.4430559107295</v>
      </c>
      <c r="R479" s="150">
        <v>145.80699999999999</v>
      </c>
      <c r="S479" s="150">
        <v>64393.632805695197</v>
      </c>
      <c r="T479" s="150">
        <v>14.8062164367966</v>
      </c>
      <c r="U479" s="150">
        <v>15.606151382649699</v>
      </c>
      <c r="V479" s="150">
        <v>17.641500000000001</v>
      </c>
      <c r="W479" s="150">
        <v>128.98484338916799</v>
      </c>
      <c r="X479" s="150">
        <v>0.12029379320941</v>
      </c>
      <c r="Y479" s="150">
        <v>0.15396228023547601</v>
      </c>
      <c r="Z479" s="150">
        <v>0.27946177842062703</v>
      </c>
      <c r="AA479" s="150">
        <v>170.344019022775</v>
      </c>
      <c r="AB479" s="150">
        <v>6.2980632970125399</v>
      </c>
      <c r="AC479" s="150">
        <v>1.3522885271988001</v>
      </c>
      <c r="AD479" s="150">
        <v>3.25371131233288</v>
      </c>
      <c r="AE479" s="150">
        <v>1.0445459321694199</v>
      </c>
      <c r="AF479" s="150">
        <v>30.2</v>
      </c>
      <c r="AG479" s="150">
        <v>5.9025808832788101E-2</v>
      </c>
      <c r="AH479" s="150">
        <v>48.085000000000001</v>
      </c>
      <c r="AI479" s="150">
        <v>3.8740791277997602</v>
      </c>
      <c r="AJ479" s="150">
        <v>-43087.639000000097</v>
      </c>
      <c r="AK479" s="150">
        <v>0.45014984518144402</v>
      </c>
      <c r="AL479" s="150">
        <v>26593707.5825</v>
      </c>
      <c r="AM479" s="150">
        <v>2275.4861146500002</v>
      </c>
    </row>
    <row r="480" spans="1:39" ht="14.5" x14ac:dyDescent="0.35">
      <c r="A480" t="s">
        <v>660</v>
      </c>
      <c r="B480" s="150">
        <v>-89824.5</v>
      </c>
      <c r="C480" s="150">
        <v>0.38855468102082402</v>
      </c>
      <c r="D480" s="150">
        <v>7896.1</v>
      </c>
      <c r="E480" s="150">
        <v>4.2013554386820702E-3</v>
      </c>
      <c r="F480" s="150">
        <v>0.70183579775979299</v>
      </c>
      <c r="G480" s="150">
        <v>43.315789473684198</v>
      </c>
      <c r="H480" s="150">
        <v>25.848500000000001</v>
      </c>
      <c r="I480" s="150">
        <v>0</v>
      </c>
      <c r="J480" s="150">
        <v>41.845500000000001</v>
      </c>
      <c r="K480" s="150">
        <v>11609.9340924755</v>
      </c>
      <c r="L480" s="150">
        <v>1068.4747304499999</v>
      </c>
      <c r="M480" s="150">
        <v>1270.9232902630099</v>
      </c>
      <c r="N480" s="150">
        <v>0.36997629095403201</v>
      </c>
      <c r="O480" s="150">
        <v>0.13969682089452501</v>
      </c>
      <c r="P480" s="150">
        <v>7.4295542737418802E-4</v>
      </c>
      <c r="Q480" s="150">
        <v>9760.5585600944596</v>
      </c>
      <c r="R480" s="150">
        <v>71.385499999999993</v>
      </c>
      <c r="S480" s="150">
        <v>55350.833110365602</v>
      </c>
      <c r="T480" s="150">
        <v>14.6437301692921</v>
      </c>
      <c r="U480" s="150">
        <v>14.967671732354599</v>
      </c>
      <c r="V480" s="150">
        <v>10.023999999999999</v>
      </c>
      <c r="W480" s="150">
        <v>106.591653077614</v>
      </c>
      <c r="X480" s="150">
        <v>0.11045517322786801</v>
      </c>
      <c r="Y480" s="150">
        <v>0.19001287358466801</v>
      </c>
      <c r="Z480" s="150">
        <v>0.30595097915923702</v>
      </c>
      <c r="AA480" s="150">
        <v>173.38585061527499</v>
      </c>
      <c r="AB480" s="150">
        <v>7.6525976312005302</v>
      </c>
      <c r="AC480" s="150">
        <v>1.5697019109524899</v>
      </c>
      <c r="AD480" s="150">
        <v>3.1505250342224702</v>
      </c>
      <c r="AE480" s="150">
        <v>1.3504973670915701</v>
      </c>
      <c r="AF480" s="150">
        <v>83</v>
      </c>
      <c r="AG480" s="150">
        <v>2.0137530438282199E-2</v>
      </c>
      <c r="AH480" s="150">
        <v>7.3034999999999997</v>
      </c>
      <c r="AI480" s="150">
        <v>3.5259381648349302</v>
      </c>
      <c r="AJ480" s="150">
        <v>-16042.5175</v>
      </c>
      <c r="AK480" s="150">
        <v>0.45207225216673602</v>
      </c>
      <c r="AL480" s="150">
        <v>12404921.199999999</v>
      </c>
      <c r="AM480" s="150">
        <v>1068.4747304499999</v>
      </c>
    </row>
    <row r="481" spans="1:39" ht="14.5" x14ac:dyDescent="0.35">
      <c r="A481" t="s">
        <v>661</v>
      </c>
      <c r="B481" s="150">
        <v>564619.75</v>
      </c>
      <c r="C481" s="150">
        <v>0.45922762731613798</v>
      </c>
      <c r="D481" s="150">
        <v>513845.45</v>
      </c>
      <c r="E481" s="150">
        <v>5.8344430729770002E-3</v>
      </c>
      <c r="F481" s="150">
        <v>0.67253781629024301</v>
      </c>
      <c r="G481" s="150">
        <v>40.3888888888889</v>
      </c>
      <c r="H481" s="150">
        <v>24.981999999999999</v>
      </c>
      <c r="I481" s="150">
        <v>0</v>
      </c>
      <c r="J481" s="150">
        <v>23.87</v>
      </c>
      <c r="K481" s="150">
        <v>11319.296603659701</v>
      </c>
      <c r="L481" s="150">
        <v>966.86534889999996</v>
      </c>
      <c r="M481" s="150">
        <v>1183.3530758899301</v>
      </c>
      <c r="N481" s="150">
        <v>0.44941996772804199</v>
      </c>
      <c r="O481" s="150">
        <v>0.16347474080007299</v>
      </c>
      <c r="P481" s="150">
        <v>2.96124093521126E-3</v>
      </c>
      <c r="Q481" s="150">
        <v>9248.49555300262</v>
      </c>
      <c r="R481" s="150">
        <v>67.085999999999999</v>
      </c>
      <c r="S481" s="150">
        <v>54912.8631830784</v>
      </c>
      <c r="T481" s="150">
        <v>14.1221715410071</v>
      </c>
      <c r="U481" s="150">
        <v>14.412326698566</v>
      </c>
      <c r="V481" s="150">
        <v>10.776999999999999</v>
      </c>
      <c r="W481" s="150">
        <v>89.715630407348996</v>
      </c>
      <c r="X481" s="150">
        <v>0.115093237210642</v>
      </c>
      <c r="Y481" s="150">
        <v>0.17275752969394401</v>
      </c>
      <c r="Z481" s="150">
        <v>0.29370559543363001</v>
      </c>
      <c r="AA481" s="150">
        <v>188.94399329527999</v>
      </c>
      <c r="AB481" s="150">
        <v>6.0603655559289997</v>
      </c>
      <c r="AC481" s="150">
        <v>1.4115240684156301</v>
      </c>
      <c r="AD481" s="150">
        <v>2.6994993059030001</v>
      </c>
      <c r="AE481" s="150">
        <v>1.5392632012474201</v>
      </c>
      <c r="AF481" s="150">
        <v>100.85</v>
      </c>
      <c r="AG481" s="150">
        <v>1.8762099372179802E-2</v>
      </c>
      <c r="AH481" s="150">
        <v>5.7329999999999997</v>
      </c>
      <c r="AI481" s="150">
        <v>3.2797508412959901</v>
      </c>
      <c r="AJ481" s="150">
        <v>-22340.9895</v>
      </c>
      <c r="AK481" s="150">
        <v>0.49870295968273598</v>
      </c>
      <c r="AL481" s="150">
        <v>10944235.66</v>
      </c>
      <c r="AM481" s="150">
        <v>966.86534889999996</v>
      </c>
    </row>
    <row r="482" spans="1:39" ht="14.5" x14ac:dyDescent="0.35">
      <c r="A482" t="s">
        <v>662</v>
      </c>
      <c r="B482" s="150">
        <v>547421.94736842101</v>
      </c>
      <c r="C482" s="150">
        <v>0.29448799008653298</v>
      </c>
      <c r="D482" s="150">
        <v>650454.15789473697</v>
      </c>
      <c r="E482" s="150">
        <v>9.0249720897665892E-3</v>
      </c>
      <c r="F482" s="150">
        <v>0.68960702147360298</v>
      </c>
      <c r="G482" s="150">
        <v>42.45</v>
      </c>
      <c r="H482" s="150">
        <v>27.8675</v>
      </c>
      <c r="I482" s="150">
        <v>0</v>
      </c>
      <c r="J482" s="150">
        <v>38.277500000000003</v>
      </c>
      <c r="K482" s="150">
        <v>11703.904490434999</v>
      </c>
      <c r="L482" s="150">
        <v>1355.0680167</v>
      </c>
      <c r="M482" s="150">
        <v>1632.1838783891101</v>
      </c>
      <c r="N482" s="150">
        <v>0.41704066263495299</v>
      </c>
      <c r="O482" s="150">
        <v>0.14802314675574499</v>
      </c>
      <c r="P482" s="150">
        <v>7.8012165217684198E-4</v>
      </c>
      <c r="Q482" s="150">
        <v>9716.7891776707802</v>
      </c>
      <c r="R482" s="150">
        <v>94.741</v>
      </c>
      <c r="S482" s="150">
        <v>54011.467226438399</v>
      </c>
      <c r="T482" s="150">
        <v>14.8288491782861</v>
      </c>
      <c r="U482" s="150">
        <v>14.3028679948491</v>
      </c>
      <c r="V482" s="150">
        <v>12.000500000000001</v>
      </c>
      <c r="W482" s="150">
        <v>112.917629823757</v>
      </c>
      <c r="X482" s="150">
        <v>0.105705144161523</v>
      </c>
      <c r="Y482" s="150">
        <v>0.19110279653843801</v>
      </c>
      <c r="Z482" s="150">
        <v>0.32026260243608601</v>
      </c>
      <c r="AA482" s="150">
        <v>182.65138498563999</v>
      </c>
      <c r="AB482" s="150">
        <v>6.8346532060658998</v>
      </c>
      <c r="AC482" s="150">
        <v>1.5035119869271401</v>
      </c>
      <c r="AD482" s="150">
        <v>3.01592227310109</v>
      </c>
      <c r="AE482" s="150">
        <v>1.2325262333003</v>
      </c>
      <c r="AF482" s="150">
        <v>126.75</v>
      </c>
      <c r="AG482" s="150">
        <v>1.46234135972031E-2</v>
      </c>
      <c r="AH482" s="150">
        <v>7.6675000000000004</v>
      </c>
      <c r="AI482" s="150">
        <v>3.19250167409561</v>
      </c>
      <c r="AJ482" s="150">
        <v>-43878.930000000102</v>
      </c>
      <c r="AK482" s="150">
        <v>0.46260982478531998</v>
      </c>
      <c r="AL482" s="150">
        <v>15859586.645500001</v>
      </c>
      <c r="AM482" s="150">
        <v>1355.0680167</v>
      </c>
    </row>
    <row r="483" spans="1:39" ht="14.5" x14ac:dyDescent="0.35">
      <c r="A483" t="s">
        <v>663</v>
      </c>
      <c r="B483" s="150">
        <v>84558.05</v>
      </c>
      <c r="C483" s="150">
        <v>0.41175942783253999</v>
      </c>
      <c r="D483" s="150">
        <v>161728.85</v>
      </c>
      <c r="E483" s="150">
        <v>2.6991880205432298E-3</v>
      </c>
      <c r="F483" s="150">
        <v>0.66570332298602597</v>
      </c>
      <c r="G483" s="150">
        <v>31.8888888888889</v>
      </c>
      <c r="H483" s="150">
        <v>21.268000000000001</v>
      </c>
      <c r="I483" s="150">
        <v>0</v>
      </c>
      <c r="J483" s="150">
        <v>36.743000000000002</v>
      </c>
      <c r="K483" s="150">
        <v>11610.7543102121</v>
      </c>
      <c r="L483" s="150">
        <v>901.71683619999999</v>
      </c>
      <c r="M483" s="150">
        <v>1080.7304926870499</v>
      </c>
      <c r="N483" s="150">
        <v>0.40832047325590398</v>
      </c>
      <c r="O483" s="150">
        <v>0.142400570716992</v>
      </c>
      <c r="P483" s="150">
        <v>2.6171370049439503E-4</v>
      </c>
      <c r="Q483" s="150">
        <v>9687.5333058005508</v>
      </c>
      <c r="R483" s="150">
        <v>61.703000000000003</v>
      </c>
      <c r="S483" s="150">
        <v>53486.571803639999</v>
      </c>
      <c r="T483" s="150">
        <v>14.433658006904</v>
      </c>
      <c r="U483" s="150">
        <v>14.613824873993201</v>
      </c>
      <c r="V483" s="150">
        <v>8.0845000000000002</v>
      </c>
      <c r="W483" s="150">
        <v>111.53650024120201</v>
      </c>
      <c r="X483" s="150">
        <v>0.113229892265355</v>
      </c>
      <c r="Y483" s="150">
        <v>0.18707296103686399</v>
      </c>
      <c r="Z483" s="150">
        <v>0.30618790961439801</v>
      </c>
      <c r="AA483" s="150">
        <v>188.12679678343599</v>
      </c>
      <c r="AB483" s="150">
        <v>6.7488675000928504</v>
      </c>
      <c r="AC483" s="150">
        <v>1.5588863521010401</v>
      </c>
      <c r="AD483" s="150">
        <v>3.0230265225000901</v>
      </c>
      <c r="AE483" s="150">
        <v>1.3027408192463199</v>
      </c>
      <c r="AF483" s="150">
        <v>83.85</v>
      </c>
      <c r="AG483" s="150">
        <v>2.1261573503136798E-2</v>
      </c>
      <c r="AH483" s="150">
        <v>6.4119999999999999</v>
      </c>
      <c r="AI483" s="150">
        <v>3.3455321723259099</v>
      </c>
      <c r="AJ483" s="150">
        <v>-8770.3560000000307</v>
      </c>
      <c r="AK483" s="150">
        <v>0.49199080141217499</v>
      </c>
      <c r="AL483" s="150">
        <v>10469612.6425</v>
      </c>
      <c r="AM483" s="150">
        <v>901.71683619999999</v>
      </c>
    </row>
    <row r="484" spans="1:39" ht="14.5" x14ac:dyDescent="0.35">
      <c r="A484" t="s">
        <v>664</v>
      </c>
      <c r="B484" s="150">
        <v>178265.05</v>
      </c>
      <c r="C484" s="150">
        <v>0.583236083714058</v>
      </c>
      <c r="D484" s="150">
        <v>167203.6</v>
      </c>
      <c r="E484" s="150">
        <v>3.2871294098738499E-3</v>
      </c>
      <c r="F484" s="150">
        <v>0.68938835034372303</v>
      </c>
      <c r="G484" s="150">
        <v>26.4</v>
      </c>
      <c r="H484" s="150">
        <v>11.647</v>
      </c>
      <c r="I484" s="150">
        <v>0</v>
      </c>
      <c r="J484" s="150">
        <v>61.713500000000003</v>
      </c>
      <c r="K484" s="150">
        <v>11968.869196436501</v>
      </c>
      <c r="L484" s="150">
        <v>797.53396180000004</v>
      </c>
      <c r="M484" s="150">
        <v>934.21033378013999</v>
      </c>
      <c r="N484" s="150">
        <v>0.28897204544098698</v>
      </c>
      <c r="O484" s="150">
        <v>0.14304622713811099</v>
      </c>
      <c r="P484" s="150">
        <v>1.7678044039879501E-3</v>
      </c>
      <c r="Q484" s="150">
        <v>10217.8056946504</v>
      </c>
      <c r="R484" s="150">
        <v>57.865499999999997</v>
      </c>
      <c r="S484" s="150">
        <v>56638.242847638103</v>
      </c>
      <c r="T484" s="150">
        <v>16.027684889960302</v>
      </c>
      <c r="U484" s="150">
        <v>13.782546799042599</v>
      </c>
      <c r="V484" s="150">
        <v>8.1210000000000004</v>
      </c>
      <c r="W484" s="150">
        <v>98.206373820958007</v>
      </c>
      <c r="X484" s="150">
        <v>0.119831378990592</v>
      </c>
      <c r="Y484" s="150">
        <v>0.14942031939002701</v>
      </c>
      <c r="Z484" s="150">
        <v>0.27970688558493301</v>
      </c>
      <c r="AA484" s="150">
        <v>191.204020523255</v>
      </c>
      <c r="AB484" s="150">
        <v>6.4901040843534403</v>
      </c>
      <c r="AC484" s="150">
        <v>1.4029653318836399</v>
      </c>
      <c r="AD484" s="150">
        <v>2.46376408027453</v>
      </c>
      <c r="AE484" s="150">
        <v>1.1629738887572201</v>
      </c>
      <c r="AF484" s="150">
        <v>91.7</v>
      </c>
      <c r="AG484" s="150">
        <v>2.1687305628514501E-2</v>
      </c>
      <c r="AH484" s="150">
        <v>4.28</v>
      </c>
      <c r="AI484" s="150">
        <v>4.0408846566984504</v>
      </c>
      <c r="AJ484" s="150">
        <v>-30996.269</v>
      </c>
      <c r="AK484" s="150">
        <v>0.49372993220272998</v>
      </c>
      <c r="AL484" s="150">
        <v>9545579.6685000006</v>
      </c>
      <c r="AM484" s="150">
        <v>797.53396180000004</v>
      </c>
    </row>
    <row r="485" spans="1:39" ht="14.5" x14ac:dyDescent="0.35">
      <c r="A485" t="s">
        <v>666</v>
      </c>
      <c r="B485" s="150">
        <v>561941.30000000005</v>
      </c>
      <c r="C485" s="150">
        <v>0.64741335159702096</v>
      </c>
      <c r="D485" s="150">
        <v>510709.95</v>
      </c>
      <c r="E485" s="150">
        <v>1.4325877998192401E-3</v>
      </c>
      <c r="F485" s="150">
        <v>0.64743848063243203</v>
      </c>
      <c r="G485" s="150">
        <v>25.95</v>
      </c>
      <c r="H485" s="150">
        <v>12.6815</v>
      </c>
      <c r="I485" s="150">
        <v>0</v>
      </c>
      <c r="J485" s="150">
        <v>33.461500000000001</v>
      </c>
      <c r="K485" s="150">
        <v>12038.830134460701</v>
      </c>
      <c r="L485" s="150">
        <v>629.30999955000004</v>
      </c>
      <c r="M485" s="150">
        <v>732.491938332269</v>
      </c>
      <c r="N485" s="150">
        <v>0.34500944630667602</v>
      </c>
      <c r="O485" s="150">
        <v>0.138937056001846</v>
      </c>
      <c r="P485" s="150">
        <v>2.8700241554901599E-3</v>
      </c>
      <c r="Q485" s="150">
        <v>10342.9891716615</v>
      </c>
      <c r="R485" s="150">
        <v>46.887999999999998</v>
      </c>
      <c r="S485" s="150">
        <v>54601.207217198396</v>
      </c>
      <c r="T485" s="150">
        <v>14.900400955468401</v>
      </c>
      <c r="U485" s="150">
        <v>13.421557745052</v>
      </c>
      <c r="V485" s="150">
        <v>7.0415000000000001</v>
      </c>
      <c r="W485" s="150">
        <v>89.371582695448396</v>
      </c>
      <c r="X485" s="150">
        <v>0.11701344998263399</v>
      </c>
      <c r="Y485" s="150">
        <v>0.159580010323362</v>
      </c>
      <c r="Z485" s="150">
        <v>0.280806033740093</v>
      </c>
      <c r="AA485" s="150">
        <v>183.15814158748699</v>
      </c>
      <c r="AB485" s="150">
        <v>6.7755919471297199</v>
      </c>
      <c r="AC485" s="150">
        <v>1.42849237289422</v>
      </c>
      <c r="AD485" s="150">
        <v>2.95310900048367</v>
      </c>
      <c r="AE485" s="150">
        <v>1.28583519986795</v>
      </c>
      <c r="AF485" s="150">
        <v>77.8</v>
      </c>
      <c r="AG485" s="150">
        <v>1.5812831388072601E-2</v>
      </c>
      <c r="AH485" s="150">
        <v>4.7119999999999997</v>
      </c>
      <c r="AI485" s="150">
        <v>3.96601131715614</v>
      </c>
      <c r="AJ485" s="150">
        <v>-33396.303999999996</v>
      </c>
      <c r="AK485" s="150">
        <v>0.49658311872635802</v>
      </c>
      <c r="AL485" s="150">
        <v>7576156.1864999998</v>
      </c>
      <c r="AM485" s="150">
        <v>629.30999955000004</v>
      </c>
    </row>
    <row r="486" spans="1:39" ht="14.5" x14ac:dyDescent="0.35">
      <c r="A486" t="s">
        <v>667</v>
      </c>
      <c r="B486" s="150">
        <v>233364.5</v>
      </c>
      <c r="C486" s="150">
        <v>0.66262541028989297</v>
      </c>
      <c r="D486" s="150">
        <v>267587.5</v>
      </c>
      <c r="E486" s="150">
        <v>1.0908880426358401E-3</v>
      </c>
      <c r="F486" s="150">
        <v>0.70530099514181799</v>
      </c>
      <c r="G486" s="150">
        <v>15.5</v>
      </c>
      <c r="H486" s="150">
        <v>8.4717647058823502</v>
      </c>
      <c r="I486" s="150">
        <v>0</v>
      </c>
      <c r="J486" s="150">
        <v>51.6845</v>
      </c>
      <c r="K486" s="150">
        <v>11679.4211183322</v>
      </c>
      <c r="L486" s="150">
        <v>587.31659839999998</v>
      </c>
      <c r="M486" s="150">
        <v>671.92435243315595</v>
      </c>
      <c r="N486" s="150">
        <v>0.18079660942543499</v>
      </c>
      <c r="O486" s="150">
        <v>0.119199958405262</v>
      </c>
      <c r="P486" s="150">
        <v>1.3841750807225301E-3</v>
      </c>
      <c r="Q486" s="150">
        <v>10208.7651052689</v>
      </c>
      <c r="R486" s="150">
        <v>41.981999999999999</v>
      </c>
      <c r="S486" s="150">
        <v>54940.0126482778</v>
      </c>
      <c r="T486" s="150">
        <v>16.2593492449145</v>
      </c>
      <c r="U486" s="150">
        <v>13.989724129388801</v>
      </c>
      <c r="V486" s="150">
        <v>5.0674999999999999</v>
      </c>
      <c r="W486" s="150">
        <v>115.89868740009901</v>
      </c>
      <c r="X486" s="150">
        <v>0.116073967568618</v>
      </c>
      <c r="Y486" s="150">
        <v>0.16861097455660201</v>
      </c>
      <c r="Z486" s="150">
        <v>0.29011862653148601</v>
      </c>
      <c r="AA486" s="150">
        <v>221.077525058417</v>
      </c>
      <c r="AB486" s="150">
        <v>5.6051946473612304</v>
      </c>
      <c r="AC486" s="150">
        <v>1.2103038373413899</v>
      </c>
      <c r="AD486" s="150">
        <v>2.4989524962935898</v>
      </c>
      <c r="AE486" s="150">
        <v>1.15850810095778</v>
      </c>
      <c r="AF486" s="150">
        <v>50.45</v>
      </c>
      <c r="AG486" s="150">
        <v>1.8977935396743899E-2</v>
      </c>
      <c r="AH486" s="150">
        <v>5.2584999999999997</v>
      </c>
      <c r="AI486" s="150">
        <v>3.6854741584530299</v>
      </c>
      <c r="AJ486" s="150">
        <v>-4389.6710000000003</v>
      </c>
      <c r="AK486" s="150">
        <v>0.58715019547378</v>
      </c>
      <c r="AL486" s="150">
        <v>6859517.8825000003</v>
      </c>
      <c r="AM486" s="150">
        <v>587.31659839999998</v>
      </c>
    </row>
    <row r="487" spans="1:39" ht="14.5" x14ac:dyDescent="0.35">
      <c r="A487" t="s">
        <v>668</v>
      </c>
      <c r="B487" s="150">
        <v>311886.59999999998</v>
      </c>
      <c r="C487" s="150">
        <v>0.53543584684884105</v>
      </c>
      <c r="D487" s="150">
        <v>341482.6</v>
      </c>
      <c r="E487" s="150">
        <v>4.2122847552912899E-4</v>
      </c>
      <c r="F487" s="150">
        <v>0.71684602572428902</v>
      </c>
      <c r="G487" s="150">
        <v>21.2631578947368</v>
      </c>
      <c r="H487" s="150">
        <v>13.089411764705901</v>
      </c>
      <c r="I487" s="150">
        <v>0</v>
      </c>
      <c r="J487" s="150">
        <v>65.878500000000003</v>
      </c>
      <c r="K487" s="150">
        <v>11053.9336314965</v>
      </c>
      <c r="L487" s="150">
        <v>780.90154104999999</v>
      </c>
      <c r="M487" s="150">
        <v>880.79400361244598</v>
      </c>
      <c r="N487" s="150">
        <v>0.150914474367076</v>
      </c>
      <c r="O487" s="150">
        <v>0.110663088375781</v>
      </c>
      <c r="P487" s="150">
        <v>1.82802104357558E-3</v>
      </c>
      <c r="Q487" s="150">
        <v>9800.2867550153605</v>
      </c>
      <c r="R487" s="150">
        <v>50.683999999999997</v>
      </c>
      <c r="S487" s="150">
        <v>59215.412447715302</v>
      </c>
      <c r="T487" s="150">
        <v>16.3878146949728</v>
      </c>
      <c r="U487" s="150">
        <v>15.407259510891</v>
      </c>
      <c r="V487" s="150">
        <v>6.2554999999999996</v>
      </c>
      <c r="W487" s="150">
        <v>124.83439230277401</v>
      </c>
      <c r="X487" s="150">
        <v>0.114927236473713</v>
      </c>
      <c r="Y487" s="150">
        <v>0.168038925352858</v>
      </c>
      <c r="Z487" s="150">
        <v>0.28838008516234998</v>
      </c>
      <c r="AA487" s="150">
        <v>196.917718709117</v>
      </c>
      <c r="AB487" s="150">
        <v>5.88686291545317</v>
      </c>
      <c r="AC487" s="150">
        <v>1.20138596837488</v>
      </c>
      <c r="AD487" s="150">
        <v>2.6452009532210901</v>
      </c>
      <c r="AE487" s="150">
        <v>1.1899753123982899</v>
      </c>
      <c r="AF487" s="150">
        <v>58.1</v>
      </c>
      <c r="AG487" s="150">
        <v>1.6708761126449499E-2</v>
      </c>
      <c r="AH487" s="150">
        <v>6.2755000000000001</v>
      </c>
      <c r="AI487" s="150">
        <v>3.9012090085746198</v>
      </c>
      <c r="AJ487" s="150">
        <v>-6165.1334999999999</v>
      </c>
      <c r="AK487" s="150">
        <v>0.539127576812656</v>
      </c>
      <c r="AL487" s="150">
        <v>8632033.8074999992</v>
      </c>
      <c r="AM487" s="150">
        <v>780.90154104999999</v>
      </c>
    </row>
    <row r="488" spans="1:39" ht="14.5" x14ac:dyDescent="0.35">
      <c r="A488" t="s">
        <v>669</v>
      </c>
      <c r="B488" s="150">
        <v>366523.55</v>
      </c>
      <c r="C488" s="150">
        <v>0.52774713994279299</v>
      </c>
      <c r="D488" s="150">
        <v>369449.65</v>
      </c>
      <c r="E488" s="150">
        <v>2.7545911738550799E-3</v>
      </c>
      <c r="F488" s="150">
        <v>0.66834764911556799</v>
      </c>
      <c r="G488" s="150">
        <v>25.578947368421101</v>
      </c>
      <c r="H488" s="150">
        <v>17.695</v>
      </c>
      <c r="I488" s="150">
        <v>0.15</v>
      </c>
      <c r="J488" s="150">
        <v>0.73500000000004195</v>
      </c>
      <c r="K488" s="150">
        <v>12467.726957083099</v>
      </c>
      <c r="L488" s="150">
        <v>741.68352164999999</v>
      </c>
      <c r="M488" s="150">
        <v>879.835746470868</v>
      </c>
      <c r="N488" s="150">
        <v>0.394706980679217</v>
      </c>
      <c r="O488" s="150">
        <v>0.14166104333322599</v>
      </c>
      <c r="P488" s="150">
        <v>1.8008293578218301E-2</v>
      </c>
      <c r="Q488" s="150">
        <v>10510.038576622201</v>
      </c>
      <c r="R488" s="150">
        <v>53.993499999999997</v>
      </c>
      <c r="S488" s="150">
        <v>55696.627519979302</v>
      </c>
      <c r="T488" s="150">
        <v>15.8102364173465</v>
      </c>
      <c r="U488" s="150">
        <v>13.7365335021808</v>
      </c>
      <c r="V488" s="150">
        <v>8.2475000000000005</v>
      </c>
      <c r="W488" s="150">
        <v>89.928283922400695</v>
      </c>
      <c r="X488" s="150">
        <v>0.11454214644400799</v>
      </c>
      <c r="Y488" s="150">
        <v>0.174045874986164</v>
      </c>
      <c r="Z488" s="150">
        <v>0.29365919960818598</v>
      </c>
      <c r="AA488" s="150">
        <v>191.92168336614699</v>
      </c>
      <c r="AB488" s="150">
        <v>6.38406376332457</v>
      </c>
      <c r="AC488" s="150">
        <v>1.5694327203982701</v>
      </c>
      <c r="AD488" s="150">
        <v>2.5968635285431199</v>
      </c>
      <c r="AE488" s="150">
        <v>1.20818614517919</v>
      </c>
      <c r="AF488" s="150">
        <v>91.3</v>
      </c>
      <c r="AG488" s="150">
        <v>2.6062677767710901E-2</v>
      </c>
      <c r="AH488" s="150">
        <v>3.8359999999999999</v>
      </c>
      <c r="AI488" s="150">
        <v>3.7458133288320101</v>
      </c>
      <c r="AJ488" s="150">
        <v>-8630.0160000000596</v>
      </c>
      <c r="AK488" s="150">
        <v>0.57086268210802504</v>
      </c>
      <c r="AL488" s="150">
        <v>9247107.6364999991</v>
      </c>
      <c r="AM488" s="150">
        <v>741.68352164999999</v>
      </c>
    </row>
    <row r="489" spans="1:39" ht="14.5" x14ac:dyDescent="0.35">
      <c r="A489" t="s">
        <v>670</v>
      </c>
      <c r="B489" s="150">
        <v>310334.15000000002</v>
      </c>
      <c r="C489" s="150">
        <v>0.60984784112459101</v>
      </c>
      <c r="D489" s="150">
        <v>352001.8</v>
      </c>
      <c r="E489" s="150">
        <v>5.5015930869179699E-4</v>
      </c>
      <c r="F489" s="150">
        <v>0.71094403223453595</v>
      </c>
      <c r="G489" s="150">
        <v>14.421052631578901</v>
      </c>
      <c r="H489" s="150">
        <v>7.9216666666666704</v>
      </c>
      <c r="I489" s="150">
        <v>0</v>
      </c>
      <c r="J489" s="150">
        <v>51.493499999999997</v>
      </c>
      <c r="K489" s="150">
        <v>11225.759051544899</v>
      </c>
      <c r="L489" s="150">
        <v>666.73784824999996</v>
      </c>
      <c r="M489" s="150">
        <v>754.78481725571305</v>
      </c>
      <c r="N489" s="150">
        <v>0.149625259480685</v>
      </c>
      <c r="O489" s="150">
        <v>0.11244374846392299</v>
      </c>
      <c r="P489" s="150">
        <v>1.6692452707179901E-3</v>
      </c>
      <c r="Q489" s="150">
        <v>9916.2546250109499</v>
      </c>
      <c r="R489" s="150">
        <v>44.512</v>
      </c>
      <c r="S489" s="150">
        <v>57673.818857836101</v>
      </c>
      <c r="T489" s="150">
        <v>17.230185118619701</v>
      </c>
      <c r="U489" s="150">
        <v>14.978833758312399</v>
      </c>
      <c r="V489" s="150">
        <v>5.2530000000000001</v>
      </c>
      <c r="W489" s="150">
        <v>126.92515671997</v>
      </c>
      <c r="X489" s="150">
        <v>0.115944304541912</v>
      </c>
      <c r="Y489" s="150">
        <v>0.168588809319031</v>
      </c>
      <c r="Z489" s="150">
        <v>0.29064953056222798</v>
      </c>
      <c r="AA489" s="150">
        <v>212.65449437458099</v>
      </c>
      <c r="AB489" s="150">
        <v>5.3737127780975102</v>
      </c>
      <c r="AC489" s="150">
        <v>1.2196312404432601</v>
      </c>
      <c r="AD489" s="150">
        <v>2.52798301016752</v>
      </c>
      <c r="AE489" s="150">
        <v>1.18773449411266</v>
      </c>
      <c r="AF489" s="150">
        <v>53.9</v>
      </c>
      <c r="AG489" s="150">
        <v>1.6721441238663599E-2</v>
      </c>
      <c r="AH489" s="150">
        <v>5.5590000000000002</v>
      </c>
      <c r="AI489" s="150">
        <v>3.7806045701901101</v>
      </c>
      <c r="AJ489" s="150">
        <v>-3011.88400000002</v>
      </c>
      <c r="AK489" s="150">
        <v>0.57960561413201594</v>
      </c>
      <c r="AL489" s="150">
        <v>7484638.4349999996</v>
      </c>
      <c r="AM489" s="150">
        <v>666.73784824999996</v>
      </c>
    </row>
    <row r="490" spans="1:39" ht="14.5" x14ac:dyDescent="0.35">
      <c r="A490" t="s">
        <v>671</v>
      </c>
      <c r="B490" s="150">
        <v>422165.28571428597</v>
      </c>
      <c r="C490" s="150">
        <v>0.407865606982179</v>
      </c>
      <c r="D490" s="150">
        <v>477411.52380952402</v>
      </c>
      <c r="E490" s="150">
        <v>1.6217206591840499E-3</v>
      </c>
      <c r="F490" s="150">
        <v>0.70939929984931904</v>
      </c>
      <c r="G490" s="150">
        <v>39.684210526315802</v>
      </c>
      <c r="H490" s="150">
        <v>52.713333333333303</v>
      </c>
      <c r="I490" s="150">
        <v>0</v>
      </c>
      <c r="J490" s="150">
        <v>64.936190476190504</v>
      </c>
      <c r="K490" s="150">
        <v>10648.715462544</v>
      </c>
      <c r="L490" s="150">
        <v>1661.4993421904801</v>
      </c>
      <c r="M490" s="150">
        <v>1934.6841706145799</v>
      </c>
      <c r="N490" s="150">
        <v>0.29197989591763901</v>
      </c>
      <c r="O490" s="150">
        <v>0.120393548088115</v>
      </c>
      <c r="P490" s="150">
        <v>6.0403482923167898E-3</v>
      </c>
      <c r="Q490" s="150">
        <v>9145.0759792850895</v>
      </c>
      <c r="R490" s="150">
        <v>105.6</v>
      </c>
      <c r="S490" s="150">
        <v>59152.765156024499</v>
      </c>
      <c r="T490" s="150">
        <v>14.266323953823999</v>
      </c>
      <c r="U490" s="150">
        <v>15.7338952858947</v>
      </c>
      <c r="V490" s="150">
        <v>13.103809523809501</v>
      </c>
      <c r="W490" s="150">
        <v>126.795138403954</v>
      </c>
      <c r="X490" s="150">
        <v>0.119056771242208</v>
      </c>
      <c r="Y490" s="150">
        <v>0.15057614282430701</v>
      </c>
      <c r="Z490" s="150">
        <v>0.27632074942896101</v>
      </c>
      <c r="AA490" s="150">
        <v>153.05828394729801</v>
      </c>
      <c r="AB490" s="150">
        <v>6.3767963522045301</v>
      </c>
      <c r="AC490" s="150">
        <v>1.4523347160556901</v>
      </c>
      <c r="AD490" s="150">
        <v>3.1556158351264201</v>
      </c>
      <c r="AE490" s="150">
        <v>1.1687163483390599</v>
      </c>
      <c r="AF490" s="150">
        <v>60.142857142857103</v>
      </c>
      <c r="AG490" s="150">
        <v>3.1952034569045398E-2</v>
      </c>
      <c r="AH490" s="150">
        <v>16.0133333333333</v>
      </c>
      <c r="AI490" s="150">
        <v>3.8127115067075001</v>
      </c>
      <c r="AJ490" s="150">
        <v>2355.8238095237198</v>
      </c>
      <c r="AK490" s="150">
        <v>0.40693578854034401</v>
      </c>
      <c r="AL490" s="150">
        <v>17692833.736190502</v>
      </c>
      <c r="AM490" s="150">
        <v>1661.4993421904801</v>
      </c>
    </row>
    <row r="491" spans="1:39" ht="14.5" x14ac:dyDescent="0.35">
      <c r="A491" t="s">
        <v>672</v>
      </c>
      <c r="B491" s="150">
        <v>333503.59999999998</v>
      </c>
      <c r="C491" s="150">
        <v>0.64162393478914004</v>
      </c>
      <c r="D491" s="150">
        <v>324760.25</v>
      </c>
      <c r="E491" s="150">
        <v>7.6707617356542397E-4</v>
      </c>
      <c r="F491" s="150">
        <v>0.70150130099145303</v>
      </c>
      <c r="G491" s="150">
        <v>15.473684210526301</v>
      </c>
      <c r="H491" s="150">
        <v>9.1247058823529397</v>
      </c>
      <c r="I491" s="150">
        <v>0</v>
      </c>
      <c r="J491" s="150">
        <v>50.365499999999997</v>
      </c>
      <c r="K491" s="150">
        <v>11397.7514531876</v>
      </c>
      <c r="L491" s="150">
        <v>648.74498140000003</v>
      </c>
      <c r="M491" s="150">
        <v>737.27012812801604</v>
      </c>
      <c r="N491" s="150">
        <v>0.16916869092869699</v>
      </c>
      <c r="O491" s="150">
        <v>0.115801332733054</v>
      </c>
      <c r="P491" s="150">
        <v>1.48432593331503E-3</v>
      </c>
      <c r="Q491" s="150">
        <v>10029.206083900999</v>
      </c>
      <c r="R491" s="150">
        <v>43.96</v>
      </c>
      <c r="S491" s="150">
        <v>56845.7436419472</v>
      </c>
      <c r="T491" s="150">
        <v>16.8880800727934</v>
      </c>
      <c r="U491" s="150">
        <v>14.7576201410373</v>
      </c>
      <c r="V491" s="150">
        <v>5.3665000000000003</v>
      </c>
      <c r="W491" s="150">
        <v>120.887912307836</v>
      </c>
      <c r="X491" s="150">
        <v>0.11631988480863301</v>
      </c>
      <c r="Y491" s="150">
        <v>0.17230732983962499</v>
      </c>
      <c r="Z491" s="150">
        <v>0.29341656755127699</v>
      </c>
      <c r="AA491" s="150">
        <v>211.432078756116</v>
      </c>
      <c r="AB491" s="150">
        <v>5.6995919600774299</v>
      </c>
      <c r="AC491" s="150">
        <v>1.3077009342728301</v>
      </c>
      <c r="AD491" s="150">
        <v>2.4869271719200499</v>
      </c>
      <c r="AE491" s="150">
        <v>1.1968768799348799</v>
      </c>
      <c r="AF491" s="150">
        <v>57.2</v>
      </c>
      <c r="AG491" s="150">
        <v>1.9937773811458101E-2</v>
      </c>
      <c r="AH491" s="150">
        <v>5.3564999999999996</v>
      </c>
      <c r="AI491" s="150">
        <v>3.7836590134105399</v>
      </c>
      <c r="AJ491" s="150">
        <v>-4314.62050000002</v>
      </c>
      <c r="AK491" s="150">
        <v>0.56765500141306102</v>
      </c>
      <c r="AL491" s="150">
        <v>7394234.0544999996</v>
      </c>
      <c r="AM491" s="150">
        <v>648.74498140000003</v>
      </c>
    </row>
    <row r="492" spans="1:39" ht="14.5" x14ac:dyDescent="0.35">
      <c r="A492" t="s">
        <v>673</v>
      </c>
      <c r="B492" s="150">
        <v>199658.05</v>
      </c>
      <c r="C492" s="150">
        <v>0.61595619423233505</v>
      </c>
      <c r="D492" s="150">
        <v>218178</v>
      </c>
      <c r="E492" s="150">
        <v>1.4832552672958299E-3</v>
      </c>
      <c r="F492" s="150">
        <v>0.67676509550994302</v>
      </c>
      <c r="G492" s="150">
        <v>24.3</v>
      </c>
      <c r="H492" s="150">
        <v>10.224500000000001</v>
      </c>
      <c r="I492" s="150">
        <v>0</v>
      </c>
      <c r="J492" s="150">
        <v>66.808499999999995</v>
      </c>
      <c r="K492" s="150">
        <v>12176.914759483599</v>
      </c>
      <c r="L492" s="150">
        <v>669.64649725000004</v>
      </c>
      <c r="M492" s="150">
        <v>782.159729950817</v>
      </c>
      <c r="N492" s="150">
        <v>0.27004760398603</v>
      </c>
      <c r="O492" s="150">
        <v>0.13572334548637099</v>
      </c>
      <c r="P492" s="150">
        <v>1.1702571479403001E-3</v>
      </c>
      <c r="Q492" s="150">
        <v>10425.2724907133</v>
      </c>
      <c r="R492" s="150">
        <v>50.231499999999997</v>
      </c>
      <c r="S492" s="150">
        <v>55947.945980112097</v>
      </c>
      <c r="T492" s="150">
        <v>16.410021599992</v>
      </c>
      <c r="U492" s="150">
        <v>13.3312064590944</v>
      </c>
      <c r="V492" s="150">
        <v>6.7084999999999999</v>
      </c>
      <c r="W492" s="150">
        <v>99.820600320488893</v>
      </c>
      <c r="X492" s="150">
        <v>0.119449261967451</v>
      </c>
      <c r="Y492" s="150">
        <v>0.144095489084618</v>
      </c>
      <c r="Z492" s="150">
        <v>0.27660026028914703</v>
      </c>
      <c r="AA492" s="150">
        <v>212.18344392676499</v>
      </c>
      <c r="AB492" s="150">
        <v>6.1671790842147702</v>
      </c>
      <c r="AC492" s="150">
        <v>1.36589824327054</v>
      </c>
      <c r="AD492" s="150">
        <v>2.3225439710207598</v>
      </c>
      <c r="AE492" s="150">
        <v>1.15371590160675</v>
      </c>
      <c r="AF492" s="150">
        <v>70.2</v>
      </c>
      <c r="AG492" s="150">
        <v>2.0569039581309002E-2</v>
      </c>
      <c r="AH492" s="150">
        <v>4.9935</v>
      </c>
      <c r="AI492" s="150">
        <v>3.96115478985904</v>
      </c>
      <c r="AJ492" s="150">
        <v>-28149.893499999998</v>
      </c>
      <c r="AK492" s="150">
        <v>0.50839012533439598</v>
      </c>
      <c r="AL492" s="150">
        <v>8154228.3159999996</v>
      </c>
      <c r="AM492" s="150">
        <v>669.64649725000004</v>
      </c>
    </row>
    <row r="493" spans="1:39" ht="14.5" x14ac:dyDescent="0.35">
      <c r="A493" t="s">
        <v>674</v>
      </c>
      <c r="B493" s="150">
        <v>-30408.315789473701</v>
      </c>
      <c r="C493" s="150">
        <v>0.32230068432511899</v>
      </c>
      <c r="D493" s="150">
        <v>77370.421052631602</v>
      </c>
      <c r="E493" s="150">
        <v>9.4420656302258901E-3</v>
      </c>
      <c r="F493" s="150">
        <v>0.72970341167469299</v>
      </c>
      <c r="G493" s="150">
        <v>54.052631578947398</v>
      </c>
      <c r="H493" s="150">
        <v>32.392499999999998</v>
      </c>
      <c r="I493" s="150">
        <v>0</v>
      </c>
      <c r="J493" s="150">
        <v>58.138500000000001</v>
      </c>
      <c r="K493" s="150">
        <v>11190.412356114301</v>
      </c>
      <c r="L493" s="150">
        <v>1448.7590137499999</v>
      </c>
      <c r="M493" s="150">
        <v>1719.7110220611301</v>
      </c>
      <c r="N493" s="150">
        <v>0.35183531961648901</v>
      </c>
      <c r="O493" s="150">
        <v>0.13857591669461999</v>
      </c>
      <c r="P493" s="150">
        <v>1.3442700142095999E-3</v>
      </c>
      <c r="Q493" s="150">
        <v>9427.2878178504507</v>
      </c>
      <c r="R493" s="150">
        <v>93.77</v>
      </c>
      <c r="S493" s="150">
        <v>56930.332302442097</v>
      </c>
      <c r="T493" s="150">
        <v>15.029860296470099</v>
      </c>
      <c r="U493" s="150">
        <v>15.4501334515303</v>
      </c>
      <c r="V493" s="150">
        <v>12.2845</v>
      </c>
      <c r="W493" s="150">
        <v>117.933901562945</v>
      </c>
      <c r="X493" s="150">
        <v>0.114027280803792</v>
      </c>
      <c r="Y493" s="150">
        <v>0.17975837934802899</v>
      </c>
      <c r="Z493" s="150">
        <v>0.29938550449947399</v>
      </c>
      <c r="AA493" s="150">
        <v>182.78195164740899</v>
      </c>
      <c r="AB493" s="150">
        <v>6.3399159085673702</v>
      </c>
      <c r="AC493" s="150">
        <v>1.3645145936474501</v>
      </c>
      <c r="AD493" s="150">
        <v>2.81623082282568</v>
      </c>
      <c r="AE493" s="150">
        <v>1.34621531962605</v>
      </c>
      <c r="AF493" s="150">
        <v>114.25</v>
      </c>
      <c r="AG493" s="150">
        <v>2.2867238307900901E-2</v>
      </c>
      <c r="AH493" s="150">
        <v>7.5514999999999999</v>
      </c>
      <c r="AI493" s="150">
        <v>3.48526441044458</v>
      </c>
      <c r="AJ493" s="150">
        <v>-17927.5975</v>
      </c>
      <c r="AK493" s="150">
        <v>0.45220023513152502</v>
      </c>
      <c r="AL493" s="150">
        <v>16212210.7685</v>
      </c>
      <c r="AM493" s="150">
        <v>1448.7590137499999</v>
      </c>
    </row>
    <row r="494" spans="1:39" ht="14.5" x14ac:dyDescent="0.35">
      <c r="A494" t="s">
        <v>675</v>
      </c>
      <c r="B494" s="150">
        <v>167102.5</v>
      </c>
      <c r="C494" s="150">
        <v>0.37656090202658599</v>
      </c>
      <c r="D494" s="150">
        <v>223186.95</v>
      </c>
      <c r="E494" s="150">
        <v>3.2772464937452601E-3</v>
      </c>
      <c r="F494" s="150">
        <v>0.69197005556693902</v>
      </c>
      <c r="G494" s="150">
        <v>39.75</v>
      </c>
      <c r="H494" s="150">
        <v>22.777000000000001</v>
      </c>
      <c r="I494" s="150">
        <v>0</v>
      </c>
      <c r="J494" s="150">
        <v>54.715499999999999</v>
      </c>
      <c r="K494" s="150">
        <v>11417.8255078656</v>
      </c>
      <c r="L494" s="150">
        <v>1006.4563644</v>
      </c>
      <c r="M494" s="150">
        <v>1201.2301548104001</v>
      </c>
      <c r="N494" s="150">
        <v>0.37956383437223201</v>
      </c>
      <c r="O494" s="150">
        <v>0.14730059383983399</v>
      </c>
      <c r="P494" s="150">
        <v>1.18248166745857E-3</v>
      </c>
      <c r="Q494" s="150">
        <v>9566.4790831144001</v>
      </c>
      <c r="R494" s="150">
        <v>68.343500000000006</v>
      </c>
      <c r="S494" s="150">
        <v>54728.768068653197</v>
      </c>
      <c r="T494" s="150">
        <v>14.798773840965101</v>
      </c>
      <c r="U494" s="150">
        <v>14.726438716191</v>
      </c>
      <c r="V494" s="150">
        <v>9.4094999999999995</v>
      </c>
      <c r="W494" s="150">
        <v>106.961726382911</v>
      </c>
      <c r="X494" s="150">
        <v>0.110334760401178</v>
      </c>
      <c r="Y494" s="150">
        <v>0.18953984171374799</v>
      </c>
      <c r="Z494" s="150">
        <v>0.30559469345483797</v>
      </c>
      <c r="AA494" s="150">
        <v>180.76511454966001</v>
      </c>
      <c r="AB494" s="150">
        <v>6.8040437289275904</v>
      </c>
      <c r="AC494" s="150">
        <v>1.4903489871501601</v>
      </c>
      <c r="AD494" s="150">
        <v>2.8017364848003798</v>
      </c>
      <c r="AE494" s="150">
        <v>1.5339162357840599</v>
      </c>
      <c r="AF494" s="150">
        <v>102.55</v>
      </c>
      <c r="AG494" s="150">
        <v>2.0111338452458299E-2</v>
      </c>
      <c r="AH494" s="150">
        <v>5.7160000000000002</v>
      </c>
      <c r="AI494" s="150">
        <v>3.5852839445940901</v>
      </c>
      <c r="AJ494" s="150">
        <v>-23721.994999999901</v>
      </c>
      <c r="AK494" s="150">
        <v>0.47648254395487699</v>
      </c>
      <c r="AL494" s="150">
        <v>11491543.15</v>
      </c>
      <c r="AM494" s="150">
        <v>1006.4563644</v>
      </c>
    </row>
    <row r="495" spans="1:39" ht="14.5" x14ac:dyDescent="0.35">
      <c r="A495" t="s">
        <v>676</v>
      </c>
      <c r="B495" s="150">
        <v>287442.84999999998</v>
      </c>
      <c r="C495" s="150">
        <v>0.37104743264873902</v>
      </c>
      <c r="D495" s="150">
        <v>288164.59999999998</v>
      </c>
      <c r="E495" s="150">
        <v>3.4437028260240299E-3</v>
      </c>
      <c r="F495" s="150">
        <v>0.74118033125364502</v>
      </c>
      <c r="G495" s="150">
        <v>46</v>
      </c>
      <c r="H495" s="150">
        <v>60.9285</v>
      </c>
      <c r="I495" s="150">
        <v>0</v>
      </c>
      <c r="J495" s="150">
        <v>79.012500000000003</v>
      </c>
      <c r="K495" s="150">
        <v>10773.3506307809</v>
      </c>
      <c r="L495" s="150">
        <v>2107.6021258999999</v>
      </c>
      <c r="M495" s="150">
        <v>2469.3436423116</v>
      </c>
      <c r="N495" s="150">
        <v>0.31657346778158302</v>
      </c>
      <c r="O495" s="150">
        <v>0.12676097635644401</v>
      </c>
      <c r="P495" s="150">
        <v>1.2525570683189101E-2</v>
      </c>
      <c r="Q495" s="150">
        <v>9195.1303591121796</v>
      </c>
      <c r="R495" s="150">
        <v>129.751</v>
      </c>
      <c r="S495" s="150">
        <v>62436.347866297801</v>
      </c>
      <c r="T495" s="150">
        <v>14.3181940794291</v>
      </c>
      <c r="U495" s="150">
        <v>16.243436473707298</v>
      </c>
      <c r="V495" s="150">
        <v>13.225</v>
      </c>
      <c r="W495" s="150">
        <v>159.36500006805301</v>
      </c>
      <c r="X495" s="150">
        <v>0.114925472681065</v>
      </c>
      <c r="Y495" s="150">
        <v>0.15648157979793301</v>
      </c>
      <c r="Z495" s="150">
        <v>0.27680606524396201</v>
      </c>
      <c r="AA495" s="150">
        <v>150.29798371679499</v>
      </c>
      <c r="AB495" s="150">
        <v>6.6810027311756404</v>
      </c>
      <c r="AC495" s="150">
        <v>1.46558733850778</v>
      </c>
      <c r="AD495" s="150">
        <v>3.32246709306659</v>
      </c>
      <c r="AE495" s="150">
        <v>1.1184127215067201</v>
      </c>
      <c r="AF495" s="150">
        <v>49.7</v>
      </c>
      <c r="AG495" s="150">
        <v>4.6798401967485297E-2</v>
      </c>
      <c r="AH495" s="150">
        <v>24.160499999999999</v>
      </c>
      <c r="AI495" s="150">
        <v>3.7643468139157301</v>
      </c>
      <c r="AJ495" s="150">
        <v>154.69099999999199</v>
      </c>
      <c r="AK495" s="150">
        <v>0.42288434495853799</v>
      </c>
      <c r="AL495" s="150">
        <v>22705936.692499999</v>
      </c>
      <c r="AM495" s="150">
        <v>2107.6021258999999</v>
      </c>
    </row>
    <row r="496" spans="1:39" ht="14.5" x14ac:dyDescent="0.35">
      <c r="A496" t="s">
        <v>677</v>
      </c>
      <c r="B496" s="150">
        <v>245291.85</v>
      </c>
      <c r="C496" s="150">
        <v>0.51671447321115105</v>
      </c>
      <c r="D496" s="150">
        <v>251537.85</v>
      </c>
      <c r="E496" s="150">
        <v>9.3546959186508404E-4</v>
      </c>
      <c r="F496" s="150">
        <v>0.67418284703095399</v>
      </c>
      <c r="G496" s="150">
        <v>23.55</v>
      </c>
      <c r="H496" s="150">
        <v>12.461</v>
      </c>
      <c r="I496" s="150">
        <v>0</v>
      </c>
      <c r="J496" s="150">
        <v>43.734999999999999</v>
      </c>
      <c r="K496" s="150">
        <v>12278.3578798333</v>
      </c>
      <c r="L496" s="150">
        <v>630.10756155000001</v>
      </c>
      <c r="M496" s="150">
        <v>740.98026713088404</v>
      </c>
      <c r="N496" s="150">
        <v>0.28973940393748598</v>
      </c>
      <c r="O496" s="150">
        <v>0.13956381301579099</v>
      </c>
      <c r="P496" s="150">
        <v>1.24656423431553E-3</v>
      </c>
      <c r="Q496" s="150">
        <v>10441.150036905699</v>
      </c>
      <c r="R496" s="150">
        <v>46.399500000000003</v>
      </c>
      <c r="S496" s="150">
        <v>54612.9228547721</v>
      </c>
      <c r="T496" s="150">
        <v>16.3568572937208</v>
      </c>
      <c r="U496" s="150">
        <v>13.580050680503</v>
      </c>
      <c r="V496" s="150">
        <v>5.3935000000000004</v>
      </c>
      <c r="W496" s="150">
        <v>116.827210818578</v>
      </c>
      <c r="X496" s="150">
        <v>0.11555553305501499</v>
      </c>
      <c r="Y496" s="150">
        <v>0.16175729588697399</v>
      </c>
      <c r="Z496" s="150">
        <v>0.28463832274026202</v>
      </c>
      <c r="AA496" s="150">
        <v>192.40849879942201</v>
      </c>
      <c r="AB496" s="150">
        <v>7.2940697578029301</v>
      </c>
      <c r="AC496" s="150">
        <v>1.57230728306831</v>
      </c>
      <c r="AD496" s="150">
        <v>2.9174642449297101</v>
      </c>
      <c r="AE496" s="150">
        <v>1.1933738731172701</v>
      </c>
      <c r="AF496" s="150">
        <v>60.95</v>
      </c>
      <c r="AG496" s="150">
        <v>3.0462110971061801E-2</v>
      </c>
      <c r="AH496" s="150">
        <v>5.3624999999999998</v>
      </c>
      <c r="AI496" s="150">
        <v>4.0863020198772402</v>
      </c>
      <c r="AJ496" s="150">
        <v>-27583.908500000001</v>
      </c>
      <c r="AK496" s="150">
        <v>0.49192394904374398</v>
      </c>
      <c r="AL496" s="150">
        <v>7736686.1435000002</v>
      </c>
      <c r="AM496" s="150">
        <v>630.10756155000001</v>
      </c>
    </row>
    <row r="497" spans="1:39" ht="14.5" x14ac:dyDescent="0.35">
      <c r="A497" t="s">
        <v>678</v>
      </c>
      <c r="B497" s="150">
        <v>69895.199999999997</v>
      </c>
      <c r="C497" s="150">
        <v>0.32752851735556199</v>
      </c>
      <c r="D497" s="150">
        <v>90618.85</v>
      </c>
      <c r="E497" s="150">
        <v>3.4754889485320698E-3</v>
      </c>
      <c r="F497" s="150">
        <v>0.72660777624868</v>
      </c>
      <c r="G497" s="150">
        <v>53.578947368421098</v>
      </c>
      <c r="H497" s="150">
        <v>72.156999999999996</v>
      </c>
      <c r="I497" s="150">
        <v>0.15</v>
      </c>
      <c r="J497" s="150">
        <v>-83.661000000000001</v>
      </c>
      <c r="K497" s="150">
        <v>11272.12521853</v>
      </c>
      <c r="L497" s="150">
        <v>2332.8511362499999</v>
      </c>
      <c r="M497" s="150">
        <v>2934.6252435993001</v>
      </c>
      <c r="N497" s="150">
        <v>0.53854932579176895</v>
      </c>
      <c r="O497" s="150">
        <v>0.16596158266761801</v>
      </c>
      <c r="P497" s="150">
        <v>1.9931953769988402E-2</v>
      </c>
      <c r="Q497" s="150">
        <v>8960.6637785708899</v>
      </c>
      <c r="R497" s="150">
        <v>147.5975</v>
      </c>
      <c r="S497" s="150">
        <v>60737.582831687498</v>
      </c>
      <c r="T497" s="150">
        <v>14.0269991022883</v>
      </c>
      <c r="U497" s="150">
        <v>15.8054922085401</v>
      </c>
      <c r="V497" s="150">
        <v>17.79</v>
      </c>
      <c r="W497" s="150">
        <v>131.13272266722899</v>
      </c>
      <c r="X497" s="150">
        <v>0.114824913474649</v>
      </c>
      <c r="Y497" s="150">
        <v>0.166678089414043</v>
      </c>
      <c r="Z497" s="150">
        <v>0.296232583278844</v>
      </c>
      <c r="AA497" s="150">
        <v>181.094559972268</v>
      </c>
      <c r="AB497" s="150">
        <v>5.5923574073835196</v>
      </c>
      <c r="AC497" s="150">
        <v>1.2552728386962599</v>
      </c>
      <c r="AD497" s="150">
        <v>3.0460429551066301</v>
      </c>
      <c r="AE497" s="150">
        <v>1.1565039882385499</v>
      </c>
      <c r="AF497" s="150">
        <v>41.15</v>
      </c>
      <c r="AG497" s="150">
        <v>2.7537535895298299E-2</v>
      </c>
      <c r="AH497" s="150">
        <v>33.157499999999999</v>
      </c>
      <c r="AI497" s="150">
        <v>3.04631586325117</v>
      </c>
      <c r="AJ497" s="150">
        <v>4833.5399999997999</v>
      </c>
      <c r="AK497" s="150">
        <v>0.52849957469433995</v>
      </c>
      <c r="AL497" s="150">
        <v>26296190.124000002</v>
      </c>
      <c r="AM497" s="150">
        <v>2332.8511362499999</v>
      </c>
    </row>
    <row r="498" spans="1:39" ht="14.5" x14ac:dyDescent="0.35">
      <c r="A498" t="s">
        <v>679</v>
      </c>
      <c r="B498" s="150">
        <v>711242.05</v>
      </c>
      <c r="C498" s="150">
        <v>0.56189949482761603</v>
      </c>
      <c r="D498" s="150">
        <v>662277.80000000005</v>
      </c>
      <c r="E498" s="150">
        <v>2.8059863340477299E-3</v>
      </c>
      <c r="F498" s="150">
        <v>0.63401395972781904</v>
      </c>
      <c r="G498" s="150">
        <v>41.7368421052632</v>
      </c>
      <c r="H498" s="150">
        <v>18.196000000000002</v>
      </c>
      <c r="I498" s="150">
        <v>0.15</v>
      </c>
      <c r="J498" s="150">
        <v>3.2289999999999899</v>
      </c>
      <c r="K498" s="150">
        <v>12040.2024474586</v>
      </c>
      <c r="L498" s="150">
        <v>790.18095434999998</v>
      </c>
      <c r="M498" s="150">
        <v>956.71519379780796</v>
      </c>
      <c r="N498" s="150">
        <v>0.43760268125475399</v>
      </c>
      <c r="O498" s="150">
        <v>0.15504627000378701</v>
      </c>
      <c r="P498" s="150">
        <v>7.8112717296221403E-3</v>
      </c>
      <c r="Q498" s="150">
        <v>9944.3791863837396</v>
      </c>
      <c r="R498" s="150">
        <v>55.308500000000002</v>
      </c>
      <c r="S498" s="150">
        <v>54496.040292179299</v>
      </c>
      <c r="T498" s="150">
        <v>14.4814992270628</v>
      </c>
      <c r="U498" s="150">
        <v>14.2867905358128</v>
      </c>
      <c r="V498" s="150">
        <v>8.9619999999999997</v>
      </c>
      <c r="W498" s="150">
        <v>88.170157816335603</v>
      </c>
      <c r="X498" s="150">
        <v>0.11489934047917399</v>
      </c>
      <c r="Y498" s="150">
        <v>0.17905990040077699</v>
      </c>
      <c r="Z498" s="150">
        <v>0.29932862234992402</v>
      </c>
      <c r="AA498" s="150">
        <v>194.93231158261199</v>
      </c>
      <c r="AB498" s="150">
        <v>6.35501185144886</v>
      </c>
      <c r="AC498" s="150">
        <v>1.4339197457927499</v>
      </c>
      <c r="AD498" s="150">
        <v>2.72811899231198</v>
      </c>
      <c r="AE498" s="150">
        <v>1.42415080557341</v>
      </c>
      <c r="AF498" s="150">
        <v>93.45</v>
      </c>
      <c r="AG498" s="150">
        <v>1.2786647266616E-2</v>
      </c>
      <c r="AH498" s="150">
        <v>4.9055</v>
      </c>
      <c r="AI498" s="150">
        <v>3.4804689987108199</v>
      </c>
      <c r="AJ498" s="150">
        <v>-26522.106</v>
      </c>
      <c r="AK498" s="150">
        <v>0.52063144940511297</v>
      </c>
      <c r="AL498" s="150">
        <v>9513938.6604999993</v>
      </c>
      <c r="AM498" s="150">
        <v>790.18095434999998</v>
      </c>
    </row>
    <row r="499" spans="1:39" ht="14.5" x14ac:dyDescent="0.35">
      <c r="A499" t="s">
        <v>680</v>
      </c>
      <c r="B499" s="150">
        <v>204203.7</v>
      </c>
      <c r="C499" s="150">
        <v>0.38197438625156199</v>
      </c>
      <c r="D499" s="150">
        <v>243069</v>
      </c>
      <c r="E499" s="150">
        <v>4.2894608776840003E-3</v>
      </c>
      <c r="F499" s="150">
        <v>0.74275426315360704</v>
      </c>
      <c r="G499" s="150">
        <v>47.105263157894697</v>
      </c>
      <c r="H499" s="150">
        <v>51.917999999999999</v>
      </c>
      <c r="I499" s="150">
        <v>0</v>
      </c>
      <c r="J499" s="150">
        <v>13.262499999999999</v>
      </c>
      <c r="K499" s="150">
        <v>11015.8199570455</v>
      </c>
      <c r="L499" s="150">
        <v>1889.9197965000001</v>
      </c>
      <c r="M499" s="150">
        <v>2241.9234427295501</v>
      </c>
      <c r="N499" s="150">
        <v>0.34997602984259801</v>
      </c>
      <c r="O499" s="150">
        <v>0.13199959713211001</v>
      </c>
      <c r="P499" s="150">
        <v>1.4831546900514201E-2</v>
      </c>
      <c r="Q499" s="150">
        <v>9286.2297680213305</v>
      </c>
      <c r="R499" s="150">
        <v>119.762</v>
      </c>
      <c r="S499" s="150">
        <v>61369.525496401198</v>
      </c>
      <c r="T499" s="150">
        <v>14.1994121674655</v>
      </c>
      <c r="U499" s="150">
        <v>15.780629886775399</v>
      </c>
      <c r="V499" s="150">
        <v>13.612500000000001</v>
      </c>
      <c r="W499" s="150">
        <v>138.837083305785</v>
      </c>
      <c r="X499" s="150">
        <v>0.115257636015361</v>
      </c>
      <c r="Y499" s="150">
        <v>0.16157831730960401</v>
      </c>
      <c r="Z499" s="150">
        <v>0.28299120760464702</v>
      </c>
      <c r="AA499" s="150">
        <v>161.170939933059</v>
      </c>
      <c r="AB499" s="150">
        <v>6.2362805221862203</v>
      </c>
      <c r="AC499" s="150">
        <v>1.3578810926389899</v>
      </c>
      <c r="AD499" s="150">
        <v>3.2767561522868598</v>
      </c>
      <c r="AE499" s="150">
        <v>1.0600890339061699</v>
      </c>
      <c r="AF499" s="150">
        <v>51.65</v>
      </c>
      <c r="AG499" s="150">
        <v>4.1171093230319401E-2</v>
      </c>
      <c r="AH499" s="150">
        <v>23.463999999999999</v>
      </c>
      <c r="AI499" s="150">
        <v>3.7290701656975398</v>
      </c>
      <c r="AJ499" s="150">
        <v>-11933.9659999999</v>
      </c>
      <c r="AK499" s="150">
        <v>0.448758755332481</v>
      </c>
      <c r="AL499" s="150">
        <v>20819016.2115</v>
      </c>
      <c r="AM499" s="150">
        <v>1889.9197965000001</v>
      </c>
    </row>
    <row r="500" spans="1:39" ht="14.5" x14ac:dyDescent="0.35">
      <c r="A500" t="s">
        <v>681</v>
      </c>
      <c r="B500" s="150">
        <v>201445.95</v>
      </c>
      <c r="C500" s="150">
        <v>0.51366060524276502</v>
      </c>
      <c r="D500" s="150">
        <v>232254.4</v>
      </c>
      <c r="E500" s="150">
        <v>5.1973678012648501E-3</v>
      </c>
      <c r="F500" s="150">
        <v>0.70252806214053398</v>
      </c>
      <c r="G500" s="150">
        <v>41.55</v>
      </c>
      <c r="H500" s="150">
        <v>22.504999999999999</v>
      </c>
      <c r="I500" s="150">
        <v>0</v>
      </c>
      <c r="J500" s="150">
        <v>49.590499999999999</v>
      </c>
      <c r="K500" s="150">
        <v>11733.150017571799</v>
      </c>
      <c r="L500" s="150">
        <v>1091.3000876000001</v>
      </c>
      <c r="M500" s="150">
        <v>1322.8437587351</v>
      </c>
      <c r="N500" s="150">
        <v>0.39639512556197798</v>
      </c>
      <c r="O500" s="150">
        <v>0.154605810598855</v>
      </c>
      <c r="P500" s="150">
        <v>1.7782527666315899E-3</v>
      </c>
      <c r="Q500" s="150">
        <v>9679.4406425166108</v>
      </c>
      <c r="R500" s="150">
        <v>74.930000000000007</v>
      </c>
      <c r="S500" s="150">
        <v>55076.439456826403</v>
      </c>
      <c r="T500" s="150">
        <v>14.5909515547845</v>
      </c>
      <c r="U500" s="150">
        <v>14.5642611450687</v>
      </c>
      <c r="V500" s="150">
        <v>9.7575000000000003</v>
      </c>
      <c r="W500" s="150">
        <v>111.84218166538599</v>
      </c>
      <c r="X500" s="150">
        <v>0.115419601320799</v>
      </c>
      <c r="Y500" s="150">
        <v>0.18365720218443099</v>
      </c>
      <c r="Z500" s="150">
        <v>0.307407155611711</v>
      </c>
      <c r="AA500" s="150">
        <v>190.46736306703801</v>
      </c>
      <c r="AB500" s="150">
        <v>6.7731174670284204</v>
      </c>
      <c r="AC500" s="150">
        <v>1.4661316010209899</v>
      </c>
      <c r="AD500" s="150">
        <v>2.8193666801294399</v>
      </c>
      <c r="AE500" s="150">
        <v>1.45781385268275</v>
      </c>
      <c r="AF500" s="150">
        <v>118.9</v>
      </c>
      <c r="AG500" s="150">
        <v>1.36976620553122E-2</v>
      </c>
      <c r="AH500" s="150">
        <v>5.1340000000000003</v>
      </c>
      <c r="AI500" s="150">
        <v>3.4391455991742701</v>
      </c>
      <c r="AJ500" s="150">
        <v>-6562.7884999999696</v>
      </c>
      <c r="AK500" s="150">
        <v>0.49972327662402299</v>
      </c>
      <c r="AL500" s="150">
        <v>12804387.642000001</v>
      </c>
      <c r="AM500" s="150">
        <v>1091.3000876000001</v>
      </c>
    </row>
    <row r="501" spans="1:39" ht="14.5" x14ac:dyDescent="0.35">
      <c r="A501" t="s">
        <v>682</v>
      </c>
      <c r="B501" s="150">
        <v>252185.65</v>
      </c>
      <c r="C501" s="150">
        <v>0.36412123658560203</v>
      </c>
      <c r="D501" s="150">
        <v>225676.55</v>
      </c>
      <c r="E501" s="150">
        <v>5.8519717587433703E-3</v>
      </c>
      <c r="F501" s="150">
        <v>0.69841855180105095</v>
      </c>
      <c r="G501" s="150">
        <v>32.5555555555556</v>
      </c>
      <c r="H501" s="150">
        <v>24.590499999999999</v>
      </c>
      <c r="I501" s="150">
        <v>0</v>
      </c>
      <c r="J501" s="150">
        <v>-36.357999999999997</v>
      </c>
      <c r="K501" s="150">
        <v>13552.6839689973</v>
      </c>
      <c r="L501" s="150">
        <v>1272.7896479000001</v>
      </c>
      <c r="M501" s="150">
        <v>1759.1077905843399</v>
      </c>
      <c r="N501" s="150">
        <v>0.93888224689889099</v>
      </c>
      <c r="O501" s="150">
        <v>0.17608040764612501</v>
      </c>
      <c r="P501" s="150">
        <v>2.3163513349313801E-4</v>
      </c>
      <c r="Q501" s="150">
        <v>9805.9459172027</v>
      </c>
      <c r="R501" s="150">
        <v>95.674499999999995</v>
      </c>
      <c r="S501" s="150">
        <v>54699.523096540899</v>
      </c>
      <c r="T501" s="150">
        <v>14.064876220936601</v>
      </c>
      <c r="U501" s="150">
        <v>13.3033321093917</v>
      </c>
      <c r="V501" s="150">
        <v>12.0945</v>
      </c>
      <c r="W501" s="150">
        <v>105.237062127413</v>
      </c>
      <c r="X501" s="150">
        <v>0.107505542944741</v>
      </c>
      <c r="Y501" s="150">
        <v>0.20639515940212999</v>
      </c>
      <c r="Z501" s="150">
        <v>0.31777969619941898</v>
      </c>
      <c r="AA501" s="150">
        <v>207.44040496842899</v>
      </c>
      <c r="AB501" s="150">
        <v>7.4759844694502098</v>
      </c>
      <c r="AC501" s="150">
        <v>1.58789089414759</v>
      </c>
      <c r="AD501" s="150">
        <v>3.4257776220703899</v>
      </c>
      <c r="AE501" s="150">
        <v>1.44635844422219</v>
      </c>
      <c r="AF501" s="150">
        <v>162</v>
      </c>
      <c r="AG501" s="150">
        <v>8.4854031804203704E-3</v>
      </c>
      <c r="AH501" s="150">
        <v>6.34</v>
      </c>
      <c r="AI501" s="150">
        <v>2.7934002410210099</v>
      </c>
      <c r="AJ501" s="150">
        <v>-34541.974499999997</v>
      </c>
      <c r="AK501" s="150">
        <v>0.67361571688275701</v>
      </c>
      <c r="AL501" s="150">
        <v>17249715.857000001</v>
      </c>
      <c r="AM501" s="150">
        <v>1272.7896479000001</v>
      </c>
    </row>
    <row r="502" spans="1:39" ht="14.5" x14ac:dyDescent="0.35">
      <c r="A502" t="s">
        <v>683</v>
      </c>
      <c r="B502" s="150">
        <v>360089.2</v>
      </c>
      <c r="C502" s="150">
        <v>0.383893056486447</v>
      </c>
      <c r="D502" s="150">
        <v>338999.3</v>
      </c>
      <c r="E502" s="150">
        <v>5.7420444995656102E-3</v>
      </c>
      <c r="F502" s="150">
        <v>0.69868853035974199</v>
      </c>
      <c r="G502" s="150">
        <v>32.3888888888889</v>
      </c>
      <c r="H502" s="150">
        <v>25.376999999999999</v>
      </c>
      <c r="I502" s="150">
        <v>0</v>
      </c>
      <c r="J502" s="150">
        <v>-30.434999999999999</v>
      </c>
      <c r="K502" s="150">
        <v>13628.106270750101</v>
      </c>
      <c r="L502" s="150">
        <v>1283.0100692000001</v>
      </c>
      <c r="M502" s="150">
        <v>1775.22693731395</v>
      </c>
      <c r="N502" s="150">
        <v>0.93974327567186999</v>
      </c>
      <c r="O502" s="150">
        <v>0.177726553769123</v>
      </c>
      <c r="P502" s="150">
        <v>1.51848223702156E-4</v>
      </c>
      <c r="Q502" s="150">
        <v>9849.4435849177207</v>
      </c>
      <c r="R502" s="150">
        <v>96.953999999999994</v>
      </c>
      <c r="S502" s="150">
        <v>55170.514909132202</v>
      </c>
      <c r="T502" s="150">
        <v>14.1917816696578</v>
      </c>
      <c r="U502" s="150">
        <v>13.2331834601976</v>
      </c>
      <c r="V502" s="150">
        <v>12.4945</v>
      </c>
      <c r="W502" s="150">
        <v>102.685987370443</v>
      </c>
      <c r="X502" s="150">
        <v>0.10715661355178201</v>
      </c>
      <c r="Y502" s="150">
        <v>0.20664246866303701</v>
      </c>
      <c r="Z502" s="150">
        <v>0.31772197233357702</v>
      </c>
      <c r="AA502" s="150">
        <v>207.168054546707</v>
      </c>
      <c r="AB502" s="150">
        <v>7.4837311205811003</v>
      </c>
      <c r="AC502" s="150">
        <v>1.57795644598713</v>
      </c>
      <c r="AD502" s="150">
        <v>3.47020187269539</v>
      </c>
      <c r="AE502" s="150">
        <v>1.4335045778020099</v>
      </c>
      <c r="AF502" s="150">
        <v>159.55000000000001</v>
      </c>
      <c r="AG502" s="150">
        <v>8.6965518290690099E-3</v>
      </c>
      <c r="AH502" s="150">
        <v>6.8490000000000002</v>
      </c>
      <c r="AI502" s="150">
        <v>2.7685346150972001</v>
      </c>
      <c r="AJ502" s="150">
        <v>-27935.6965000001</v>
      </c>
      <c r="AK502" s="150">
        <v>0.67732386065776695</v>
      </c>
      <c r="AL502" s="150">
        <v>17484997.569499999</v>
      </c>
      <c r="AM502" s="150">
        <v>1283.0100692000001</v>
      </c>
    </row>
    <row r="503" spans="1:39" ht="14.5" x14ac:dyDescent="0.35">
      <c r="A503" t="s">
        <v>684</v>
      </c>
      <c r="B503" s="150">
        <v>114966.7</v>
      </c>
      <c r="C503" s="150">
        <v>0.44081062744674399</v>
      </c>
      <c r="D503" s="150">
        <v>222019.7</v>
      </c>
      <c r="E503" s="150">
        <v>3.1114609148908002E-3</v>
      </c>
      <c r="F503" s="150">
        <v>0.67301224701505902</v>
      </c>
      <c r="G503" s="150">
        <v>34.8888888888889</v>
      </c>
      <c r="H503" s="150">
        <v>22.856999999999999</v>
      </c>
      <c r="I503" s="150">
        <v>0</v>
      </c>
      <c r="J503" s="150">
        <v>16.841000000000001</v>
      </c>
      <c r="K503" s="150">
        <v>12049.4857008365</v>
      </c>
      <c r="L503" s="150">
        <v>990.10152774999995</v>
      </c>
      <c r="M503" s="150">
        <v>1207.7698319906201</v>
      </c>
      <c r="N503" s="150">
        <v>0.42908273171281303</v>
      </c>
      <c r="O503" s="150">
        <v>0.15690982146350901</v>
      </c>
      <c r="P503" s="150">
        <v>1.7697093690804101E-3</v>
      </c>
      <c r="Q503" s="150">
        <v>9877.8872306628891</v>
      </c>
      <c r="R503" s="150">
        <v>67.725499999999997</v>
      </c>
      <c r="S503" s="150">
        <v>54543.5247949443</v>
      </c>
      <c r="T503" s="150">
        <v>14.930122332061</v>
      </c>
      <c r="U503" s="150">
        <v>14.6193313855195</v>
      </c>
      <c r="V503" s="150">
        <v>9.5864999999999991</v>
      </c>
      <c r="W503" s="150">
        <v>103.280814452616</v>
      </c>
      <c r="X503" s="150">
        <v>0.11477037835616399</v>
      </c>
      <c r="Y503" s="150">
        <v>0.18885534500419299</v>
      </c>
      <c r="Z503" s="150">
        <v>0.309863886852002</v>
      </c>
      <c r="AA503" s="150">
        <v>188.79351739289299</v>
      </c>
      <c r="AB503" s="150">
        <v>7.0896373406945798</v>
      </c>
      <c r="AC503" s="150">
        <v>1.66607333164816</v>
      </c>
      <c r="AD503" s="150">
        <v>2.9169420047372001</v>
      </c>
      <c r="AE503" s="150">
        <v>1.4929266897362601</v>
      </c>
      <c r="AF503" s="150">
        <v>122.35</v>
      </c>
      <c r="AG503" s="150">
        <v>1.54671138249577E-2</v>
      </c>
      <c r="AH503" s="150">
        <v>5.0185000000000004</v>
      </c>
      <c r="AI503" s="150">
        <v>3.3319928440935298</v>
      </c>
      <c r="AJ503" s="150">
        <v>-18309.6855</v>
      </c>
      <c r="AK503" s="150">
        <v>0.50237300300719401</v>
      </c>
      <c r="AL503" s="150">
        <v>11930214.200999999</v>
      </c>
      <c r="AM503" s="150">
        <v>990.10152774999995</v>
      </c>
    </row>
    <row r="504" spans="1:39" ht="14.5" x14ac:dyDescent="0.35">
      <c r="A504" t="s">
        <v>685</v>
      </c>
      <c r="B504" s="150">
        <v>162676.14285714299</v>
      </c>
      <c r="C504" s="150">
        <v>0.33212437407328499</v>
      </c>
      <c r="D504" s="150">
        <v>189155.95238095199</v>
      </c>
      <c r="E504" s="150">
        <v>6.7609962935085499E-3</v>
      </c>
      <c r="F504" s="150">
        <v>0.73164362954131401</v>
      </c>
      <c r="G504" s="150">
        <v>55.375</v>
      </c>
      <c r="H504" s="150">
        <v>51.975714285714297</v>
      </c>
      <c r="I504" s="150">
        <v>0</v>
      </c>
      <c r="J504" s="150">
        <v>23.398095238095301</v>
      </c>
      <c r="K504" s="150">
        <v>10850.7956815574</v>
      </c>
      <c r="L504" s="150">
        <v>2134.8324032381001</v>
      </c>
      <c r="M504" s="150">
        <v>2601.1461590387198</v>
      </c>
      <c r="N504" s="150">
        <v>0.42730596014275701</v>
      </c>
      <c r="O504" s="150">
        <v>0.150363012923734</v>
      </c>
      <c r="P504" s="150">
        <v>8.2392917464248708E-3</v>
      </c>
      <c r="Q504" s="150">
        <v>8905.5473262853902</v>
      </c>
      <c r="R504" s="150">
        <v>134.172857142857</v>
      </c>
      <c r="S504" s="150">
        <v>60047.252861447399</v>
      </c>
      <c r="T504" s="150">
        <v>14.541298893041301</v>
      </c>
      <c r="U504" s="150">
        <v>15.9110601704269</v>
      </c>
      <c r="V504" s="150">
        <v>15.8047619047619</v>
      </c>
      <c r="W504" s="150">
        <v>135.07526504368801</v>
      </c>
      <c r="X504" s="150">
        <v>0.115332155298886</v>
      </c>
      <c r="Y504" s="150">
        <v>0.166257923724665</v>
      </c>
      <c r="Z504" s="150">
        <v>0.28778535740476002</v>
      </c>
      <c r="AA504" s="150">
        <v>158.57796632601699</v>
      </c>
      <c r="AB504" s="150">
        <v>6.2329617872964702</v>
      </c>
      <c r="AC504" s="150">
        <v>1.5021253754772801</v>
      </c>
      <c r="AD504" s="150">
        <v>3.0938268194340202</v>
      </c>
      <c r="AE504" s="150">
        <v>1.1562164997668001</v>
      </c>
      <c r="AF504" s="150">
        <v>75.142857142857096</v>
      </c>
      <c r="AG504" s="150">
        <v>1.65038199846647E-2</v>
      </c>
      <c r="AH504" s="150">
        <v>16.5571428571429</v>
      </c>
      <c r="AI504" s="150">
        <v>3.5443870571061198</v>
      </c>
      <c r="AJ504" s="150">
        <v>-18946.937142857099</v>
      </c>
      <c r="AK504" s="150">
        <v>0.46931369560271002</v>
      </c>
      <c r="AL504" s="150">
        <v>23164630.221904799</v>
      </c>
      <c r="AM504" s="150">
        <v>2134.8324032381001</v>
      </c>
    </row>
    <row r="505" spans="1:39" ht="14.5" x14ac:dyDescent="0.35">
      <c r="A505" t="s">
        <v>686</v>
      </c>
      <c r="B505" s="150">
        <v>-4219.8421052631602</v>
      </c>
      <c r="C505" s="150">
        <v>0.405195466336782</v>
      </c>
      <c r="D505" s="150">
        <v>105145.052631579</v>
      </c>
      <c r="E505" s="150">
        <v>2.9823890361269901E-3</v>
      </c>
      <c r="F505" s="150">
        <v>0.714011751455504</v>
      </c>
      <c r="G505" s="150">
        <v>60</v>
      </c>
      <c r="H505" s="150">
        <v>36.030999999999999</v>
      </c>
      <c r="I505" s="150">
        <v>0</v>
      </c>
      <c r="J505" s="150">
        <v>48.906500000000001</v>
      </c>
      <c r="K505" s="150">
        <v>11126.1886811359</v>
      </c>
      <c r="L505" s="150">
        <v>1380.0845538000001</v>
      </c>
      <c r="M505" s="150">
        <v>1655.6349961682199</v>
      </c>
      <c r="N505" s="150">
        <v>0.36795281430531201</v>
      </c>
      <c r="O505" s="150">
        <v>0.14514927313578899</v>
      </c>
      <c r="P505" s="150">
        <v>9.4882947308876705E-4</v>
      </c>
      <c r="Q505" s="150">
        <v>9274.4361994265892</v>
      </c>
      <c r="R505" s="150">
        <v>90.246499999999997</v>
      </c>
      <c r="S505" s="150">
        <v>55344.950779254599</v>
      </c>
      <c r="T505" s="150">
        <v>14.2914129633836</v>
      </c>
      <c r="U505" s="150">
        <v>15.2923886665965</v>
      </c>
      <c r="V505" s="150">
        <v>12.4925</v>
      </c>
      <c r="W505" s="150">
        <v>110.47304813288</v>
      </c>
      <c r="X505" s="150">
        <v>0.116542231282328</v>
      </c>
      <c r="Y505" s="150">
        <v>0.176194458080938</v>
      </c>
      <c r="Z505" s="150">
        <v>0.29708251893605497</v>
      </c>
      <c r="AA505" s="150">
        <v>184.09640141282199</v>
      </c>
      <c r="AB505" s="150">
        <v>6.7334387720481796</v>
      </c>
      <c r="AC505" s="150">
        <v>1.4154466234709799</v>
      </c>
      <c r="AD505" s="150">
        <v>2.9092714211830999</v>
      </c>
      <c r="AE505" s="150">
        <v>1.36786683549481</v>
      </c>
      <c r="AF505" s="150">
        <v>112.3</v>
      </c>
      <c r="AG505" s="150">
        <v>1.9261843992412101E-2</v>
      </c>
      <c r="AH505" s="150">
        <v>7.2610000000000001</v>
      </c>
      <c r="AI505" s="150">
        <v>3.2641560593889301</v>
      </c>
      <c r="AJ505" s="150">
        <v>-8356.0819999999403</v>
      </c>
      <c r="AK505" s="150">
        <v>0.47588589841789902</v>
      </c>
      <c r="AL505" s="150">
        <v>15355081.1415</v>
      </c>
      <c r="AM505" s="150">
        <v>1380.0845538000001</v>
      </c>
    </row>
    <row r="506" spans="1:39" ht="14.5" x14ac:dyDescent="0.35">
      <c r="A506" t="s">
        <v>687</v>
      </c>
      <c r="B506" s="150">
        <v>954849.95</v>
      </c>
      <c r="C506" s="150">
        <v>0.58119997056133399</v>
      </c>
      <c r="D506" s="150">
        <v>917774.05</v>
      </c>
      <c r="E506" s="150">
        <v>8.0354303565461998E-4</v>
      </c>
      <c r="F506" s="150">
        <v>0.63923559354272796</v>
      </c>
      <c r="G506" s="150">
        <v>42.25</v>
      </c>
      <c r="H506" s="150">
        <v>24.035499999999999</v>
      </c>
      <c r="I506" s="150">
        <v>0</v>
      </c>
      <c r="J506" s="150">
        <v>2.1065</v>
      </c>
      <c r="K506" s="150">
        <v>11775.9203351531</v>
      </c>
      <c r="L506" s="150">
        <v>919.71166255000003</v>
      </c>
      <c r="M506" s="150">
        <v>1101.2826994925699</v>
      </c>
      <c r="N506" s="150">
        <v>0.40598344584947699</v>
      </c>
      <c r="O506" s="150">
        <v>0.155149657452824</v>
      </c>
      <c r="P506" s="150">
        <v>3.2268200141896699E-3</v>
      </c>
      <c r="Q506" s="150">
        <v>9834.39699406002</v>
      </c>
      <c r="R506" s="150">
        <v>64.486999999999995</v>
      </c>
      <c r="S506" s="150">
        <v>54248.067191837101</v>
      </c>
      <c r="T506" s="150">
        <v>14.6742754353591</v>
      </c>
      <c r="U506" s="150">
        <v>14.2619700490021</v>
      </c>
      <c r="V506" s="150">
        <v>10.565</v>
      </c>
      <c r="W506" s="150">
        <v>87.052689309039295</v>
      </c>
      <c r="X506" s="150">
        <v>0.113317838943542</v>
      </c>
      <c r="Y506" s="150">
        <v>0.18145070123357401</v>
      </c>
      <c r="Z506" s="150">
        <v>0.29945163867247498</v>
      </c>
      <c r="AA506" s="150">
        <v>184.63851978257199</v>
      </c>
      <c r="AB506" s="150">
        <v>6.15700535644251</v>
      </c>
      <c r="AC506" s="150">
        <v>1.3767085055313399</v>
      </c>
      <c r="AD506" s="150">
        <v>2.85489406657394</v>
      </c>
      <c r="AE506" s="150">
        <v>1.5268763110827599</v>
      </c>
      <c r="AF506" s="150">
        <v>118.95</v>
      </c>
      <c r="AG506" s="150">
        <v>1.0988132134791599E-2</v>
      </c>
      <c r="AH506" s="150">
        <v>5.0975000000000001</v>
      </c>
      <c r="AI506" s="150">
        <v>3.3956645313199898</v>
      </c>
      <c r="AJ506" s="150">
        <v>-23479.525500000102</v>
      </c>
      <c r="AK506" s="150">
        <v>0.47114856859801502</v>
      </c>
      <c r="AL506" s="150">
        <v>10830451.2695</v>
      </c>
      <c r="AM506" s="150">
        <v>919.71166255000003</v>
      </c>
    </row>
    <row r="507" spans="1:39" ht="14.5" x14ac:dyDescent="0.35">
      <c r="A507" t="s">
        <v>688</v>
      </c>
      <c r="B507" s="150">
        <v>80266.149999999994</v>
      </c>
      <c r="C507" s="150">
        <v>0.53582106514190597</v>
      </c>
      <c r="D507" s="150">
        <v>22629.85</v>
      </c>
      <c r="E507" s="150">
        <v>2.7009975948135501E-3</v>
      </c>
      <c r="F507" s="150">
        <v>0.69174193336830903</v>
      </c>
      <c r="G507" s="150">
        <v>46.15</v>
      </c>
      <c r="H507" s="150">
        <v>15.1657894736842</v>
      </c>
      <c r="I507" s="150">
        <v>0</v>
      </c>
      <c r="J507" s="150">
        <v>64.688500000000005</v>
      </c>
      <c r="K507" s="150">
        <v>11519.580382456699</v>
      </c>
      <c r="L507" s="150">
        <v>961.54442165</v>
      </c>
      <c r="M507" s="150">
        <v>1106.14569849791</v>
      </c>
      <c r="N507" s="150">
        <v>0.232951977835438</v>
      </c>
      <c r="O507" s="150">
        <v>0.12508606804000599</v>
      </c>
      <c r="P507" s="150">
        <v>2.89641054255291E-3</v>
      </c>
      <c r="Q507" s="150">
        <v>10013.6792752903</v>
      </c>
      <c r="R507" s="150">
        <v>65.131500000000003</v>
      </c>
      <c r="S507" s="150">
        <v>57097.780106400198</v>
      </c>
      <c r="T507" s="150">
        <v>15.614564381290201</v>
      </c>
      <c r="U507" s="150">
        <v>14.763124166493901</v>
      </c>
      <c r="V507" s="150">
        <v>8.7170000000000005</v>
      </c>
      <c r="W507" s="150">
        <v>110.306805282781</v>
      </c>
      <c r="X507" s="150">
        <v>0.11730933226326599</v>
      </c>
      <c r="Y507" s="150">
        <v>0.15629245229080599</v>
      </c>
      <c r="Z507" s="150">
        <v>0.28384638499179898</v>
      </c>
      <c r="AA507" s="150">
        <v>181.33613598506</v>
      </c>
      <c r="AB507" s="150">
        <v>6.1214246678261297</v>
      </c>
      <c r="AC507" s="150">
        <v>1.42651181803453</v>
      </c>
      <c r="AD507" s="150">
        <v>2.5916874705176398</v>
      </c>
      <c r="AE507" s="150">
        <v>1.20312501216342</v>
      </c>
      <c r="AF507" s="150">
        <v>89.55</v>
      </c>
      <c r="AG507" s="150">
        <v>3.4818742603881299E-2</v>
      </c>
      <c r="AH507" s="150">
        <v>5.8170000000000002</v>
      </c>
      <c r="AI507" s="150">
        <v>3.7625531075637499</v>
      </c>
      <c r="AJ507" s="150">
        <v>1932.8594999999</v>
      </c>
      <c r="AK507" s="150">
        <v>0.45323063508710099</v>
      </c>
      <c r="AL507" s="150">
        <v>11076588.2565</v>
      </c>
      <c r="AM507" s="150">
        <v>961.54442165</v>
      </c>
    </row>
    <row r="508" spans="1:39" ht="14.5" x14ac:dyDescent="0.35">
      <c r="A508" t="s">
        <v>689</v>
      </c>
      <c r="B508" s="150">
        <v>246251.05263157899</v>
      </c>
      <c r="C508" s="150">
        <v>0.47352694096424602</v>
      </c>
      <c r="D508" s="150">
        <v>345436.52631579002</v>
      </c>
      <c r="E508" s="150">
        <v>4.0431836297822599E-3</v>
      </c>
      <c r="F508" s="150">
        <v>0.65086481534929197</v>
      </c>
      <c r="G508" s="150">
        <v>31.25</v>
      </c>
      <c r="H508" s="150">
        <v>16.5855</v>
      </c>
      <c r="I508" s="150">
        <v>0</v>
      </c>
      <c r="J508" s="150">
        <v>33.447499999999998</v>
      </c>
      <c r="K508" s="150">
        <v>12373.726421641501</v>
      </c>
      <c r="L508" s="150">
        <v>897.31475775000001</v>
      </c>
      <c r="M508" s="150">
        <v>1079.1756902086399</v>
      </c>
      <c r="N508" s="150">
        <v>0.41882571829349802</v>
      </c>
      <c r="O508" s="150">
        <v>0.14975814962294401</v>
      </c>
      <c r="P508" s="150">
        <v>2.0867292483800698E-3</v>
      </c>
      <c r="Q508" s="150">
        <v>10288.526166071601</v>
      </c>
      <c r="R508" s="150">
        <v>61.400500000000001</v>
      </c>
      <c r="S508" s="150">
        <v>53884.974853624997</v>
      </c>
      <c r="T508" s="150">
        <v>15.1122547861988</v>
      </c>
      <c r="U508" s="150">
        <v>14.6141278613366</v>
      </c>
      <c r="V508" s="150">
        <v>8.7225000000000001</v>
      </c>
      <c r="W508" s="150">
        <v>102.873574978504</v>
      </c>
      <c r="X508" s="150">
        <v>0.111233238039323</v>
      </c>
      <c r="Y508" s="150">
        <v>0.196817959876707</v>
      </c>
      <c r="Z508" s="150">
        <v>0.31361890342814602</v>
      </c>
      <c r="AA508" s="150">
        <v>182.14700982945001</v>
      </c>
      <c r="AB508" s="150">
        <v>8.9560515702090999</v>
      </c>
      <c r="AC508" s="150">
        <v>1.3939207259769799</v>
      </c>
      <c r="AD508" s="150">
        <v>3.2198855718683901</v>
      </c>
      <c r="AE508" s="150">
        <v>1.3833664594363799</v>
      </c>
      <c r="AF508" s="150">
        <v>108.25</v>
      </c>
      <c r="AG508" s="150">
        <v>7.6283093398485302E-3</v>
      </c>
      <c r="AH508" s="150">
        <v>5.4189999999999996</v>
      </c>
      <c r="AI508" s="150">
        <v>3.3186611727424502</v>
      </c>
      <c r="AJ508" s="150">
        <v>-23172.869500000001</v>
      </c>
      <c r="AK508" s="150">
        <v>0.44898867781567697</v>
      </c>
      <c r="AL508" s="150">
        <v>11103127.3265</v>
      </c>
      <c r="AM508" s="150">
        <v>897.31475775000001</v>
      </c>
    </row>
    <row r="509" spans="1:39" ht="14.5" x14ac:dyDescent="0.35">
      <c r="A509" t="s">
        <v>690</v>
      </c>
      <c r="B509" s="150">
        <v>220992.78947368401</v>
      </c>
      <c r="C509" s="150">
        <v>0.30621387462768901</v>
      </c>
      <c r="D509" s="150">
        <v>235313.73684210499</v>
      </c>
      <c r="E509" s="150">
        <v>8.5034931550203793E-3</v>
      </c>
      <c r="F509" s="150">
        <v>0.66744246514203098</v>
      </c>
      <c r="G509" s="150">
        <v>33.294117647058798</v>
      </c>
      <c r="H509" s="150">
        <v>21.840499999999999</v>
      </c>
      <c r="I509" s="150">
        <v>0</v>
      </c>
      <c r="J509" s="150">
        <v>6.69749999999999</v>
      </c>
      <c r="K509" s="150">
        <v>11665.7398573508</v>
      </c>
      <c r="L509" s="150">
        <v>867.52167129999998</v>
      </c>
      <c r="M509" s="150">
        <v>1045.23920318295</v>
      </c>
      <c r="N509" s="150">
        <v>0.407438940655315</v>
      </c>
      <c r="O509" s="150">
        <v>0.14306002156006301</v>
      </c>
      <c r="P509" s="150">
        <v>5.1307923447375904E-3</v>
      </c>
      <c r="Q509" s="150">
        <v>9682.2642196942306</v>
      </c>
      <c r="R509" s="150">
        <v>58.453000000000003</v>
      </c>
      <c r="S509" s="150">
        <v>54510.072477032802</v>
      </c>
      <c r="T509" s="150">
        <v>14.0488939832002</v>
      </c>
      <c r="U509" s="150">
        <v>14.8413541015859</v>
      </c>
      <c r="V509" s="150">
        <v>8.0884999999999998</v>
      </c>
      <c r="W509" s="150">
        <v>107.253714693701</v>
      </c>
      <c r="X509" s="150">
        <v>0.119287068012126</v>
      </c>
      <c r="Y509" s="150">
        <v>0.17126231578560699</v>
      </c>
      <c r="Z509" s="150">
        <v>0.29692645272848101</v>
      </c>
      <c r="AA509" s="150">
        <v>180.03677045433599</v>
      </c>
      <c r="AB509" s="150">
        <v>6.7710126080604001</v>
      </c>
      <c r="AC509" s="150">
        <v>1.6098792495860701</v>
      </c>
      <c r="AD509" s="150">
        <v>3.0864284237107298</v>
      </c>
      <c r="AE509" s="150">
        <v>1.1764136670621199</v>
      </c>
      <c r="AF509" s="150">
        <v>53.75</v>
      </c>
      <c r="AG509" s="150">
        <v>2.9529811241939E-2</v>
      </c>
      <c r="AH509" s="150">
        <v>9.4640000000000004</v>
      </c>
      <c r="AI509" s="150">
        <v>3.3863656322861302</v>
      </c>
      <c r="AJ509" s="150">
        <v>4377.9440000000805</v>
      </c>
      <c r="AK509" s="150">
        <v>0.44822543417858901</v>
      </c>
      <c r="AL509" s="150">
        <v>10120282.138</v>
      </c>
      <c r="AM509" s="150">
        <v>867.52167129999998</v>
      </c>
    </row>
    <row r="510" spans="1:39" ht="14.5" x14ac:dyDescent="0.35">
      <c r="A510" t="s">
        <v>691</v>
      </c>
      <c r="B510" s="150">
        <v>270415.45</v>
      </c>
      <c r="C510" s="150">
        <v>0.47686340867770599</v>
      </c>
      <c r="D510" s="150">
        <v>292476.2</v>
      </c>
      <c r="E510" s="150">
        <v>3.1151179275924401E-3</v>
      </c>
      <c r="F510" s="150">
        <v>0.65975953164512402</v>
      </c>
      <c r="G510" s="150">
        <v>31.9444444444444</v>
      </c>
      <c r="H510" s="150">
        <v>17.771000000000001</v>
      </c>
      <c r="I510" s="150">
        <v>0</v>
      </c>
      <c r="J510" s="150">
        <v>37.889499999999998</v>
      </c>
      <c r="K510" s="150">
        <v>11926.2958586967</v>
      </c>
      <c r="L510" s="150">
        <v>803.65285114999995</v>
      </c>
      <c r="M510" s="150">
        <v>962.83716399801199</v>
      </c>
      <c r="N510" s="150">
        <v>0.41139940887024901</v>
      </c>
      <c r="O510" s="150">
        <v>0.147865698454195</v>
      </c>
      <c r="P510" s="150">
        <v>1.80481684090893E-3</v>
      </c>
      <c r="Q510" s="150">
        <v>9954.5406314621505</v>
      </c>
      <c r="R510" s="150">
        <v>55.011000000000003</v>
      </c>
      <c r="S510" s="150">
        <v>54491.496064423503</v>
      </c>
      <c r="T510" s="150">
        <v>14.722510043445901</v>
      </c>
      <c r="U510" s="150">
        <v>14.608948231262801</v>
      </c>
      <c r="V510" s="150">
        <v>7.6535000000000002</v>
      </c>
      <c r="W510" s="150">
        <v>105.00461895211301</v>
      </c>
      <c r="X510" s="150">
        <v>0.11540913298462301</v>
      </c>
      <c r="Y510" s="150">
        <v>0.178830970088871</v>
      </c>
      <c r="Z510" s="150">
        <v>0.300998093565297</v>
      </c>
      <c r="AA510" s="150">
        <v>197.533922480131</v>
      </c>
      <c r="AB510" s="150">
        <v>6.4896960857002304</v>
      </c>
      <c r="AC510" s="150">
        <v>1.4702689124383399</v>
      </c>
      <c r="AD510" s="150">
        <v>2.6988403684565601</v>
      </c>
      <c r="AE510" s="150">
        <v>1.34449488459225</v>
      </c>
      <c r="AF510" s="150">
        <v>80.5</v>
      </c>
      <c r="AG510" s="150">
        <v>1.6446073003264498E-2</v>
      </c>
      <c r="AH510" s="150">
        <v>6.0880000000000001</v>
      </c>
      <c r="AI510" s="150">
        <v>3.50515846955662</v>
      </c>
      <c r="AJ510" s="150">
        <v>-24489.875</v>
      </c>
      <c r="AK510" s="150">
        <v>0.49952503950899801</v>
      </c>
      <c r="AL510" s="150">
        <v>9584601.6704999991</v>
      </c>
      <c r="AM510" s="150">
        <v>803.65285114999995</v>
      </c>
    </row>
    <row r="511" spans="1:39" ht="14.5" x14ac:dyDescent="0.35">
      <c r="A511" t="s">
        <v>692</v>
      </c>
      <c r="B511" s="150">
        <v>34675.444444444402</v>
      </c>
      <c r="C511" s="150">
        <v>0.42489773301037498</v>
      </c>
      <c r="D511" s="150">
        <v>211982.944444444</v>
      </c>
      <c r="E511" s="150">
        <v>8.6940107288472502E-3</v>
      </c>
      <c r="F511" s="150">
        <v>0.69599719353462497</v>
      </c>
      <c r="G511" s="150">
        <v>56.95</v>
      </c>
      <c r="H511" s="150">
        <v>27.646000000000001</v>
      </c>
      <c r="I511" s="150">
        <v>0</v>
      </c>
      <c r="J511" s="150">
        <v>48.433</v>
      </c>
      <c r="K511" s="150">
        <v>11444.440431271199</v>
      </c>
      <c r="L511" s="150">
        <v>1384.6427071000001</v>
      </c>
      <c r="M511" s="150">
        <v>1661.40797429441</v>
      </c>
      <c r="N511" s="150">
        <v>0.40171622780217198</v>
      </c>
      <c r="O511" s="150">
        <v>0.14720547337218601</v>
      </c>
      <c r="P511" s="150">
        <v>7.3198641411455505E-4</v>
      </c>
      <c r="Q511" s="150">
        <v>9537.9709410206106</v>
      </c>
      <c r="R511" s="150">
        <v>90.985500000000002</v>
      </c>
      <c r="S511" s="150">
        <v>55968.578070132004</v>
      </c>
      <c r="T511" s="150">
        <v>14.753999263618899</v>
      </c>
      <c r="U511" s="150">
        <v>15.2182788147562</v>
      </c>
      <c r="V511" s="150">
        <v>11.5085</v>
      </c>
      <c r="W511" s="150">
        <v>120.31478534127</v>
      </c>
      <c r="X511" s="150">
        <v>0.10984758560467001</v>
      </c>
      <c r="Y511" s="150">
        <v>0.16946130177954299</v>
      </c>
      <c r="Z511" s="150">
        <v>0.30305282914381998</v>
      </c>
      <c r="AA511" s="150">
        <v>173.556253008629</v>
      </c>
      <c r="AB511" s="150">
        <v>7.2975140191932697</v>
      </c>
      <c r="AC511" s="150">
        <v>1.5301148937179501</v>
      </c>
      <c r="AD511" s="150">
        <v>3.1051210044883102</v>
      </c>
      <c r="AE511" s="150">
        <v>1.30347780392908</v>
      </c>
      <c r="AF511" s="150">
        <v>116.9</v>
      </c>
      <c r="AG511" s="150">
        <v>1.6903487162913702E-2</v>
      </c>
      <c r="AH511" s="150">
        <v>7.3944999999999999</v>
      </c>
      <c r="AI511" s="150">
        <v>3.15876723556863</v>
      </c>
      <c r="AJ511" s="150">
        <v>-18215.820000000102</v>
      </c>
      <c r="AK511" s="150">
        <v>0.485286643020308</v>
      </c>
      <c r="AL511" s="150">
        <v>15846460.98</v>
      </c>
      <c r="AM511" s="150">
        <v>1384.6427071000001</v>
      </c>
    </row>
    <row r="512" spans="1:39" ht="14.5" x14ac:dyDescent="0.35">
      <c r="A512" t="s">
        <v>693</v>
      </c>
      <c r="B512" s="150">
        <v>537555.57894736796</v>
      </c>
      <c r="C512" s="150">
        <v>0.46089518586143002</v>
      </c>
      <c r="D512" s="150">
        <v>565792.42105263204</v>
      </c>
      <c r="E512" s="150">
        <v>5.0861568448817198E-3</v>
      </c>
      <c r="F512" s="150">
        <v>0.64857043229965705</v>
      </c>
      <c r="G512" s="150">
        <v>27.3888888888889</v>
      </c>
      <c r="H512" s="150">
        <v>21.975999999999999</v>
      </c>
      <c r="I512" s="150">
        <v>0</v>
      </c>
      <c r="J512" s="150">
        <v>-27.697500000000002</v>
      </c>
      <c r="K512" s="150">
        <v>12670.7291399079</v>
      </c>
      <c r="L512" s="150">
        <v>1184.2521162999999</v>
      </c>
      <c r="M512" s="150">
        <v>1535.3700604133401</v>
      </c>
      <c r="N512" s="150">
        <v>0.72260162808374495</v>
      </c>
      <c r="O512" s="150">
        <v>0.166621154426558</v>
      </c>
      <c r="P512" s="150">
        <v>3.33609156835923E-4</v>
      </c>
      <c r="Q512" s="150">
        <v>9773.1082465945692</v>
      </c>
      <c r="R512" s="150">
        <v>85.576499999999996</v>
      </c>
      <c r="S512" s="150">
        <v>53357.395371392799</v>
      </c>
      <c r="T512" s="150">
        <v>13.8326526558109</v>
      </c>
      <c r="U512" s="150">
        <v>13.838520111245501</v>
      </c>
      <c r="V512" s="150">
        <v>11.3565</v>
      </c>
      <c r="W512" s="150">
        <v>104.27967386959</v>
      </c>
      <c r="X512" s="150">
        <v>0.108850374342957</v>
      </c>
      <c r="Y512" s="150">
        <v>0.20999541799079099</v>
      </c>
      <c r="Z512" s="150">
        <v>0.32394231976535298</v>
      </c>
      <c r="AA512" s="150">
        <v>195.20839086382301</v>
      </c>
      <c r="AB512" s="150">
        <v>7.0444691218961104</v>
      </c>
      <c r="AC512" s="150">
        <v>1.5453422944731099</v>
      </c>
      <c r="AD512" s="150">
        <v>3.1944440738753301</v>
      </c>
      <c r="AE512" s="150">
        <v>1.3561206415907401</v>
      </c>
      <c r="AF512" s="150">
        <v>156.5</v>
      </c>
      <c r="AG512" s="150">
        <v>1.03644461599572E-2</v>
      </c>
      <c r="AH512" s="150">
        <v>5.7359999999999998</v>
      </c>
      <c r="AI512" s="150">
        <v>3.0227751461519001</v>
      </c>
      <c r="AJ512" s="150">
        <v>-40952.1895</v>
      </c>
      <c r="AK512" s="150">
        <v>0.57975173763446897</v>
      </c>
      <c r="AL512" s="150">
        <v>15005337.799000001</v>
      </c>
      <c r="AM512" s="150">
        <v>1184.2521162999999</v>
      </c>
    </row>
    <row r="513" spans="1:39" ht="14.5" x14ac:dyDescent="0.35">
      <c r="A513" t="s">
        <v>694</v>
      </c>
      <c r="B513" s="150">
        <v>67915.666666666701</v>
      </c>
      <c r="C513" s="150">
        <v>0.35263110863913599</v>
      </c>
      <c r="D513" s="150">
        <v>158479.61904761899</v>
      </c>
      <c r="E513" s="150">
        <v>1.01633826017259E-2</v>
      </c>
      <c r="F513" s="150">
        <v>0.68910530399493897</v>
      </c>
      <c r="G513" s="150">
        <v>42.157894736842103</v>
      </c>
      <c r="H513" s="150">
        <v>25.9361904761905</v>
      </c>
      <c r="I513" s="150">
        <v>0</v>
      </c>
      <c r="J513" s="150">
        <v>31.487619047618999</v>
      </c>
      <c r="K513" s="150">
        <v>10971.374246610099</v>
      </c>
      <c r="L513" s="150">
        <v>1124.0142362381</v>
      </c>
      <c r="M513" s="150">
        <v>1382.43292762333</v>
      </c>
      <c r="N513" s="150">
        <v>0.42077203340841102</v>
      </c>
      <c r="O513" s="150">
        <v>0.15521341858334001</v>
      </c>
      <c r="P513" s="150">
        <v>3.5375378924815399E-3</v>
      </c>
      <c r="Q513" s="150">
        <v>8920.4912570237902</v>
      </c>
      <c r="R513" s="150">
        <v>74.386190476190507</v>
      </c>
      <c r="S513" s="150">
        <v>55476.975084981197</v>
      </c>
      <c r="T513" s="150">
        <v>15.2441249335834</v>
      </c>
      <c r="U513" s="150">
        <v>15.1105229215612</v>
      </c>
      <c r="V513" s="150">
        <v>9.5528571428571407</v>
      </c>
      <c r="W513" s="150">
        <v>117.662623802403</v>
      </c>
      <c r="X513" s="150">
        <v>0.120133031044844</v>
      </c>
      <c r="Y513" s="150">
        <v>0.175550557940201</v>
      </c>
      <c r="Z513" s="150">
        <v>0.300664875666599</v>
      </c>
      <c r="AA513" s="150">
        <v>184.11696984437299</v>
      </c>
      <c r="AB513" s="150">
        <v>6.07603478133215</v>
      </c>
      <c r="AC513" s="150">
        <v>1.38706472828048</v>
      </c>
      <c r="AD513" s="150">
        <v>2.9643519026441201</v>
      </c>
      <c r="AE513" s="150">
        <v>1.21657490312377</v>
      </c>
      <c r="AF513" s="150">
        <v>63.523809523809497</v>
      </c>
      <c r="AG513" s="150">
        <v>2.5504143489667699E-2</v>
      </c>
      <c r="AH513" s="150">
        <v>10.151904761904801</v>
      </c>
      <c r="AI513" s="150">
        <v>3.45755658925302</v>
      </c>
      <c r="AJ513" s="150">
        <v>-9481.3438095238507</v>
      </c>
      <c r="AK513" s="150">
        <v>0.43484781288090102</v>
      </c>
      <c r="AL513" s="150">
        <v>12331980.8442857</v>
      </c>
      <c r="AM513" s="150">
        <v>1124.0142362381</v>
      </c>
    </row>
    <row r="514" spans="1:39" ht="14.5" x14ac:dyDescent="0.35">
      <c r="A514" t="s">
        <v>695</v>
      </c>
      <c r="B514" s="150">
        <v>-85447.2</v>
      </c>
      <c r="C514" s="150">
        <v>0.30542850110034903</v>
      </c>
      <c r="D514" s="150">
        <v>28425</v>
      </c>
      <c r="E514" s="150">
        <v>4.73426725429512E-3</v>
      </c>
      <c r="F514" s="150">
        <v>0.71595896536113801</v>
      </c>
      <c r="G514" s="150">
        <v>32.450000000000003</v>
      </c>
      <c r="H514" s="150">
        <v>28.859500000000001</v>
      </c>
      <c r="I514" s="150">
        <v>0</v>
      </c>
      <c r="J514" s="150">
        <v>-16.18</v>
      </c>
      <c r="K514" s="150">
        <v>12746.855450552801</v>
      </c>
      <c r="L514" s="150">
        <v>1368.1961031999999</v>
      </c>
      <c r="M514" s="150">
        <v>1842.8974974320599</v>
      </c>
      <c r="N514" s="150">
        <v>0.82437932173025896</v>
      </c>
      <c r="O514" s="150">
        <v>0.171165732165345</v>
      </c>
      <c r="P514" s="150">
        <v>3.3167507854951501E-4</v>
      </c>
      <c r="Q514" s="150">
        <v>9463.4660798018394</v>
      </c>
      <c r="R514" s="150">
        <v>97.554000000000002</v>
      </c>
      <c r="S514" s="150">
        <v>53948.982291858898</v>
      </c>
      <c r="T514" s="150">
        <v>13.7938987637616</v>
      </c>
      <c r="U514" s="150">
        <v>14.0250128462185</v>
      </c>
      <c r="V514" s="150">
        <v>12.561</v>
      </c>
      <c r="W514" s="150">
        <v>108.924138460314</v>
      </c>
      <c r="X514" s="150">
        <v>0.106582044904658</v>
      </c>
      <c r="Y514" s="150">
        <v>0.20418440615421399</v>
      </c>
      <c r="Z514" s="150">
        <v>0.31443912984792799</v>
      </c>
      <c r="AA514" s="150">
        <v>196.12813497450401</v>
      </c>
      <c r="AB514" s="150">
        <v>7.4341825899249798</v>
      </c>
      <c r="AC514" s="150">
        <v>1.4974497725381899</v>
      </c>
      <c r="AD514" s="150">
        <v>3.17485322913784</v>
      </c>
      <c r="AE514" s="150">
        <v>1.4298765355499801</v>
      </c>
      <c r="AF514" s="150">
        <v>139.44999999999999</v>
      </c>
      <c r="AG514" s="150">
        <v>1.6599305761290099E-2</v>
      </c>
      <c r="AH514" s="150">
        <v>7.7024999999999997</v>
      </c>
      <c r="AI514" s="150">
        <v>2.8106910567327299</v>
      </c>
      <c r="AJ514" s="150">
        <v>-66117.428000000102</v>
      </c>
      <c r="AK514" s="150">
        <v>0.62859227415463703</v>
      </c>
      <c r="AL514" s="150">
        <v>17440197.955499999</v>
      </c>
      <c r="AM514" s="150">
        <v>1368.1961031999999</v>
      </c>
    </row>
    <row r="515" spans="1:39" ht="14.5" x14ac:dyDescent="0.35">
      <c r="A515" t="s">
        <v>696</v>
      </c>
      <c r="B515" s="150">
        <v>355903.1</v>
      </c>
      <c r="C515" s="150">
        <v>0.31073531980029401</v>
      </c>
      <c r="D515" s="150">
        <v>327632.2</v>
      </c>
      <c r="E515" s="150">
        <v>4.9825576950604401E-3</v>
      </c>
      <c r="F515" s="150">
        <v>0.74145270270420804</v>
      </c>
      <c r="G515" s="150">
        <v>42.210526315789501</v>
      </c>
      <c r="H515" s="150">
        <v>43.551000000000002</v>
      </c>
      <c r="I515" s="150">
        <v>0</v>
      </c>
      <c r="J515" s="150">
        <v>61.875999999999898</v>
      </c>
      <c r="K515" s="150">
        <v>10206.447826892399</v>
      </c>
      <c r="L515" s="150">
        <v>1784.61992575</v>
      </c>
      <c r="M515" s="150">
        <v>2109.7175711669402</v>
      </c>
      <c r="N515" s="150">
        <v>0.33510532538107302</v>
      </c>
      <c r="O515" s="150">
        <v>0.133394579268722</v>
      </c>
      <c r="P515" s="150">
        <v>1.12560764116527E-2</v>
      </c>
      <c r="Q515" s="150">
        <v>8633.6817837304206</v>
      </c>
      <c r="R515" s="150">
        <v>108.98650000000001</v>
      </c>
      <c r="S515" s="150">
        <v>57174.297334991003</v>
      </c>
      <c r="T515" s="150">
        <v>15.021126469792099</v>
      </c>
      <c r="U515" s="150">
        <v>16.3746879269451</v>
      </c>
      <c r="V515" s="150">
        <v>13.051</v>
      </c>
      <c r="W515" s="150">
        <v>136.74200641713301</v>
      </c>
      <c r="X515" s="150">
        <v>0.11572294154236</v>
      </c>
      <c r="Y515" s="150">
        <v>0.173952075761138</v>
      </c>
      <c r="Z515" s="150">
        <v>0.295012136376537</v>
      </c>
      <c r="AA515" s="150">
        <v>160.19206435782499</v>
      </c>
      <c r="AB515" s="150">
        <v>6.0898244660077303</v>
      </c>
      <c r="AC515" s="150">
        <v>1.34056529452104</v>
      </c>
      <c r="AD515" s="150">
        <v>3.2734512672101199</v>
      </c>
      <c r="AE515" s="150">
        <v>1.0800835161961799</v>
      </c>
      <c r="AF515" s="150">
        <v>32</v>
      </c>
      <c r="AG515" s="150">
        <v>3.7788367434491502E-2</v>
      </c>
      <c r="AH515" s="150">
        <v>32.301499999999997</v>
      </c>
      <c r="AI515" s="150">
        <v>3.5518090500394499</v>
      </c>
      <c r="AJ515" s="150">
        <v>15036.9489999999</v>
      </c>
      <c r="AK515" s="150">
        <v>0.42269442249551697</v>
      </c>
      <c r="AL515" s="150">
        <v>18214630.162999999</v>
      </c>
      <c r="AM515" s="150">
        <v>1784.61992575</v>
      </c>
    </row>
    <row r="516" spans="1:39" ht="14.5" x14ac:dyDescent="0.35">
      <c r="A516" t="s">
        <v>697</v>
      </c>
      <c r="B516" s="150">
        <v>44194.6</v>
      </c>
      <c r="C516" s="150">
        <v>0.49327633491311301</v>
      </c>
      <c r="D516" s="150">
        <v>40106.85</v>
      </c>
      <c r="E516" s="150">
        <v>3.1838331941403601E-3</v>
      </c>
      <c r="F516" s="150">
        <v>0.67455058123853895</v>
      </c>
      <c r="G516" s="150">
        <v>35.200000000000003</v>
      </c>
      <c r="H516" s="150">
        <v>15.211</v>
      </c>
      <c r="I516" s="150">
        <v>0</v>
      </c>
      <c r="J516" s="150">
        <v>29.221</v>
      </c>
      <c r="K516" s="150">
        <v>11991.827660839101</v>
      </c>
      <c r="L516" s="150">
        <v>892.22242940000001</v>
      </c>
      <c r="M516" s="150">
        <v>1054.13246863273</v>
      </c>
      <c r="N516" s="150">
        <v>0.33537664571067299</v>
      </c>
      <c r="O516" s="150">
        <v>0.14570718743018399</v>
      </c>
      <c r="P516" s="150">
        <v>1.38030339679779E-3</v>
      </c>
      <c r="Q516" s="150">
        <v>10149.9364898396</v>
      </c>
      <c r="R516" s="150">
        <v>62.313000000000002</v>
      </c>
      <c r="S516" s="150">
        <v>56389.572167926402</v>
      </c>
      <c r="T516" s="150">
        <v>16.0897405035867</v>
      </c>
      <c r="U516" s="150">
        <v>14.3183995217691</v>
      </c>
      <c r="V516" s="150">
        <v>9.0500000000000007</v>
      </c>
      <c r="W516" s="150">
        <v>98.588113745856305</v>
      </c>
      <c r="X516" s="150">
        <v>0.113028712054455</v>
      </c>
      <c r="Y516" s="150">
        <v>0.17285633027195299</v>
      </c>
      <c r="Z516" s="150">
        <v>0.29383596085971397</v>
      </c>
      <c r="AA516" s="150">
        <v>190.23938920045299</v>
      </c>
      <c r="AB516" s="150">
        <v>6.5781563352703598</v>
      </c>
      <c r="AC516" s="150">
        <v>1.3529190739610999</v>
      </c>
      <c r="AD516" s="150">
        <v>2.6423969479635598</v>
      </c>
      <c r="AE516" s="150">
        <v>1.4610487261896401</v>
      </c>
      <c r="AF516" s="150">
        <v>115.8</v>
      </c>
      <c r="AG516" s="150">
        <v>1.7259714697688801E-2</v>
      </c>
      <c r="AH516" s="150">
        <v>4.649</v>
      </c>
      <c r="AI516" s="150">
        <v>3.6869231818512702</v>
      </c>
      <c r="AJ516" s="150">
        <v>-38518.898000000001</v>
      </c>
      <c r="AK516" s="150">
        <v>0.48379814419800499</v>
      </c>
      <c r="AL516" s="150">
        <v>10699377.6085</v>
      </c>
      <c r="AM516" s="150">
        <v>892.22242940000001</v>
      </c>
    </row>
    <row r="517" spans="1:39" ht="14.5" x14ac:dyDescent="0.35">
      <c r="A517" t="s">
        <v>698</v>
      </c>
      <c r="B517" s="150">
        <v>34197.699999999997</v>
      </c>
      <c r="C517" s="150">
        <v>0.50588257310999196</v>
      </c>
      <c r="D517" s="150">
        <v>-13465.95</v>
      </c>
      <c r="E517" s="150">
        <v>1.4209915017413699E-3</v>
      </c>
      <c r="F517" s="150">
        <v>0.68872165735143298</v>
      </c>
      <c r="G517" s="150">
        <v>41.473684210526301</v>
      </c>
      <c r="H517" s="150">
        <v>10.253</v>
      </c>
      <c r="I517" s="150">
        <v>0</v>
      </c>
      <c r="J517" s="150">
        <v>50.497500000000002</v>
      </c>
      <c r="K517" s="150">
        <v>11853.1669212782</v>
      </c>
      <c r="L517" s="150">
        <v>854.18526459999998</v>
      </c>
      <c r="M517" s="150">
        <v>995.37096458692997</v>
      </c>
      <c r="N517" s="150">
        <v>0.25721177923021699</v>
      </c>
      <c r="O517" s="150">
        <v>0.126719735677819</v>
      </c>
      <c r="P517" s="150">
        <v>3.3420287943468699E-3</v>
      </c>
      <c r="Q517" s="150">
        <v>10171.886546039301</v>
      </c>
      <c r="R517" s="150">
        <v>61.259</v>
      </c>
      <c r="S517" s="150">
        <v>56050.939968004699</v>
      </c>
      <c r="T517" s="150">
        <v>16.217208899916699</v>
      </c>
      <c r="U517" s="150">
        <v>13.9438329812762</v>
      </c>
      <c r="V517" s="150">
        <v>8.8975000000000009</v>
      </c>
      <c r="W517" s="150">
        <v>96.002839516718197</v>
      </c>
      <c r="X517" s="150">
        <v>0.12133456968411099</v>
      </c>
      <c r="Y517" s="150">
        <v>0.15052322639440799</v>
      </c>
      <c r="Z517" s="150">
        <v>0.28574088223319699</v>
      </c>
      <c r="AA517" s="150">
        <v>198.74652143466599</v>
      </c>
      <c r="AB517" s="150">
        <v>6.1213724539639296</v>
      </c>
      <c r="AC517" s="150">
        <v>1.33918340413162</v>
      </c>
      <c r="AD517" s="150">
        <v>2.3777510060150302</v>
      </c>
      <c r="AE517" s="150">
        <v>1.1678053104974999</v>
      </c>
      <c r="AF517" s="150">
        <v>83.95</v>
      </c>
      <c r="AG517" s="150">
        <v>3.3807355952783197E-2</v>
      </c>
      <c r="AH517" s="150">
        <v>5.6684999999999999</v>
      </c>
      <c r="AI517" s="150">
        <v>3.7220027791416599</v>
      </c>
      <c r="AJ517" s="150">
        <v>7571.8965000000298</v>
      </c>
      <c r="AK517" s="150">
        <v>0.47689498232848199</v>
      </c>
      <c r="AL517" s="150">
        <v>10124800.523</v>
      </c>
      <c r="AM517" s="150">
        <v>854.18526459999998</v>
      </c>
    </row>
    <row r="518" spans="1:39" ht="14.5" x14ac:dyDescent="0.35">
      <c r="A518" t="s">
        <v>699</v>
      </c>
      <c r="B518" s="150">
        <v>322900.15000000002</v>
      </c>
      <c r="C518" s="150">
        <v>0.59737203354304202</v>
      </c>
      <c r="D518" s="150">
        <v>324748</v>
      </c>
      <c r="E518" s="150">
        <v>1.82226812126197E-3</v>
      </c>
      <c r="F518" s="150">
        <v>0.67784577937889301</v>
      </c>
      <c r="G518" s="150">
        <v>23.8</v>
      </c>
      <c r="H518" s="150">
        <v>10.065</v>
      </c>
      <c r="I518" s="150">
        <v>0</v>
      </c>
      <c r="J518" s="150">
        <v>63.683999999999997</v>
      </c>
      <c r="K518" s="150">
        <v>11857.5571635501</v>
      </c>
      <c r="L518" s="150">
        <v>612.18369819999998</v>
      </c>
      <c r="M518" s="150">
        <v>708.986150447765</v>
      </c>
      <c r="N518" s="150">
        <v>0.26961415909196101</v>
      </c>
      <c r="O518" s="150">
        <v>0.13836839709888199</v>
      </c>
      <c r="P518" s="150">
        <v>1.1417203725860301E-3</v>
      </c>
      <c r="Q518" s="150">
        <v>10238.5683999829</v>
      </c>
      <c r="R518" s="150">
        <v>44.827500000000001</v>
      </c>
      <c r="S518" s="150">
        <v>54250.414020411597</v>
      </c>
      <c r="T518" s="150">
        <v>15.452568178015699</v>
      </c>
      <c r="U518" s="150">
        <v>13.656431837599699</v>
      </c>
      <c r="V518" s="150">
        <v>5.7380000000000004</v>
      </c>
      <c r="W518" s="150">
        <v>106.689386232137</v>
      </c>
      <c r="X518" s="150">
        <v>0.11758007943387799</v>
      </c>
      <c r="Y518" s="150">
        <v>0.158523210044724</v>
      </c>
      <c r="Z518" s="150">
        <v>0.28077192098935799</v>
      </c>
      <c r="AA518" s="150">
        <v>205.13180989503201</v>
      </c>
      <c r="AB518" s="150">
        <v>6.0100221574817603</v>
      </c>
      <c r="AC518" s="150">
        <v>1.2705349449168599</v>
      </c>
      <c r="AD518" s="150">
        <v>2.6785050926373901</v>
      </c>
      <c r="AE518" s="150">
        <v>1.1792171919021699</v>
      </c>
      <c r="AF518" s="150">
        <v>68.55</v>
      </c>
      <c r="AG518" s="150">
        <v>2.1120831807366101E-2</v>
      </c>
      <c r="AH518" s="150">
        <v>4.5564999999999998</v>
      </c>
      <c r="AI518" s="150">
        <v>4.2848671719186298</v>
      </c>
      <c r="AJ518" s="150">
        <v>-34551.745000000097</v>
      </c>
      <c r="AK518" s="150">
        <v>0.49853454628011901</v>
      </c>
      <c r="AL518" s="150">
        <v>7259003.1960000005</v>
      </c>
      <c r="AM518" s="150">
        <v>612.18369819999998</v>
      </c>
    </row>
    <row r="519" spans="1:39" ht="14.5" x14ac:dyDescent="0.35">
      <c r="A519" t="s">
        <v>700</v>
      </c>
      <c r="B519" s="150">
        <v>256929.6</v>
      </c>
      <c r="C519" s="150">
        <v>0.54129009753576396</v>
      </c>
      <c r="D519" s="150">
        <v>270064.25</v>
      </c>
      <c r="E519" s="150">
        <v>3.63353887366675E-3</v>
      </c>
      <c r="F519" s="150">
        <v>0.68648449909065301</v>
      </c>
      <c r="G519" s="150">
        <v>26.8</v>
      </c>
      <c r="H519" s="150">
        <v>10.356</v>
      </c>
      <c r="I519" s="150">
        <v>0</v>
      </c>
      <c r="J519" s="150">
        <v>28.401499999999999</v>
      </c>
      <c r="K519" s="150">
        <v>12356.3417171123</v>
      </c>
      <c r="L519" s="150">
        <v>707.35685550000005</v>
      </c>
      <c r="M519" s="150">
        <v>837.85159044862496</v>
      </c>
      <c r="N519" s="150">
        <v>0.31089218347160003</v>
      </c>
      <c r="O519" s="150">
        <v>0.14732111831494099</v>
      </c>
      <c r="P519" s="150">
        <v>2.5649243884369199E-3</v>
      </c>
      <c r="Q519" s="150">
        <v>10431.851084534001</v>
      </c>
      <c r="R519" s="150">
        <v>52.956000000000003</v>
      </c>
      <c r="S519" s="150">
        <v>56283.702592718502</v>
      </c>
      <c r="T519" s="150">
        <v>16.965971750132201</v>
      </c>
      <c r="U519" s="150">
        <v>13.3574449637435</v>
      </c>
      <c r="V519" s="150">
        <v>7.4770000000000003</v>
      </c>
      <c r="W519" s="150">
        <v>94.604367460211293</v>
      </c>
      <c r="X519" s="150">
        <v>0.11983942365073801</v>
      </c>
      <c r="Y519" s="150">
        <v>0.14722301544771499</v>
      </c>
      <c r="Z519" s="150">
        <v>0.28140465495100803</v>
      </c>
      <c r="AA519" s="150">
        <v>204.49748790198899</v>
      </c>
      <c r="AB519" s="150">
        <v>6.4407683091985204</v>
      </c>
      <c r="AC519" s="150">
        <v>1.45395978090972</v>
      </c>
      <c r="AD519" s="150">
        <v>2.6391724281675999</v>
      </c>
      <c r="AE519" s="150">
        <v>1.1085178016184001</v>
      </c>
      <c r="AF519" s="150">
        <v>83.05</v>
      </c>
      <c r="AG519" s="150">
        <v>2.8358940487603901E-2</v>
      </c>
      <c r="AH519" s="150">
        <v>3.839</v>
      </c>
      <c r="AI519" s="150">
        <v>3.9360633042913298</v>
      </c>
      <c r="AJ519" s="150">
        <v>-29232.620500000001</v>
      </c>
      <c r="AK519" s="150">
        <v>0.51466557423111303</v>
      </c>
      <c r="AL519" s="150">
        <v>8740343.0225000009</v>
      </c>
      <c r="AM519" s="150">
        <v>707.35685550000005</v>
      </c>
    </row>
    <row r="520" spans="1:39" ht="14.5" x14ac:dyDescent="0.35">
      <c r="A520" t="s">
        <v>701</v>
      </c>
      <c r="B520" s="150">
        <v>253090.2</v>
      </c>
      <c r="C520" s="150">
        <v>0.458334409646595</v>
      </c>
      <c r="D520" s="150">
        <v>261608.4</v>
      </c>
      <c r="E520" s="150">
        <v>2.82385442044234E-3</v>
      </c>
      <c r="F520" s="150">
        <v>0.70351897073168101</v>
      </c>
      <c r="G520" s="150">
        <v>47.789473684210499</v>
      </c>
      <c r="H520" s="150">
        <v>18.856111111111101</v>
      </c>
      <c r="I520" s="150">
        <v>0</v>
      </c>
      <c r="J520" s="150">
        <v>78.791499999999999</v>
      </c>
      <c r="K520" s="150">
        <v>10823.467318258399</v>
      </c>
      <c r="L520" s="150">
        <v>1024.4947392500001</v>
      </c>
      <c r="M520" s="150">
        <v>1169.6151019742499</v>
      </c>
      <c r="N520" s="150">
        <v>0.203733147231971</v>
      </c>
      <c r="O520" s="150">
        <v>0.116278285955093</v>
      </c>
      <c r="P520" s="150">
        <v>2.42513866085721E-3</v>
      </c>
      <c r="Q520" s="150">
        <v>9480.5421965593996</v>
      </c>
      <c r="R520" s="150">
        <v>63.134</v>
      </c>
      <c r="S520" s="150">
        <v>58199.173187189197</v>
      </c>
      <c r="T520" s="150">
        <v>15.2501029556182</v>
      </c>
      <c r="U520" s="150">
        <v>16.227306035575101</v>
      </c>
      <c r="V520" s="150">
        <v>7.9489999999999998</v>
      </c>
      <c r="W520" s="150">
        <v>128.88347455654801</v>
      </c>
      <c r="X520" s="150">
        <v>0.11492609329049699</v>
      </c>
      <c r="Y520" s="150">
        <v>0.16142138269414999</v>
      </c>
      <c r="Z520" s="150">
        <v>0.284198489984124</v>
      </c>
      <c r="AA520" s="150">
        <v>180.33738283053901</v>
      </c>
      <c r="AB520" s="150">
        <v>6.2816075017306696</v>
      </c>
      <c r="AC520" s="150">
        <v>1.38034267328517</v>
      </c>
      <c r="AD520" s="150">
        <v>2.4756444572181402</v>
      </c>
      <c r="AE520" s="150">
        <v>1.21024403897328</v>
      </c>
      <c r="AF520" s="150">
        <v>82.3</v>
      </c>
      <c r="AG520" s="150">
        <v>2.2026249043484498E-2</v>
      </c>
      <c r="AH520" s="150">
        <v>6.6014999999999997</v>
      </c>
      <c r="AI520" s="150">
        <v>4.0971449428452704</v>
      </c>
      <c r="AJ520" s="150">
        <v>-9070.75</v>
      </c>
      <c r="AK520" s="150">
        <v>0.419867673051326</v>
      </c>
      <c r="AL520" s="150">
        <v>11088585.328</v>
      </c>
      <c r="AM520" s="150">
        <v>1024.4947392500001</v>
      </c>
    </row>
    <row r="521" spans="1:39" ht="14.5" x14ac:dyDescent="0.35">
      <c r="A521" t="s">
        <v>702</v>
      </c>
      <c r="B521" s="150">
        <v>233722.35</v>
      </c>
      <c r="C521" s="150">
        <v>0.55643100542561896</v>
      </c>
      <c r="D521" s="150">
        <v>282347.3</v>
      </c>
      <c r="E521" s="150">
        <v>4.19593101179227E-4</v>
      </c>
      <c r="F521" s="150">
        <v>0.68539993966057899</v>
      </c>
      <c r="G521" s="150">
        <v>30.3</v>
      </c>
      <c r="H521" s="150">
        <v>12.884210526315799</v>
      </c>
      <c r="I521" s="150">
        <v>0</v>
      </c>
      <c r="J521" s="150">
        <v>52.758499999999998</v>
      </c>
      <c r="K521" s="150">
        <v>11317.657412755299</v>
      </c>
      <c r="L521" s="150">
        <v>773.24237555000002</v>
      </c>
      <c r="M521" s="150">
        <v>887.56442742803097</v>
      </c>
      <c r="N521" s="150">
        <v>0.218019148692012</v>
      </c>
      <c r="O521" s="150">
        <v>0.127290796084462</v>
      </c>
      <c r="P521" s="150">
        <v>1.8447923252852801E-3</v>
      </c>
      <c r="Q521" s="150">
        <v>9859.89527414855</v>
      </c>
      <c r="R521" s="150">
        <v>53.008499999999998</v>
      </c>
      <c r="S521" s="150">
        <v>57276.2444041993</v>
      </c>
      <c r="T521" s="150">
        <v>16.5897922031372</v>
      </c>
      <c r="U521" s="150">
        <v>14.5871393370874</v>
      </c>
      <c r="V521" s="150">
        <v>6.3425000000000002</v>
      </c>
      <c r="W521" s="150">
        <v>121.914446283011</v>
      </c>
      <c r="X521" s="150">
        <v>0.115228645489341</v>
      </c>
      <c r="Y521" s="150">
        <v>0.15260056075529599</v>
      </c>
      <c r="Z521" s="150">
        <v>0.277006340924705</v>
      </c>
      <c r="AA521" s="150">
        <v>184.42593746697599</v>
      </c>
      <c r="AB521" s="150">
        <v>6.3175131682794499</v>
      </c>
      <c r="AC521" s="150">
        <v>1.2101778782722601</v>
      </c>
      <c r="AD521" s="150">
        <v>2.5743233189077999</v>
      </c>
      <c r="AE521" s="150">
        <v>1.1841949430749401</v>
      </c>
      <c r="AF521" s="150">
        <v>65</v>
      </c>
      <c r="AG521" s="150">
        <v>2.26362878955568E-2</v>
      </c>
      <c r="AH521" s="150">
        <v>5.2824999999999998</v>
      </c>
      <c r="AI521" s="150">
        <v>4.0980694144949803</v>
      </c>
      <c r="AJ521" s="150">
        <v>-31207.440999999999</v>
      </c>
      <c r="AK521" s="150">
        <v>0.48813643653363198</v>
      </c>
      <c r="AL521" s="150">
        <v>8751292.3035000004</v>
      </c>
      <c r="AM521" s="150">
        <v>773.24237555000002</v>
      </c>
    </row>
    <row r="522" spans="1:39" ht="14.5" x14ac:dyDescent="0.35">
      <c r="A522" t="s">
        <v>703</v>
      </c>
      <c r="B522" s="150">
        <v>276523.05</v>
      </c>
      <c r="C522" s="150">
        <v>0.47658670682520299</v>
      </c>
      <c r="D522" s="150">
        <v>226513.25</v>
      </c>
      <c r="E522" s="150">
        <v>2.9826719273999699E-3</v>
      </c>
      <c r="F522" s="150">
        <v>0.65019954833935401</v>
      </c>
      <c r="G522" s="150">
        <v>21.7</v>
      </c>
      <c r="H522" s="150">
        <v>13.5205</v>
      </c>
      <c r="I522" s="150">
        <v>0</v>
      </c>
      <c r="J522" s="150">
        <v>35.768000000000001</v>
      </c>
      <c r="K522" s="150">
        <v>12202.929458967101</v>
      </c>
      <c r="L522" s="150">
        <v>715.89575875000003</v>
      </c>
      <c r="M522" s="150">
        <v>844.58453747118904</v>
      </c>
      <c r="N522" s="150">
        <v>0.36361618541297203</v>
      </c>
      <c r="O522" s="150">
        <v>0.14089194860731499</v>
      </c>
      <c r="P522" s="150">
        <v>2.3774081340721502E-3</v>
      </c>
      <c r="Q522" s="150">
        <v>10343.5772932298</v>
      </c>
      <c r="R522" s="150">
        <v>51.032499999999999</v>
      </c>
      <c r="S522" s="150">
        <v>54314.345426933804</v>
      </c>
      <c r="T522" s="150">
        <v>15.161906628129101</v>
      </c>
      <c r="U522" s="150">
        <v>14.0282321804732</v>
      </c>
      <c r="V522" s="150">
        <v>6.9275000000000002</v>
      </c>
      <c r="W522" s="150">
        <v>103.341141645615</v>
      </c>
      <c r="X522" s="150">
        <v>0.11436823577631899</v>
      </c>
      <c r="Y522" s="150">
        <v>0.184745044875605</v>
      </c>
      <c r="Z522" s="150">
        <v>0.30448258092956998</v>
      </c>
      <c r="AA522" s="150">
        <v>209.36120680712199</v>
      </c>
      <c r="AB522" s="150">
        <v>7.0655834036113996</v>
      </c>
      <c r="AC522" s="150">
        <v>1.3438728209350399</v>
      </c>
      <c r="AD522" s="150">
        <v>2.70457208328218</v>
      </c>
      <c r="AE522" s="150">
        <v>1.4152067498520799</v>
      </c>
      <c r="AF522" s="150">
        <v>104.25</v>
      </c>
      <c r="AG522" s="150">
        <v>9.0712464233520303E-3</v>
      </c>
      <c r="AH522" s="150">
        <v>4.1624999999999996</v>
      </c>
      <c r="AI522" s="150">
        <v>3.51008223727885</v>
      </c>
      <c r="AJ522" s="150">
        <v>-20538.781999999999</v>
      </c>
      <c r="AK522" s="150">
        <v>0.51349732284687299</v>
      </c>
      <c r="AL522" s="150">
        <v>8736025.4440000001</v>
      </c>
      <c r="AM522" s="150">
        <v>715.89575875000003</v>
      </c>
    </row>
    <row r="523" spans="1:39" ht="14.5" x14ac:dyDescent="0.35">
      <c r="A523" t="s">
        <v>704</v>
      </c>
      <c r="B523" s="150">
        <v>397740.75</v>
      </c>
      <c r="C523" s="150">
        <v>0.55486733372371</v>
      </c>
      <c r="D523" s="150">
        <v>426464.2</v>
      </c>
      <c r="E523" s="150">
        <v>7.8496977757483996E-4</v>
      </c>
      <c r="F523" s="150">
        <v>0.72610470491248102</v>
      </c>
      <c r="G523" s="150">
        <v>17.1111111111111</v>
      </c>
      <c r="H523" s="150">
        <v>11.3</v>
      </c>
      <c r="I523" s="150">
        <v>0</v>
      </c>
      <c r="J523" s="150">
        <v>65.097499999999997</v>
      </c>
      <c r="K523" s="150">
        <v>10907.362015336799</v>
      </c>
      <c r="L523" s="150">
        <v>862.4482332</v>
      </c>
      <c r="M523" s="150">
        <v>969.05120903565296</v>
      </c>
      <c r="N523" s="150">
        <v>0.14723933589478699</v>
      </c>
      <c r="O523" s="150">
        <v>0.10790939202772799</v>
      </c>
      <c r="P523" s="150">
        <v>3.9059815074359398E-3</v>
      </c>
      <c r="Q523" s="150">
        <v>9707.4695447326994</v>
      </c>
      <c r="R523" s="150">
        <v>56.3855</v>
      </c>
      <c r="S523" s="150">
        <v>60249.260093463803</v>
      </c>
      <c r="T523" s="150">
        <v>16.8456429401176</v>
      </c>
      <c r="U523" s="150">
        <v>15.2955677115571</v>
      </c>
      <c r="V523" s="150">
        <v>6.5214999999999996</v>
      </c>
      <c r="W523" s="150">
        <v>132.24691147742101</v>
      </c>
      <c r="X523" s="150">
        <v>0.11269835933437899</v>
      </c>
      <c r="Y523" s="150">
        <v>0.17191728981224799</v>
      </c>
      <c r="Z523" s="150">
        <v>0.28962580559684598</v>
      </c>
      <c r="AA523" s="150">
        <v>206.816586936687</v>
      </c>
      <c r="AB523" s="150">
        <v>5.1516055348306802</v>
      </c>
      <c r="AC523" s="150">
        <v>1.1080948188190101</v>
      </c>
      <c r="AD523" s="150">
        <v>2.5058816882567898</v>
      </c>
      <c r="AE523" s="150">
        <v>1.17096441285321</v>
      </c>
      <c r="AF523" s="150">
        <v>55.5</v>
      </c>
      <c r="AG523" s="150">
        <v>9.0246113164565E-3</v>
      </c>
      <c r="AH523" s="150">
        <v>6.7560000000000002</v>
      </c>
      <c r="AI523" s="150">
        <v>3.8392607938513001</v>
      </c>
      <c r="AJ523" s="150">
        <v>-6160.473</v>
      </c>
      <c r="AK523" s="150">
        <v>0.54663699566276902</v>
      </c>
      <c r="AL523" s="150">
        <v>9407035.0989999995</v>
      </c>
      <c r="AM523" s="150">
        <v>862.4482332</v>
      </c>
    </row>
    <row r="524" spans="1:39" ht="14.5" x14ac:dyDescent="0.35">
      <c r="A524" t="s">
        <v>705</v>
      </c>
      <c r="B524" s="150">
        <v>539146.65</v>
      </c>
      <c r="C524" s="150">
        <v>0.52659897135265599</v>
      </c>
      <c r="D524" s="150">
        <v>513426.75</v>
      </c>
      <c r="E524" s="150">
        <v>1.74214441440767E-3</v>
      </c>
      <c r="F524" s="150">
        <v>0.66150020072573601</v>
      </c>
      <c r="G524" s="150">
        <v>40.200000000000003</v>
      </c>
      <c r="H524" s="150">
        <v>18.697500000000002</v>
      </c>
      <c r="I524" s="150">
        <v>0</v>
      </c>
      <c r="J524" s="150">
        <v>14.446999999999999</v>
      </c>
      <c r="K524" s="150">
        <v>11640.1121717159</v>
      </c>
      <c r="L524" s="150">
        <v>888.67033160000005</v>
      </c>
      <c r="M524" s="150">
        <v>1054.1694968381501</v>
      </c>
      <c r="N524" s="150">
        <v>0.36155692412000401</v>
      </c>
      <c r="O524" s="150">
        <v>0.149143202757057</v>
      </c>
      <c r="P524" s="150">
        <v>1.3914331400866099E-3</v>
      </c>
      <c r="Q524" s="150">
        <v>9812.6746927569002</v>
      </c>
      <c r="R524" s="150">
        <v>59.811</v>
      </c>
      <c r="S524" s="150">
        <v>55828.919722124701</v>
      </c>
      <c r="T524" s="150">
        <v>15.065790573640299</v>
      </c>
      <c r="U524" s="150">
        <v>14.8579748139974</v>
      </c>
      <c r="V524" s="150">
        <v>9.7234999999999996</v>
      </c>
      <c r="W524" s="150">
        <v>91.394079456985693</v>
      </c>
      <c r="X524" s="150">
        <v>0.113429773630684</v>
      </c>
      <c r="Y524" s="150">
        <v>0.17569149446002</v>
      </c>
      <c r="Z524" s="150">
        <v>0.29327391954936999</v>
      </c>
      <c r="AA524" s="150">
        <v>187.85655834760399</v>
      </c>
      <c r="AB524" s="150">
        <v>6.2728068548132301</v>
      </c>
      <c r="AC524" s="150">
        <v>1.3983819763146099</v>
      </c>
      <c r="AD524" s="150">
        <v>2.8060855306211598</v>
      </c>
      <c r="AE524" s="150">
        <v>1.4453608181594499</v>
      </c>
      <c r="AF524" s="150">
        <v>98.7</v>
      </c>
      <c r="AG524" s="150">
        <v>1.2642034284333E-2</v>
      </c>
      <c r="AH524" s="150">
        <v>5.2865000000000002</v>
      </c>
      <c r="AI524" s="150">
        <v>3.7304818163723001</v>
      </c>
      <c r="AJ524" s="150">
        <v>-26891.741999999998</v>
      </c>
      <c r="AK524" s="150">
        <v>0.463762153423809</v>
      </c>
      <c r="AL524" s="150">
        <v>10344222.343499999</v>
      </c>
      <c r="AM524" s="150">
        <v>888.67033160000005</v>
      </c>
    </row>
    <row r="525" spans="1:39" ht="14.5" x14ac:dyDescent="0.35">
      <c r="A525" t="s">
        <v>706</v>
      </c>
      <c r="B525" s="150">
        <v>130755.85</v>
      </c>
      <c r="C525" s="150">
        <v>0.56498796518694405</v>
      </c>
      <c r="D525" s="150">
        <v>130891.25</v>
      </c>
      <c r="E525" s="150">
        <v>1.7764425623255299E-3</v>
      </c>
      <c r="F525" s="150">
        <v>0.69622259381209695</v>
      </c>
      <c r="G525" s="150">
        <v>19</v>
      </c>
      <c r="H525" s="150">
        <v>11.5768421052632</v>
      </c>
      <c r="I525" s="150">
        <v>0</v>
      </c>
      <c r="J525" s="150">
        <v>80.897000000000006</v>
      </c>
      <c r="K525" s="150">
        <v>12098.273203963699</v>
      </c>
      <c r="L525" s="150">
        <v>609.31017495000003</v>
      </c>
      <c r="M525" s="150">
        <v>707.147533133612</v>
      </c>
      <c r="N525" s="150">
        <v>0.26445087957578001</v>
      </c>
      <c r="O525" s="150">
        <v>0.13327216192748401</v>
      </c>
      <c r="P525" s="150">
        <v>8.9111781211360203E-4</v>
      </c>
      <c r="Q525" s="150">
        <v>10424.4172780098</v>
      </c>
      <c r="R525" s="150">
        <v>42.926000000000002</v>
      </c>
      <c r="S525" s="150">
        <v>54593.521385640401</v>
      </c>
      <c r="T525" s="150">
        <v>15.6862973489261</v>
      </c>
      <c r="U525" s="150">
        <v>14.194431695243001</v>
      </c>
      <c r="V525" s="150">
        <v>5.5315000000000003</v>
      </c>
      <c r="W525" s="150">
        <v>110.15279308505799</v>
      </c>
      <c r="X525" s="150">
        <v>0.113032848749427</v>
      </c>
      <c r="Y525" s="150">
        <v>0.174622685640554</v>
      </c>
      <c r="Z525" s="150">
        <v>0.29315529202840301</v>
      </c>
      <c r="AA525" s="150">
        <v>209.013742484196</v>
      </c>
      <c r="AB525" s="150">
        <v>6.3375280045730698</v>
      </c>
      <c r="AC525" s="150">
        <v>1.3007551576626399</v>
      </c>
      <c r="AD525" s="150">
        <v>2.6812491971211001</v>
      </c>
      <c r="AE525" s="150">
        <v>1.2836856422688501</v>
      </c>
      <c r="AF525" s="150">
        <v>63.25</v>
      </c>
      <c r="AG525" s="150">
        <v>2.32077682031414E-2</v>
      </c>
      <c r="AH525" s="150">
        <v>5.2244999999999999</v>
      </c>
      <c r="AI525" s="150">
        <v>4.2014131709514002</v>
      </c>
      <c r="AJ525" s="150">
        <v>-32834.462</v>
      </c>
      <c r="AK525" s="150">
        <v>0.51773484848993001</v>
      </c>
      <c r="AL525" s="150">
        <v>7371600.9625000004</v>
      </c>
      <c r="AM525" s="150">
        <v>609.31017495000003</v>
      </c>
    </row>
    <row r="526" spans="1:39" ht="14.5" x14ac:dyDescent="0.35">
      <c r="A526" t="s">
        <v>707</v>
      </c>
      <c r="B526" s="150">
        <v>297773.55</v>
      </c>
      <c r="C526" s="150">
        <v>0.63348630745017398</v>
      </c>
      <c r="D526" s="150">
        <v>377684.9</v>
      </c>
      <c r="E526" s="150">
        <v>1.5881851832160001E-3</v>
      </c>
      <c r="F526" s="150">
        <v>0.70948638065649905</v>
      </c>
      <c r="G526" s="150">
        <v>15</v>
      </c>
      <c r="H526" s="150">
        <v>6.2633333333333301</v>
      </c>
      <c r="I526" s="150">
        <v>0</v>
      </c>
      <c r="J526" s="150">
        <v>53.621000000000002</v>
      </c>
      <c r="K526" s="150">
        <v>11800.535487204999</v>
      </c>
      <c r="L526" s="150">
        <v>587.74974835</v>
      </c>
      <c r="M526" s="150">
        <v>666.84871777218405</v>
      </c>
      <c r="N526" s="150">
        <v>0.163063553185782</v>
      </c>
      <c r="O526" s="150">
        <v>0.119305044105682</v>
      </c>
      <c r="P526" s="150">
        <v>1.8085060912132001E-3</v>
      </c>
      <c r="Q526" s="150">
        <v>10400.8024281295</v>
      </c>
      <c r="R526" s="150">
        <v>41.731499999999997</v>
      </c>
      <c r="S526" s="150">
        <v>57468.741705905602</v>
      </c>
      <c r="T526" s="150">
        <v>17.152510693361101</v>
      </c>
      <c r="U526" s="150">
        <v>14.084079133268601</v>
      </c>
      <c r="V526" s="150">
        <v>4.8925000000000001</v>
      </c>
      <c r="W526" s="150">
        <v>120.132804977006</v>
      </c>
      <c r="X526" s="150">
        <v>0.11605417825087</v>
      </c>
      <c r="Y526" s="150">
        <v>0.16377852616039201</v>
      </c>
      <c r="Z526" s="150">
        <v>0.28519517108929499</v>
      </c>
      <c r="AA526" s="150">
        <v>228.447396833326</v>
      </c>
      <c r="AB526" s="150">
        <v>5.45091108282646</v>
      </c>
      <c r="AC526" s="150">
        <v>1.1772933397581999</v>
      </c>
      <c r="AD526" s="150">
        <v>2.5166784290447799</v>
      </c>
      <c r="AE526" s="150">
        <v>1.1210446272382999</v>
      </c>
      <c r="AF526" s="150">
        <v>44.95</v>
      </c>
      <c r="AG526" s="150">
        <v>1.7085747197864199E-2</v>
      </c>
      <c r="AH526" s="150">
        <v>5.4894999999999996</v>
      </c>
      <c r="AI526" s="150">
        <v>4.0418671410756097</v>
      </c>
      <c r="AJ526" s="150">
        <v>-8573.8990000000304</v>
      </c>
      <c r="AK526" s="150">
        <v>0.56127014909829298</v>
      </c>
      <c r="AL526" s="150">
        <v>6935761.7630000003</v>
      </c>
      <c r="AM526" s="150">
        <v>587.74974835</v>
      </c>
    </row>
    <row r="527" spans="1:39" ht="14.5" x14ac:dyDescent="0.35">
      <c r="A527" t="s">
        <v>708</v>
      </c>
      <c r="B527" s="150">
        <v>86060.95</v>
      </c>
      <c r="C527" s="150">
        <v>0.30966807168636201</v>
      </c>
      <c r="D527" s="150">
        <v>66410.2</v>
      </c>
      <c r="E527" s="150">
        <v>3.1995039530380298E-3</v>
      </c>
      <c r="F527" s="150">
        <v>0.71262508200088104</v>
      </c>
      <c r="G527" s="150">
        <v>48.875</v>
      </c>
      <c r="H527" s="150">
        <v>98.908000000000001</v>
      </c>
      <c r="I527" s="150">
        <v>0.9</v>
      </c>
      <c r="J527" s="150">
        <v>-154.14750000000001</v>
      </c>
      <c r="K527" s="150">
        <v>11661.1391463404</v>
      </c>
      <c r="L527" s="150">
        <v>2387.65065</v>
      </c>
      <c r="M527" s="150">
        <v>3129.3660033793399</v>
      </c>
      <c r="N527" s="150">
        <v>0.71916407978277697</v>
      </c>
      <c r="O527" s="150">
        <v>0.16890831026725001</v>
      </c>
      <c r="P527" s="150">
        <v>1.7338005478314E-2</v>
      </c>
      <c r="Q527" s="150">
        <v>8897.2419437142307</v>
      </c>
      <c r="R527" s="150">
        <v>155.67349999999999</v>
      </c>
      <c r="S527" s="150">
        <v>59209.017864312198</v>
      </c>
      <c r="T527" s="150">
        <v>13.5646079775941</v>
      </c>
      <c r="U527" s="150">
        <v>15.337553597754299</v>
      </c>
      <c r="V527" s="150">
        <v>19.712</v>
      </c>
      <c r="W527" s="150">
        <v>121.1267578125</v>
      </c>
      <c r="X527" s="150">
        <v>0.120027047923918</v>
      </c>
      <c r="Y527" s="150">
        <v>0.17618909764333299</v>
      </c>
      <c r="Z527" s="150">
        <v>0.30096907097051001</v>
      </c>
      <c r="AA527" s="150">
        <v>175.933547899899</v>
      </c>
      <c r="AB527" s="150">
        <v>5.9144868334960599</v>
      </c>
      <c r="AC527" s="150">
        <v>1.3606362162684</v>
      </c>
      <c r="AD527" s="150">
        <v>2.9392990858500601</v>
      </c>
      <c r="AE527" s="150">
        <v>1.3276067780244301</v>
      </c>
      <c r="AF527" s="150">
        <v>53.9</v>
      </c>
      <c r="AG527" s="150">
        <v>3.3618436040678899E-2</v>
      </c>
      <c r="AH527" s="150">
        <v>30.663</v>
      </c>
      <c r="AI527" s="150">
        <v>3.0041116905125</v>
      </c>
      <c r="AJ527" s="150">
        <v>-14536.0010000004</v>
      </c>
      <c r="AK527" s="150">
        <v>0.613189812988578</v>
      </c>
      <c r="AL527" s="150">
        <v>27842726.462499999</v>
      </c>
      <c r="AM527" s="150">
        <v>2387.65065</v>
      </c>
    </row>
    <row r="528" spans="1:39" ht="14.5" x14ac:dyDescent="0.35">
      <c r="A528" t="s">
        <v>709</v>
      </c>
      <c r="B528" s="150">
        <v>104667.9</v>
      </c>
      <c r="C528" s="150">
        <v>0.37241290992898801</v>
      </c>
      <c r="D528" s="150">
        <v>128167.15</v>
      </c>
      <c r="E528" s="150">
        <v>5.5250031659182302E-3</v>
      </c>
      <c r="F528" s="150">
        <v>0.71449995731536697</v>
      </c>
      <c r="G528" s="150">
        <v>41.421052631578902</v>
      </c>
      <c r="H528" s="150">
        <v>31.989523809523799</v>
      </c>
      <c r="I528" s="150">
        <v>0</v>
      </c>
      <c r="J528" s="150">
        <v>45.676666666666698</v>
      </c>
      <c r="K528" s="150">
        <v>11004.720568938899</v>
      </c>
      <c r="L528" s="150">
        <v>1330.9380783809499</v>
      </c>
      <c r="M528" s="150">
        <v>1642.03416921032</v>
      </c>
      <c r="N528" s="150">
        <v>0.44035017119625502</v>
      </c>
      <c r="O528" s="150">
        <v>0.15931631933072499</v>
      </c>
      <c r="P528" s="150">
        <v>2.4126379121805902E-3</v>
      </c>
      <c r="Q528" s="150">
        <v>8919.7910261432608</v>
      </c>
      <c r="R528" s="150">
        <v>88.160476190476203</v>
      </c>
      <c r="S528" s="150">
        <v>56590.984422346701</v>
      </c>
      <c r="T528" s="150">
        <v>15.4442385908813</v>
      </c>
      <c r="U528" s="150">
        <v>15.096765987349899</v>
      </c>
      <c r="V528" s="150">
        <v>11.1733333333333</v>
      </c>
      <c r="W528" s="150">
        <v>119.11736978349801</v>
      </c>
      <c r="X528" s="150">
        <v>0.11491206589342499</v>
      </c>
      <c r="Y528" s="150">
        <v>0.184563985504343</v>
      </c>
      <c r="Z528" s="150">
        <v>0.304717658050559</v>
      </c>
      <c r="AA528" s="150">
        <v>198.124454650177</v>
      </c>
      <c r="AB528" s="150">
        <v>5.1807069754523596</v>
      </c>
      <c r="AC528" s="150">
        <v>1.2713175990908601</v>
      </c>
      <c r="AD528" s="150">
        <v>2.6444748523661898</v>
      </c>
      <c r="AE528" s="150">
        <v>1.20966305684852</v>
      </c>
      <c r="AF528" s="150">
        <v>69.619047619047606</v>
      </c>
      <c r="AG528" s="150">
        <v>2.4816822672872801E-2</v>
      </c>
      <c r="AH528" s="150">
        <v>10.9804761904762</v>
      </c>
      <c r="AI528" s="150">
        <v>3.4718790652543299</v>
      </c>
      <c r="AJ528" s="150">
        <v>-11548.7590476191</v>
      </c>
      <c r="AK528" s="150">
        <v>0.46596545255928401</v>
      </c>
      <c r="AL528" s="150">
        <v>14646601.6471429</v>
      </c>
      <c r="AM528" s="150">
        <v>1330.9380783809499</v>
      </c>
    </row>
    <row r="529" spans="1:39" ht="14.5" x14ac:dyDescent="0.35">
      <c r="A529" t="s">
        <v>710</v>
      </c>
      <c r="B529" s="150">
        <v>1119331</v>
      </c>
      <c r="C529" s="150">
        <v>0.37524856500211601</v>
      </c>
      <c r="D529" s="150">
        <v>124850.35</v>
      </c>
      <c r="E529" s="150">
        <v>2.8803832200107E-3</v>
      </c>
      <c r="F529" s="150">
        <v>0.80176164529801397</v>
      </c>
      <c r="G529" s="150">
        <v>90.764705882352899</v>
      </c>
      <c r="H529" s="150">
        <v>74.642499999999998</v>
      </c>
      <c r="I529" s="150">
        <v>0</v>
      </c>
      <c r="J529" s="150">
        <v>-25.549499999999998</v>
      </c>
      <c r="K529" s="150">
        <v>11645.825947437201</v>
      </c>
      <c r="L529" s="150">
        <v>5165.1260239499998</v>
      </c>
      <c r="M529" s="150">
        <v>6094.2791369686602</v>
      </c>
      <c r="N529" s="150">
        <v>0.19275785737529899</v>
      </c>
      <c r="O529" s="150">
        <v>0.12620896193573899</v>
      </c>
      <c r="P529" s="150">
        <v>1.4074583633180201E-2</v>
      </c>
      <c r="Q529" s="150">
        <v>9870.2664120862992</v>
      </c>
      <c r="R529" s="150">
        <v>304.35550000000001</v>
      </c>
      <c r="S529" s="150">
        <v>70714.107512432005</v>
      </c>
      <c r="T529" s="150">
        <v>14.169449870299699</v>
      </c>
      <c r="U529" s="150">
        <v>16.970700460317001</v>
      </c>
      <c r="V529" s="150">
        <v>30.396000000000001</v>
      </c>
      <c r="W529" s="150">
        <v>169.92782023786</v>
      </c>
      <c r="X529" s="150">
        <v>0.117381017370825</v>
      </c>
      <c r="Y529" s="150">
        <v>0.153908187390801</v>
      </c>
      <c r="Z529" s="150">
        <v>0.277647701384165</v>
      </c>
      <c r="AA529" s="150">
        <v>1403.7960093091799</v>
      </c>
      <c r="AB529" s="150">
        <v>0.73752572070385802</v>
      </c>
      <c r="AC529" s="150">
        <v>0.133944622576157</v>
      </c>
      <c r="AD529" s="150">
        <v>0.38446770723378298</v>
      </c>
      <c r="AE529" s="150">
        <v>0.95019047697547798</v>
      </c>
      <c r="AF529" s="150">
        <v>28.7</v>
      </c>
      <c r="AG529" s="150">
        <v>0.100144200879006</v>
      </c>
      <c r="AH529" s="150">
        <v>104.87649999999999</v>
      </c>
      <c r="AI529" s="150">
        <v>4.36264700799211</v>
      </c>
      <c r="AJ529" s="150">
        <v>24723.182499999901</v>
      </c>
      <c r="AK529" s="150">
        <v>0.34945689234287702</v>
      </c>
      <c r="AL529" s="150">
        <v>60152158.671499997</v>
      </c>
      <c r="AM529" s="150">
        <v>5165.1260239499998</v>
      </c>
    </row>
    <row r="530" spans="1:39" ht="14.5" x14ac:dyDescent="0.35">
      <c r="A530" t="s">
        <v>711</v>
      </c>
      <c r="B530" s="150">
        <v>-36027.75</v>
      </c>
      <c r="C530" s="150">
        <v>0.38104041017713403</v>
      </c>
      <c r="D530" s="150">
        <v>-70057.55</v>
      </c>
      <c r="E530" s="150">
        <v>2.7919962529728099E-3</v>
      </c>
      <c r="F530" s="150">
        <v>0.79465593590947603</v>
      </c>
      <c r="G530" s="150">
        <v>87.789473684210506</v>
      </c>
      <c r="H530" s="150">
        <v>55.917999999999999</v>
      </c>
      <c r="I530" s="150">
        <v>0</v>
      </c>
      <c r="J530" s="150">
        <v>-9.0464999999999893</v>
      </c>
      <c r="K530" s="150">
        <v>10926.8519695958</v>
      </c>
      <c r="L530" s="150">
        <v>3440.6032808999998</v>
      </c>
      <c r="M530" s="150">
        <v>4054.2428718964402</v>
      </c>
      <c r="N530" s="150">
        <v>0.215122677877116</v>
      </c>
      <c r="O530" s="150">
        <v>0.13421997457934201</v>
      </c>
      <c r="P530" s="150">
        <v>8.3484584111907199E-3</v>
      </c>
      <c r="Q530" s="150">
        <v>9272.9922514272803</v>
      </c>
      <c r="R530" s="150">
        <v>206.55</v>
      </c>
      <c r="S530" s="150">
        <v>64431.976267247599</v>
      </c>
      <c r="T530" s="150">
        <v>14.111595255386099</v>
      </c>
      <c r="U530" s="150">
        <v>16.6574838097313</v>
      </c>
      <c r="V530" s="150">
        <v>20.552</v>
      </c>
      <c r="W530" s="150">
        <v>167.409657498054</v>
      </c>
      <c r="X530" s="150">
        <v>0.119400667010946</v>
      </c>
      <c r="Y530" s="150">
        <v>0.15410756330785899</v>
      </c>
      <c r="Z530" s="150">
        <v>0.2795275754505</v>
      </c>
      <c r="AA530" s="150">
        <v>2050.0705324430601</v>
      </c>
      <c r="AB530" s="150">
        <v>0.469611007370348</v>
      </c>
      <c r="AC530" s="150">
        <v>9.6639450736894505E-2</v>
      </c>
      <c r="AD530" s="150">
        <v>0.23673728940074601</v>
      </c>
      <c r="AE530" s="150">
        <v>0.94591373104175902</v>
      </c>
      <c r="AF530" s="150">
        <v>42.45</v>
      </c>
      <c r="AG530" s="150">
        <v>6.5075108820504601E-2</v>
      </c>
      <c r="AH530" s="150">
        <v>58.975000000000001</v>
      </c>
      <c r="AI530" s="150">
        <v>4.29440321398872</v>
      </c>
      <c r="AJ530" s="150">
        <v>-2676.0484999997998</v>
      </c>
      <c r="AK530" s="150">
        <v>0.34511405663862299</v>
      </c>
      <c r="AL530" s="150">
        <v>37594962.736500002</v>
      </c>
      <c r="AM530" s="150">
        <v>3440.6032808999998</v>
      </c>
    </row>
    <row r="531" spans="1:39" ht="14.5" x14ac:dyDescent="0.35">
      <c r="A531" t="s">
        <v>712</v>
      </c>
      <c r="B531" s="150">
        <v>137388.42857142899</v>
      </c>
      <c r="C531" s="150">
        <v>0.30830629260549802</v>
      </c>
      <c r="D531" s="150">
        <v>224787.42857142899</v>
      </c>
      <c r="E531" s="150">
        <v>4.4592068949747196E-3</v>
      </c>
      <c r="F531" s="150">
        <v>0.75260550713037599</v>
      </c>
      <c r="G531" s="150">
        <v>56.15</v>
      </c>
      <c r="H531" s="150">
        <v>48.1619047619048</v>
      </c>
      <c r="I531" s="150">
        <v>0</v>
      </c>
      <c r="J531" s="150">
        <v>65.125714285714295</v>
      </c>
      <c r="K531" s="150">
        <v>10227.7904579071</v>
      </c>
      <c r="L531" s="150">
        <v>2247.1354989523802</v>
      </c>
      <c r="M531" s="150">
        <v>2669.4136657312301</v>
      </c>
      <c r="N531" s="150">
        <v>0.33508867365060502</v>
      </c>
      <c r="O531" s="150">
        <v>0.134487512847626</v>
      </c>
      <c r="P531" s="150">
        <v>5.5664272120251298E-3</v>
      </c>
      <c r="Q531" s="150">
        <v>8609.8424192766597</v>
      </c>
      <c r="R531" s="150">
        <v>130.37666666666701</v>
      </c>
      <c r="S531" s="150">
        <v>60459.880722887203</v>
      </c>
      <c r="T531" s="150">
        <v>14.551610535043199</v>
      </c>
      <c r="U531" s="150">
        <v>17.2357182953421</v>
      </c>
      <c r="V531" s="150">
        <v>15.1785714285714</v>
      </c>
      <c r="W531" s="150">
        <v>148.04657404862701</v>
      </c>
      <c r="X531" s="150">
        <v>0.118877608798953</v>
      </c>
      <c r="Y531" s="150">
        <v>0.16299058493724999</v>
      </c>
      <c r="Z531" s="150">
        <v>0.28675464889950097</v>
      </c>
      <c r="AA531" s="150">
        <v>154.63778120235699</v>
      </c>
      <c r="AB531" s="150">
        <v>6.0457557233581101</v>
      </c>
      <c r="AC531" s="150">
        <v>1.29919998854376</v>
      </c>
      <c r="AD531" s="150">
        <v>3.0361267506909702</v>
      </c>
      <c r="AE531" s="150">
        <v>1.0423595407050701</v>
      </c>
      <c r="AF531" s="150">
        <v>44.190476190476197</v>
      </c>
      <c r="AG531" s="150">
        <v>2.45086695023457E-2</v>
      </c>
      <c r="AH531" s="150">
        <v>30.7347619047619</v>
      </c>
      <c r="AI531" s="150">
        <v>3.63678287480194</v>
      </c>
      <c r="AJ531" s="150">
        <v>10196.39</v>
      </c>
      <c r="AK531" s="150">
        <v>0.42215226174638198</v>
      </c>
      <c r="AL531" s="150">
        <v>22983231.013809498</v>
      </c>
      <c r="AM531" s="150">
        <v>2247.1354989523802</v>
      </c>
    </row>
    <row r="532" spans="1:39" ht="14.5" x14ac:dyDescent="0.35">
      <c r="A532" t="s">
        <v>713</v>
      </c>
      <c r="B532" s="150">
        <v>243226.38095238101</v>
      </c>
      <c r="C532" s="150">
        <v>0.364191615513629</v>
      </c>
      <c r="D532" s="150">
        <v>188528.714285714</v>
      </c>
      <c r="E532" s="150">
        <v>7.6416369418716998E-3</v>
      </c>
      <c r="F532" s="150">
        <v>0.72349756821403199</v>
      </c>
      <c r="G532" s="150">
        <v>50.368421052631597</v>
      </c>
      <c r="H532" s="150">
        <v>41.501428571428598</v>
      </c>
      <c r="I532" s="150">
        <v>0</v>
      </c>
      <c r="J532" s="150">
        <v>47.4</v>
      </c>
      <c r="K532" s="150">
        <v>11013.0154443795</v>
      </c>
      <c r="L532" s="150">
        <v>1792.1240618095201</v>
      </c>
      <c r="M532" s="150">
        <v>2167.0234470065302</v>
      </c>
      <c r="N532" s="150">
        <v>0.388994799495824</v>
      </c>
      <c r="O532" s="150">
        <v>0.15016723978503699</v>
      </c>
      <c r="P532" s="150">
        <v>5.6923253559772197E-3</v>
      </c>
      <c r="Q532" s="150">
        <v>9107.7417728064302</v>
      </c>
      <c r="R532" s="150">
        <v>115.92380952380999</v>
      </c>
      <c r="S532" s="150">
        <v>57810.591316135396</v>
      </c>
      <c r="T532" s="150">
        <v>15.1031054880053</v>
      </c>
      <c r="U532" s="150">
        <v>15.459499383010201</v>
      </c>
      <c r="V532" s="150">
        <v>14.6895238095238</v>
      </c>
      <c r="W532" s="150">
        <v>122.00014684258301</v>
      </c>
      <c r="X532" s="150">
        <v>0.113922863273586</v>
      </c>
      <c r="Y532" s="150">
        <v>0.168401803950818</v>
      </c>
      <c r="Z532" s="150">
        <v>0.29219125209765701</v>
      </c>
      <c r="AA532" s="150">
        <v>167.98871543727799</v>
      </c>
      <c r="AB532" s="150">
        <v>5.9204227570545598</v>
      </c>
      <c r="AC532" s="150">
        <v>1.5135849434428501</v>
      </c>
      <c r="AD532" s="150">
        <v>2.8238232106000001</v>
      </c>
      <c r="AE532" s="150">
        <v>1.1583305578104499</v>
      </c>
      <c r="AF532" s="150">
        <v>98.6666666666667</v>
      </c>
      <c r="AG532" s="150">
        <v>2.1866605732125899E-2</v>
      </c>
      <c r="AH532" s="150">
        <v>9.7509523809523806</v>
      </c>
      <c r="AI532" s="150">
        <v>3.3496973901608902</v>
      </c>
      <c r="AJ532" s="150">
        <v>13571.380476190599</v>
      </c>
      <c r="AK532" s="150">
        <v>0.47395106099489298</v>
      </c>
      <c r="AL532" s="150">
        <v>19736689.970952399</v>
      </c>
      <c r="AM532" s="150">
        <v>1792.1240618095201</v>
      </c>
    </row>
    <row r="533" spans="1:39" ht="14.5" x14ac:dyDescent="0.35">
      <c r="A533" t="s">
        <v>714</v>
      </c>
      <c r="B533" s="150">
        <v>150331.842105263</v>
      </c>
      <c r="C533" s="150">
        <v>0.37599757049104399</v>
      </c>
      <c r="D533" s="150">
        <v>167406.684210526</v>
      </c>
      <c r="E533" s="150">
        <v>8.9004132906214499E-3</v>
      </c>
      <c r="F533" s="150">
        <v>0.72424458092531896</v>
      </c>
      <c r="G533" s="150">
        <v>51.7368421052632</v>
      </c>
      <c r="H533" s="150">
        <v>34.780999999999999</v>
      </c>
      <c r="I533" s="150">
        <v>0</v>
      </c>
      <c r="J533" s="150">
        <v>38.835000000000001</v>
      </c>
      <c r="K533" s="150">
        <v>10899.468912992101</v>
      </c>
      <c r="L533" s="150">
        <v>1578.8765069999999</v>
      </c>
      <c r="M533" s="150">
        <v>1936.53253833539</v>
      </c>
      <c r="N533" s="150">
        <v>0.43428558713110299</v>
      </c>
      <c r="O533" s="150">
        <v>0.15730629444345801</v>
      </c>
      <c r="P533" s="150">
        <v>3.0411983639705899E-3</v>
      </c>
      <c r="Q533" s="150">
        <v>8886.4581745125306</v>
      </c>
      <c r="R533" s="150">
        <v>107.5925</v>
      </c>
      <c r="S533" s="150">
        <v>54321.790793968001</v>
      </c>
      <c r="T533" s="150">
        <v>14.264005390710301</v>
      </c>
      <c r="U533" s="150">
        <v>14.6745963426819</v>
      </c>
      <c r="V533" s="150">
        <v>12.4445</v>
      </c>
      <c r="W533" s="150">
        <v>126.873438627506</v>
      </c>
      <c r="X533" s="150">
        <v>0.114920625433429</v>
      </c>
      <c r="Y533" s="150">
        <v>0.17842898836367899</v>
      </c>
      <c r="Z533" s="150">
        <v>0.29977322132430601</v>
      </c>
      <c r="AA533" s="150">
        <v>189.42124268367499</v>
      </c>
      <c r="AB533" s="150">
        <v>5.7092195728296904</v>
      </c>
      <c r="AC533" s="150">
        <v>1.3245851051291</v>
      </c>
      <c r="AD533" s="150">
        <v>2.68697403056614</v>
      </c>
      <c r="AE533" s="150">
        <v>1.2695022292075899</v>
      </c>
      <c r="AF533" s="150">
        <v>84.7</v>
      </c>
      <c r="AG533" s="150">
        <v>2.7044969939089399E-2</v>
      </c>
      <c r="AH533" s="150">
        <v>11.138500000000001</v>
      </c>
      <c r="AI533" s="150">
        <v>3.3717035413012799</v>
      </c>
      <c r="AJ533" s="150">
        <v>-4192.9409999998798</v>
      </c>
      <c r="AK533" s="150">
        <v>0.46127719235372899</v>
      </c>
      <c r="AL533" s="150">
        <v>17208915.405499998</v>
      </c>
      <c r="AM533" s="150">
        <v>1578.8765069999999</v>
      </c>
    </row>
    <row r="534" spans="1:39" ht="14.5" x14ac:dyDescent="0.35">
      <c r="A534" t="s">
        <v>715</v>
      </c>
      <c r="B534" s="150">
        <v>25550.799999999999</v>
      </c>
      <c r="C534" s="150">
        <v>0.30161003161746702</v>
      </c>
      <c r="D534" s="150">
        <v>32681.75</v>
      </c>
      <c r="E534" s="150">
        <v>5.5098750173034798E-3</v>
      </c>
      <c r="F534" s="150">
        <v>0.758516835572701</v>
      </c>
      <c r="G534" s="150">
        <v>44.8888888888889</v>
      </c>
      <c r="H534" s="150">
        <v>44.716999999999999</v>
      </c>
      <c r="I534" s="150">
        <v>0</v>
      </c>
      <c r="J534" s="150">
        <v>54.503999999999998</v>
      </c>
      <c r="K534" s="150">
        <v>10242.8331551272</v>
      </c>
      <c r="L534" s="150">
        <v>1711.0105343</v>
      </c>
      <c r="M534" s="150">
        <v>2013.7513951605899</v>
      </c>
      <c r="N534" s="150">
        <v>0.29246965554465698</v>
      </c>
      <c r="O534" s="150">
        <v>0.134754476859097</v>
      </c>
      <c r="P534" s="150">
        <v>5.6358348804351997E-3</v>
      </c>
      <c r="Q534" s="150">
        <v>8702.9588019738694</v>
      </c>
      <c r="R534" s="150">
        <v>104.496</v>
      </c>
      <c r="S534" s="150">
        <v>58876.009330500703</v>
      </c>
      <c r="T534" s="150">
        <v>14.033073036288499</v>
      </c>
      <c r="U534" s="150">
        <v>16.373933301753201</v>
      </c>
      <c r="V534" s="150">
        <v>11.81</v>
      </c>
      <c r="W534" s="150">
        <v>144.87811467400499</v>
      </c>
      <c r="X534" s="150">
        <v>0.114621991162559</v>
      </c>
      <c r="Y534" s="150">
        <v>0.16374117176623099</v>
      </c>
      <c r="Z534" s="150">
        <v>0.28390976564189602</v>
      </c>
      <c r="AA534" s="150">
        <v>156.932347649077</v>
      </c>
      <c r="AB534" s="150">
        <v>6.1962870871380904</v>
      </c>
      <c r="AC534" s="150">
        <v>1.21624501839576</v>
      </c>
      <c r="AD534" s="150">
        <v>3.3275833581924701</v>
      </c>
      <c r="AE534" s="150">
        <v>0.99209508292168702</v>
      </c>
      <c r="AF534" s="150">
        <v>32.85</v>
      </c>
      <c r="AG534" s="150">
        <v>3.2440464053280098E-2</v>
      </c>
      <c r="AH534" s="150">
        <v>27.654</v>
      </c>
      <c r="AI534" s="150">
        <v>3.6941846162570098</v>
      </c>
      <c r="AJ534" s="150">
        <v>1635.2954999998899</v>
      </c>
      <c r="AK534" s="150">
        <v>0.41142515704368499</v>
      </c>
      <c r="AL534" s="150">
        <v>17525595.429499999</v>
      </c>
      <c r="AM534" s="150">
        <v>1711.0105343</v>
      </c>
    </row>
    <row r="535" spans="1:39" ht="14.5" x14ac:dyDescent="0.35">
      <c r="A535" t="s">
        <v>716</v>
      </c>
      <c r="B535" s="150">
        <v>99641.25</v>
      </c>
      <c r="C535" s="150">
        <v>0.30583579131510202</v>
      </c>
      <c r="D535" s="150">
        <v>110717.9</v>
      </c>
      <c r="E535" s="150">
        <v>8.7827060820675103E-3</v>
      </c>
      <c r="F535" s="150">
        <v>0.68901961022193603</v>
      </c>
      <c r="G535" s="150">
        <v>34.299999999999997</v>
      </c>
      <c r="H535" s="150">
        <v>22.1642857142857</v>
      </c>
      <c r="I535" s="150">
        <v>0</v>
      </c>
      <c r="J535" s="150">
        <v>14.7509523809524</v>
      </c>
      <c r="K535" s="150">
        <v>11363.1342318766</v>
      </c>
      <c r="L535" s="150">
        <v>1017.78916414286</v>
      </c>
      <c r="M535" s="150">
        <v>1237.5542374546101</v>
      </c>
      <c r="N535" s="150">
        <v>0.42948535092870999</v>
      </c>
      <c r="O535" s="150">
        <v>0.148883308903592</v>
      </c>
      <c r="P535" s="150">
        <v>3.9204606159211099E-3</v>
      </c>
      <c r="Q535" s="150">
        <v>9345.26709366053</v>
      </c>
      <c r="R535" s="150">
        <v>68.773809523809504</v>
      </c>
      <c r="S535" s="150">
        <v>55423.901270555703</v>
      </c>
      <c r="T535" s="150">
        <v>14.186602042582701</v>
      </c>
      <c r="U535" s="150">
        <v>14.799080801107801</v>
      </c>
      <c r="V535" s="150">
        <v>9.6052380952381</v>
      </c>
      <c r="W535" s="150">
        <v>105.961888091815</v>
      </c>
      <c r="X535" s="150">
        <v>0.116905924744589</v>
      </c>
      <c r="Y535" s="150">
        <v>0.17392163556448101</v>
      </c>
      <c r="Z535" s="150">
        <v>0.29639169346960098</v>
      </c>
      <c r="AA535" s="150">
        <v>199.01113913210301</v>
      </c>
      <c r="AB535" s="150">
        <v>5.5195115078384598</v>
      </c>
      <c r="AC535" s="150">
        <v>1.3566695128972599</v>
      </c>
      <c r="AD535" s="150">
        <v>2.71109280208502</v>
      </c>
      <c r="AE535" s="150">
        <v>1.1485058669513</v>
      </c>
      <c r="AF535" s="150">
        <v>55.619047619047599</v>
      </c>
      <c r="AG535" s="150">
        <v>3.99771454389201E-2</v>
      </c>
      <c r="AH535" s="150">
        <v>10.5090476190476</v>
      </c>
      <c r="AI535" s="150">
        <v>3.6171953501802001</v>
      </c>
      <c r="AJ535" s="150">
        <v>-14100.696666666699</v>
      </c>
      <c r="AK535" s="150">
        <v>0.47008727574012599</v>
      </c>
      <c r="AL535" s="150">
        <v>11565274.891904799</v>
      </c>
      <c r="AM535" s="150">
        <v>1017.78916414286</v>
      </c>
    </row>
    <row r="536" spans="1:39" ht="14.5" x14ac:dyDescent="0.35">
      <c r="A536" t="s">
        <v>717</v>
      </c>
      <c r="B536" s="150">
        <v>151042.19047619001</v>
      </c>
      <c r="C536" s="150">
        <v>0.30223079105438699</v>
      </c>
      <c r="D536" s="150">
        <v>263951.09523809497</v>
      </c>
      <c r="E536" s="150">
        <v>4.2932703006352303E-3</v>
      </c>
      <c r="F536" s="150">
        <v>0.75690491755564504</v>
      </c>
      <c r="G536" s="150">
        <v>96.15</v>
      </c>
      <c r="H536" s="150">
        <v>111.69190476190499</v>
      </c>
      <c r="I536" s="150">
        <v>0</v>
      </c>
      <c r="J536" s="150">
        <v>-37.029047619047603</v>
      </c>
      <c r="K536" s="150">
        <v>11055.326314378401</v>
      </c>
      <c r="L536" s="150">
        <v>3968.0509896666699</v>
      </c>
      <c r="M536" s="150">
        <v>4906.8624500045898</v>
      </c>
      <c r="N536" s="150">
        <v>0.42141551467011001</v>
      </c>
      <c r="O536" s="150">
        <v>0.15738021994930801</v>
      </c>
      <c r="P536" s="150">
        <v>1.7110472943025801E-2</v>
      </c>
      <c r="Q536" s="150">
        <v>8940.1524843672996</v>
      </c>
      <c r="R536" s="150">
        <v>250.96</v>
      </c>
      <c r="S536" s="150">
        <v>62228.267819193301</v>
      </c>
      <c r="T536" s="150">
        <v>13.684404268561099</v>
      </c>
      <c r="U536" s="150">
        <v>15.811487845340601</v>
      </c>
      <c r="V536" s="150">
        <v>25.782380952381001</v>
      </c>
      <c r="W536" s="150">
        <v>153.90552939992199</v>
      </c>
      <c r="X536" s="150">
        <v>0.117263113056062</v>
      </c>
      <c r="Y536" s="150">
        <v>0.15184190594647101</v>
      </c>
      <c r="Z536" s="150">
        <v>0.278339761668491</v>
      </c>
      <c r="AA536" s="150">
        <v>157.358612988099</v>
      </c>
      <c r="AB536" s="150">
        <v>6.0021654908081503</v>
      </c>
      <c r="AC536" s="150">
        <v>1.2791753432799899</v>
      </c>
      <c r="AD536" s="150">
        <v>3.3064327616900102</v>
      </c>
      <c r="AE536" s="150">
        <v>1.01027216104069</v>
      </c>
      <c r="AF536" s="150">
        <v>37.761904761904802</v>
      </c>
      <c r="AG536" s="150">
        <v>4.5560399751734801E-2</v>
      </c>
      <c r="AH536" s="150">
        <v>52.166190476190501</v>
      </c>
      <c r="AI536" s="150">
        <v>3.3528464908240299</v>
      </c>
      <c r="AJ536" s="150">
        <v>31399.228571428899</v>
      </c>
      <c r="AK536" s="150">
        <v>0.431494871223286</v>
      </c>
      <c r="AL536" s="150">
        <v>43868098.5228571</v>
      </c>
      <c r="AM536" s="150">
        <v>3968.0509896666699</v>
      </c>
    </row>
    <row r="537" spans="1:39" ht="14.5" x14ac:dyDescent="0.35">
      <c r="A537" t="s">
        <v>718</v>
      </c>
      <c r="B537" s="150">
        <v>1487562.05</v>
      </c>
      <c r="C537" s="150">
        <v>0.29597896336243501</v>
      </c>
      <c r="D537" s="150">
        <v>1524743.8</v>
      </c>
      <c r="E537" s="150">
        <v>2.87329346406697E-3</v>
      </c>
      <c r="F537" s="150">
        <v>0.76309197274947205</v>
      </c>
      <c r="G537" s="150">
        <v>131.65</v>
      </c>
      <c r="H537" s="150">
        <v>252.55099999999999</v>
      </c>
      <c r="I537" s="150">
        <v>0</v>
      </c>
      <c r="J537" s="150">
        <v>-39.137</v>
      </c>
      <c r="K537" s="150">
        <v>11670.7221532639</v>
      </c>
      <c r="L537" s="150">
        <v>5924.4275232500004</v>
      </c>
      <c r="M537" s="150">
        <v>7357.7339630902297</v>
      </c>
      <c r="N537" s="150">
        <v>0.429160847292335</v>
      </c>
      <c r="O537" s="150">
        <v>0.15242541283628</v>
      </c>
      <c r="P537" s="150">
        <v>3.51558377045929E-2</v>
      </c>
      <c r="Q537" s="150">
        <v>9397.2339701122401</v>
      </c>
      <c r="R537" s="150">
        <v>369.88499999999999</v>
      </c>
      <c r="S537" s="150">
        <v>65743.198344079894</v>
      </c>
      <c r="T537" s="150">
        <v>14.243616259107601</v>
      </c>
      <c r="U537" s="150">
        <v>16.0169445185666</v>
      </c>
      <c r="V537" s="150">
        <v>36.338000000000001</v>
      </c>
      <c r="W537" s="150">
        <v>163.03669776129701</v>
      </c>
      <c r="X537" s="150">
        <v>0.120883443949433</v>
      </c>
      <c r="Y537" s="150">
        <v>0.15355247908736</v>
      </c>
      <c r="Z537" s="150">
        <v>0.280684004406415</v>
      </c>
      <c r="AA537" s="150">
        <v>159.055519930315</v>
      </c>
      <c r="AB537" s="150">
        <v>5.8413115807923299</v>
      </c>
      <c r="AC537" s="150">
        <v>1.16344627830098</v>
      </c>
      <c r="AD537" s="150">
        <v>3.00886965359383</v>
      </c>
      <c r="AE537" s="150">
        <v>0.87241604963445196</v>
      </c>
      <c r="AF537" s="150">
        <v>29.55</v>
      </c>
      <c r="AG537" s="150">
        <v>9.2848034250997594E-2</v>
      </c>
      <c r="AH537" s="150">
        <v>107.35550000000001</v>
      </c>
      <c r="AI537" s="150">
        <v>3.5761860841702902</v>
      </c>
      <c r="AJ537" s="150">
        <v>71738.035500000202</v>
      </c>
      <c r="AK537" s="150">
        <v>0.46408736264464601</v>
      </c>
      <c r="AL537" s="150">
        <v>69142347.540999994</v>
      </c>
      <c r="AM537" s="150">
        <v>5924.4275232500004</v>
      </c>
    </row>
    <row r="538" spans="1:39" ht="14.5" x14ac:dyDescent="0.35">
      <c r="A538" t="s">
        <v>719</v>
      </c>
      <c r="B538" s="150">
        <v>391639.78947368398</v>
      </c>
      <c r="C538" s="150">
        <v>0.38005269288399701</v>
      </c>
      <c r="D538" s="150">
        <v>430244.63157894701</v>
      </c>
      <c r="E538" s="150">
        <v>1.7750130394027801E-3</v>
      </c>
      <c r="F538" s="150">
        <v>0.68362984293029005</v>
      </c>
      <c r="G538" s="150">
        <v>55.210526315789501</v>
      </c>
      <c r="H538" s="150">
        <v>32.170499999999997</v>
      </c>
      <c r="I538" s="150">
        <v>0</v>
      </c>
      <c r="J538" s="150">
        <v>10.929500000000001</v>
      </c>
      <c r="K538" s="150">
        <v>11599.2774890279</v>
      </c>
      <c r="L538" s="150">
        <v>1172.3221828999999</v>
      </c>
      <c r="M538" s="150">
        <v>1412.5688393018299</v>
      </c>
      <c r="N538" s="150">
        <v>0.41003267182994502</v>
      </c>
      <c r="O538" s="150">
        <v>0.149208999668755</v>
      </c>
      <c r="P538" s="150">
        <v>4.4754056747619703E-3</v>
      </c>
      <c r="Q538" s="150">
        <v>9626.4974333717801</v>
      </c>
      <c r="R538" s="150">
        <v>79.880499999999998</v>
      </c>
      <c r="S538" s="150">
        <v>55533.204311440197</v>
      </c>
      <c r="T538" s="150">
        <v>15.053110583934799</v>
      </c>
      <c r="U538" s="150">
        <v>14.6759494857944</v>
      </c>
      <c r="V538" s="150">
        <v>10.3985</v>
      </c>
      <c r="W538" s="150">
        <v>112.739547328942</v>
      </c>
      <c r="X538" s="150">
        <v>0.11226100546045301</v>
      </c>
      <c r="Y538" s="150">
        <v>0.187176586548708</v>
      </c>
      <c r="Z538" s="150">
        <v>0.30482543031491</v>
      </c>
      <c r="AA538" s="150">
        <v>179.730071710136</v>
      </c>
      <c r="AB538" s="150">
        <v>7.2242801417455196</v>
      </c>
      <c r="AC538" s="150">
        <v>1.5136117698232401</v>
      </c>
      <c r="AD538" s="150">
        <v>3.0130526045014898</v>
      </c>
      <c r="AE538" s="150">
        <v>1.3478315931229501</v>
      </c>
      <c r="AF538" s="150">
        <v>105.4</v>
      </c>
      <c r="AG538" s="150">
        <v>1.4766118258290099E-2</v>
      </c>
      <c r="AH538" s="150">
        <v>6.7030000000000003</v>
      </c>
      <c r="AI538" s="150">
        <v>3.3235475863738402</v>
      </c>
      <c r="AJ538" s="150">
        <v>-24644.659000000102</v>
      </c>
      <c r="AK538" s="150">
        <v>0.47060039110838697</v>
      </c>
      <c r="AL538" s="150">
        <v>13598090.306</v>
      </c>
      <c r="AM538" s="150">
        <v>1172.3221828999999</v>
      </c>
    </row>
    <row r="539" spans="1:39" ht="14.5" x14ac:dyDescent="0.35">
      <c r="A539" t="s">
        <v>720</v>
      </c>
      <c r="B539" s="150">
        <v>504299.28571428597</v>
      </c>
      <c r="C539" s="150">
        <v>0.42176329969807003</v>
      </c>
      <c r="D539" s="150">
        <v>507876.90476190503</v>
      </c>
      <c r="E539" s="150">
        <v>5.5811908397715004E-3</v>
      </c>
      <c r="F539" s="150">
        <v>0.70742278276942405</v>
      </c>
      <c r="G539" s="150">
        <v>55.285714285714299</v>
      </c>
      <c r="H539" s="150">
        <v>30.671904761904798</v>
      </c>
      <c r="I539" s="150">
        <v>0</v>
      </c>
      <c r="J539" s="150">
        <v>42.398095238095301</v>
      </c>
      <c r="K539" s="150">
        <v>10933.858790214899</v>
      </c>
      <c r="L539" s="150">
        <v>1409.6011940000001</v>
      </c>
      <c r="M539" s="150">
        <v>1648.4708411058</v>
      </c>
      <c r="N539" s="150">
        <v>0.31701639725997399</v>
      </c>
      <c r="O539" s="150">
        <v>0.128237857161909</v>
      </c>
      <c r="P539" s="150">
        <v>2.0547536443674399E-3</v>
      </c>
      <c r="Q539" s="150">
        <v>9349.5013811561294</v>
      </c>
      <c r="R539" s="150">
        <v>91.043333333333294</v>
      </c>
      <c r="S539" s="150">
        <v>57114.121318472098</v>
      </c>
      <c r="T539" s="150">
        <v>14.6131355555439</v>
      </c>
      <c r="U539" s="150">
        <v>15.4827502727639</v>
      </c>
      <c r="V539" s="150">
        <v>11.915238095238101</v>
      </c>
      <c r="W539" s="150">
        <v>118.302394189114</v>
      </c>
      <c r="X539" s="150">
        <v>0.11434625865182201</v>
      </c>
      <c r="Y539" s="150">
        <v>0.16840892012259201</v>
      </c>
      <c r="Z539" s="150">
        <v>0.28824273653905402</v>
      </c>
      <c r="AA539" s="150">
        <v>168.69293451007201</v>
      </c>
      <c r="AB539" s="150">
        <v>6.34959979453639</v>
      </c>
      <c r="AC539" s="150">
        <v>1.46386542534071</v>
      </c>
      <c r="AD539" s="150">
        <v>2.9770373849649099</v>
      </c>
      <c r="AE539" s="150">
        <v>1.1269390741832801</v>
      </c>
      <c r="AF539" s="150">
        <v>72.809523809523796</v>
      </c>
      <c r="AG539" s="150">
        <v>3.0012374539158799E-2</v>
      </c>
      <c r="AH539" s="150">
        <v>12.3485714285714</v>
      </c>
      <c r="AI539" s="150">
        <v>3.4751168022171499</v>
      </c>
      <c r="AJ539" s="150">
        <v>-1180.0704761904799</v>
      </c>
      <c r="AK539" s="150">
        <v>0.42616391542384302</v>
      </c>
      <c r="AL539" s="150">
        <v>15412380.4057143</v>
      </c>
      <c r="AM539" s="150">
        <v>1409.6011940000001</v>
      </c>
    </row>
    <row r="540" spans="1:39" ht="14.5" x14ac:dyDescent="0.35">
      <c r="A540" t="s">
        <v>721</v>
      </c>
      <c r="B540" s="150">
        <v>1428465.85</v>
      </c>
      <c r="C540" s="150">
        <v>0.40629297318159102</v>
      </c>
      <c r="D540" s="150">
        <v>1411593.45</v>
      </c>
      <c r="E540" s="150">
        <v>5.0188725066742197E-3</v>
      </c>
      <c r="F540" s="150">
        <v>0.72472516965800005</v>
      </c>
      <c r="G540" s="150">
        <v>55.842105263157897</v>
      </c>
      <c r="H540" s="150">
        <v>76.086500000000001</v>
      </c>
      <c r="I540" s="150">
        <v>0</v>
      </c>
      <c r="J540" s="150">
        <v>1.2435</v>
      </c>
      <c r="K540" s="150">
        <v>11087.3097069581</v>
      </c>
      <c r="L540" s="150">
        <v>2714.3259478999998</v>
      </c>
      <c r="M540" s="150">
        <v>3277.7329912333798</v>
      </c>
      <c r="N540" s="150">
        <v>0.36971142004017399</v>
      </c>
      <c r="O540" s="150">
        <v>0.13605299641176499</v>
      </c>
      <c r="P540" s="150">
        <v>2.3647247007920799E-2</v>
      </c>
      <c r="Q540" s="150">
        <v>9181.5204321068504</v>
      </c>
      <c r="R540" s="150">
        <v>168.387</v>
      </c>
      <c r="S540" s="150">
        <v>61585.214782019997</v>
      </c>
      <c r="T540" s="150">
        <v>14.0729391223788</v>
      </c>
      <c r="U540" s="150">
        <v>16.119569491112699</v>
      </c>
      <c r="V540" s="150">
        <v>18.256</v>
      </c>
      <c r="W540" s="150">
        <v>148.68130740030699</v>
      </c>
      <c r="X540" s="150">
        <v>0.11901744591341799</v>
      </c>
      <c r="Y540" s="150">
        <v>0.152364910705474</v>
      </c>
      <c r="Z540" s="150">
        <v>0.27752558540481598</v>
      </c>
      <c r="AA540" s="150">
        <v>161.00956863272799</v>
      </c>
      <c r="AB540" s="150">
        <v>6.2063173764327999</v>
      </c>
      <c r="AC540" s="150">
        <v>1.27271376530507</v>
      </c>
      <c r="AD540" s="150">
        <v>3.0110902188155602</v>
      </c>
      <c r="AE540" s="150">
        <v>1.0568234352319501</v>
      </c>
      <c r="AF540" s="150">
        <v>36</v>
      </c>
      <c r="AG540" s="150">
        <v>4.90075274497032E-2</v>
      </c>
      <c r="AH540" s="150">
        <v>52.838000000000001</v>
      </c>
      <c r="AI540" s="150">
        <v>3.6547989193045298</v>
      </c>
      <c r="AJ540" s="150">
        <v>3089.28799999994</v>
      </c>
      <c r="AK540" s="150">
        <v>0.47096970014482398</v>
      </c>
      <c r="AL540" s="150">
        <v>30094572.43</v>
      </c>
      <c r="AM540" s="150">
        <v>2714.3259478999998</v>
      </c>
    </row>
    <row r="541" spans="1:39" ht="14.5" x14ac:dyDescent="0.35">
      <c r="A541" t="s">
        <v>722</v>
      </c>
      <c r="B541" s="150">
        <v>95765.65</v>
      </c>
      <c r="C541" s="150">
        <v>0.39900223620770803</v>
      </c>
      <c r="D541" s="150">
        <v>243344.8</v>
      </c>
      <c r="E541" s="150">
        <v>3.57556204899786E-3</v>
      </c>
      <c r="F541" s="150">
        <v>0.80089665161921697</v>
      </c>
      <c r="G541" s="150">
        <v>58.9444444444444</v>
      </c>
      <c r="H541" s="150">
        <v>53.293500000000002</v>
      </c>
      <c r="I541" s="150">
        <v>0</v>
      </c>
      <c r="J541" s="150">
        <v>-16.606999999999999</v>
      </c>
      <c r="K541" s="150">
        <v>12054.7522434237</v>
      </c>
      <c r="L541" s="150">
        <v>4083.8846176500001</v>
      </c>
      <c r="M541" s="150">
        <v>4782.8499857747101</v>
      </c>
      <c r="N541" s="150">
        <v>0.166845199728509</v>
      </c>
      <c r="O541" s="150">
        <v>0.117746354542383</v>
      </c>
      <c r="P541" s="150">
        <v>1.7956665764518601E-2</v>
      </c>
      <c r="Q541" s="150">
        <v>10293.0715792722</v>
      </c>
      <c r="R541" s="150">
        <v>240.50299999999999</v>
      </c>
      <c r="S541" s="150">
        <v>71962.664769254494</v>
      </c>
      <c r="T541" s="150">
        <v>14.934533041167899</v>
      </c>
      <c r="U541" s="150">
        <v>16.980597404814102</v>
      </c>
      <c r="V541" s="150">
        <v>23.2075</v>
      </c>
      <c r="W541" s="150">
        <v>175.97262168049099</v>
      </c>
      <c r="X541" s="150">
        <v>0.11718434501889501</v>
      </c>
      <c r="Y541" s="150">
        <v>0.150336434191952</v>
      </c>
      <c r="Z541" s="150">
        <v>0.27420465519058801</v>
      </c>
      <c r="AA541" s="150">
        <v>160.11073064455499</v>
      </c>
      <c r="AB541" s="150">
        <v>6.6656321728774097</v>
      </c>
      <c r="AC541" s="150">
        <v>1.36934460589678</v>
      </c>
      <c r="AD541" s="150">
        <v>3.3863455391809199</v>
      </c>
      <c r="AE541" s="150">
        <v>0.83652029294073105</v>
      </c>
      <c r="AF541" s="150">
        <v>26.15</v>
      </c>
      <c r="AG541" s="150">
        <v>9.0467624004600497E-2</v>
      </c>
      <c r="AH541" s="150">
        <v>88.764499999999998</v>
      </c>
      <c r="AI541" s="150">
        <v>4.8218914284747401</v>
      </c>
      <c r="AJ541" s="150">
        <v>-5754.8615000003501</v>
      </c>
      <c r="AK541" s="150">
        <v>0.31694632522871002</v>
      </c>
      <c r="AL541" s="150">
        <v>49230217.256499998</v>
      </c>
      <c r="AM541" s="150">
        <v>4083.8846176500001</v>
      </c>
    </row>
    <row r="542" spans="1:39" ht="14.5" x14ac:dyDescent="0.35">
      <c r="A542" t="s">
        <v>723</v>
      </c>
      <c r="B542" s="150">
        <v>147021.1</v>
      </c>
      <c r="C542" s="150">
        <v>0.331072377904785</v>
      </c>
      <c r="D542" s="150">
        <v>117215.65</v>
      </c>
      <c r="E542" s="150">
        <v>7.2216731786655898E-3</v>
      </c>
      <c r="F542" s="150">
        <v>0.77346027271228301</v>
      </c>
      <c r="G542" s="150">
        <v>48.0555555555556</v>
      </c>
      <c r="H542" s="150">
        <v>56.4955</v>
      </c>
      <c r="I542" s="150">
        <v>0</v>
      </c>
      <c r="J542" s="150">
        <v>52.1785</v>
      </c>
      <c r="K542" s="150">
        <v>11980.632121261</v>
      </c>
      <c r="L542" s="150">
        <v>2273.4627004499998</v>
      </c>
      <c r="M542" s="150">
        <v>2738.9811946055702</v>
      </c>
      <c r="N542" s="150">
        <v>0.36565661017242801</v>
      </c>
      <c r="O542" s="150">
        <v>0.13950011451132399</v>
      </c>
      <c r="P542" s="150">
        <v>1.92432767167636E-2</v>
      </c>
      <c r="Q542" s="150">
        <v>9944.3984168801107</v>
      </c>
      <c r="R542" s="150">
        <v>142.715</v>
      </c>
      <c r="S542" s="150">
        <v>64579.931513856303</v>
      </c>
      <c r="T542" s="150">
        <v>15.354377605717699</v>
      </c>
      <c r="U542" s="150">
        <v>15.930089342045299</v>
      </c>
      <c r="V542" s="150">
        <v>17.570499999999999</v>
      </c>
      <c r="W542" s="150">
        <v>129.39089385333401</v>
      </c>
      <c r="X542" s="150">
        <v>0.118527563499725</v>
      </c>
      <c r="Y542" s="150">
        <v>0.171781699700573</v>
      </c>
      <c r="Z542" s="150">
        <v>0.294473263033176</v>
      </c>
      <c r="AA542" s="150">
        <v>170.431122500187</v>
      </c>
      <c r="AB542" s="150">
        <v>6.0834259984287797</v>
      </c>
      <c r="AC542" s="150">
        <v>1.2387755104411</v>
      </c>
      <c r="AD542" s="150">
        <v>3.1521064366989</v>
      </c>
      <c r="AE542" s="150">
        <v>1.00261711283929</v>
      </c>
      <c r="AF542" s="150">
        <v>23.7</v>
      </c>
      <c r="AG542" s="150">
        <v>5.1985450258986002E-2</v>
      </c>
      <c r="AH542" s="150">
        <v>54.887999999999998</v>
      </c>
      <c r="AI542" s="150">
        <v>3.75494069736515</v>
      </c>
      <c r="AJ542" s="150">
        <v>3966.1970000000401</v>
      </c>
      <c r="AK542" s="150">
        <v>0.41727513024808799</v>
      </c>
      <c r="AL542" s="150">
        <v>27237520.2555</v>
      </c>
      <c r="AM542" s="150">
        <v>2273.4627004499998</v>
      </c>
    </row>
    <row r="543" spans="1:39" ht="14.5" x14ac:dyDescent="0.35">
      <c r="A543" t="s">
        <v>724</v>
      </c>
      <c r="B543" s="150">
        <v>241190.9</v>
      </c>
      <c r="C543" s="150">
        <v>0.34543197946381399</v>
      </c>
      <c r="D543" s="150">
        <v>213750.45</v>
      </c>
      <c r="E543" s="150">
        <v>6.1138576121512996E-3</v>
      </c>
      <c r="F543" s="150">
        <v>0.75093049387494704</v>
      </c>
      <c r="G543" s="150">
        <v>44.85</v>
      </c>
      <c r="H543" s="150">
        <v>44.752499999999998</v>
      </c>
      <c r="I543" s="150">
        <v>0</v>
      </c>
      <c r="J543" s="150">
        <v>66.159499999999994</v>
      </c>
      <c r="K543" s="150">
        <v>10205.6725299358</v>
      </c>
      <c r="L543" s="150">
        <v>1685.52314015</v>
      </c>
      <c r="M543" s="150">
        <v>1973.6391085872499</v>
      </c>
      <c r="N543" s="150">
        <v>0.28683475900365002</v>
      </c>
      <c r="O543" s="150">
        <v>0.131526636401011</v>
      </c>
      <c r="P543" s="150">
        <v>5.5736766978850003E-3</v>
      </c>
      <c r="Q543" s="150">
        <v>8715.8270907558508</v>
      </c>
      <c r="R543" s="150">
        <v>103.1285</v>
      </c>
      <c r="S543" s="150">
        <v>58574.981052764299</v>
      </c>
      <c r="T543" s="150">
        <v>14.3738151917268</v>
      </c>
      <c r="U543" s="150">
        <v>16.3439121111041</v>
      </c>
      <c r="V543" s="150">
        <v>11.961499999999999</v>
      </c>
      <c r="W543" s="150">
        <v>140.912355486352</v>
      </c>
      <c r="X543" s="150">
        <v>0.11403305304000499</v>
      </c>
      <c r="Y543" s="150">
        <v>0.16744434588786899</v>
      </c>
      <c r="Z543" s="150">
        <v>0.286441512114195</v>
      </c>
      <c r="AA543" s="150">
        <v>161.602260753157</v>
      </c>
      <c r="AB543" s="150">
        <v>5.7774419822577903</v>
      </c>
      <c r="AC543" s="150">
        <v>1.17747654187915</v>
      </c>
      <c r="AD543" s="150">
        <v>3.1420286885057802</v>
      </c>
      <c r="AE543" s="150">
        <v>0.99223154060553798</v>
      </c>
      <c r="AF543" s="150">
        <v>30.5</v>
      </c>
      <c r="AG543" s="150">
        <v>3.3353318030185999E-2</v>
      </c>
      <c r="AH543" s="150">
        <v>29.408000000000001</v>
      </c>
      <c r="AI543" s="150">
        <v>3.6302096789406799</v>
      </c>
      <c r="AJ543" s="150">
        <v>9400.5779999999795</v>
      </c>
      <c r="AK543" s="150">
        <v>0.41966166325162102</v>
      </c>
      <c r="AL543" s="150">
        <v>17201897.210000001</v>
      </c>
      <c r="AM543" s="150">
        <v>1685.52314015</v>
      </c>
    </row>
    <row r="544" spans="1:39" ht="14.5" x14ac:dyDescent="0.35">
      <c r="A544" t="s">
        <v>725</v>
      </c>
      <c r="B544" s="150">
        <v>1033086.8</v>
      </c>
      <c r="C544" s="150">
        <v>0.41792569109126398</v>
      </c>
      <c r="D544" s="150">
        <v>35901.85</v>
      </c>
      <c r="E544" s="150">
        <v>2.9817326306331902E-3</v>
      </c>
      <c r="F544" s="150">
        <v>0.7855024632848</v>
      </c>
      <c r="G544" s="150">
        <v>91.894736842105303</v>
      </c>
      <c r="H544" s="150">
        <v>60.637500000000003</v>
      </c>
      <c r="I544" s="150">
        <v>0</v>
      </c>
      <c r="J544" s="150">
        <v>-28.923500000000001</v>
      </c>
      <c r="K544" s="150">
        <v>11293.7319807883</v>
      </c>
      <c r="L544" s="150">
        <v>4321.9876671000002</v>
      </c>
      <c r="M544" s="150">
        <v>5075.55937201078</v>
      </c>
      <c r="N544" s="150">
        <v>0.19894123989412699</v>
      </c>
      <c r="O544" s="150">
        <v>0.124346768684929</v>
      </c>
      <c r="P544" s="150">
        <v>1.0839851095974001E-2</v>
      </c>
      <c r="Q544" s="150">
        <v>9616.9440171798196</v>
      </c>
      <c r="R544" s="150">
        <v>253.73500000000001</v>
      </c>
      <c r="S544" s="150">
        <v>67595.083264035304</v>
      </c>
      <c r="T544" s="150">
        <v>14.1184700573433</v>
      </c>
      <c r="U544" s="150">
        <v>17.033470617376398</v>
      </c>
      <c r="V544" s="150">
        <v>23.622</v>
      </c>
      <c r="W544" s="150">
        <v>182.964510502921</v>
      </c>
      <c r="X544" s="150">
        <v>0.118166637830179</v>
      </c>
      <c r="Y544" s="150">
        <v>0.154747670531273</v>
      </c>
      <c r="Z544" s="150">
        <v>0.27890155313989101</v>
      </c>
      <c r="AA544" s="150">
        <v>1650.8163719003301</v>
      </c>
      <c r="AB544" s="150">
        <v>0.60348322022120304</v>
      </c>
      <c r="AC544" s="150">
        <v>0.114442754941689</v>
      </c>
      <c r="AD544" s="150">
        <v>0.30128098492629402</v>
      </c>
      <c r="AE544" s="150">
        <v>0.91391754770210398</v>
      </c>
      <c r="AF544" s="150">
        <v>31.05</v>
      </c>
      <c r="AG544" s="150">
        <v>9.1128329653382106E-2</v>
      </c>
      <c r="AH544" s="150">
        <v>84.171000000000006</v>
      </c>
      <c r="AI544" s="150">
        <v>4.2696813188655502</v>
      </c>
      <c r="AJ544" s="150">
        <v>23089.121000000701</v>
      </c>
      <c r="AK544" s="150">
        <v>0.36769836014920998</v>
      </c>
      <c r="AL544" s="150">
        <v>48811370.336499996</v>
      </c>
      <c r="AM544" s="150">
        <v>4321.9876671000002</v>
      </c>
    </row>
    <row r="545" spans="1:39" ht="14.5" x14ac:dyDescent="0.35">
      <c r="A545" t="s">
        <v>726</v>
      </c>
      <c r="B545" s="150">
        <v>-1063073.8</v>
      </c>
      <c r="C545" s="150">
        <v>0.30129822796296901</v>
      </c>
      <c r="D545" s="150">
        <v>-1282216.05</v>
      </c>
      <c r="E545" s="150">
        <v>3.83636508983215E-3</v>
      </c>
      <c r="F545" s="150">
        <v>0.82301154227612405</v>
      </c>
      <c r="G545" s="150">
        <v>56.421052631578902</v>
      </c>
      <c r="H545" s="150">
        <v>28.9285</v>
      </c>
      <c r="I545" s="150">
        <v>0</v>
      </c>
      <c r="J545" s="150">
        <v>-13.814</v>
      </c>
      <c r="K545" s="150">
        <v>13106.1796379185</v>
      </c>
      <c r="L545" s="150">
        <v>3376.8174932500001</v>
      </c>
      <c r="M545" s="150">
        <v>3892.5583400618202</v>
      </c>
      <c r="N545" s="150">
        <v>8.0308799910591699E-2</v>
      </c>
      <c r="O545" s="150">
        <v>0.11108534812729</v>
      </c>
      <c r="P545" s="150">
        <v>1.13775819175299E-2</v>
      </c>
      <c r="Q545" s="150">
        <v>11369.6887251527</v>
      </c>
      <c r="R545" s="150">
        <v>211.81800000000001</v>
      </c>
      <c r="S545" s="150">
        <v>74920.044908836804</v>
      </c>
      <c r="T545" s="150">
        <v>14.878102899659099</v>
      </c>
      <c r="U545" s="150">
        <v>15.942070519266499</v>
      </c>
      <c r="V545" s="150">
        <v>22.584499999999998</v>
      </c>
      <c r="W545" s="150">
        <v>149.51924962916999</v>
      </c>
      <c r="X545" s="150">
        <v>0.117124780876083</v>
      </c>
      <c r="Y545" s="150">
        <v>0.14387398955040501</v>
      </c>
      <c r="Z545" s="150">
        <v>0.26689587581187302</v>
      </c>
      <c r="AA545" s="150">
        <v>173.113501445819</v>
      </c>
      <c r="AB545" s="150">
        <v>6.6394841813516097</v>
      </c>
      <c r="AC545" s="150">
        <v>1.38013338802855</v>
      </c>
      <c r="AD545" s="150">
        <v>3.3232676714119598</v>
      </c>
      <c r="AE545" s="150">
        <v>0.84280326637855396</v>
      </c>
      <c r="AF545" s="150">
        <v>22.1</v>
      </c>
      <c r="AG545" s="150">
        <v>0.13148545288487701</v>
      </c>
      <c r="AH545" s="150">
        <v>86.766315789473694</v>
      </c>
      <c r="AI545" s="150">
        <v>5.9062073294866604</v>
      </c>
      <c r="AJ545" s="150">
        <v>83788.287894736903</v>
      </c>
      <c r="AK545" s="150">
        <v>0.25090603521881299</v>
      </c>
      <c r="AL545" s="150">
        <v>44257176.670999996</v>
      </c>
      <c r="AM545" s="150">
        <v>3376.8174932500001</v>
      </c>
    </row>
    <row r="546" spans="1:39" ht="14.5" x14ac:dyDescent="0.35">
      <c r="A546" t="s">
        <v>727</v>
      </c>
      <c r="B546" s="150">
        <v>285961.58823529398</v>
      </c>
      <c r="C546" s="150">
        <v>0.36621796571259502</v>
      </c>
      <c r="D546" s="150">
        <v>305385.64705882402</v>
      </c>
      <c r="E546" s="150">
        <v>1.9836936135273898E-3</v>
      </c>
      <c r="F546" s="150">
        <v>0.74653299488855995</v>
      </c>
      <c r="G546" s="150">
        <v>28.4375</v>
      </c>
      <c r="H546" s="150">
        <v>28.96</v>
      </c>
      <c r="I546" s="150">
        <v>0</v>
      </c>
      <c r="J546" s="150">
        <v>86.700588235294106</v>
      </c>
      <c r="K546" s="150">
        <v>10107.840605023301</v>
      </c>
      <c r="L546" s="150">
        <v>1378.41656617647</v>
      </c>
      <c r="M546" s="150">
        <v>1610.3126282646101</v>
      </c>
      <c r="N546" s="150">
        <v>0.31676678410409498</v>
      </c>
      <c r="O546" s="150">
        <v>0.128143562680054</v>
      </c>
      <c r="P546" s="150">
        <v>4.3937658583562402E-3</v>
      </c>
      <c r="Q546" s="150">
        <v>8652.2422377388193</v>
      </c>
      <c r="R546" s="150">
        <v>84.309411764705899</v>
      </c>
      <c r="S546" s="150">
        <v>57486.984099186498</v>
      </c>
      <c r="T546" s="150">
        <v>14.9268102088944</v>
      </c>
      <c r="U546" s="150">
        <v>16.349498084785701</v>
      </c>
      <c r="V546" s="150">
        <v>9.8841176470588206</v>
      </c>
      <c r="W546" s="150">
        <v>139.45772555496001</v>
      </c>
      <c r="X546" s="150">
        <v>0.11284990569108699</v>
      </c>
      <c r="Y546" s="150">
        <v>0.16730846419749501</v>
      </c>
      <c r="Z546" s="150">
        <v>0.28547001497813601</v>
      </c>
      <c r="AA546" s="150">
        <v>177.65068490004899</v>
      </c>
      <c r="AB546" s="150">
        <v>5.8737983854055704</v>
      </c>
      <c r="AC546" s="150">
        <v>1.2236437433204701</v>
      </c>
      <c r="AD546" s="150">
        <v>3.0269923176206599</v>
      </c>
      <c r="AE546" s="150">
        <v>0.965066228438068</v>
      </c>
      <c r="AF546" s="150">
        <v>24.0588235294118</v>
      </c>
      <c r="AG546" s="150">
        <v>2.9715445358619801E-2</v>
      </c>
      <c r="AH546" s="150">
        <v>28.916470588235299</v>
      </c>
      <c r="AI546" s="150">
        <v>3.4770028554700998</v>
      </c>
      <c r="AJ546" s="150">
        <v>6478.2052941175598</v>
      </c>
      <c r="AK546" s="150">
        <v>0.41987269402135702</v>
      </c>
      <c r="AL546" s="150">
        <v>13932814.9382353</v>
      </c>
      <c r="AM546" s="150">
        <v>1378.41656617647</v>
      </c>
    </row>
    <row r="547" spans="1:39" ht="14.5" x14ac:dyDescent="0.35">
      <c r="A547" t="s">
        <v>728</v>
      </c>
      <c r="B547" s="150">
        <v>1019584.45</v>
      </c>
      <c r="C547" s="150">
        <v>0.425733949395533</v>
      </c>
      <c r="D547" s="150">
        <v>906318.65</v>
      </c>
      <c r="E547" s="150">
        <v>3.3276587933106002E-3</v>
      </c>
      <c r="F547" s="150">
        <v>0.77996654519919995</v>
      </c>
      <c r="G547" s="150">
        <v>75.8333333333333</v>
      </c>
      <c r="H547" s="150">
        <v>70.561000000000007</v>
      </c>
      <c r="I547" s="150">
        <v>0</v>
      </c>
      <c r="J547" s="150">
        <v>-22.327500000000001</v>
      </c>
      <c r="K547" s="150">
        <v>11726.0856116389</v>
      </c>
      <c r="L547" s="150">
        <v>4581.4579697999998</v>
      </c>
      <c r="M547" s="150">
        <v>5399.0382517804201</v>
      </c>
      <c r="N547" s="150">
        <v>0.18823134306471601</v>
      </c>
      <c r="O547" s="150">
        <v>0.12388048401648399</v>
      </c>
      <c r="P547" s="150">
        <v>1.72322947237354E-2</v>
      </c>
      <c r="Q547" s="150">
        <v>9950.3959547395498</v>
      </c>
      <c r="R547" s="150">
        <v>273.16000000000003</v>
      </c>
      <c r="S547" s="150">
        <v>70362.087576877995</v>
      </c>
      <c r="T547" s="150">
        <v>14.3558720164006</v>
      </c>
      <c r="U547" s="150">
        <v>16.772067542099901</v>
      </c>
      <c r="V547" s="150">
        <v>27.333500000000001</v>
      </c>
      <c r="W547" s="150">
        <v>167.61329393601301</v>
      </c>
      <c r="X547" s="150">
        <v>0.11963774435049</v>
      </c>
      <c r="Y547" s="150">
        <v>0.15046406914546401</v>
      </c>
      <c r="Z547" s="150">
        <v>0.27636279285134702</v>
      </c>
      <c r="AA547" s="150">
        <v>157.63753695016999</v>
      </c>
      <c r="AB547" s="150">
        <v>7.0664054909255896</v>
      </c>
      <c r="AC547" s="150">
        <v>1.3376539904093001</v>
      </c>
      <c r="AD547" s="150">
        <v>3.52346319680675</v>
      </c>
      <c r="AE547" s="150">
        <v>0.93537613412027998</v>
      </c>
      <c r="AF547" s="150">
        <v>26.65</v>
      </c>
      <c r="AG547" s="150">
        <v>8.9834785683083201E-2</v>
      </c>
      <c r="AH547" s="150">
        <v>99.655500000000004</v>
      </c>
      <c r="AI547" s="150">
        <v>4.3183891296718402</v>
      </c>
      <c r="AJ547" s="150">
        <v>30467.0819999999</v>
      </c>
      <c r="AK547" s="150">
        <v>0.36512188185119998</v>
      </c>
      <c r="AL547" s="150">
        <v>53722568.380000003</v>
      </c>
      <c r="AM547" s="150">
        <v>4581.4579697999998</v>
      </c>
    </row>
    <row r="548" spans="1:39" ht="14.5" x14ac:dyDescent="0.35">
      <c r="A548" t="s">
        <v>729</v>
      </c>
      <c r="B548" s="150">
        <v>-535169.05000000005</v>
      </c>
      <c r="C548" s="150">
        <v>0.35415417519980502</v>
      </c>
      <c r="D548" s="150">
        <v>-842700.85</v>
      </c>
      <c r="E548" s="150">
        <v>3.4508668901315001E-3</v>
      </c>
      <c r="F548" s="150">
        <v>0.81248971439482598</v>
      </c>
      <c r="G548" s="150">
        <v>79.95</v>
      </c>
      <c r="H548" s="150">
        <v>35.509</v>
      </c>
      <c r="I548" s="150">
        <v>0</v>
      </c>
      <c r="J548" s="150">
        <v>-20.582999999999998</v>
      </c>
      <c r="K548" s="150">
        <v>12338.5362612764</v>
      </c>
      <c r="L548" s="150">
        <v>3475.5202611499999</v>
      </c>
      <c r="M548" s="150">
        <v>4009.5606813742102</v>
      </c>
      <c r="N548" s="150">
        <v>9.8003371238381501E-2</v>
      </c>
      <c r="O548" s="150">
        <v>0.109794898440251</v>
      </c>
      <c r="P548" s="150">
        <v>1.02986151455082E-2</v>
      </c>
      <c r="Q548" s="150">
        <v>10695.1449739134</v>
      </c>
      <c r="R548" s="150">
        <v>208.22649999999999</v>
      </c>
      <c r="S548" s="150">
        <v>71272.863218658502</v>
      </c>
      <c r="T548" s="150">
        <v>14.622538437710899</v>
      </c>
      <c r="U548" s="150">
        <v>16.691056427255901</v>
      </c>
      <c r="V548" s="150">
        <v>21.742000000000001</v>
      </c>
      <c r="W548" s="150">
        <v>159.85283143915001</v>
      </c>
      <c r="X548" s="150">
        <v>0.116271456035259</v>
      </c>
      <c r="Y548" s="150">
        <v>0.15010322272307799</v>
      </c>
      <c r="Z548" s="150">
        <v>0.27243949057000899</v>
      </c>
      <c r="AA548" s="150">
        <v>174.02903869127999</v>
      </c>
      <c r="AB548" s="150">
        <v>6.3942451744998596</v>
      </c>
      <c r="AC548" s="150">
        <v>1.3361685702922601</v>
      </c>
      <c r="AD548" s="150">
        <v>2.7793648657842498</v>
      </c>
      <c r="AE548" s="150">
        <v>0.91306250403958999</v>
      </c>
      <c r="AF548" s="150">
        <v>41.55</v>
      </c>
      <c r="AG548" s="150">
        <v>6.2405294355834098E-2</v>
      </c>
      <c r="AH548" s="150">
        <v>59.308</v>
      </c>
      <c r="AI548" s="150">
        <v>5.2593332016152798</v>
      </c>
      <c r="AJ548" s="150">
        <v>44452.615000000202</v>
      </c>
      <c r="AK548" s="150">
        <v>0.30461858254431401</v>
      </c>
      <c r="AL548" s="150">
        <v>42882832.769000001</v>
      </c>
      <c r="AM548" s="150">
        <v>3475.5202611499999</v>
      </c>
    </row>
    <row r="549" spans="1:39" ht="14.5" x14ac:dyDescent="0.35">
      <c r="A549" t="s">
        <v>730</v>
      </c>
      <c r="B549" s="150">
        <v>166877.38095238101</v>
      </c>
      <c r="C549" s="150">
        <v>0.32831434245362301</v>
      </c>
      <c r="D549" s="150">
        <v>181820.14285714299</v>
      </c>
      <c r="E549" s="150">
        <v>3.4258525083346401E-3</v>
      </c>
      <c r="F549" s="150">
        <v>0.73825932329025201</v>
      </c>
      <c r="G549" s="150">
        <v>51</v>
      </c>
      <c r="H549" s="150">
        <v>67.347142857142899</v>
      </c>
      <c r="I549" s="150">
        <v>0</v>
      </c>
      <c r="J549" s="150">
        <v>-20.9338095238096</v>
      </c>
      <c r="K549" s="150">
        <v>10818.8423689717</v>
      </c>
      <c r="L549" s="150">
        <v>2487.1954807142902</v>
      </c>
      <c r="M549" s="150">
        <v>3066.7187125089699</v>
      </c>
      <c r="N549" s="150">
        <v>0.470655623239978</v>
      </c>
      <c r="O549" s="150">
        <v>0.15113429360995201</v>
      </c>
      <c r="P549" s="150">
        <v>1.8811361873598501E-2</v>
      </c>
      <c r="Q549" s="150">
        <v>8774.3866879307097</v>
      </c>
      <c r="R549" s="150">
        <v>156.18047619047601</v>
      </c>
      <c r="S549" s="150">
        <v>59853.276523801796</v>
      </c>
      <c r="T549" s="150">
        <v>13.811555008095</v>
      </c>
      <c r="U549" s="150">
        <v>15.925137004198399</v>
      </c>
      <c r="V549" s="150">
        <v>18.707142857142902</v>
      </c>
      <c r="W549" s="150">
        <v>132.95432122947699</v>
      </c>
      <c r="X549" s="150">
        <v>0.115680767765693</v>
      </c>
      <c r="Y549" s="150">
        <v>0.165835578398117</v>
      </c>
      <c r="Z549" s="150">
        <v>0.28712495806389199</v>
      </c>
      <c r="AA549" s="150">
        <v>163.22135984857999</v>
      </c>
      <c r="AB549" s="150">
        <v>5.8722538976065399</v>
      </c>
      <c r="AC549" s="150">
        <v>1.2526962773564401</v>
      </c>
      <c r="AD549" s="150">
        <v>3.0796127272548102</v>
      </c>
      <c r="AE549" s="150">
        <v>1.1253111880609901</v>
      </c>
      <c r="AF549" s="150">
        <v>35.6666666666667</v>
      </c>
      <c r="AG549" s="150">
        <v>2.6966372345521999E-2</v>
      </c>
      <c r="AH549" s="150">
        <v>42.8509523809524</v>
      </c>
      <c r="AI549" s="150">
        <v>3.2061476945472198</v>
      </c>
      <c r="AJ549" s="150">
        <v>-8838.8533333332707</v>
      </c>
      <c r="AK549" s="150">
        <v>0.48906255633145901</v>
      </c>
      <c r="AL549" s="150">
        <v>26908575.846666701</v>
      </c>
      <c r="AM549" s="150">
        <v>2487.1954807142902</v>
      </c>
    </row>
    <row r="550" spans="1:39" ht="14.5" x14ac:dyDescent="0.35">
      <c r="A550" t="s">
        <v>731</v>
      </c>
      <c r="B550" s="150">
        <v>407860</v>
      </c>
      <c r="C550" s="150">
        <v>0.378058048137906</v>
      </c>
      <c r="D550" s="150">
        <v>468807.45</v>
      </c>
      <c r="E550" s="150">
        <v>4.1145914210191101E-3</v>
      </c>
      <c r="F550" s="150">
        <v>0.80168600950312197</v>
      </c>
      <c r="G550" s="150">
        <v>95</v>
      </c>
      <c r="H550" s="150">
        <v>92.270499999999998</v>
      </c>
      <c r="I550" s="150">
        <v>0</v>
      </c>
      <c r="J550" s="150">
        <v>-28.434000000000001</v>
      </c>
      <c r="K550" s="150">
        <v>12745.5094008452</v>
      </c>
      <c r="L550" s="150">
        <v>5376.6043472499996</v>
      </c>
      <c r="M550" s="150">
        <v>6436.0581563833202</v>
      </c>
      <c r="N550" s="150">
        <v>0.203934296729649</v>
      </c>
      <c r="O550" s="150">
        <v>0.12919210956173099</v>
      </c>
      <c r="P550" s="150">
        <v>3.09678900931518E-2</v>
      </c>
      <c r="Q550" s="150">
        <v>10647.442827180501</v>
      </c>
      <c r="R550" s="150">
        <v>327.17</v>
      </c>
      <c r="S550" s="150">
        <v>72652.0456826726</v>
      </c>
      <c r="T550" s="150">
        <v>14.2934865666167</v>
      </c>
      <c r="U550" s="150">
        <v>16.4336716301923</v>
      </c>
      <c r="V550" s="150">
        <v>33.658000000000001</v>
      </c>
      <c r="W550" s="150">
        <v>159.742240990255</v>
      </c>
      <c r="X550" s="150">
        <v>0.117606036074096</v>
      </c>
      <c r="Y550" s="150">
        <v>0.15183833260247001</v>
      </c>
      <c r="Z550" s="150">
        <v>0.27830716547982298</v>
      </c>
      <c r="AA550" s="150">
        <v>161.76094498097899</v>
      </c>
      <c r="AB550" s="150">
        <v>7.1109268939846002</v>
      </c>
      <c r="AC550" s="150">
        <v>1.3580919051847</v>
      </c>
      <c r="AD550" s="150">
        <v>3.63951098543148</v>
      </c>
      <c r="AE550" s="150">
        <v>0.88057407424107204</v>
      </c>
      <c r="AF550" s="150">
        <v>27.1</v>
      </c>
      <c r="AG550" s="150">
        <v>8.4347406066942202E-2</v>
      </c>
      <c r="AH550" s="150">
        <v>113.423</v>
      </c>
      <c r="AI550" s="150">
        <v>4.1883203982893198</v>
      </c>
      <c r="AJ550" s="150">
        <v>32408.786000000098</v>
      </c>
      <c r="AK550" s="150">
        <v>0.37218167487712001</v>
      </c>
      <c r="AL550" s="150">
        <v>68527561.252499998</v>
      </c>
      <c r="AM550" s="150">
        <v>5376.6043472499996</v>
      </c>
    </row>
    <row r="551" spans="1:39" ht="14.5" x14ac:dyDescent="0.35">
      <c r="A551" t="s">
        <v>732</v>
      </c>
      <c r="B551" s="150">
        <v>560167.25</v>
      </c>
      <c r="C551" s="150">
        <v>0.57368417709641195</v>
      </c>
      <c r="D551" s="150">
        <v>512933.5</v>
      </c>
      <c r="E551" s="150">
        <v>2.6167077854183499E-3</v>
      </c>
      <c r="F551" s="150">
        <v>0.64094808812121995</v>
      </c>
      <c r="G551" s="150">
        <v>24.578947368421101</v>
      </c>
      <c r="H551" s="150">
        <v>15.089</v>
      </c>
      <c r="I551" s="150">
        <v>0.15</v>
      </c>
      <c r="J551" s="150">
        <v>-9.8964999999999996</v>
      </c>
      <c r="K551" s="150">
        <v>12466.5042118817</v>
      </c>
      <c r="L551" s="150">
        <v>593.07652889999997</v>
      </c>
      <c r="M551" s="150">
        <v>718.79073399291497</v>
      </c>
      <c r="N551" s="150">
        <v>0.46069987275802299</v>
      </c>
      <c r="O551" s="150">
        <v>0.15463269271521499</v>
      </c>
      <c r="P551" s="150">
        <v>6.06486764308706E-3</v>
      </c>
      <c r="Q551" s="150">
        <v>10286.1524166126</v>
      </c>
      <c r="R551" s="150">
        <v>47.380499999999998</v>
      </c>
      <c r="S551" s="150">
        <v>51808.099608488701</v>
      </c>
      <c r="T551" s="150">
        <v>13.8474688954317</v>
      </c>
      <c r="U551" s="150">
        <v>12.517312584291</v>
      </c>
      <c r="V551" s="150">
        <v>8.5169999999999995</v>
      </c>
      <c r="W551" s="150">
        <v>69.634440401549796</v>
      </c>
      <c r="X551" s="150">
        <v>0.114929674236388</v>
      </c>
      <c r="Y551" s="150">
        <v>0.176726823469012</v>
      </c>
      <c r="Z551" s="150">
        <v>0.29703956309775897</v>
      </c>
      <c r="AA551" s="150">
        <v>235.34509156664799</v>
      </c>
      <c r="AB551" s="150">
        <v>5.6472977550488901</v>
      </c>
      <c r="AC551" s="150">
        <v>1.30512944944982</v>
      </c>
      <c r="AD551" s="150">
        <v>2.40854065819277</v>
      </c>
      <c r="AE551" s="150">
        <v>1.3901362670784601</v>
      </c>
      <c r="AF551" s="150">
        <v>77.45</v>
      </c>
      <c r="AG551" s="150">
        <v>8.7351061947719202E-3</v>
      </c>
      <c r="AH551" s="150">
        <v>4.41</v>
      </c>
      <c r="AI551" s="150">
        <v>3.5056493107285802</v>
      </c>
      <c r="AJ551" s="150">
        <v>-33146.589</v>
      </c>
      <c r="AK551" s="150">
        <v>0.54220377584281998</v>
      </c>
      <c r="AL551" s="150">
        <v>7393591.0455</v>
      </c>
      <c r="AM551" s="150">
        <v>593.07652889999997</v>
      </c>
    </row>
    <row r="552" spans="1:39" ht="14.5" x14ac:dyDescent="0.35">
      <c r="A552" t="s">
        <v>733</v>
      </c>
      <c r="B552" s="150">
        <v>315712.25</v>
      </c>
      <c r="C552" s="150">
        <v>0.502742524864908</v>
      </c>
      <c r="D552" s="150">
        <v>313262.15000000002</v>
      </c>
      <c r="E552" s="150">
        <v>3.444314569512E-3</v>
      </c>
      <c r="F552" s="150">
        <v>0.68974941633791997</v>
      </c>
      <c r="G552" s="150">
        <v>27.789473684210499</v>
      </c>
      <c r="H552" s="150">
        <v>13.9415</v>
      </c>
      <c r="I552" s="150">
        <v>0</v>
      </c>
      <c r="J552" s="150">
        <v>44.5715</v>
      </c>
      <c r="K552" s="150">
        <v>11653.9938213597</v>
      </c>
      <c r="L552" s="150">
        <v>730.12904304999995</v>
      </c>
      <c r="M552" s="150">
        <v>864.88669827984097</v>
      </c>
      <c r="N552" s="150">
        <v>0.40218683751207901</v>
      </c>
      <c r="O552" s="150">
        <v>0.13890413114693001</v>
      </c>
      <c r="P552" s="150">
        <v>2.5340170585068699E-3</v>
      </c>
      <c r="Q552" s="150">
        <v>9838.1896419765199</v>
      </c>
      <c r="R552" s="150">
        <v>51.801000000000002</v>
      </c>
      <c r="S552" s="150">
        <v>54011.478706974798</v>
      </c>
      <c r="T552" s="150">
        <v>14.7535761857879</v>
      </c>
      <c r="U552" s="150">
        <v>14.094883169243801</v>
      </c>
      <c r="V552" s="150">
        <v>8.2439999999999998</v>
      </c>
      <c r="W552" s="150">
        <v>88.564900903687501</v>
      </c>
      <c r="X552" s="150">
        <v>0.11675111842334</v>
      </c>
      <c r="Y552" s="150">
        <v>0.17796782164428299</v>
      </c>
      <c r="Z552" s="150">
        <v>0.29959853443220003</v>
      </c>
      <c r="AA552" s="150">
        <v>204.173497026321</v>
      </c>
      <c r="AB552" s="150">
        <v>5.8590988274201203</v>
      </c>
      <c r="AC552" s="150">
        <v>1.3513894098864301</v>
      </c>
      <c r="AD552" s="150">
        <v>2.54348980700731</v>
      </c>
      <c r="AE552" s="150">
        <v>1.3192685046058601</v>
      </c>
      <c r="AF552" s="150">
        <v>75.650000000000006</v>
      </c>
      <c r="AG552" s="150">
        <v>7.4919955755182802E-3</v>
      </c>
      <c r="AH552" s="150">
        <v>5.6165000000000003</v>
      </c>
      <c r="AI552" s="150">
        <v>3.5410973743823302</v>
      </c>
      <c r="AJ552" s="150">
        <v>-18854.196499999998</v>
      </c>
      <c r="AK552" s="150">
        <v>0.47199837549623702</v>
      </c>
      <c r="AL552" s="150">
        <v>8508919.3564999998</v>
      </c>
      <c r="AM552" s="150">
        <v>730.12904304999995</v>
      </c>
    </row>
    <row r="553" spans="1:39" ht="14.5" x14ac:dyDescent="0.35">
      <c r="A553" t="s">
        <v>734</v>
      </c>
      <c r="B553" s="150">
        <v>697345.75</v>
      </c>
      <c r="C553" s="150">
        <v>0.33396744581583099</v>
      </c>
      <c r="D553" s="150">
        <v>689309.2</v>
      </c>
      <c r="E553" s="150">
        <v>4.2236783593806301E-3</v>
      </c>
      <c r="F553" s="150">
        <v>0.63124092712784097</v>
      </c>
      <c r="G553" s="150">
        <v>25.882352941176499</v>
      </c>
      <c r="H553" s="150">
        <v>21.956499999999998</v>
      </c>
      <c r="I553" s="150">
        <v>0</v>
      </c>
      <c r="J553" s="150">
        <v>3.9329999999999901</v>
      </c>
      <c r="K553" s="150">
        <v>10677.878780038</v>
      </c>
      <c r="L553" s="150">
        <v>1117.4529027999999</v>
      </c>
      <c r="M553" s="150">
        <v>1393.1167837985499</v>
      </c>
      <c r="N553" s="150">
        <v>0.49951179745595298</v>
      </c>
      <c r="O553" s="150">
        <v>0.164683951009376</v>
      </c>
      <c r="P553" s="150">
        <v>2.6720689010858601E-3</v>
      </c>
      <c r="Q553" s="150">
        <v>8564.9866380659696</v>
      </c>
      <c r="R553" s="150">
        <v>76.042000000000002</v>
      </c>
      <c r="S553" s="150">
        <v>50410.445175034802</v>
      </c>
      <c r="T553" s="150">
        <v>14.5689224376003</v>
      </c>
      <c r="U553" s="150">
        <v>14.695206633176401</v>
      </c>
      <c r="V553" s="150">
        <v>10.1585</v>
      </c>
      <c r="W553" s="150">
        <v>110.00176234680301</v>
      </c>
      <c r="X553" s="150">
        <v>0.11741950208214399</v>
      </c>
      <c r="Y553" s="150">
        <v>0.18263056735226499</v>
      </c>
      <c r="Z553" s="150">
        <v>0.30412188218650699</v>
      </c>
      <c r="AA553" s="150">
        <v>205.39241468244501</v>
      </c>
      <c r="AB553" s="150">
        <v>5.5579788564082699</v>
      </c>
      <c r="AC553" s="150">
        <v>1.4560070535279901</v>
      </c>
      <c r="AD553" s="150">
        <v>2.77887599728734</v>
      </c>
      <c r="AE553" s="150">
        <v>1.1310159369285899</v>
      </c>
      <c r="AF553" s="150">
        <v>46.9</v>
      </c>
      <c r="AG553" s="150">
        <v>3.4835785988665199E-2</v>
      </c>
      <c r="AH553" s="150">
        <v>14.584</v>
      </c>
      <c r="AI553" s="150">
        <v>3.2328090598460899</v>
      </c>
      <c r="AJ553" s="150">
        <v>-2576.8655000000099</v>
      </c>
      <c r="AK553" s="150">
        <v>0.436345508910298</v>
      </c>
      <c r="AL553" s="150">
        <v>11932026.638499999</v>
      </c>
      <c r="AM553" s="150">
        <v>1117.4529027999999</v>
      </c>
    </row>
    <row r="554" spans="1:39" ht="14.5" x14ac:dyDescent="0.35">
      <c r="A554" t="s">
        <v>735</v>
      </c>
      <c r="B554" s="150">
        <v>230931.4</v>
      </c>
      <c r="C554" s="150">
        <v>0.35011532095026998</v>
      </c>
      <c r="D554" s="150">
        <v>234765.9</v>
      </c>
      <c r="E554" s="150">
        <v>5.6605426725978604E-3</v>
      </c>
      <c r="F554" s="150">
        <v>0.72089463267916598</v>
      </c>
      <c r="G554" s="150">
        <v>33.3333333333333</v>
      </c>
      <c r="H554" s="150">
        <v>43.795000000000002</v>
      </c>
      <c r="I554" s="150">
        <v>0</v>
      </c>
      <c r="J554" s="150">
        <v>43.698999999999998</v>
      </c>
      <c r="K554" s="150">
        <v>10460.1294074982</v>
      </c>
      <c r="L554" s="150">
        <v>1388.20049445</v>
      </c>
      <c r="M554" s="150">
        <v>1632.8342665800501</v>
      </c>
      <c r="N554" s="150">
        <v>0.31666054500590202</v>
      </c>
      <c r="O554" s="150">
        <v>0.13484536570790201</v>
      </c>
      <c r="P554" s="150">
        <v>5.3409671222870003E-3</v>
      </c>
      <c r="Q554" s="150">
        <v>8892.9765333217201</v>
      </c>
      <c r="R554" s="150">
        <v>87.4315</v>
      </c>
      <c r="S554" s="150">
        <v>57547.734317723</v>
      </c>
      <c r="T554" s="150">
        <v>14.2454378570652</v>
      </c>
      <c r="U554" s="150">
        <v>15.877578383648901</v>
      </c>
      <c r="V554" s="150">
        <v>10.340999999999999</v>
      </c>
      <c r="W554" s="150">
        <v>134.24238414563399</v>
      </c>
      <c r="X554" s="150">
        <v>0.11465214144025</v>
      </c>
      <c r="Y554" s="150">
        <v>0.16266531768225101</v>
      </c>
      <c r="Z554" s="150">
        <v>0.28273106212365101</v>
      </c>
      <c r="AA554" s="150">
        <v>168.38367435722</v>
      </c>
      <c r="AB554" s="150">
        <v>6.4335361772797697</v>
      </c>
      <c r="AC554" s="150">
        <v>1.2923376055560101</v>
      </c>
      <c r="AD554" s="150">
        <v>3.2158325550812101</v>
      </c>
      <c r="AE554" s="150">
        <v>1.00665469374122</v>
      </c>
      <c r="AF554" s="150">
        <v>37.85</v>
      </c>
      <c r="AG554" s="150">
        <v>3.4473561077942097E-2</v>
      </c>
      <c r="AH554" s="150">
        <v>20.302</v>
      </c>
      <c r="AI554" s="150">
        <v>3.7439341134489501</v>
      </c>
      <c r="AJ554" s="150">
        <v>-4271.61199999991</v>
      </c>
      <c r="AK554" s="150">
        <v>0.41396698024830197</v>
      </c>
      <c r="AL554" s="150">
        <v>14520756.8155</v>
      </c>
      <c r="AM554" s="150">
        <v>1388.20049445</v>
      </c>
    </row>
    <row r="555" spans="1:39" ht="14.5" x14ac:dyDescent="0.35">
      <c r="A555" t="s">
        <v>736</v>
      </c>
      <c r="B555" s="150">
        <v>248605.8</v>
      </c>
      <c r="C555" s="150">
        <v>0.43338864773423202</v>
      </c>
      <c r="D555" s="150">
        <v>314134.55</v>
      </c>
      <c r="E555" s="150">
        <v>3.1488151961114601E-3</v>
      </c>
      <c r="F555" s="150">
        <v>0.67034278214478205</v>
      </c>
      <c r="G555" s="150">
        <v>36.5</v>
      </c>
      <c r="H555" s="150">
        <v>22.364999999999998</v>
      </c>
      <c r="I555" s="150">
        <v>0</v>
      </c>
      <c r="J555" s="150">
        <v>49.384999999999998</v>
      </c>
      <c r="K555" s="150">
        <v>11528.880298399499</v>
      </c>
      <c r="L555" s="150">
        <v>808.21110475</v>
      </c>
      <c r="M555" s="150">
        <v>976.64259191228598</v>
      </c>
      <c r="N555" s="150">
        <v>0.37449692310726701</v>
      </c>
      <c r="O555" s="150">
        <v>0.154643796237693</v>
      </c>
      <c r="P555" s="150">
        <v>4.3340996917921903E-4</v>
      </c>
      <c r="Q555" s="150">
        <v>9540.6130755116992</v>
      </c>
      <c r="R555" s="150">
        <v>57.345500000000001</v>
      </c>
      <c r="S555" s="150">
        <v>52860.271948103997</v>
      </c>
      <c r="T555" s="150">
        <v>14.0080738680454</v>
      </c>
      <c r="U555" s="150">
        <v>14.0937144980862</v>
      </c>
      <c r="V555" s="150">
        <v>7.2805</v>
      </c>
      <c r="W555" s="150">
        <v>111.010384554632</v>
      </c>
      <c r="X555" s="150">
        <v>0.116400521570014</v>
      </c>
      <c r="Y555" s="150">
        <v>0.16518501121633899</v>
      </c>
      <c r="Z555" s="150">
        <v>0.28704203599987199</v>
      </c>
      <c r="AA555" s="150">
        <v>192.93981372383499</v>
      </c>
      <c r="AB555" s="150">
        <v>6.7939429740771997</v>
      </c>
      <c r="AC555" s="150">
        <v>1.4420587375213301</v>
      </c>
      <c r="AD555" s="150">
        <v>2.75211850238655</v>
      </c>
      <c r="AE555" s="150">
        <v>1.2942054912729</v>
      </c>
      <c r="AF555" s="150">
        <v>70.849999999999994</v>
      </c>
      <c r="AG555" s="150">
        <v>1.8496659608849601E-2</v>
      </c>
      <c r="AH555" s="150">
        <v>6.7640000000000002</v>
      </c>
      <c r="AI555" s="150">
        <v>3.63857301096765</v>
      </c>
      <c r="AJ555" s="150">
        <v>-26323.5979999999</v>
      </c>
      <c r="AK555" s="150">
        <v>0.46503079869437502</v>
      </c>
      <c r="AL555" s="150">
        <v>9317769.0824999996</v>
      </c>
      <c r="AM555" s="150">
        <v>808.21110475</v>
      </c>
    </row>
    <row r="556" spans="1:39" ht="14.5" x14ac:dyDescent="0.35">
      <c r="A556" t="s">
        <v>737</v>
      </c>
      <c r="B556" s="150">
        <v>560042.35</v>
      </c>
      <c r="C556" s="150">
        <v>0.297908627200414</v>
      </c>
      <c r="D556" s="150">
        <v>559665.94999999995</v>
      </c>
      <c r="E556" s="150">
        <v>4.1818909586166901E-3</v>
      </c>
      <c r="F556" s="150">
        <v>0.77923576145129203</v>
      </c>
      <c r="G556" s="150">
        <v>68.736842105263193</v>
      </c>
      <c r="H556" s="150">
        <v>68.316500000000005</v>
      </c>
      <c r="I556" s="150">
        <v>0</v>
      </c>
      <c r="J556" s="150">
        <v>37.970999999999897</v>
      </c>
      <c r="K556" s="150">
        <v>11737.5789355129</v>
      </c>
      <c r="L556" s="150">
        <v>2931.9647814999998</v>
      </c>
      <c r="M556" s="150">
        <v>3573.9533821415898</v>
      </c>
      <c r="N556" s="150">
        <v>0.374437805180028</v>
      </c>
      <c r="O556" s="150">
        <v>0.15267164340595901</v>
      </c>
      <c r="P556" s="150">
        <v>2.15296713310811E-2</v>
      </c>
      <c r="Q556" s="150">
        <v>9629.1597509249896</v>
      </c>
      <c r="R556" s="150">
        <v>180.89400000000001</v>
      </c>
      <c r="S556" s="150">
        <v>64413.973039459597</v>
      </c>
      <c r="T556" s="150">
        <v>14.347076188265</v>
      </c>
      <c r="U556" s="150">
        <v>16.208192540935599</v>
      </c>
      <c r="V556" s="150">
        <v>21.806000000000001</v>
      </c>
      <c r="W556" s="150">
        <v>134.45679086031399</v>
      </c>
      <c r="X556" s="150">
        <v>0.118059172885796</v>
      </c>
      <c r="Y556" s="150">
        <v>0.164492286966017</v>
      </c>
      <c r="Z556" s="150">
        <v>0.289975675271543</v>
      </c>
      <c r="AA556" s="150">
        <v>165.61027713013101</v>
      </c>
      <c r="AB556" s="150">
        <v>6.0841665168407397</v>
      </c>
      <c r="AC556" s="150">
        <v>1.25806392675726</v>
      </c>
      <c r="AD556" s="150">
        <v>3.1046394076161001</v>
      </c>
      <c r="AE556" s="150">
        <v>0.99355436464491798</v>
      </c>
      <c r="AF556" s="150">
        <v>25.2</v>
      </c>
      <c r="AG556" s="150">
        <v>5.58871206026995E-2</v>
      </c>
      <c r="AH556" s="150">
        <v>62.015000000000001</v>
      </c>
      <c r="AI556" s="150">
        <v>3.7645317773345099</v>
      </c>
      <c r="AJ556" s="150">
        <v>-17236.328500000101</v>
      </c>
      <c r="AK556" s="150">
        <v>0.41617958598555199</v>
      </c>
      <c r="AL556" s="150">
        <v>34414168.059</v>
      </c>
      <c r="AM556" s="150">
        <v>2931.9647814999998</v>
      </c>
    </row>
    <row r="557" spans="1:39" ht="14.5" x14ac:dyDescent="0.35">
      <c r="A557" t="s">
        <v>738</v>
      </c>
      <c r="B557" s="150">
        <v>322942.05</v>
      </c>
      <c r="C557" s="150">
        <v>0.49244556681159901</v>
      </c>
      <c r="D557" s="150">
        <v>380042.7</v>
      </c>
      <c r="E557" s="150">
        <v>2.93131540843658E-3</v>
      </c>
      <c r="F557" s="150">
        <v>0.65718878823042404</v>
      </c>
      <c r="G557" s="150">
        <v>30.5555555555556</v>
      </c>
      <c r="H557" s="150">
        <v>20.186</v>
      </c>
      <c r="I557" s="150">
        <v>0</v>
      </c>
      <c r="J557" s="150">
        <v>38.344999999999999</v>
      </c>
      <c r="K557" s="150">
        <v>11691.4095453109</v>
      </c>
      <c r="L557" s="150">
        <v>874.86155355000005</v>
      </c>
      <c r="M557" s="150">
        <v>1059.5325215718999</v>
      </c>
      <c r="N557" s="150">
        <v>0.39382780029812903</v>
      </c>
      <c r="O557" s="150">
        <v>0.15321972483082599</v>
      </c>
      <c r="P557" s="150">
        <v>6.8162939333682698E-4</v>
      </c>
      <c r="Q557" s="150">
        <v>9653.6581084131103</v>
      </c>
      <c r="R557" s="150">
        <v>60.506500000000003</v>
      </c>
      <c r="S557" s="150">
        <v>53340.855164321198</v>
      </c>
      <c r="T557" s="150">
        <v>13.901812201994799</v>
      </c>
      <c r="U557" s="150">
        <v>14.4589681034269</v>
      </c>
      <c r="V557" s="150">
        <v>7.88</v>
      </c>
      <c r="W557" s="150">
        <v>111.023039790609</v>
      </c>
      <c r="X557" s="150">
        <v>0.116040375863628</v>
      </c>
      <c r="Y557" s="150">
        <v>0.17671792392708799</v>
      </c>
      <c r="Z557" s="150">
        <v>0.29868731837609902</v>
      </c>
      <c r="AA557" s="150">
        <v>186.47876265450299</v>
      </c>
      <c r="AB557" s="150">
        <v>6.7972757689414998</v>
      </c>
      <c r="AC557" s="150">
        <v>1.44435610209687</v>
      </c>
      <c r="AD557" s="150">
        <v>2.9862686653618802</v>
      </c>
      <c r="AE557" s="150">
        <v>1.34887520382222</v>
      </c>
      <c r="AF557" s="150">
        <v>92.75</v>
      </c>
      <c r="AG557" s="150">
        <v>2.1787915334075099E-2</v>
      </c>
      <c r="AH557" s="150">
        <v>5.6349999999999998</v>
      </c>
      <c r="AI557" s="150">
        <v>3.5265455950860001</v>
      </c>
      <c r="AJ557" s="150">
        <v>-30431.3285</v>
      </c>
      <c r="AK557" s="150">
        <v>0.48223534907292598</v>
      </c>
      <c r="AL557" s="150">
        <v>10228364.718</v>
      </c>
      <c r="AM557" s="150">
        <v>874.86155355000005</v>
      </c>
    </row>
    <row r="558" spans="1:39" ht="14.5" x14ac:dyDescent="0.35">
      <c r="A558" t="s">
        <v>739</v>
      </c>
      <c r="B558" s="150">
        <v>237395</v>
      </c>
      <c r="C558" s="150">
        <v>0.34320680161670802</v>
      </c>
      <c r="D558" s="150">
        <v>240950.25</v>
      </c>
      <c r="E558" s="150">
        <v>5.26990233818959E-3</v>
      </c>
      <c r="F558" s="150">
        <v>0.73315706804827196</v>
      </c>
      <c r="G558" s="150">
        <v>46.105263157894697</v>
      </c>
      <c r="H558" s="150">
        <v>52.39</v>
      </c>
      <c r="I558" s="150">
        <v>0</v>
      </c>
      <c r="J558" s="150">
        <v>77.798000000000002</v>
      </c>
      <c r="K558" s="150">
        <v>10353.236426453799</v>
      </c>
      <c r="L558" s="150">
        <v>1703.5289906</v>
      </c>
      <c r="M558" s="150">
        <v>2020.9907290794399</v>
      </c>
      <c r="N558" s="150">
        <v>0.33020304303825099</v>
      </c>
      <c r="O558" s="150">
        <v>0.13533795501701301</v>
      </c>
      <c r="P558" s="150">
        <v>5.9383746656621198E-3</v>
      </c>
      <c r="Q558" s="150">
        <v>8726.9269201614006</v>
      </c>
      <c r="R558" s="150">
        <v>105.087</v>
      </c>
      <c r="S558" s="150">
        <v>58822.113125315198</v>
      </c>
      <c r="T558" s="150">
        <v>14.065012798919</v>
      </c>
      <c r="U558" s="150">
        <v>16.210653940068699</v>
      </c>
      <c r="V558" s="150">
        <v>12.504</v>
      </c>
      <c r="W558" s="150">
        <v>136.238722856686</v>
      </c>
      <c r="X558" s="150">
        <v>0.11772827301180799</v>
      </c>
      <c r="Y558" s="150">
        <v>0.16300907724084099</v>
      </c>
      <c r="Z558" s="150">
        <v>0.28573360986818203</v>
      </c>
      <c r="AA558" s="150">
        <v>157.51959695472399</v>
      </c>
      <c r="AB558" s="150">
        <v>6.0172844686873903</v>
      </c>
      <c r="AC558" s="150">
        <v>1.2973691879531599</v>
      </c>
      <c r="AD558" s="150">
        <v>3.2825136599497902</v>
      </c>
      <c r="AE558" s="150">
        <v>1.04624453504649</v>
      </c>
      <c r="AF558" s="150">
        <v>35.950000000000003</v>
      </c>
      <c r="AG558" s="150">
        <v>4.3649848389726097E-2</v>
      </c>
      <c r="AH558" s="150">
        <v>28.672499999999999</v>
      </c>
      <c r="AI558" s="150">
        <v>3.6562062253919598</v>
      </c>
      <c r="AJ558" s="150">
        <v>2767.57599999988</v>
      </c>
      <c r="AK558" s="150">
        <v>0.42266915951519302</v>
      </c>
      <c r="AL558" s="150">
        <v>17637038.399</v>
      </c>
      <c r="AM558" s="150">
        <v>1703.5289906</v>
      </c>
    </row>
    <row r="559" spans="1:39" ht="14.5" x14ac:dyDescent="0.35">
      <c r="A559" t="s">
        <v>740</v>
      </c>
      <c r="B559" s="150">
        <v>632328.25</v>
      </c>
      <c r="C559" s="150">
        <v>0.34349926298810801</v>
      </c>
      <c r="D559" s="150">
        <v>671793.1</v>
      </c>
      <c r="E559" s="150">
        <v>4.0694074480367099E-3</v>
      </c>
      <c r="F559" s="150">
        <v>0.72667981169795304</v>
      </c>
      <c r="G559" s="150">
        <v>38.15</v>
      </c>
      <c r="H559" s="150">
        <v>51.518000000000001</v>
      </c>
      <c r="I559" s="150">
        <v>1.3</v>
      </c>
      <c r="J559" s="150">
        <v>32.628999999999998</v>
      </c>
      <c r="K559" s="150">
        <v>12248.4800962913</v>
      </c>
      <c r="L559" s="150">
        <v>1743.4564175</v>
      </c>
      <c r="M559" s="150">
        <v>2165.7820003059501</v>
      </c>
      <c r="N559" s="150">
        <v>0.49081620495970901</v>
      </c>
      <c r="O559" s="150">
        <v>0.14747140606398301</v>
      </c>
      <c r="P559" s="150">
        <v>2.4870406403491301E-2</v>
      </c>
      <c r="Q559" s="150">
        <v>9860.0372638997305</v>
      </c>
      <c r="R559" s="150">
        <v>115.645</v>
      </c>
      <c r="S559" s="150">
        <v>62575.554784037398</v>
      </c>
      <c r="T559" s="150">
        <v>13.2530589303472</v>
      </c>
      <c r="U559" s="150">
        <v>15.075934260019899</v>
      </c>
      <c r="V559" s="150">
        <v>14.615500000000001</v>
      </c>
      <c r="W559" s="150">
        <v>119.28818155383</v>
      </c>
      <c r="X559" s="150">
        <v>0.117673289886416</v>
      </c>
      <c r="Y559" s="150">
        <v>0.150338391735621</v>
      </c>
      <c r="Z559" s="150">
        <v>0.27959967000059899</v>
      </c>
      <c r="AA559" s="150">
        <v>185.82124952945699</v>
      </c>
      <c r="AB559" s="150">
        <v>6.2241600250022202</v>
      </c>
      <c r="AC559" s="150">
        <v>1.3806751123749399</v>
      </c>
      <c r="AD559" s="150">
        <v>3.0256701790668199</v>
      </c>
      <c r="AE559" s="150">
        <v>0.94853178779012004</v>
      </c>
      <c r="AF559" s="150">
        <v>24.6</v>
      </c>
      <c r="AG559" s="150">
        <v>0.10418493483741501</v>
      </c>
      <c r="AH559" s="150">
        <v>44.981000000000002</v>
      </c>
      <c r="AI559" s="150">
        <v>3.3720364085719501</v>
      </c>
      <c r="AJ559" s="150">
        <v>-1649.38611111091</v>
      </c>
      <c r="AK559" s="150">
        <v>0.47265034531772399</v>
      </c>
      <c r="AL559" s="150">
        <v>21354691.228500001</v>
      </c>
      <c r="AM559" s="150">
        <v>1743.4564175</v>
      </c>
    </row>
    <row r="560" spans="1:39" ht="14.5" x14ac:dyDescent="0.35">
      <c r="A560" t="s">
        <v>741</v>
      </c>
      <c r="B560" s="150">
        <v>244235.75</v>
      </c>
      <c r="C560" s="150">
        <v>0.52936366452077199</v>
      </c>
      <c r="D560" s="150">
        <v>235459.8</v>
      </c>
      <c r="E560" s="150">
        <v>6.9309696827859395E-4</v>
      </c>
      <c r="F560" s="150">
        <v>0.68433052404051797</v>
      </c>
      <c r="G560" s="150">
        <v>23</v>
      </c>
      <c r="H560" s="150">
        <v>12.4795</v>
      </c>
      <c r="I560" s="150">
        <v>0</v>
      </c>
      <c r="J560" s="150">
        <v>45.036000000000001</v>
      </c>
      <c r="K560" s="150">
        <v>11815.289417865801</v>
      </c>
      <c r="L560" s="150">
        <v>651.94889220000005</v>
      </c>
      <c r="M560" s="150">
        <v>766.35928246896299</v>
      </c>
      <c r="N560" s="150">
        <v>0.30845426298892897</v>
      </c>
      <c r="O560" s="150">
        <v>0.14008935775901599</v>
      </c>
      <c r="P560" s="150">
        <v>3.49564724668766E-3</v>
      </c>
      <c r="Q560" s="150">
        <v>10051.375409955899</v>
      </c>
      <c r="R560" s="150">
        <v>47.936500000000002</v>
      </c>
      <c r="S560" s="150">
        <v>55436.556235853699</v>
      </c>
      <c r="T560" s="150">
        <v>16.753413369770399</v>
      </c>
      <c r="U560" s="150">
        <v>13.6002605989173</v>
      </c>
      <c r="V560" s="150">
        <v>6.4325000000000001</v>
      </c>
      <c r="W560" s="150">
        <v>101.3523345822</v>
      </c>
      <c r="X560" s="150">
        <v>0.118153195679031</v>
      </c>
      <c r="Y560" s="150">
        <v>0.15207940090267499</v>
      </c>
      <c r="Z560" s="150">
        <v>0.27741560085512901</v>
      </c>
      <c r="AA560" s="150">
        <v>195.552138404262</v>
      </c>
      <c r="AB560" s="150">
        <v>6.7170527727664897</v>
      </c>
      <c r="AC560" s="150">
        <v>1.50645196878187</v>
      </c>
      <c r="AD560" s="150">
        <v>2.6938171268334798</v>
      </c>
      <c r="AE560" s="150">
        <v>1.14207890271505</v>
      </c>
      <c r="AF560" s="150">
        <v>63</v>
      </c>
      <c r="AG560" s="150">
        <v>2.9422145834372099E-2</v>
      </c>
      <c r="AH560" s="150">
        <v>5.0940000000000003</v>
      </c>
      <c r="AI560" s="150">
        <v>3.96428901149778</v>
      </c>
      <c r="AJ560" s="150">
        <v>-25137.281500000001</v>
      </c>
      <c r="AK560" s="150">
        <v>0.49871283112485998</v>
      </c>
      <c r="AL560" s="150">
        <v>7702964.8470000001</v>
      </c>
      <c r="AM560" s="150">
        <v>651.94889220000005</v>
      </c>
    </row>
    <row r="561" spans="1:39" ht="14.5" x14ac:dyDescent="0.35">
      <c r="A561" t="s">
        <v>742</v>
      </c>
      <c r="B561" s="150">
        <v>334805.84999999998</v>
      </c>
      <c r="C561" s="150">
        <v>0.47113736176154197</v>
      </c>
      <c r="D561" s="150">
        <v>340535.15</v>
      </c>
      <c r="E561" s="150">
        <v>3.97962314863364E-3</v>
      </c>
      <c r="F561" s="150">
        <v>0.68823411568293902</v>
      </c>
      <c r="G561" s="150">
        <v>34.2222222222222</v>
      </c>
      <c r="H561" s="150">
        <v>18.213000000000001</v>
      </c>
      <c r="I561" s="150">
        <v>0</v>
      </c>
      <c r="J561" s="150">
        <v>42.4375</v>
      </c>
      <c r="K561" s="150">
        <v>11852.535838793499</v>
      </c>
      <c r="L561" s="150">
        <v>844.43590144999996</v>
      </c>
      <c r="M561" s="150">
        <v>1009.48395763396</v>
      </c>
      <c r="N561" s="150">
        <v>0.38449950332817001</v>
      </c>
      <c r="O561" s="150">
        <v>0.14541625218580401</v>
      </c>
      <c r="P561" s="150">
        <v>8.9301887651285598E-4</v>
      </c>
      <c r="Q561" s="150">
        <v>9914.6764144310691</v>
      </c>
      <c r="R561" s="150">
        <v>59.641500000000001</v>
      </c>
      <c r="S561" s="150">
        <v>53556.606406612802</v>
      </c>
      <c r="T561" s="150">
        <v>14.1017580040743</v>
      </c>
      <c r="U561" s="150">
        <v>14.158528901016901</v>
      </c>
      <c r="V561" s="150">
        <v>8.3755000000000006</v>
      </c>
      <c r="W561" s="150">
        <v>100.82214810459099</v>
      </c>
      <c r="X561" s="150">
        <v>0.11191944340368699</v>
      </c>
      <c r="Y561" s="150">
        <v>0.18598659518907501</v>
      </c>
      <c r="Z561" s="150">
        <v>0.30276713836471802</v>
      </c>
      <c r="AA561" s="150">
        <v>192.88296449774299</v>
      </c>
      <c r="AB561" s="150">
        <v>6.2323056681317803</v>
      </c>
      <c r="AC561" s="150">
        <v>1.36469672876454</v>
      </c>
      <c r="AD561" s="150">
        <v>2.9107872337029201</v>
      </c>
      <c r="AE561" s="150">
        <v>1.3496562239496399</v>
      </c>
      <c r="AF561" s="150">
        <v>83.05</v>
      </c>
      <c r="AG561" s="150">
        <v>1.9818302713453799E-2</v>
      </c>
      <c r="AH561" s="150">
        <v>5.9470000000000001</v>
      </c>
      <c r="AI561" s="150">
        <v>3.6414963233706898</v>
      </c>
      <c r="AJ561" s="150">
        <v>-35911.301500000103</v>
      </c>
      <c r="AK561" s="150">
        <v>0.48141342294865502</v>
      </c>
      <c r="AL561" s="150">
        <v>10008706.785499999</v>
      </c>
      <c r="AM561" s="150">
        <v>844.43590144999996</v>
      </c>
    </row>
    <row r="562" spans="1:39" ht="14.5" x14ac:dyDescent="0.35">
      <c r="A562" t="s">
        <v>743</v>
      </c>
      <c r="B562" s="150">
        <v>345634.75</v>
      </c>
      <c r="C562" s="150">
        <v>0.334454740308049</v>
      </c>
      <c r="D562" s="150">
        <v>425399.55</v>
      </c>
      <c r="E562" s="150">
        <v>7.0317539033751299E-3</v>
      </c>
      <c r="F562" s="150">
        <v>0.72957434391908604</v>
      </c>
      <c r="G562" s="150">
        <v>16.947368421052602</v>
      </c>
      <c r="H562" s="150">
        <v>30.798999999999999</v>
      </c>
      <c r="I562" s="150">
        <v>0</v>
      </c>
      <c r="J562" s="150">
        <v>151.29900000000001</v>
      </c>
      <c r="K562" s="150">
        <v>11108.9540416117</v>
      </c>
      <c r="L562" s="150">
        <v>1327.5119326500001</v>
      </c>
      <c r="M562" s="150">
        <v>1598.4066426357399</v>
      </c>
      <c r="N562" s="150">
        <v>0.39419147710061803</v>
      </c>
      <c r="O562" s="150">
        <v>0.139211465527914</v>
      </c>
      <c r="P562" s="150">
        <v>6.3477085160195696E-3</v>
      </c>
      <c r="Q562" s="150">
        <v>9226.2310829627495</v>
      </c>
      <c r="R562" s="150">
        <v>83.863500000000002</v>
      </c>
      <c r="S562" s="150">
        <v>58974.0473746028</v>
      </c>
      <c r="T562" s="150">
        <v>14.444305329493799</v>
      </c>
      <c r="U562" s="150">
        <v>15.8294363179452</v>
      </c>
      <c r="V562" s="150">
        <v>10.364000000000001</v>
      </c>
      <c r="W562" s="150">
        <v>128.08876231667301</v>
      </c>
      <c r="X562" s="150">
        <v>0.115100979129572</v>
      </c>
      <c r="Y562" s="150">
        <v>0.15548529051592699</v>
      </c>
      <c r="Z562" s="150">
        <v>0.29152879556381001</v>
      </c>
      <c r="AA562" s="150">
        <v>166.23959798196699</v>
      </c>
      <c r="AB562" s="150">
        <v>6.2944864162751397</v>
      </c>
      <c r="AC562" s="150">
        <v>1.4116519673625401</v>
      </c>
      <c r="AD562" s="150">
        <v>3.30465558949281</v>
      </c>
      <c r="AE562" s="150">
        <v>0.89757276884268999</v>
      </c>
      <c r="AF562" s="150">
        <v>13.45</v>
      </c>
      <c r="AG562" s="150">
        <v>4.17166429680359E-2</v>
      </c>
      <c r="AH562" s="150">
        <v>42.6815</v>
      </c>
      <c r="AI562" s="150">
        <v>3.6558372744478902</v>
      </c>
      <c r="AJ562" s="150">
        <v>929.19421052641701</v>
      </c>
      <c r="AK562" s="150">
        <v>0.42855546982867998</v>
      </c>
      <c r="AL562" s="150">
        <v>14747269.0495</v>
      </c>
      <c r="AM562" s="150">
        <v>1327.5119326500001</v>
      </c>
    </row>
    <row r="563" spans="1:39" ht="14.5" x14ac:dyDescent="0.35">
      <c r="A563" t="s">
        <v>744</v>
      </c>
      <c r="B563" s="150">
        <v>486349.45</v>
      </c>
      <c r="C563" s="150">
        <v>0.497982937846709</v>
      </c>
      <c r="D563" s="150">
        <v>470759.9</v>
      </c>
      <c r="E563" s="150">
        <v>9.5179098665441105E-3</v>
      </c>
      <c r="F563" s="150">
        <v>0.63892046702677097</v>
      </c>
      <c r="G563" s="150">
        <v>32.705882352941202</v>
      </c>
      <c r="H563" s="150">
        <v>17.888999999999999</v>
      </c>
      <c r="I563" s="150">
        <v>0</v>
      </c>
      <c r="J563" s="150">
        <v>9.5860000000000003</v>
      </c>
      <c r="K563" s="150">
        <v>12771.454080842401</v>
      </c>
      <c r="L563" s="150">
        <v>667.34887375000005</v>
      </c>
      <c r="M563" s="150">
        <v>802.05049613557696</v>
      </c>
      <c r="N563" s="150">
        <v>0.41286846518784598</v>
      </c>
      <c r="O563" s="150">
        <v>0.15236771724603501</v>
      </c>
      <c r="P563" s="150">
        <v>3.4637459369803898E-3</v>
      </c>
      <c r="Q563" s="150">
        <v>10626.5322920008</v>
      </c>
      <c r="R563" s="150">
        <v>50.609499999999997</v>
      </c>
      <c r="S563" s="150">
        <v>53759.715389403202</v>
      </c>
      <c r="T563" s="150">
        <v>14.461711733963</v>
      </c>
      <c r="U563" s="150">
        <v>13.1862372430077</v>
      </c>
      <c r="V563" s="150">
        <v>8.1285000000000007</v>
      </c>
      <c r="W563" s="150">
        <v>82.099879897890105</v>
      </c>
      <c r="X563" s="150">
        <v>0.110153733966922</v>
      </c>
      <c r="Y563" s="150">
        <v>0.182246386102978</v>
      </c>
      <c r="Z563" s="150">
        <v>0.29803852012938498</v>
      </c>
      <c r="AA563" s="150">
        <v>197.70468669349401</v>
      </c>
      <c r="AB563" s="150">
        <v>6.9637578332247001</v>
      </c>
      <c r="AC563" s="150">
        <v>1.61570501675029</v>
      </c>
      <c r="AD563" s="150">
        <v>2.8939027990419701</v>
      </c>
      <c r="AE563" s="150">
        <v>1.20985881788537</v>
      </c>
      <c r="AF563" s="150">
        <v>66</v>
      </c>
      <c r="AG563" s="150">
        <v>2.4399713697487901E-2</v>
      </c>
      <c r="AH563" s="150">
        <v>5.8849999999999998</v>
      </c>
      <c r="AI563" s="150">
        <v>3.6851709718883598</v>
      </c>
      <c r="AJ563" s="150">
        <v>-29472.932000000001</v>
      </c>
      <c r="AK563" s="150">
        <v>0.50742824328721903</v>
      </c>
      <c r="AL563" s="150">
        <v>8523015.4969999995</v>
      </c>
      <c r="AM563" s="150">
        <v>667.34887375000005</v>
      </c>
    </row>
    <row r="564" spans="1:39" ht="14.5" x14ac:dyDescent="0.35">
      <c r="A564" t="s">
        <v>745</v>
      </c>
      <c r="B564" s="150">
        <v>429595.05</v>
      </c>
      <c r="C564" s="150">
        <v>0.28671214971133502</v>
      </c>
      <c r="D564" s="150">
        <v>443014.55</v>
      </c>
      <c r="E564" s="150">
        <v>2.677181912336E-3</v>
      </c>
      <c r="F564" s="150">
        <v>0.67452501404001797</v>
      </c>
      <c r="G564" s="150">
        <v>27.705882352941199</v>
      </c>
      <c r="H564" s="150">
        <v>35.403500000000001</v>
      </c>
      <c r="I564" s="150">
        <v>0</v>
      </c>
      <c r="J564" s="150">
        <v>-39.305</v>
      </c>
      <c r="K564" s="150">
        <v>11529.9703456877</v>
      </c>
      <c r="L564" s="150">
        <v>1349.9089991000001</v>
      </c>
      <c r="M564" s="150">
        <v>1724.4217294980201</v>
      </c>
      <c r="N564" s="150">
        <v>0.560168899647422</v>
      </c>
      <c r="O564" s="150">
        <v>0.170909864408504</v>
      </c>
      <c r="P564" s="150">
        <v>9.7598034821486691E-3</v>
      </c>
      <c r="Q564" s="150">
        <v>9025.8725361404795</v>
      </c>
      <c r="R564" s="150">
        <v>92.878</v>
      </c>
      <c r="S564" s="150">
        <v>55443.6620297595</v>
      </c>
      <c r="T564" s="150">
        <v>15.0633088567799</v>
      </c>
      <c r="U564" s="150">
        <v>14.534216920045701</v>
      </c>
      <c r="V564" s="150">
        <v>12.125</v>
      </c>
      <c r="W564" s="150">
        <v>111.332700956701</v>
      </c>
      <c r="X564" s="150">
        <v>0.110303738970006</v>
      </c>
      <c r="Y564" s="150">
        <v>0.189882557463079</v>
      </c>
      <c r="Z564" s="150">
        <v>0.305373234293292</v>
      </c>
      <c r="AA564" s="150">
        <v>208.998273356277</v>
      </c>
      <c r="AB564" s="150">
        <v>5.3277275615220203</v>
      </c>
      <c r="AC564" s="150">
        <v>1.4322601373522299</v>
      </c>
      <c r="AD564" s="150">
        <v>2.6554246954359302</v>
      </c>
      <c r="AE564" s="150">
        <v>1.0719144600599699</v>
      </c>
      <c r="AF564" s="150">
        <v>53.95</v>
      </c>
      <c r="AG564" s="150">
        <v>1.5521772740457801E-2</v>
      </c>
      <c r="AH564" s="150">
        <v>14.5555</v>
      </c>
      <c r="AI564" s="150">
        <v>3.20392577420303</v>
      </c>
      <c r="AJ564" s="150">
        <v>-22428.343999999899</v>
      </c>
      <c r="AK564" s="150">
        <v>0.52518210933345799</v>
      </c>
      <c r="AL564" s="150">
        <v>15564410.729</v>
      </c>
      <c r="AM564" s="150">
        <v>1349.9089991000001</v>
      </c>
    </row>
    <row r="565" spans="1:39" ht="14.5" x14ac:dyDescent="0.35">
      <c r="A565" t="s">
        <v>746</v>
      </c>
      <c r="B565" s="150">
        <v>508176.3</v>
      </c>
      <c r="C565" s="150">
        <v>0.36481728830383398</v>
      </c>
      <c r="D565" s="150">
        <v>548964.15</v>
      </c>
      <c r="E565" s="150">
        <v>9.6614772415282296E-3</v>
      </c>
      <c r="F565" s="150">
        <v>0.70170009949011602</v>
      </c>
      <c r="G565" s="150">
        <v>19.2777777777778</v>
      </c>
      <c r="H565" s="150">
        <v>36.957999999999998</v>
      </c>
      <c r="I565" s="150">
        <v>0</v>
      </c>
      <c r="J565" s="150">
        <v>76.613</v>
      </c>
      <c r="K565" s="150">
        <v>10812.5448007422</v>
      </c>
      <c r="L565" s="150">
        <v>1355.66259915</v>
      </c>
      <c r="M565" s="150">
        <v>1643.50324596886</v>
      </c>
      <c r="N565" s="150">
        <v>0.41716685368807199</v>
      </c>
      <c r="O565" s="150">
        <v>0.14056036204692501</v>
      </c>
      <c r="P565" s="150">
        <v>2.64772005383239E-3</v>
      </c>
      <c r="Q565" s="150">
        <v>8918.8522285874005</v>
      </c>
      <c r="R565" s="150">
        <v>85.833500000000001</v>
      </c>
      <c r="S565" s="150">
        <v>56576.234005370898</v>
      </c>
      <c r="T565" s="150">
        <v>14.5514280554795</v>
      </c>
      <c r="U565" s="150">
        <v>15.7940967005889</v>
      </c>
      <c r="V565" s="150">
        <v>11.4985</v>
      </c>
      <c r="W565" s="150">
        <v>117.89908241509799</v>
      </c>
      <c r="X565" s="150">
        <v>0.11509775095199599</v>
      </c>
      <c r="Y565" s="150">
        <v>0.17386800387802001</v>
      </c>
      <c r="Z565" s="150">
        <v>0.29441978312307598</v>
      </c>
      <c r="AA565" s="150">
        <v>168.36346310882101</v>
      </c>
      <c r="AB565" s="150">
        <v>6.1865305711145604</v>
      </c>
      <c r="AC565" s="150">
        <v>1.4807863052728001</v>
      </c>
      <c r="AD565" s="150">
        <v>3.0438660657309602</v>
      </c>
      <c r="AE565" s="150">
        <v>0.99987450105683995</v>
      </c>
      <c r="AF565" s="150">
        <v>26.4</v>
      </c>
      <c r="AG565" s="150">
        <v>3.7254289158866201E-2</v>
      </c>
      <c r="AH565" s="150">
        <v>29.697500000000002</v>
      </c>
      <c r="AI565" s="150">
        <v>3.3445285344951099</v>
      </c>
      <c r="AJ565" s="150">
        <v>-12738.303</v>
      </c>
      <c r="AK565" s="150">
        <v>0.480438290936546</v>
      </c>
      <c r="AL565" s="150">
        <v>14658162.588</v>
      </c>
      <c r="AM565" s="150">
        <v>1355.66259915</v>
      </c>
    </row>
    <row r="566" spans="1:39" ht="14.5" x14ac:dyDescent="0.35">
      <c r="A566" t="s">
        <v>747</v>
      </c>
      <c r="B566" s="150">
        <v>354955.2</v>
      </c>
      <c r="C566" s="150">
        <v>0.43852867358690001</v>
      </c>
      <c r="D566" s="150">
        <v>359984.9</v>
      </c>
      <c r="E566" s="150">
        <v>1.30767964029813E-3</v>
      </c>
      <c r="F566" s="150">
        <v>0.68105484788858595</v>
      </c>
      <c r="G566" s="150">
        <v>46.2</v>
      </c>
      <c r="H566" s="150">
        <v>24.4605</v>
      </c>
      <c r="I566" s="150">
        <v>0</v>
      </c>
      <c r="J566" s="150">
        <v>42.789000000000001</v>
      </c>
      <c r="K566" s="150">
        <v>11435.2808743765</v>
      </c>
      <c r="L566" s="150">
        <v>1099.4541128999999</v>
      </c>
      <c r="M566" s="150">
        <v>1309.3492134016701</v>
      </c>
      <c r="N566" s="150">
        <v>0.36634060778363198</v>
      </c>
      <c r="O566" s="150">
        <v>0.14373681201952401</v>
      </c>
      <c r="P566" s="150">
        <v>4.5562519083100902E-3</v>
      </c>
      <c r="Q566" s="150">
        <v>9602.1492668381507</v>
      </c>
      <c r="R566" s="150">
        <v>72.689499999999995</v>
      </c>
      <c r="S566" s="150">
        <v>55697.134496729203</v>
      </c>
      <c r="T566" s="150">
        <v>14.888670303138699</v>
      </c>
      <c r="U566" s="150">
        <v>15.125349780917499</v>
      </c>
      <c r="V566" s="150">
        <v>11.323</v>
      </c>
      <c r="W566" s="150">
        <v>97.099188633754295</v>
      </c>
      <c r="X566" s="150">
        <v>0.115403053280297</v>
      </c>
      <c r="Y566" s="150">
        <v>0.17394672733823799</v>
      </c>
      <c r="Z566" s="150">
        <v>0.29452252146972102</v>
      </c>
      <c r="AA566" s="150">
        <v>167.92724483335701</v>
      </c>
      <c r="AB566" s="150">
        <v>7.3292969712660501</v>
      </c>
      <c r="AC566" s="150">
        <v>1.6125392152774001</v>
      </c>
      <c r="AD566" s="150">
        <v>3.2846106393223602</v>
      </c>
      <c r="AE566" s="150">
        <v>1.39581545177015</v>
      </c>
      <c r="AF566" s="150">
        <v>97.85</v>
      </c>
      <c r="AG566" s="150">
        <v>1.76767612244987E-2</v>
      </c>
      <c r="AH566" s="150">
        <v>6.6435000000000004</v>
      </c>
      <c r="AI566" s="150">
        <v>3.4538769735391499</v>
      </c>
      <c r="AJ566" s="150">
        <v>-20947.976999999999</v>
      </c>
      <c r="AK566" s="150">
        <v>0.46117987568729901</v>
      </c>
      <c r="AL566" s="150">
        <v>12572566.589500001</v>
      </c>
      <c r="AM566" s="150">
        <v>1099.4541128999999</v>
      </c>
    </row>
    <row r="567" spans="1:39" ht="14.5" x14ac:dyDescent="0.35">
      <c r="A567" t="s">
        <v>748</v>
      </c>
      <c r="B567" s="150">
        <v>291961.11111111101</v>
      </c>
      <c r="C567" s="150">
        <v>0.36372371381354601</v>
      </c>
      <c r="D567" s="150">
        <v>244650.38888888899</v>
      </c>
      <c r="E567" s="150">
        <v>3.91718435721036E-3</v>
      </c>
      <c r="F567" s="150">
        <v>0.69864056455636603</v>
      </c>
      <c r="G567" s="150">
        <v>48.947368421052602</v>
      </c>
      <c r="H567" s="150">
        <v>41.042499999999997</v>
      </c>
      <c r="I567" s="150">
        <v>0</v>
      </c>
      <c r="J567" s="150">
        <v>21.584</v>
      </c>
      <c r="K567" s="150">
        <v>11059.111336710999</v>
      </c>
      <c r="L567" s="150">
        <v>1654.3950685499999</v>
      </c>
      <c r="M567" s="150">
        <v>2024.5792104622001</v>
      </c>
      <c r="N567" s="150">
        <v>0.450292846830669</v>
      </c>
      <c r="O567" s="150">
        <v>0.15706039112999601</v>
      </c>
      <c r="P567" s="150">
        <v>1.22855905982687E-3</v>
      </c>
      <c r="Q567" s="150">
        <v>9037.00836373948</v>
      </c>
      <c r="R567" s="150">
        <v>110.7565</v>
      </c>
      <c r="S567" s="150">
        <v>55282.6247443717</v>
      </c>
      <c r="T567" s="150">
        <v>14.5530962065432</v>
      </c>
      <c r="U567" s="150">
        <v>14.937227779408</v>
      </c>
      <c r="V567" s="150">
        <v>13.022</v>
      </c>
      <c r="W567" s="150">
        <v>127.04615792889</v>
      </c>
      <c r="X567" s="150">
        <v>0.11032887998431</v>
      </c>
      <c r="Y567" s="150">
        <v>0.18616833533817001</v>
      </c>
      <c r="Z567" s="150">
        <v>0.30189308988013203</v>
      </c>
      <c r="AA567" s="150">
        <v>171.91854920680001</v>
      </c>
      <c r="AB567" s="150">
        <v>6.5931258675513602</v>
      </c>
      <c r="AC567" s="150">
        <v>1.4876378378264301</v>
      </c>
      <c r="AD567" s="150">
        <v>3.1429831584284198</v>
      </c>
      <c r="AE567" s="150">
        <v>1.2630701536226201</v>
      </c>
      <c r="AF567" s="150">
        <v>127.55</v>
      </c>
      <c r="AG567" s="150">
        <v>1.6963959943593E-2</v>
      </c>
      <c r="AH567" s="150">
        <v>8.4410000000000007</v>
      </c>
      <c r="AI567" s="150">
        <v>3.1834609188369098</v>
      </c>
      <c r="AJ567" s="150">
        <v>-13312.4205</v>
      </c>
      <c r="AK567" s="150">
        <v>0.474451197989956</v>
      </c>
      <c r="AL567" s="150">
        <v>18296139.258000001</v>
      </c>
      <c r="AM567" s="150">
        <v>1654.3950685499999</v>
      </c>
    </row>
    <row r="568" spans="1:39" ht="14.5" x14ac:dyDescent="0.35">
      <c r="A568" t="s">
        <v>749</v>
      </c>
      <c r="B568" s="150">
        <v>80605.149999999994</v>
      </c>
      <c r="C568" s="150">
        <v>0.36148734436733398</v>
      </c>
      <c r="D568" s="150">
        <v>114831.45</v>
      </c>
      <c r="E568" s="150">
        <v>7.8085433609158201E-3</v>
      </c>
      <c r="F568" s="150">
        <v>0.71557102847742804</v>
      </c>
      <c r="G568" s="150">
        <v>26.8888888888889</v>
      </c>
      <c r="H568" s="150">
        <v>15.569523809523799</v>
      </c>
      <c r="I568" s="150">
        <v>0</v>
      </c>
      <c r="J568" s="150">
        <v>32.056190476190501</v>
      </c>
      <c r="K568" s="150">
        <v>11452.9203633337</v>
      </c>
      <c r="L568" s="150">
        <v>895.42495761904797</v>
      </c>
      <c r="M568" s="150">
        <v>1067.4718540338399</v>
      </c>
      <c r="N568" s="150">
        <v>0.36478604449122098</v>
      </c>
      <c r="O568" s="150">
        <v>0.141667930449864</v>
      </c>
      <c r="P568" s="150">
        <v>4.1961304214176596E-3</v>
      </c>
      <c r="Q568" s="150">
        <v>9607.0268196760208</v>
      </c>
      <c r="R568" s="150">
        <v>60.674761904761901</v>
      </c>
      <c r="S568" s="150">
        <v>56696.519553905702</v>
      </c>
      <c r="T568" s="150">
        <v>14.0978048455073</v>
      </c>
      <c r="U568" s="150">
        <v>14.757782799783399</v>
      </c>
      <c r="V568" s="150">
        <v>8.82</v>
      </c>
      <c r="W568" s="150">
        <v>101.522104038441</v>
      </c>
      <c r="X568" s="150">
        <v>0.121449931812002</v>
      </c>
      <c r="Y568" s="150">
        <v>0.16548556682037399</v>
      </c>
      <c r="Z568" s="150">
        <v>0.29142280877841098</v>
      </c>
      <c r="AA568" s="150">
        <v>175.59733706030201</v>
      </c>
      <c r="AB568" s="150">
        <v>6.4270155385398597</v>
      </c>
      <c r="AC568" s="150">
        <v>1.4391997229489899</v>
      </c>
      <c r="AD568" s="150">
        <v>3.11469291948106</v>
      </c>
      <c r="AE568" s="150">
        <v>1.0949401148169899</v>
      </c>
      <c r="AF568" s="150">
        <v>45.047619047619101</v>
      </c>
      <c r="AG568" s="150">
        <v>4.8366744212711303E-2</v>
      </c>
      <c r="AH568" s="150">
        <v>9.7200000000000006</v>
      </c>
      <c r="AI568" s="150">
        <v>3.82093740853424</v>
      </c>
      <c r="AJ568" s="150">
        <v>-15925.931904761899</v>
      </c>
      <c r="AK568" s="150">
        <v>0.45402254899632</v>
      </c>
      <c r="AL568" s="150">
        <v>10255230.730952401</v>
      </c>
      <c r="AM568" s="150">
        <v>895.42495761904797</v>
      </c>
    </row>
    <row r="569" spans="1:39" ht="14.5" x14ac:dyDescent="0.35">
      <c r="A569" t="s">
        <v>750</v>
      </c>
      <c r="B569" s="150">
        <v>528161.818181818</v>
      </c>
      <c r="C569" s="150">
        <v>0.38975987608340101</v>
      </c>
      <c r="D569" s="150">
        <v>531212.818181818</v>
      </c>
      <c r="E569" s="150">
        <v>4.6262514286842301E-3</v>
      </c>
      <c r="F569" s="150">
        <v>0.70517690487209495</v>
      </c>
      <c r="G569" s="150">
        <v>56.421052631578902</v>
      </c>
      <c r="H569" s="150">
        <v>31.757727272727301</v>
      </c>
      <c r="I569" s="150">
        <v>0</v>
      </c>
      <c r="J569" s="150">
        <v>43.706363636363697</v>
      </c>
      <c r="K569" s="150">
        <v>11124.707782011799</v>
      </c>
      <c r="L569" s="150">
        <v>1443.09029627273</v>
      </c>
      <c r="M569" s="150">
        <v>1683.4857235347099</v>
      </c>
      <c r="N569" s="150">
        <v>0.30452489021684997</v>
      </c>
      <c r="O569" s="150">
        <v>0.131576993445919</v>
      </c>
      <c r="P569" s="150">
        <v>2.1209045796281799E-3</v>
      </c>
      <c r="Q569" s="150">
        <v>9536.1413670817801</v>
      </c>
      <c r="R569" s="150">
        <v>93.057727272727305</v>
      </c>
      <c r="S569" s="150">
        <v>56900.841247124197</v>
      </c>
      <c r="T569" s="150">
        <v>14.342026210514501</v>
      </c>
      <c r="U569" s="150">
        <v>15.5074741084469</v>
      </c>
      <c r="V569" s="150">
        <v>12.4445454545455</v>
      </c>
      <c r="W569" s="150">
        <v>115.961671846008</v>
      </c>
      <c r="X569" s="150">
        <v>0.113420074197899</v>
      </c>
      <c r="Y569" s="150">
        <v>0.16926429444840099</v>
      </c>
      <c r="Z569" s="150">
        <v>0.29045452791132997</v>
      </c>
      <c r="AA569" s="150">
        <v>167.82428066671801</v>
      </c>
      <c r="AB569" s="150">
        <v>6.5864344211604804</v>
      </c>
      <c r="AC569" s="150">
        <v>1.48219884149703</v>
      </c>
      <c r="AD569" s="150">
        <v>2.98326216389647</v>
      </c>
      <c r="AE569" s="150">
        <v>1.1517664133521901</v>
      </c>
      <c r="AF569" s="150">
        <v>83.772727272727295</v>
      </c>
      <c r="AG569" s="150">
        <v>3.2303415248401801E-2</v>
      </c>
      <c r="AH569" s="150">
        <v>10.6654545454545</v>
      </c>
      <c r="AI569" s="150">
        <v>3.5045861933605602</v>
      </c>
      <c r="AJ569" s="150">
        <v>3289.2563636364598</v>
      </c>
      <c r="AK569" s="150">
        <v>0.4284717917136</v>
      </c>
      <c r="AL569" s="150">
        <v>16053957.8490909</v>
      </c>
      <c r="AM569" s="150">
        <v>1443.09029627273</v>
      </c>
    </row>
    <row r="570" spans="1:39" ht="14.5" x14ac:dyDescent="0.35">
      <c r="A570" t="s">
        <v>751</v>
      </c>
      <c r="B570" s="150">
        <v>535409.19999999995</v>
      </c>
      <c r="C570" s="150">
        <v>0.47758776338117398</v>
      </c>
      <c r="D570" s="150">
        <v>547620.75</v>
      </c>
      <c r="E570" s="150">
        <v>2.1254353829097601E-3</v>
      </c>
      <c r="F570" s="150">
        <v>0.71264033983698005</v>
      </c>
      <c r="G570" s="150">
        <v>65.0555555555556</v>
      </c>
      <c r="H570" s="150">
        <v>25.422631578947399</v>
      </c>
      <c r="I570" s="150">
        <v>0</v>
      </c>
      <c r="J570" s="150">
        <v>69.355500000000006</v>
      </c>
      <c r="K570" s="150">
        <v>10637.094325906</v>
      </c>
      <c r="L570" s="150">
        <v>1368.50210565</v>
      </c>
      <c r="M570" s="150">
        <v>1558.9120302044901</v>
      </c>
      <c r="N570" s="150">
        <v>0.20233548421796699</v>
      </c>
      <c r="O570" s="150">
        <v>0.111992248215946</v>
      </c>
      <c r="P570" s="150">
        <v>7.6714674436058304E-3</v>
      </c>
      <c r="Q570" s="150">
        <v>9337.8495392652203</v>
      </c>
      <c r="R570" s="150">
        <v>80.498999999999995</v>
      </c>
      <c r="S570" s="150">
        <v>59012.105964049202</v>
      </c>
      <c r="T570" s="150">
        <v>14.731238897377599</v>
      </c>
      <c r="U570" s="150">
        <v>17.000237340215399</v>
      </c>
      <c r="V570" s="150">
        <v>10.422000000000001</v>
      </c>
      <c r="W570" s="150">
        <v>131.30897194876201</v>
      </c>
      <c r="X570" s="150">
        <v>0.112630447328587</v>
      </c>
      <c r="Y570" s="150">
        <v>0.163362172576201</v>
      </c>
      <c r="Z570" s="150">
        <v>0.281292233440399</v>
      </c>
      <c r="AA570" s="150">
        <v>164.97917618677201</v>
      </c>
      <c r="AB570" s="150">
        <v>6.2234400143329003</v>
      </c>
      <c r="AC570" s="150">
        <v>1.43923554425027</v>
      </c>
      <c r="AD570" s="150">
        <v>2.6340855637498199</v>
      </c>
      <c r="AE570" s="150">
        <v>1.25260577171284</v>
      </c>
      <c r="AF570" s="150">
        <v>86.45</v>
      </c>
      <c r="AG570" s="150">
        <v>3.02041343167706E-2</v>
      </c>
      <c r="AH570" s="150">
        <v>10.311999999999999</v>
      </c>
      <c r="AI570" s="150">
        <v>4.1846227891938597</v>
      </c>
      <c r="AJ570" s="150">
        <v>-1580.57249999995</v>
      </c>
      <c r="AK570" s="150">
        <v>0.379468624101573</v>
      </c>
      <c r="AL570" s="150">
        <v>14556885.982999999</v>
      </c>
      <c r="AM570" s="150">
        <v>1368.50210565</v>
      </c>
    </row>
    <row r="571" spans="1:39" ht="14.5" x14ac:dyDescent="0.35">
      <c r="A571" t="s">
        <v>752</v>
      </c>
      <c r="B571" s="150">
        <v>-10610.3888888889</v>
      </c>
      <c r="C571" s="150">
        <v>0.46122852551284499</v>
      </c>
      <c r="D571" s="150">
        <v>118764.38888888901</v>
      </c>
      <c r="E571" s="150">
        <v>4.5265445711386802E-3</v>
      </c>
      <c r="F571" s="150">
        <v>0.70298530745056098</v>
      </c>
      <c r="G571" s="150">
        <v>57.85</v>
      </c>
      <c r="H571" s="150">
        <v>27.414000000000001</v>
      </c>
      <c r="I571" s="150">
        <v>0</v>
      </c>
      <c r="J571" s="150">
        <v>14.711499999999999</v>
      </c>
      <c r="K571" s="150">
        <v>11359.615816019001</v>
      </c>
      <c r="L571" s="150">
        <v>1247.2695264500001</v>
      </c>
      <c r="M571" s="150">
        <v>1495.5480676674299</v>
      </c>
      <c r="N571" s="150">
        <v>0.378230511926895</v>
      </c>
      <c r="O571" s="150">
        <v>0.14820272541743201</v>
      </c>
      <c r="P571" s="150">
        <v>1.1763158394288E-3</v>
      </c>
      <c r="Q571" s="150">
        <v>9473.7861963863706</v>
      </c>
      <c r="R571" s="150">
        <v>79.870999999999995</v>
      </c>
      <c r="S571" s="150">
        <v>55444.967253446201</v>
      </c>
      <c r="T571" s="150">
        <v>14.741270298356101</v>
      </c>
      <c r="U571" s="150">
        <v>15.6160499611874</v>
      </c>
      <c r="V571" s="150">
        <v>11.459</v>
      </c>
      <c r="W571" s="150">
        <v>108.846280342962</v>
      </c>
      <c r="X571" s="150">
        <v>0.110884152476513</v>
      </c>
      <c r="Y571" s="150">
        <v>0.18159072880334501</v>
      </c>
      <c r="Z571" s="150">
        <v>0.29718716668954698</v>
      </c>
      <c r="AA571" s="150">
        <v>166.51709642192199</v>
      </c>
      <c r="AB571" s="150">
        <v>7.5831780904099704</v>
      </c>
      <c r="AC571" s="150">
        <v>1.6091001494041399</v>
      </c>
      <c r="AD571" s="150">
        <v>3.05687945161025</v>
      </c>
      <c r="AE571" s="150">
        <v>1.49847058516775</v>
      </c>
      <c r="AF571" s="150">
        <v>131.85</v>
      </c>
      <c r="AG571" s="150">
        <v>1.3835402077766601E-2</v>
      </c>
      <c r="AH571" s="150">
        <v>6.0164999999999997</v>
      </c>
      <c r="AI571" s="150">
        <v>3.4077272117097799</v>
      </c>
      <c r="AJ571" s="150">
        <v>-20129.883000000002</v>
      </c>
      <c r="AK571" s="150">
        <v>0.44298097159420602</v>
      </c>
      <c r="AL571" s="150">
        <v>14168502.6395</v>
      </c>
      <c r="AM571" s="150">
        <v>1247.2695264500001</v>
      </c>
    </row>
    <row r="572" spans="1:39" ht="14.5" x14ac:dyDescent="0.35">
      <c r="A572" t="s">
        <v>753</v>
      </c>
      <c r="B572" s="150">
        <v>134530.65</v>
      </c>
      <c r="C572" s="150">
        <v>0.53513139937435295</v>
      </c>
      <c r="D572" s="150">
        <v>159540.20000000001</v>
      </c>
      <c r="E572" s="150">
        <v>2.9636348737665302E-3</v>
      </c>
      <c r="F572" s="150">
        <v>0.68902528162844001</v>
      </c>
      <c r="G572" s="150">
        <v>29.25</v>
      </c>
      <c r="H572" s="150">
        <v>11.724</v>
      </c>
      <c r="I572" s="150">
        <v>0</v>
      </c>
      <c r="J572" s="150">
        <v>30.873999999999999</v>
      </c>
      <c r="K572" s="150">
        <v>11896.1410227829</v>
      </c>
      <c r="L572" s="150">
        <v>826.60525070000006</v>
      </c>
      <c r="M572" s="150">
        <v>972.49645367720996</v>
      </c>
      <c r="N572" s="150">
        <v>0.30795488721421899</v>
      </c>
      <c r="O572" s="150">
        <v>0.142618138646189</v>
      </c>
      <c r="P572" s="150">
        <v>2.7070160733979002E-3</v>
      </c>
      <c r="Q572" s="150">
        <v>10111.515158042799</v>
      </c>
      <c r="R572" s="150">
        <v>59.660499999999999</v>
      </c>
      <c r="S572" s="150">
        <v>56058.907694370697</v>
      </c>
      <c r="T572" s="150">
        <v>16.272072811994502</v>
      </c>
      <c r="U572" s="150">
        <v>13.8551512424468</v>
      </c>
      <c r="V572" s="150">
        <v>8.2095000000000002</v>
      </c>
      <c r="W572" s="150">
        <v>100.688866642305</v>
      </c>
      <c r="X572" s="150">
        <v>0.118665799920798</v>
      </c>
      <c r="Y572" s="150">
        <v>0.15639917311145801</v>
      </c>
      <c r="Z572" s="150">
        <v>0.28454759911676097</v>
      </c>
      <c r="AA572" s="150">
        <v>184.27139178103499</v>
      </c>
      <c r="AB572" s="150">
        <v>6.7946723306308998</v>
      </c>
      <c r="AC572" s="150">
        <v>1.4855103246658199</v>
      </c>
      <c r="AD572" s="150">
        <v>2.6681359633717801</v>
      </c>
      <c r="AE572" s="150">
        <v>1.23867545222683</v>
      </c>
      <c r="AF572" s="150">
        <v>100.75</v>
      </c>
      <c r="AG572" s="150">
        <v>2.7622745505848E-2</v>
      </c>
      <c r="AH572" s="150">
        <v>4.343</v>
      </c>
      <c r="AI572" s="150">
        <v>4.0844453799511102</v>
      </c>
      <c r="AJ572" s="150">
        <v>-37007.936500000098</v>
      </c>
      <c r="AK572" s="150">
        <v>0.48182275866859797</v>
      </c>
      <c r="AL572" s="150">
        <v>9833412.6325000003</v>
      </c>
      <c r="AM572" s="150">
        <v>826.60525070000006</v>
      </c>
    </row>
    <row r="573" spans="1:39" ht="14.5" x14ac:dyDescent="0.35">
      <c r="A573" t="s">
        <v>754</v>
      </c>
      <c r="B573" s="150">
        <v>230346.3</v>
      </c>
      <c r="C573" s="150">
        <v>0.54736733910670998</v>
      </c>
      <c r="D573" s="150">
        <v>240367.35</v>
      </c>
      <c r="E573" s="150">
        <v>4.0272808865628798E-3</v>
      </c>
      <c r="F573" s="150">
        <v>0.68339856192874604</v>
      </c>
      <c r="G573" s="150">
        <v>34.549999999999997</v>
      </c>
      <c r="H573" s="150">
        <v>15.4695</v>
      </c>
      <c r="I573" s="150">
        <v>0</v>
      </c>
      <c r="J573" s="150">
        <v>40.462499999999999</v>
      </c>
      <c r="K573" s="150">
        <v>11985.001948732899</v>
      </c>
      <c r="L573" s="150">
        <v>920.96061374999999</v>
      </c>
      <c r="M573" s="150">
        <v>1101.14922857645</v>
      </c>
      <c r="N573" s="150">
        <v>0.34653305639260801</v>
      </c>
      <c r="O573" s="150">
        <v>0.15092038228871499</v>
      </c>
      <c r="P573" s="150">
        <v>1.1792341428998501E-3</v>
      </c>
      <c r="Q573" s="150">
        <v>10023.813724838599</v>
      </c>
      <c r="R573" s="150">
        <v>64.319500000000005</v>
      </c>
      <c r="S573" s="150">
        <v>55442.5468326091</v>
      </c>
      <c r="T573" s="150">
        <v>15.622011987033501</v>
      </c>
      <c r="U573" s="150">
        <v>14.318528809303601</v>
      </c>
      <c r="V573" s="150">
        <v>8.4045000000000005</v>
      </c>
      <c r="W573" s="150">
        <v>109.57946501874</v>
      </c>
      <c r="X573" s="150">
        <v>0.116184896739154</v>
      </c>
      <c r="Y573" s="150">
        <v>0.16627605374278201</v>
      </c>
      <c r="Z573" s="150">
        <v>0.292138105255493</v>
      </c>
      <c r="AA573" s="150">
        <v>193.422115278814</v>
      </c>
      <c r="AB573" s="150">
        <v>6.5690485288755696</v>
      </c>
      <c r="AC573" s="150">
        <v>1.4469607989259801</v>
      </c>
      <c r="AD573" s="150">
        <v>2.7101342415252798</v>
      </c>
      <c r="AE573" s="150">
        <v>1.4408447174365799</v>
      </c>
      <c r="AF573" s="150">
        <v>125.55</v>
      </c>
      <c r="AG573" s="150">
        <v>1.6974264562008699E-2</v>
      </c>
      <c r="AH573" s="150">
        <v>4.1779999999999999</v>
      </c>
      <c r="AI573" s="150">
        <v>3.79754571327513</v>
      </c>
      <c r="AJ573" s="150">
        <v>-36539.419000000104</v>
      </c>
      <c r="AK573" s="150">
        <v>0.48095252578691899</v>
      </c>
      <c r="AL573" s="150">
        <v>11037714.750499999</v>
      </c>
      <c r="AM573" s="150">
        <v>920.96061374999999</v>
      </c>
    </row>
    <row r="574" spans="1:39" ht="14.5" x14ac:dyDescent="0.35">
      <c r="A574" t="s">
        <v>755</v>
      </c>
      <c r="B574" s="150">
        <v>491432.95</v>
      </c>
      <c r="C574" s="150">
        <v>0.35605709173844202</v>
      </c>
      <c r="D574" s="150">
        <v>495430.55</v>
      </c>
      <c r="E574" s="150">
        <v>6.9148957180674899E-3</v>
      </c>
      <c r="F574" s="150">
        <v>0.68449192979661699</v>
      </c>
      <c r="G574" s="150">
        <v>37.823529411764703</v>
      </c>
      <c r="H574" s="150">
        <v>26.756499999999999</v>
      </c>
      <c r="I574" s="150">
        <v>0</v>
      </c>
      <c r="J574" s="150">
        <v>-30.166</v>
      </c>
      <c r="K574" s="150">
        <v>13414.024072185101</v>
      </c>
      <c r="L574" s="150">
        <v>1399.1139992000001</v>
      </c>
      <c r="M574" s="150">
        <v>1891.85841572614</v>
      </c>
      <c r="N574" s="150">
        <v>0.85923593148048605</v>
      </c>
      <c r="O574" s="150">
        <v>0.17343981486766</v>
      </c>
      <c r="P574" s="150">
        <v>3.8588717596186602E-4</v>
      </c>
      <c r="Q574" s="150">
        <v>9920.2713633284693</v>
      </c>
      <c r="R574" s="150">
        <v>105.306</v>
      </c>
      <c r="S574" s="150">
        <v>54463.122903728203</v>
      </c>
      <c r="T574" s="150">
        <v>13.919909596794099</v>
      </c>
      <c r="U574" s="150">
        <v>13.2861755189638</v>
      </c>
      <c r="V574" s="150">
        <v>13.6515</v>
      </c>
      <c r="W574" s="150">
        <v>102.487931670512</v>
      </c>
      <c r="X574" s="150">
        <v>0.10720712778986</v>
      </c>
      <c r="Y574" s="150">
        <v>0.207777524912858</v>
      </c>
      <c r="Z574" s="150">
        <v>0.319411340373502</v>
      </c>
      <c r="AA574" s="150">
        <v>203.077769332922</v>
      </c>
      <c r="AB574" s="150">
        <v>6.5555268602513097</v>
      </c>
      <c r="AC574" s="150">
        <v>1.5392137108872599</v>
      </c>
      <c r="AD574" s="150">
        <v>3.3672643336766601</v>
      </c>
      <c r="AE574" s="150">
        <v>1.39673042067558</v>
      </c>
      <c r="AF574" s="150">
        <v>184.4</v>
      </c>
      <c r="AG574" s="150">
        <v>1.13050363657651E-2</v>
      </c>
      <c r="AH574" s="150">
        <v>5.9539999999999997</v>
      </c>
      <c r="AI574" s="150">
        <v>2.9521264260202802</v>
      </c>
      <c r="AJ574" s="150">
        <v>-87577.805999999895</v>
      </c>
      <c r="AK574" s="150">
        <v>0.63095148505433896</v>
      </c>
      <c r="AL574" s="150">
        <v>18767748.864999998</v>
      </c>
      <c r="AM574" s="150">
        <v>1399.1139992000001</v>
      </c>
    </row>
    <row r="575" spans="1:39" ht="14.5" x14ac:dyDescent="0.35">
      <c r="A575" t="s">
        <v>757</v>
      </c>
      <c r="B575" s="150">
        <v>217282</v>
      </c>
      <c r="C575" s="150">
        <v>0.36479631878822699</v>
      </c>
      <c r="D575" s="150">
        <v>299263.76190476201</v>
      </c>
      <c r="E575" s="150">
        <v>6.5537022279221801E-3</v>
      </c>
      <c r="F575" s="150">
        <v>0.73123385068786195</v>
      </c>
      <c r="G575" s="150">
        <v>36.904761904761898</v>
      </c>
      <c r="H575" s="150">
        <v>43.409047619047598</v>
      </c>
      <c r="I575" s="150">
        <v>0</v>
      </c>
      <c r="J575" s="150">
        <v>85.918095238095205</v>
      </c>
      <c r="K575" s="150">
        <v>10363.8799168601</v>
      </c>
      <c r="L575" s="150">
        <v>1782.57240380952</v>
      </c>
      <c r="M575" s="150">
        <v>2131.15041967972</v>
      </c>
      <c r="N575" s="150">
        <v>0.36483888315701402</v>
      </c>
      <c r="O575" s="150">
        <v>0.14196258782406901</v>
      </c>
      <c r="P575" s="150">
        <v>7.0148140817600999E-3</v>
      </c>
      <c r="Q575" s="150">
        <v>8668.7294174978397</v>
      </c>
      <c r="R575" s="150">
        <v>106.01619047619</v>
      </c>
      <c r="S575" s="150">
        <v>60118.876811268703</v>
      </c>
      <c r="T575" s="150">
        <v>14.320364364832001</v>
      </c>
      <c r="U575" s="150">
        <v>16.814152591248401</v>
      </c>
      <c r="V575" s="150">
        <v>13.1528571428571</v>
      </c>
      <c r="W575" s="150">
        <v>135.52739031895999</v>
      </c>
      <c r="X575" s="150">
        <v>0.11576747957608199</v>
      </c>
      <c r="Y575" s="150">
        <v>0.14535339658980601</v>
      </c>
      <c r="Z575" s="150">
        <v>0.27760573886039402</v>
      </c>
      <c r="AA575" s="150">
        <v>164.648518138546</v>
      </c>
      <c r="AB575" s="150">
        <v>6.0894281747123697</v>
      </c>
      <c r="AC575" s="150">
        <v>1.3432608296384401</v>
      </c>
      <c r="AD575" s="150">
        <v>3.11077411114803</v>
      </c>
      <c r="AE575" s="150">
        <v>0.96147137241030001</v>
      </c>
      <c r="AF575" s="150">
        <v>28.761904761904798</v>
      </c>
      <c r="AG575" s="150">
        <v>2.2859251264024199E-2</v>
      </c>
      <c r="AH575" s="150">
        <v>31.820952380952399</v>
      </c>
      <c r="AI575" s="150">
        <v>3.3755148484911301</v>
      </c>
      <c r="AJ575" s="150">
        <v>11187.1042857144</v>
      </c>
      <c r="AK575" s="150">
        <v>0.4144499463013</v>
      </c>
      <c r="AL575" s="150">
        <v>18474366.336190499</v>
      </c>
      <c r="AM575" s="150">
        <v>1782.57240380952</v>
      </c>
    </row>
    <row r="576" spans="1:39" ht="14.5" x14ac:dyDescent="0.35">
      <c r="A576" t="s">
        <v>758</v>
      </c>
      <c r="B576" s="150">
        <v>-762924.45</v>
      </c>
      <c r="C576" s="150">
        <v>0.30717008442784</v>
      </c>
      <c r="D576" s="150">
        <v>-898004.4</v>
      </c>
      <c r="E576" s="150">
        <v>2.9769953830252002E-3</v>
      </c>
      <c r="F576" s="150">
        <v>0.82236166537153998</v>
      </c>
      <c r="G576" s="150">
        <v>97.2222222222222</v>
      </c>
      <c r="H576" s="150">
        <v>49.267000000000003</v>
      </c>
      <c r="I576" s="150">
        <v>0</v>
      </c>
      <c r="J576" s="150">
        <v>-24.0075</v>
      </c>
      <c r="K576" s="150">
        <v>12487.125013701299</v>
      </c>
      <c r="L576" s="150">
        <v>4149.0909978999998</v>
      </c>
      <c r="M576" s="150">
        <v>4829.9554377005898</v>
      </c>
      <c r="N576" s="150">
        <v>9.8100703215719107E-2</v>
      </c>
      <c r="O576" s="150">
        <v>0.119292071552664</v>
      </c>
      <c r="P576" s="150">
        <v>1.3759257432265099E-2</v>
      </c>
      <c r="Q576" s="150">
        <v>10726.852173333</v>
      </c>
      <c r="R576" s="150">
        <v>250.875</v>
      </c>
      <c r="S576" s="150">
        <v>73146.596643746903</v>
      </c>
      <c r="T576" s="150">
        <v>14.767513702042899</v>
      </c>
      <c r="U576" s="150">
        <v>16.538479314000998</v>
      </c>
      <c r="V576" s="150">
        <v>26.454999999999998</v>
      </c>
      <c r="W576" s="150">
        <v>156.83579655641699</v>
      </c>
      <c r="X576" s="150">
        <v>0.11635549676830401</v>
      </c>
      <c r="Y576" s="150">
        <v>0.149862199511442</v>
      </c>
      <c r="Z576" s="150">
        <v>0.271582799908829</v>
      </c>
      <c r="AA576" s="150">
        <v>164.029627295343</v>
      </c>
      <c r="AB576" s="150">
        <v>6.49568419503629</v>
      </c>
      <c r="AC576" s="150">
        <v>1.29394503991007</v>
      </c>
      <c r="AD576" s="150">
        <v>3.0472931703150201</v>
      </c>
      <c r="AE576" s="150">
        <v>0.89904601963701203</v>
      </c>
      <c r="AF576" s="150">
        <v>32.9</v>
      </c>
      <c r="AG576" s="150">
        <v>6.6040656087586802E-2</v>
      </c>
      <c r="AH576" s="150">
        <v>81.192999999999998</v>
      </c>
      <c r="AI576" s="150">
        <v>5.1650660470198497</v>
      </c>
      <c r="AJ576" s="150">
        <v>56362.616999999897</v>
      </c>
      <c r="AK576" s="150">
        <v>0.30759923628288199</v>
      </c>
      <c r="AL576" s="150">
        <v>51810217.983999997</v>
      </c>
      <c r="AM576" s="150">
        <v>4149.0909978999998</v>
      </c>
    </row>
    <row r="577" spans="1:39" ht="14.5" x14ac:dyDescent="0.35">
      <c r="A577" t="s">
        <v>759</v>
      </c>
      <c r="B577" s="150">
        <v>-544838.65</v>
      </c>
      <c r="C577" s="150">
        <v>0.37424439684229399</v>
      </c>
      <c r="D577" s="150">
        <v>-583027</v>
      </c>
      <c r="E577" s="150">
        <v>2.5063747297866101E-3</v>
      </c>
      <c r="F577" s="150">
        <v>0.82733436631248802</v>
      </c>
      <c r="G577" s="150">
        <v>107.789473684211</v>
      </c>
      <c r="H577" s="150">
        <v>75.8035</v>
      </c>
      <c r="I577" s="150">
        <v>0</v>
      </c>
      <c r="J577" s="150">
        <v>-22.1615</v>
      </c>
      <c r="K577" s="150">
        <v>11945.8180222257</v>
      </c>
      <c r="L577" s="150">
        <v>5197.4840614499999</v>
      </c>
      <c r="M577" s="150">
        <v>6087.0983951192202</v>
      </c>
      <c r="N577" s="150">
        <v>0.15948685064726201</v>
      </c>
      <c r="O577" s="150">
        <v>0.119638423629244</v>
      </c>
      <c r="P577" s="150">
        <v>1.5675548291584501E-2</v>
      </c>
      <c r="Q577" s="150">
        <v>10199.9663454239</v>
      </c>
      <c r="R577" s="150">
        <v>307.08800000000002</v>
      </c>
      <c r="S577" s="150">
        <v>71602.7421341765</v>
      </c>
      <c r="T577" s="150">
        <v>14.290040639816601</v>
      </c>
      <c r="U577" s="150">
        <v>16.9250640254585</v>
      </c>
      <c r="V577" s="150">
        <v>30.3735</v>
      </c>
      <c r="W577" s="150">
        <v>171.119036707986</v>
      </c>
      <c r="X577" s="150">
        <v>0.11804208889192901</v>
      </c>
      <c r="Y577" s="150">
        <v>0.15466842630393601</v>
      </c>
      <c r="Z577" s="150">
        <v>0.27999238087086098</v>
      </c>
      <c r="AA577" s="150">
        <v>159.23230167041899</v>
      </c>
      <c r="AB577" s="150">
        <v>6.6598591058912202</v>
      </c>
      <c r="AC577" s="150">
        <v>1.26659316341258</v>
      </c>
      <c r="AD577" s="150">
        <v>3.35765790021077</v>
      </c>
      <c r="AE577" s="150">
        <v>0.86775960523558704</v>
      </c>
      <c r="AF577" s="150">
        <v>27.25</v>
      </c>
      <c r="AG577" s="150">
        <v>0.104028480782573</v>
      </c>
      <c r="AH577" s="150">
        <v>105.5735</v>
      </c>
      <c r="AI577" s="150">
        <v>4.3255283123539003</v>
      </c>
      <c r="AJ577" s="150">
        <v>36683.418499999701</v>
      </c>
      <c r="AK577" s="150">
        <v>0.35548385426913898</v>
      </c>
      <c r="AL577" s="150">
        <v>62088198.771499999</v>
      </c>
      <c r="AM577" s="150">
        <v>5197.4840614499999</v>
      </c>
    </row>
    <row r="578" spans="1:39" ht="14.5" x14ac:dyDescent="0.35">
      <c r="A578" t="s">
        <v>760</v>
      </c>
      <c r="B578" s="150">
        <v>557690.55000000005</v>
      </c>
      <c r="C578" s="150">
        <v>0.35770589939526698</v>
      </c>
      <c r="D578" s="150">
        <v>560115.05000000005</v>
      </c>
      <c r="E578" s="150">
        <v>4.2572457076629896E-3</v>
      </c>
      <c r="F578" s="150">
        <v>0.79976822690238702</v>
      </c>
      <c r="G578" s="150">
        <v>116.941176470588</v>
      </c>
      <c r="H578" s="150">
        <v>55.6355</v>
      </c>
      <c r="I578" s="150">
        <v>0</v>
      </c>
      <c r="J578" s="150">
        <v>-38.825000000000003</v>
      </c>
      <c r="K578" s="150">
        <v>11229.6961203786</v>
      </c>
      <c r="L578" s="150">
        <v>3836.8798391</v>
      </c>
      <c r="M578" s="150">
        <v>4451.9379524233</v>
      </c>
      <c r="N578" s="150">
        <v>0.15302340722708699</v>
      </c>
      <c r="O578" s="150">
        <v>0.11832854870078401</v>
      </c>
      <c r="P578" s="150">
        <v>1.19581845598695E-2</v>
      </c>
      <c r="Q578" s="150">
        <v>9678.2558750727094</v>
      </c>
      <c r="R578" s="150">
        <v>223.40199999999999</v>
      </c>
      <c r="S578" s="150">
        <v>68990.217842722996</v>
      </c>
      <c r="T578" s="150">
        <v>14.754791810279199</v>
      </c>
      <c r="U578" s="150">
        <v>17.1747783775436</v>
      </c>
      <c r="V578" s="150">
        <v>23.181000000000001</v>
      </c>
      <c r="W578" s="150">
        <v>165.51830546999699</v>
      </c>
      <c r="X578" s="150">
        <v>0.120349964737666</v>
      </c>
      <c r="Y578" s="150">
        <v>0.15131342817232499</v>
      </c>
      <c r="Z578" s="150">
        <v>0.27747441959720398</v>
      </c>
      <c r="AA578" s="150">
        <v>167.60265553451401</v>
      </c>
      <c r="AB578" s="150">
        <v>5.8209383143780702</v>
      </c>
      <c r="AC578" s="150">
        <v>1.1248679800255399</v>
      </c>
      <c r="AD578" s="150">
        <v>2.9501772307500902</v>
      </c>
      <c r="AE578" s="150">
        <v>0.98314852785568296</v>
      </c>
      <c r="AF578" s="150">
        <v>53.3</v>
      </c>
      <c r="AG578" s="150">
        <v>6.6182389224161295E-2</v>
      </c>
      <c r="AH578" s="150">
        <v>50.601500000000001</v>
      </c>
      <c r="AI578" s="150">
        <v>4.63130050961355</v>
      </c>
      <c r="AJ578" s="150">
        <v>-8436.9099999999198</v>
      </c>
      <c r="AK578" s="150">
        <v>0.33235157446438901</v>
      </c>
      <c r="AL578" s="150">
        <v>43086994.6435</v>
      </c>
      <c r="AM578" s="150">
        <v>3836.8798391</v>
      </c>
    </row>
    <row r="579" spans="1:39" ht="14.5" x14ac:dyDescent="0.35">
      <c r="A579" t="s">
        <v>761</v>
      </c>
      <c r="B579" s="150">
        <v>1435882.1</v>
      </c>
      <c r="C579" s="150">
        <v>0.359794899984894</v>
      </c>
      <c r="D579" s="150">
        <v>1416642.95</v>
      </c>
      <c r="E579" s="150">
        <v>3.9889714785382802E-3</v>
      </c>
      <c r="F579" s="150">
        <v>0.81439426033487095</v>
      </c>
      <c r="G579" s="150">
        <v>149.210526315789</v>
      </c>
      <c r="H579" s="150">
        <v>120.21899999999999</v>
      </c>
      <c r="I579" s="150">
        <v>0</v>
      </c>
      <c r="J579" s="150">
        <v>-25.236000000000001</v>
      </c>
      <c r="K579" s="150">
        <v>12545.489733436199</v>
      </c>
      <c r="L579" s="150">
        <v>8589.6207695499997</v>
      </c>
      <c r="M579" s="150">
        <v>10238.2053177506</v>
      </c>
      <c r="N579" s="150">
        <v>0.16144345070692201</v>
      </c>
      <c r="O579" s="150">
        <v>0.12796445174233001</v>
      </c>
      <c r="P579" s="150">
        <v>4.1511171385355601E-2</v>
      </c>
      <c r="Q579" s="150">
        <v>10525.379774487201</v>
      </c>
      <c r="R579" s="150">
        <v>505.32799999999997</v>
      </c>
      <c r="S579" s="150">
        <v>74848.920127125399</v>
      </c>
      <c r="T579" s="150">
        <v>14.087978501092399</v>
      </c>
      <c r="U579" s="150">
        <v>16.998109682325101</v>
      </c>
      <c r="V579" s="150">
        <v>48.750999999999998</v>
      </c>
      <c r="W579" s="150">
        <v>176.193734888515</v>
      </c>
      <c r="X579" s="150">
        <v>0.11526439462827701</v>
      </c>
      <c r="Y579" s="150">
        <v>0.14998856821543799</v>
      </c>
      <c r="Z579" s="150">
        <v>0.27133487656266098</v>
      </c>
      <c r="AA579" s="150">
        <v>150.35521178982901</v>
      </c>
      <c r="AB579" s="150">
        <v>6.7435416363642302</v>
      </c>
      <c r="AC579" s="150">
        <v>1.29875071143367</v>
      </c>
      <c r="AD579" s="150">
        <v>3.6267791443903099</v>
      </c>
      <c r="AE579" s="150">
        <v>0.83751612942657105</v>
      </c>
      <c r="AF579" s="150">
        <v>33.799999999999997</v>
      </c>
      <c r="AG579" s="150">
        <v>7.3979003507920901E-2</v>
      </c>
      <c r="AH579" s="150">
        <v>122.59736842105301</v>
      </c>
      <c r="AI579" s="150">
        <v>4.3075733387469004</v>
      </c>
      <c r="AJ579" s="150">
        <v>66484.613000000405</v>
      </c>
      <c r="AK579" s="150">
        <v>0.37164860256371901</v>
      </c>
      <c r="AL579" s="150">
        <v>107760999.1785</v>
      </c>
      <c r="AM579" s="150">
        <v>8589.6207695499997</v>
      </c>
    </row>
    <row r="580" spans="1:39" ht="14.5" x14ac:dyDescent="0.35">
      <c r="A580" t="s">
        <v>762</v>
      </c>
      <c r="B580" s="150">
        <v>511295.09523809497</v>
      </c>
      <c r="C580" s="150">
        <v>0.43563414485644902</v>
      </c>
      <c r="D580" s="150">
        <v>568409.14285714296</v>
      </c>
      <c r="E580" s="150">
        <v>6.4968242910344403E-4</v>
      </c>
      <c r="F580" s="150">
        <v>0.70671725584818501</v>
      </c>
      <c r="G580" s="150">
        <v>50.85</v>
      </c>
      <c r="H580" s="150">
        <v>41.6271428571429</v>
      </c>
      <c r="I580" s="150">
        <v>0</v>
      </c>
      <c r="J580" s="150">
        <v>79.495238095238093</v>
      </c>
      <c r="K580" s="150">
        <v>10715.1376939978</v>
      </c>
      <c r="L580" s="150">
        <v>1561.6214929047601</v>
      </c>
      <c r="M580" s="150">
        <v>1794.74510592976</v>
      </c>
      <c r="N580" s="150">
        <v>0.23607030940274301</v>
      </c>
      <c r="O580" s="150">
        <v>0.115244031594308</v>
      </c>
      <c r="P580" s="150">
        <v>8.9431109886658408E-3</v>
      </c>
      <c r="Q580" s="150">
        <v>9323.3235555822594</v>
      </c>
      <c r="R580" s="150">
        <v>97.7104761904762</v>
      </c>
      <c r="S580" s="150">
        <v>59167.299724160803</v>
      </c>
      <c r="T580" s="150">
        <v>14.707201060470201</v>
      </c>
      <c r="U580" s="150">
        <v>15.982129591309601</v>
      </c>
      <c r="V580" s="150">
        <v>11.709047619047601</v>
      </c>
      <c r="W580" s="150">
        <v>133.36878828337899</v>
      </c>
      <c r="X580" s="150">
        <v>0.114125900595903</v>
      </c>
      <c r="Y580" s="150">
        <v>0.151735028544212</v>
      </c>
      <c r="Z580" s="150">
        <v>0.27825352751807803</v>
      </c>
      <c r="AA580" s="150">
        <v>155.59318808727801</v>
      </c>
      <c r="AB580" s="150">
        <v>6.6189749342042203</v>
      </c>
      <c r="AC580" s="150">
        <v>1.3120281013481301</v>
      </c>
      <c r="AD580" s="150">
        <v>2.9090150770274601</v>
      </c>
      <c r="AE580" s="150">
        <v>1.12382890467814</v>
      </c>
      <c r="AF580" s="150">
        <v>55.761904761904802</v>
      </c>
      <c r="AG580" s="150">
        <v>3.6953591554344002E-2</v>
      </c>
      <c r="AH580" s="150">
        <v>15.366666666666699</v>
      </c>
      <c r="AI580" s="150">
        <v>3.9741479548547498</v>
      </c>
      <c r="AJ580" s="150">
        <v>5714.3352380951401</v>
      </c>
      <c r="AK580" s="150">
        <v>0.38477760895138302</v>
      </c>
      <c r="AL580" s="150">
        <v>16732989.322380999</v>
      </c>
      <c r="AM580" s="150">
        <v>1561.6214929047601</v>
      </c>
    </row>
    <row r="581" spans="1:39" ht="14.5" x14ac:dyDescent="0.35">
      <c r="A581" t="s">
        <v>763</v>
      </c>
      <c r="B581" s="150">
        <v>103653.05</v>
      </c>
      <c r="C581" s="150">
        <v>0.43367792206841099</v>
      </c>
      <c r="D581" s="150">
        <v>97856</v>
      </c>
      <c r="E581" s="150">
        <v>4.21296916933688E-3</v>
      </c>
      <c r="F581" s="150">
        <v>0.67809448223151203</v>
      </c>
      <c r="G581" s="150">
        <v>34</v>
      </c>
      <c r="H581" s="150">
        <v>20.084499999999998</v>
      </c>
      <c r="I581" s="150">
        <v>0</v>
      </c>
      <c r="J581" s="150">
        <v>44.143500000000003</v>
      </c>
      <c r="K581" s="150">
        <v>11853.073107526299</v>
      </c>
      <c r="L581" s="150">
        <v>971.94215365000002</v>
      </c>
      <c r="M581" s="150">
        <v>1186.0147204990601</v>
      </c>
      <c r="N581" s="150">
        <v>0.43591569926142998</v>
      </c>
      <c r="O581" s="150">
        <v>0.15464219484210701</v>
      </c>
      <c r="P581" s="150">
        <v>1.0114271166327001E-3</v>
      </c>
      <c r="Q581" s="150">
        <v>9713.6242951961995</v>
      </c>
      <c r="R581" s="150">
        <v>68.105500000000006</v>
      </c>
      <c r="S581" s="150">
        <v>54913.793034336399</v>
      </c>
      <c r="T581" s="150">
        <v>14.553890654939799</v>
      </c>
      <c r="U581" s="150">
        <v>14.271125733604499</v>
      </c>
      <c r="V581" s="150">
        <v>9.2134999999999998</v>
      </c>
      <c r="W581" s="150">
        <v>105.4910895588</v>
      </c>
      <c r="X581" s="150">
        <v>0.113957757390623</v>
      </c>
      <c r="Y581" s="150">
        <v>0.18300797747168701</v>
      </c>
      <c r="Z581" s="150">
        <v>0.30364330203739798</v>
      </c>
      <c r="AA581" s="150">
        <v>200.093492467282</v>
      </c>
      <c r="AB581" s="150">
        <v>6.2784565966660697</v>
      </c>
      <c r="AC581" s="150">
        <v>1.5167987132820799</v>
      </c>
      <c r="AD581" s="150">
        <v>2.6903294823664998</v>
      </c>
      <c r="AE581" s="150">
        <v>1.3505917774124001</v>
      </c>
      <c r="AF581" s="150">
        <v>111.35</v>
      </c>
      <c r="AG581" s="150">
        <v>1.3328523112804899E-2</v>
      </c>
      <c r="AH581" s="150">
        <v>5.2125000000000004</v>
      </c>
      <c r="AI581" s="150">
        <v>3.3213984407000399</v>
      </c>
      <c r="AJ581" s="150">
        <v>-36134.991499999902</v>
      </c>
      <c r="AK581" s="150">
        <v>0.49581997398054001</v>
      </c>
      <c r="AL581" s="150">
        <v>11520501.4035</v>
      </c>
      <c r="AM581" s="150">
        <v>971.94215365000002</v>
      </c>
    </row>
    <row r="582" spans="1:39" ht="14.5" x14ac:dyDescent="0.35">
      <c r="A582" t="s">
        <v>764</v>
      </c>
      <c r="B582" s="150">
        <v>92210.75</v>
      </c>
      <c r="C582" s="150">
        <v>0.52297050604737705</v>
      </c>
      <c r="D582" s="150">
        <v>178596.75</v>
      </c>
      <c r="E582" s="150">
        <v>3.15424299045772E-3</v>
      </c>
      <c r="F582" s="150">
        <v>0.649248975350744</v>
      </c>
      <c r="G582" s="150">
        <v>25.25</v>
      </c>
      <c r="H582" s="150">
        <v>13.629</v>
      </c>
      <c r="I582" s="150">
        <v>0</v>
      </c>
      <c r="J582" s="150">
        <v>57.482999999999997</v>
      </c>
      <c r="K582" s="150">
        <v>12400.4319723805</v>
      </c>
      <c r="L582" s="150">
        <v>765.69511139999997</v>
      </c>
      <c r="M582" s="150">
        <v>914.25305068901798</v>
      </c>
      <c r="N582" s="150">
        <v>0.40080460986472</v>
      </c>
      <c r="O582" s="150">
        <v>0.14237001193684301</v>
      </c>
      <c r="P582" s="150">
        <v>3.1714686614100801E-3</v>
      </c>
      <c r="Q582" s="150">
        <v>10385.472745586399</v>
      </c>
      <c r="R582" s="150">
        <v>55.273000000000003</v>
      </c>
      <c r="S582" s="150">
        <v>53449.976543701297</v>
      </c>
      <c r="T582" s="150">
        <v>14.981998444086599</v>
      </c>
      <c r="U582" s="150">
        <v>13.8529682014727</v>
      </c>
      <c r="V582" s="150">
        <v>8.0039999999999996</v>
      </c>
      <c r="W582" s="150">
        <v>95.664056896551699</v>
      </c>
      <c r="X582" s="150">
        <v>0.113356059252744</v>
      </c>
      <c r="Y582" s="150">
        <v>0.18899717648177999</v>
      </c>
      <c r="Z582" s="150">
        <v>0.30826255044357898</v>
      </c>
      <c r="AA582" s="150">
        <v>200.00650091652099</v>
      </c>
      <c r="AB582" s="150">
        <v>7.5578628872172597</v>
      </c>
      <c r="AC582" s="150">
        <v>1.4295655396228399</v>
      </c>
      <c r="AD582" s="150">
        <v>2.9659560544324299</v>
      </c>
      <c r="AE582" s="150">
        <v>1.4863547872214899</v>
      </c>
      <c r="AF582" s="150">
        <v>112.75</v>
      </c>
      <c r="AG582" s="150">
        <v>9.7012991335300603E-3</v>
      </c>
      <c r="AH582" s="150">
        <v>4.1470000000000002</v>
      </c>
      <c r="AI582" s="150">
        <v>3.3450793017047502</v>
      </c>
      <c r="AJ582" s="150">
        <v>-33536.086499999998</v>
      </c>
      <c r="AK582" s="150">
        <v>0.51176374795384405</v>
      </c>
      <c r="AL582" s="150">
        <v>9494950.1404999997</v>
      </c>
      <c r="AM582" s="150">
        <v>765.69511139999997</v>
      </c>
    </row>
    <row r="583" spans="1:39" ht="14.5" x14ac:dyDescent="0.35">
      <c r="A583" t="s">
        <v>765</v>
      </c>
      <c r="B583" s="150">
        <v>26035.35</v>
      </c>
      <c r="C583" s="150">
        <v>0.37015341412253799</v>
      </c>
      <c r="D583" s="150">
        <v>117682.45</v>
      </c>
      <c r="E583" s="150">
        <v>1.0954861257474699E-2</v>
      </c>
      <c r="F583" s="150">
        <v>0.74369594176431897</v>
      </c>
      <c r="G583" s="150">
        <v>65.55</v>
      </c>
      <c r="H583" s="150">
        <v>34.78</v>
      </c>
      <c r="I583" s="150">
        <v>0</v>
      </c>
      <c r="J583" s="150">
        <v>71.085714285714204</v>
      </c>
      <c r="K583" s="150">
        <v>10904.106850851</v>
      </c>
      <c r="L583" s="150">
        <v>1587.23079771429</v>
      </c>
      <c r="M583" s="150">
        <v>1886.5550195163801</v>
      </c>
      <c r="N583" s="150">
        <v>0.34883447612461899</v>
      </c>
      <c r="O583" s="150">
        <v>0.13849150247647199</v>
      </c>
      <c r="P583" s="150">
        <v>1.5819977630503199E-3</v>
      </c>
      <c r="Q583" s="150">
        <v>9174.0415923172404</v>
      </c>
      <c r="R583" s="150">
        <v>100.54857142857099</v>
      </c>
      <c r="S583" s="150">
        <v>56300.865499734799</v>
      </c>
      <c r="T583" s="150">
        <v>14.3370652421005</v>
      </c>
      <c r="U583" s="150">
        <v>15.7857120709252</v>
      </c>
      <c r="V583" s="150">
        <v>13.0171428571429</v>
      </c>
      <c r="W583" s="150">
        <v>121.933884811238</v>
      </c>
      <c r="X583" s="150">
        <v>0.111225016797736</v>
      </c>
      <c r="Y583" s="150">
        <v>0.174423687298387</v>
      </c>
      <c r="Z583" s="150">
        <v>0.30623092878333902</v>
      </c>
      <c r="AA583" s="150">
        <v>179.949405282805</v>
      </c>
      <c r="AB583" s="150">
        <v>6.1993866802622097</v>
      </c>
      <c r="AC583" s="150">
        <v>1.43496947672625</v>
      </c>
      <c r="AD583" s="150">
        <v>2.79179722196195</v>
      </c>
      <c r="AE583" s="150">
        <v>1.3610903509229999</v>
      </c>
      <c r="AF583" s="150">
        <v>117.333333333333</v>
      </c>
      <c r="AG583" s="150">
        <v>2.0963351971429799E-2</v>
      </c>
      <c r="AH583" s="150">
        <v>8.5047619047618994</v>
      </c>
      <c r="AI583" s="150">
        <v>3.3406214047061402</v>
      </c>
      <c r="AJ583" s="150">
        <v>-24026.929047619</v>
      </c>
      <c r="AK583" s="150">
        <v>0.47760930015210701</v>
      </c>
      <c r="AL583" s="150">
        <v>17307334.215238102</v>
      </c>
      <c r="AM583" s="150">
        <v>1587.23079771429</v>
      </c>
    </row>
    <row r="584" spans="1:39" ht="14.5" x14ac:dyDescent="0.35">
      <c r="A584" t="s">
        <v>766</v>
      </c>
      <c r="B584" s="150">
        <v>197501.75</v>
      </c>
      <c r="C584" s="150">
        <v>0.46506368402316201</v>
      </c>
      <c r="D584" s="150">
        <v>203295.35</v>
      </c>
      <c r="E584" s="150">
        <v>2.92116195329672E-3</v>
      </c>
      <c r="F584" s="150">
        <v>0.65912540821532195</v>
      </c>
      <c r="G584" s="150">
        <v>29.95</v>
      </c>
      <c r="H584" s="150">
        <v>14.637499999999999</v>
      </c>
      <c r="I584" s="150">
        <v>0</v>
      </c>
      <c r="J584" s="150">
        <v>57.168500000000002</v>
      </c>
      <c r="K584" s="150">
        <v>12110.1225277869</v>
      </c>
      <c r="L584" s="150">
        <v>760.28613474999997</v>
      </c>
      <c r="M584" s="150">
        <v>903.81017495583296</v>
      </c>
      <c r="N584" s="150">
        <v>0.363952473223766</v>
      </c>
      <c r="O584" s="150">
        <v>0.14251816486911201</v>
      </c>
      <c r="P584" s="150">
        <v>2.3701292416604901E-3</v>
      </c>
      <c r="Q584" s="150">
        <v>10187.0486780589</v>
      </c>
      <c r="R584" s="150">
        <v>51.863</v>
      </c>
      <c r="S584" s="150">
        <v>53272.110782253301</v>
      </c>
      <c r="T584" s="150">
        <v>15.378015155312999</v>
      </c>
      <c r="U584" s="150">
        <v>14.6595093756628</v>
      </c>
      <c r="V584" s="150">
        <v>7.4104999999999999</v>
      </c>
      <c r="W584" s="150">
        <v>102.595794447068</v>
      </c>
      <c r="X584" s="150">
        <v>0.114022029190708</v>
      </c>
      <c r="Y584" s="150">
        <v>0.18876023890336499</v>
      </c>
      <c r="Z584" s="150">
        <v>0.30750460812393099</v>
      </c>
      <c r="AA584" s="150">
        <v>206.06097209903101</v>
      </c>
      <c r="AB584" s="150">
        <v>6.6621753955726</v>
      </c>
      <c r="AC584" s="150">
        <v>1.4469826534657</v>
      </c>
      <c r="AD584" s="150">
        <v>2.8597161145448302</v>
      </c>
      <c r="AE584" s="150">
        <v>1.38163613317782</v>
      </c>
      <c r="AF584" s="150">
        <v>104.9</v>
      </c>
      <c r="AG584" s="150">
        <v>1.46171388169265E-2</v>
      </c>
      <c r="AH584" s="150">
        <v>4.1965000000000003</v>
      </c>
      <c r="AI584" s="150">
        <v>3.52020716599087</v>
      </c>
      <c r="AJ584" s="150">
        <v>-26439.510999999999</v>
      </c>
      <c r="AK584" s="150">
        <v>0.50348843715747904</v>
      </c>
      <c r="AL584" s="150">
        <v>9207158.2479999997</v>
      </c>
      <c r="AM584" s="150">
        <v>760.28613474999997</v>
      </c>
    </row>
    <row r="585" spans="1:39" ht="14.5" x14ac:dyDescent="0.35">
      <c r="A585" t="s">
        <v>767</v>
      </c>
      <c r="B585" s="150">
        <v>315975.7</v>
      </c>
      <c r="C585" s="150">
        <v>0.36381102459249998</v>
      </c>
      <c r="D585" s="150">
        <v>311033.15000000002</v>
      </c>
      <c r="E585" s="150">
        <v>2.64075247046226E-3</v>
      </c>
      <c r="F585" s="150">
        <v>0.72985049435810101</v>
      </c>
      <c r="G585" s="150">
        <v>32.6111111111111</v>
      </c>
      <c r="H585" s="150">
        <v>40.052</v>
      </c>
      <c r="I585" s="150">
        <v>0</v>
      </c>
      <c r="J585" s="150">
        <v>47.354499999999902</v>
      </c>
      <c r="K585" s="150">
        <v>10365.4585233419</v>
      </c>
      <c r="L585" s="150">
        <v>1352.2627930000001</v>
      </c>
      <c r="M585" s="150">
        <v>1580.9311979018501</v>
      </c>
      <c r="N585" s="150">
        <v>0.30026527935387798</v>
      </c>
      <c r="O585" s="150">
        <v>0.130390683203542</v>
      </c>
      <c r="P585" s="150">
        <v>5.7195312109722396E-3</v>
      </c>
      <c r="Q585" s="150">
        <v>8866.1821033721099</v>
      </c>
      <c r="R585" s="150">
        <v>86.194500000000005</v>
      </c>
      <c r="S585" s="150">
        <v>57236.950611697997</v>
      </c>
      <c r="T585" s="150">
        <v>14.319939207258001</v>
      </c>
      <c r="U585" s="150">
        <v>15.6885044057335</v>
      </c>
      <c r="V585" s="150">
        <v>10.093999999999999</v>
      </c>
      <c r="W585" s="150">
        <v>133.96698959778101</v>
      </c>
      <c r="X585" s="150">
        <v>0.114986017924411</v>
      </c>
      <c r="Y585" s="150">
        <v>0.16466533061911301</v>
      </c>
      <c r="Z585" s="150">
        <v>0.28563281319121803</v>
      </c>
      <c r="AA585" s="150">
        <v>169.909466702305</v>
      </c>
      <c r="AB585" s="150">
        <v>6.3203224877019597</v>
      </c>
      <c r="AC585" s="150">
        <v>1.2082890944878899</v>
      </c>
      <c r="AD585" s="150">
        <v>3.1157117890341</v>
      </c>
      <c r="AE585" s="150">
        <v>1.0275470450769599</v>
      </c>
      <c r="AF585" s="150">
        <v>37.85</v>
      </c>
      <c r="AG585" s="150">
        <v>3.2793693795207003E-2</v>
      </c>
      <c r="AH585" s="150">
        <v>20.423500000000001</v>
      </c>
      <c r="AI585" s="150">
        <v>3.7734257136657798</v>
      </c>
      <c r="AJ585" s="150">
        <v>-8079.32599999988</v>
      </c>
      <c r="AK585" s="150">
        <v>0.414447507796248</v>
      </c>
      <c r="AL585" s="150">
        <v>14016823.8935</v>
      </c>
      <c r="AM585" s="150">
        <v>1352.2627930000001</v>
      </c>
    </row>
    <row r="586" spans="1:39" ht="14.5" x14ac:dyDescent="0.35">
      <c r="A586" t="s">
        <v>768</v>
      </c>
      <c r="B586" s="150">
        <v>191613.38095238101</v>
      </c>
      <c r="C586" s="150">
        <v>0.32400116203981599</v>
      </c>
      <c r="D586" s="150">
        <v>240660.23809523799</v>
      </c>
      <c r="E586" s="150">
        <v>2.5324122087270399E-3</v>
      </c>
      <c r="F586" s="150">
        <v>0.68835639595807896</v>
      </c>
      <c r="G586" s="150">
        <v>39.25</v>
      </c>
      <c r="H586" s="150">
        <v>37.3990476190476</v>
      </c>
      <c r="I586" s="150">
        <v>0</v>
      </c>
      <c r="J586" s="150">
        <v>55.382380952380998</v>
      </c>
      <c r="K586" s="150">
        <v>11389.4310762432</v>
      </c>
      <c r="L586" s="150">
        <v>1184.6833489047599</v>
      </c>
      <c r="M586" s="150">
        <v>1384.40460773073</v>
      </c>
      <c r="N586" s="150">
        <v>0.30155301699639098</v>
      </c>
      <c r="O586" s="150">
        <v>0.13341761147232201</v>
      </c>
      <c r="P586" s="150">
        <v>3.61377180634152E-3</v>
      </c>
      <c r="Q586" s="150">
        <v>9746.3337482246898</v>
      </c>
      <c r="R586" s="150">
        <v>77.475714285714304</v>
      </c>
      <c r="S586" s="150">
        <v>58372.776661196498</v>
      </c>
      <c r="T586" s="150">
        <v>15.170959870681401</v>
      </c>
      <c r="U586" s="150">
        <v>15.291028418736399</v>
      </c>
      <c r="V586" s="150">
        <v>10.49</v>
      </c>
      <c r="W586" s="150">
        <v>112.93454231694599</v>
      </c>
      <c r="X586" s="150">
        <v>0.117530577352122</v>
      </c>
      <c r="Y586" s="150">
        <v>0.15297788561371101</v>
      </c>
      <c r="Z586" s="150">
        <v>0.27644740078983099</v>
      </c>
      <c r="AA586" s="150">
        <v>164.93336358990001</v>
      </c>
      <c r="AB586" s="150">
        <v>6.5425776709794903</v>
      </c>
      <c r="AC586" s="150">
        <v>1.4768304522978</v>
      </c>
      <c r="AD586" s="150">
        <v>3.1396432918135999</v>
      </c>
      <c r="AE586" s="150">
        <v>1.1336117430069901</v>
      </c>
      <c r="AF586" s="150">
        <v>65.809523809523796</v>
      </c>
      <c r="AG586" s="150">
        <v>3.6963667946493299E-2</v>
      </c>
      <c r="AH586" s="150">
        <v>10.3866666666667</v>
      </c>
      <c r="AI586" s="150">
        <v>3.67985374795611</v>
      </c>
      <c r="AJ586" s="150">
        <v>-10694.2919047619</v>
      </c>
      <c r="AK586" s="150">
        <v>0.40962679417810799</v>
      </c>
      <c r="AL586" s="150">
        <v>13492869.349523799</v>
      </c>
      <c r="AM586" s="150">
        <v>1184.6833489047599</v>
      </c>
    </row>
    <row r="587" spans="1:39" ht="14.5" x14ac:dyDescent="0.35">
      <c r="A587" t="s">
        <v>769</v>
      </c>
      <c r="B587" s="150">
        <v>285050.590909091</v>
      </c>
      <c r="C587" s="150">
        <v>0.38371456955473898</v>
      </c>
      <c r="D587" s="150">
        <v>308595.181818182</v>
      </c>
      <c r="E587" s="150">
        <v>5.8804654952927899E-3</v>
      </c>
      <c r="F587" s="150">
        <v>0.71763158673167804</v>
      </c>
      <c r="G587" s="150">
        <v>41.523809523809497</v>
      </c>
      <c r="H587" s="150">
        <v>28.517727272727299</v>
      </c>
      <c r="I587" s="150">
        <v>0</v>
      </c>
      <c r="J587" s="150">
        <v>67.752272727272697</v>
      </c>
      <c r="K587" s="150">
        <v>11203.3234259736</v>
      </c>
      <c r="L587" s="150">
        <v>1256.92107986364</v>
      </c>
      <c r="M587" s="150">
        <v>1466.18616281242</v>
      </c>
      <c r="N587" s="150">
        <v>0.28933914193461402</v>
      </c>
      <c r="O587" s="150">
        <v>0.13447372792611501</v>
      </c>
      <c r="P587" s="150">
        <v>3.2000298701620701E-3</v>
      </c>
      <c r="Q587" s="150">
        <v>9604.3011015907105</v>
      </c>
      <c r="R587" s="150">
        <v>81.489545454545507</v>
      </c>
      <c r="S587" s="150">
        <v>57869.363409695601</v>
      </c>
      <c r="T587" s="150">
        <v>15.0744378810444</v>
      </c>
      <c r="U587" s="150">
        <v>15.424323118414501</v>
      </c>
      <c r="V587" s="150">
        <v>11.6331818181818</v>
      </c>
      <c r="W587" s="150">
        <v>108.04619918337001</v>
      </c>
      <c r="X587" s="150">
        <v>0.115024090515538</v>
      </c>
      <c r="Y587" s="150">
        <v>0.16474708257878101</v>
      </c>
      <c r="Z587" s="150">
        <v>0.28727435590101602</v>
      </c>
      <c r="AA587" s="150">
        <v>170.52368809430101</v>
      </c>
      <c r="AB587" s="150">
        <v>6.2818215468322096</v>
      </c>
      <c r="AC587" s="150">
        <v>1.3483763275215499</v>
      </c>
      <c r="AD587" s="150">
        <v>2.7900106651318302</v>
      </c>
      <c r="AE587" s="150">
        <v>1.14378479833978</v>
      </c>
      <c r="AF587" s="150">
        <v>75.272727272727295</v>
      </c>
      <c r="AG587" s="150">
        <v>2.9865054354691702E-2</v>
      </c>
      <c r="AH587" s="150">
        <v>9.3736363636363595</v>
      </c>
      <c r="AI587" s="150">
        <v>3.81913791169046</v>
      </c>
      <c r="AJ587" s="150">
        <v>-26098.1086363637</v>
      </c>
      <c r="AK587" s="150">
        <v>0.41775342081544797</v>
      </c>
      <c r="AL587" s="150">
        <v>14081693.378636399</v>
      </c>
      <c r="AM587" s="150">
        <v>1256.92107986364</v>
      </c>
    </row>
    <row r="588" spans="1:39" ht="14.5" x14ac:dyDescent="0.35">
      <c r="A588" t="s">
        <v>770</v>
      </c>
      <c r="B588" s="150">
        <v>-45938.45</v>
      </c>
      <c r="C588" s="150">
        <v>0.28492517040023702</v>
      </c>
      <c r="D588" s="150">
        <v>8571.0499999999993</v>
      </c>
      <c r="E588" s="150">
        <v>1.1905078014667799E-2</v>
      </c>
      <c r="F588" s="150">
        <v>0.72598828898075696</v>
      </c>
      <c r="G588" s="150">
        <v>49.157894736842103</v>
      </c>
      <c r="H588" s="150">
        <v>31.625499999999999</v>
      </c>
      <c r="I588" s="150">
        <v>0</v>
      </c>
      <c r="J588" s="150">
        <v>91.722499999999997</v>
      </c>
      <c r="K588" s="150">
        <v>10743.424304022799</v>
      </c>
      <c r="L588" s="150">
        <v>1486.5112466999999</v>
      </c>
      <c r="M588" s="150">
        <v>1746.08502314564</v>
      </c>
      <c r="N588" s="150">
        <v>0.33348677862377901</v>
      </c>
      <c r="O588" s="150">
        <v>0.129272857455065</v>
      </c>
      <c r="P588" s="150">
        <v>1.86479362746418E-3</v>
      </c>
      <c r="Q588" s="150">
        <v>9146.3020667968594</v>
      </c>
      <c r="R588" s="150">
        <v>96.102500000000006</v>
      </c>
      <c r="S588" s="150">
        <v>56424.631674514203</v>
      </c>
      <c r="T588" s="150">
        <v>15.016778959964601</v>
      </c>
      <c r="U588" s="150">
        <v>15.467976865326101</v>
      </c>
      <c r="V588" s="150">
        <v>12.702999999999999</v>
      </c>
      <c r="W588" s="150">
        <v>117.02048702668699</v>
      </c>
      <c r="X588" s="150">
        <v>0.115214792761831</v>
      </c>
      <c r="Y588" s="150">
        <v>0.175393624606653</v>
      </c>
      <c r="Z588" s="150">
        <v>0.29653656204899498</v>
      </c>
      <c r="AA588" s="150">
        <v>173.45519623373301</v>
      </c>
      <c r="AB588" s="150">
        <v>6.1001984947435099</v>
      </c>
      <c r="AC588" s="150">
        <v>1.4105472126265901</v>
      </c>
      <c r="AD588" s="150">
        <v>3.0126138221267098</v>
      </c>
      <c r="AE588" s="150">
        <v>1.1822396267311699</v>
      </c>
      <c r="AF588" s="150">
        <v>88.75</v>
      </c>
      <c r="AG588" s="150">
        <v>2.7180605949245599E-2</v>
      </c>
      <c r="AH588" s="150">
        <v>10.6835</v>
      </c>
      <c r="AI588" s="150">
        <v>3.3790247384657501</v>
      </c>
      <c r="AJ588" s="150">
        <v>13550.496999999999</v>
      </c>
      <c r="AK588" s="150">
        <v>0.44970209522883797</v>
      </c>
      <c r="AL588" s="150">
        <v>15970221.056</v>
      </c>
      <c r="AM588" s="150">
        <v>1486.5112466999999</v>
      </c>
    </row>
    <row r="589" spans="1:39" ht="14.5" x14ac:dyDescent="0.35">
      <c r="A589" t="s">
        <v>771</v>
      </c>
      <c r="B589" s="150">
        <v>-92605.25</v>
      </c>
      <c r="C589" s="150">
        <v>0.35323505037240299</v>
      </c>
      <c r="D589" s="150">
        <v>17506.25</v>
      </c>
      <c r="E589" s="150">
        <v>8.4578267803687105E-3</v>
      </c>
      <c r="F589" s="150">
        <v>0.721801713051613</v>
      </c>
      <c r="G589" s="150">
        <v>52.65</v>
      </c>
      <c r="H589" s="150">
        <v>32.872</v>
      </c>
      <c r="I589" s="150">
        <v>0</v>
      </c>
      <c r="J589" s="150">
        <v>28.636500000000002</v>
      </c>
      <c r="K589" s="150">
        <v>11253.807307343901</v>
      </c>
      <c r="L589" s="150">
        <v>1299.6161861999999</v>
      </c>
      <c r="M589" s="150">
        <v>1559.2871508758001</v>
      </c>
      <c r="N589" s="150">
        <v>0.36315601503086298</v>
      </c>
      <c r="O589" s="150">
        <v>0.14767905339127901</v>
      </c>
      <c r="P589" s="150">
        <v>1.1632750238518099E-3</v>
      </c>
      <c r="Q589" s="150">
        <v>9379.6900236016299</v>
      </c>
      <c r="R589" s="150">
        <v>87.692999999999998</v>
      </c>
      <c r="S589" s="150">
        <v>55197.741838002999</v>
      </c>
      <c r="T589" s="150">
        <v>14.652822916310299</v>
      </c>
      <c r="U589" s="150">
        <v>14.820067578940201</v>
      </c>
      <c r="V589" s="150">
        <v>11.420999999999999</v>
      </c>
      <c r="W589" s="150">
        <v>113.791803362227</v>
      </c>
      <c r="X589" s="150">
        <v>0.111360393831476</v>
      </c>
      <c r="Y589" s="150">
        <v>0.19054893248953</v>
      </c>
      <c r="Z589" s="150">
        <v>0.30738311731324802</v>
      </c>
      <c r="AA589" s="150">
        <v>180.65668348321799</v>
      </c>
      <c r="AB589" s="150">
        <v>6.5490607551142102</v>
      </c>
      <c r="AC589" s="150">
        <v>1.4238176011305701</v>
      </c>
      <c r="AD589" s="150">
        <v>2.9419626861841501</v>
      </c>
      <c r="AE589" s="150">
        <v>1.3669909754504099</v>
      </c>
      <c r="AF589" s="150">
        <v>104.1</v>
      </c>
      <c r="AG589" s="150">
        <v>2.57301146210548E-2</v>
      </c>
      <c r="AH589" s="150">
        <v>7.0545</v>
      </c>
      <c r="AI589" s="150">
        <v>3.5561821272921299</v>
      </c>
      <c r="AJ589" s="150">
        <v>-24312.513500000001</v>
      </c>
      <c r="AK589" s="150">
        <v>0.44934334851306701</v>
      </c>
      <c r="AL589" s="150">
        <v>14625630.132999999</v>
      </c>
      <c r="AM589" s="150">
        <v>1299.6161861999999</v>
      </c>
    </row>
    <row r="590" spans="1:39" ht="14.5" x14ac:dyDescent="0.35">
      <c r="A590" t="s">
        <v>772</v>
      </c>
      <c r="B590" s="150">
        <v>440494.75</v>
      </c>
      <c r="C590" s="150">
        <v>0.43100757657379302</v>
      </c>
      <c r="D590" s="150">
        <v>468143.2</v>
      </c>
      <c r="E590" s="150">
        <v>7.5926747402945696E-4</v>
      </c>
      <c r="F590" s="150">
        <v>0.69174463113984996</v>
      </c>
      <c r="G590" s="150">
        <v>61.9</v>
      </c>
      <c r="H590" s="150">
        <v>32.331499999999998</v>
      </c>
      <c r="I590" s="150">
        <v>0</v>
      </c>
      <c r="J590" s="150">
        <v>10.7075</v>
      </c>
      <c r="K590" s="150">
        <v>11396.205435777199</v>
      </c>
      <c r="L590" s="150">
        <v>1242.4054946000001</v>
      </c>
      <c r="M590" s="150">
        <v>1486.48848081194</v>
      </c>
      <c r="N590" s="150">
        <v>0.387080200095889</v>
      </c>
      <c r="O590" s="150">
        <v>0.14651925755415901</v>
      </c>
      <c r="P590" s="150">
        <v>1.4036055398816799E-2</v>
      </c>
      <c r="Q590" s="150">
        <v>9524.9364080280702</v>
      </c>
      <c r="R590" s="150">
        <v>82.819000000000003</v>
      </c>
      <c r="S590" s="150">
        <v>55672.211829411099</v>
      </c>
      <c r="T590" s="150">
        <v>15.0768543450175</v>
      </c>
      <c r="U590" s="150">
        <v>15.001454914935</v>
      </c>
      <c r="V590" s="150">
        <v>11.8855</v>
      </c>
      <c r="W590" s="150">
        <v>104.531193016701</v>
      </c>
      <c r="X590" s="150">
        <v>0.11692785424586501</v>
      </c>
      <c r="Y590" s="150">
        <v>0.169797243348911</v>
      </c>
      <c r="Z590" s="150">
        <v>0.29025629185344998</v>
      </c>
      <c r="AA590" s="150">
        <v>191.458787838494</v>
      </c>
      <c r="AB590" s="150">
        <v>5.9222241086444702</v>
      </c>
      <c r="AC590" s="150">
        <v>1.32026533251748</v>
      </c>
      <c r="AD590" s="150">
        <v>2.8758867017181098</v>
      </c>
      <c r="AE590" s="150">
        <v>1.41718272348291</v>
      </c>
      <c r="AF590" s="150">
        <v>112.75</v>
      </c>
      <c r="AG590" s="150">
        <v>1.71779849174836E-2</v>
      </c>
      <c r="AH590" s="150">
        <v>7.0830000000000002</v>
      </c>
      <c r="AI590" s="150">
        <v>3.1741562853776402</v>
      </c>
      <c r="AJ590" s="150">
        <v>-15096.0445000001</v>
      </c>
      <c r="AK590" s="150">
        <v>0.48733731312939099</v>
      </c>
      <c r="AL590" s="150">
        <v>14158708.251</v>
      </c>
      <c r="AM590" s="150">
        <v>1242.4054946000001</v>
      </c>
    </row>
    <row r="591" spans="1:39" ht="14.5" x14ac:dyDescent="0.35">
      <c r="A591" t="s">
        <v>773</v>
      </c>
      <c r="B591" s="150">
        <v>58665.272727272699</v>
      </c>
      <c r="C591" s="150">
        <v>0.33716816082798201</v>
      </c>
      <c r="D591" s="150">
        <v>43711.9545454545</v>
      </c>
      <c r="E591" s="150">
        <v>5.4317225347456201E-3</v>
      </c>
      <c r="F591" s="150">
        <v>0.72591742408595095</v>
      </c>
      <c r="G591" s="150">
        <v>62.9</v>
      </c>
      <c r="H591" s="150">
        <v>37.328636363636399</v>
      </c>
      <c r="I591" s="150">
        <v>0</v>
      </c>
      <c r="J591" s="150">
        <v>94.556363636363599</v>
      </c>
      <c r="K591" s="150">
        <v>10806.826005873199</v>
      </c>
      <c r="L591" s="150">
        <v>1581.9648083181801</v>
      </c>
      <c r="M591" s="150">
        <v>1876.853538544</v>
      </c>
      <c r="N591" s="150">
        <v>0.34230346676138201</v>
      </c>
      <c r="O591" s="150">
        <v>0.137188814645228</v>
      </c>
      <c r="P591" s="150">
        <v>1.9934340406425298E-3</v>
      </c>
      <c r="Q591" s="150">
        <v>9108.8718857474796</v>
      </c>
      <c r="R591" s="150">
        <v>100.46045454545499</v>
      </c>
      <c r="S591" s="150">
        <v>56340.690529516403</v>
      </c>
      <c r="T591" s="150">
        <v>15.243899680109299</v>
      </c>
      <c r="U591" s="150">
        <v>15.747139662825299</v>
      </c>
      <c r="V591" s="150">
        <v>13.0877272727273</v>
      </c>
      <c r="W591" s="150">
        <v>120.873913044837</v>
      </c>
      <c r="X591" s="150">
        <v>0.116242582127681</v>
      </c>
      <c r="Y591" s="150">
        <v>0.176330424989909</v>
      </c>
      <c r="Z591" s="150">
        <v>0.297827489218012</v>
      </c>
      <c r="AA591" s="150">
        <v>173.35979249794499</v>
      </c>
      <c r="AB591" s="150">
        <v>6.0799741542194603</v>
      </c>
      <c r="AC591" s="150">
        <v>1.3759704366302701</v>
      </c>
      <c r="AD591" s="150">
        <v>2.8422092971220598</v>
      </c>
      <c r="AE591" s="150">
        <v>1.17145492310578</v>
      </c>
      <c r="AF591" s="150">
        <v>94.590909090909093</v>
      </c>
      <c r="AG591" s="150">
        <v>2.02378910426818E-2</v>
      </c>
      <c r="AH591" s="150">
        <v>9.6690909090909098</v>
      </c>
      <c r="AI591" s="150">
        <v>3.35430606357964</v>
      </c>
      <c r="AJ591" s="150">
        <v>-2600.5777272729902</v>
      </c>
      <c r="AK591" s="150">
        <v>0.47664467442340303</v>
      </c>
      <c r="AL591" s="150">
        <v>17096018.430909101</v>
      </c>
      <c r="AM591" s="150">
        <v>1581.9648083181801</v>
      </c>
    </row>
    <row r="592" spans="1:39" ht="14.5" x14ac:dyDescent="0.35">
      <c r="A592" t="s">
        <v>774</v>
      </c>
      <c r="B592" s="150">
        <v>442970.45</v>
      </c>
      <c r="C592" s="150">
        <v>0.59221369627602904</v>
      </c>
      <c r="D592" s="150">
        <v>420929</v>
      </c>
      <c r="E592" s="150">
        <v>1.55320515523095E-3</v>
      </c>
      <c r="F592" s="150">
        <v>0.65363520514714901</v>
      </c>
      <c r="G592" s="150">
        <v>29.6</v>
      </c>
      <c r="H592" s="150">
        <v>14.544</v>
      </c>
      <c r="I592" s="150">
        <v>0</v>
      </c>
      <c r="J592" s="150">
        <v>23.643999999999998</v>
      </c>
      <c r="K592" s="150">
        <v>12480.5725585854</v>
      </c>
      <c r="L592" s="150">
        <v>698.62445909999997</v>
      </c>
      <c r="M592" s="150">
        <v>835.384194476218</v>
      </c>
      <c r="N592" s="150">
        <v>0.36184762429540901</v>
      </c>
      <c r="O592" s="150">
        <v>0.153887948023605</v>
      </c>
      <c r="P592" s="150">
        <v>5.5161495561786298E-3</v>
      </c>
      <c r="Q592" s="150">
        <v>10437.3931307941</v>
      </c>
      <c r="R592" s="150">
        <v>54.185000000000002</v>
      </c>
      <c r="S592" s="150">
        <v>54788.663347790003</v>
      </c>
      <c r="T592" s="150">
        <v>15.3787948694288</v>
      </c>
      <c r="U592" s="150">
        <v>12.893318429454601</v>
      </c>
      <c r="V592" s="150">
        <v>7.9325000000000001</v>
      </c>
      <c r="W592" s="150">
        <v>88.071157781279595</v>
      </c>
      <c r="X592" s="150">
        <v>0.11853138069874999</v>
      </c>
      <c r="Y592" s="150">
        <v>0.154299399312047</v>
      </c>
      <c r="Z592" s="150">
        <v>0.28308602841131802</v>
      </c>
      <c r="AA592" s="150">
        <v>217.32791920224901</v>
      </c>
      <c r="AB592" s="150">
        <v>6.0656184030096698</v>
      </c>
      <c r="AC592" s="150">
        <v>1.3885488728886</v>
      </c>
      <c r="AD592" s="150">
        <v>2.4378971037458799</v>
      </c>
      <c r="AE592" s="150">
        <v>1.1559401061166401</v>
      </c>
      <c r="AF592" s="150">
        <v>81.650000000000006</v>
      </c>
      <c r="AG592" s="150">
        <v>2.1122252477810199E-2</v>
      </c>
      <c r="AH592" s="150">
        <v>4.9904999999999999</v>
      </c>
      <c r="AI592" s="150">
        <v>3.7136045479714301</v>
      </c>
      <c r="AJ592" s="150">
        <v>-23568.122500000001</v>
      </c>
      <c r="AK592" s="150">
        <v>0.520878715840986</v>
      </c>
      <c r="AL592" s="150">
        <v>8719233.2530000005</v>
      </c>
      <c r="AM592" s="150">
        <v>698.62445909999997</v>
      </c>
    </row>
    <row r="593" spans="1:39" ht="14.5" x14ac:dyDescent="0.35">
      <c r="A593" t="s">
        <v>775</v>
      </c>
      <c r="B593" s="150">
        <v>470110.65</v>
      </c>
      <c r="C593" s="150">
        <v>0.56486376639082203</v>
      </c>
      <c r="D593" s="150">
        <v>407734.55</v>
      </c>
      <c r="E593" s="150">
        <v>2.0400873582563099E-3</v>
      </c>
      <c r="F593" s="150">
        <v>0.64068167894405903</v>
      </c>
      <c r="G593" s="150">
        <v>23.05</v>
      </c>
      <c r="H593" s="150">
        <v>14.750500000000001</v>
      </c>
      <c r="I593" s="150">
        <v>0</v>
      </c>
      <c r="J593" s="150">
        <v>25.714500000000001</v>
      </c>
      <c r="K593" s="150">
        <v>12324.8828751497</v>
      </c>
      <c r="L593" s="150">
        <v>683.15636949999998</v>
      </c>
      <c r="M593" s="150">
        <v>799.54001911263197</v>
      </c>
      <c r="N593" s="150">
        <v>0.38309771625425798</v>
      </c>
      <c r="O593" s="150">
        <v>0.13471641934240899</v>
      </c>
      <c r="P593" s="150">
        <v>3.0739668013883602E-3</v>
      </c>
      <c r="Q593" s="150">
        <v>10530.8327766316</v>
      </c>
      <c r="R593" s="150">
        <v>49.916499999999999</v>
      </c>
      <c r="S593" s="150">
        <v>52961.637915318599</v>
      </c>
      <c r="T593" s="150">
        <v>14.5893642382779</v>
      </c>
      <c r="U593" s="150">
        <v>13.685982981579199</v>
      </c>
      <c r="V593" s="150">
        <v>8.3659999999999997</v>
      </c>
      <c r="W593" s="150">
        <v>81.6586623834569</v>
      </c>
      <c r="X593" s="150">
        <v>0.114215732352767</v>
      </c>
      <c r="Y593" s="150">
        <v>0.18552930306981899</v>
      </c>
      <c r="Z593" s="150">
        <v>0.30437280374751002</v>
      </c>
      <c r="AA593" s="150">
        <v>204.28873422075301</v>
      </c>
      <c r="AB593" s="150">
        <v>7.5244806703011502</v>
      </c>
      <c r="AC593" s="150">
        <v>1.2321397072179501</v>
      </c>
      <c r="AD593" s="150">
        <v>2.84138632062003</v>
      </c>
      <c r="AE593" s="150">
        <v>1.38772875630341</v>
      </c>
      <c r="AF593" s="150">
        <v>95.25</v>
      </c>
      <c r="AG593" s="150">
        <v>9.1288627214338898E-3</v>
      </c>
      <c r="AH593" s="150">
        <v>4.4390000000000001</v>
      </c>
      <c r="AI593" s="150">
        <v>3.5683993722412102</v>
      </c>
      <c r="AJ593" s="150">
        <v>-31403.907500000001</v>
      </c>
      <c r="AK593" s="150">
        <v>0.490707973670994</v>
      </c>
      <c r="AL593" s="150">
        <v>8419822.2394999992</v>
      </c>
      <c r="AM593" s="150">
        <v>683.15636949999998</v>
      </c>
    </row>
    <row r="594" spans="1:39" ht="14.5" x14ac:dyDescent="0.35">
      <c r="A594" t="s">
        <v>776</v>
      </c>
      <c r="B594" s="150">
        <v>579026.15</v>
      </c>
      <c r="C594" s="150">
        <v>0.58354983690654305</v>
      </c>
      <c r="D594" s="150">
        <v>519634.4</v>
      </c>
      <c r="E594" s="150">
        <v>1.0935521310569099E-3</v>
      </c>
      <c r="F594" s="150">
        <v>0.65378381379036299</v>
      </c>
      <c r="G594" s="150">
        <v>27.578947368421101</v>
      </c>
      <c r="H594" s="150">
        <v>18.510000000000002</v>
      </c>
      <c r="I594" s="150">
        <v>0.15</v>
      </c>
      <c r="J594" s="150">
        <v>11.686500000000001</v>
      </c>
      <c r="K594" s="150">
        <v>12073.5251702768</v>
      </c>
      <c r="L594" s="150">
        <v>707.69092005000005</v>
      </c>
      <c r="M594" s="150">
        <v>844.68447787060097</v>
      </c>
      <c r="N594" s="150">
        <v>0.41711135262148702</v>
      </c>
      <c r="O594" s="150">
        <v>0.14822213741641499</v>
      </c>
      <c r="P594" s="150">
        <v>4.1748881698118398E-3</v>
      </c>
      <c r="Q594" s="150">
        <v>10115.4032776117</v>
      </c>
      <c r="R594" s="150">
        <v>51.128500000000003</v>
      </c>
      <c r="S594" s="150">
        <v>53525.653148439698</v>
      </c>
      <c r="T594" s="150">
        <v>15.364229343712401</v>
      </c>
      <c r="U594" s="150">
        <v>13.8414176056407</v>
      </c>
      <c r="V594" s="150">
        <v>8.6705000000000005</v>
      </c>
      <c r="W594" s="150">
        <v>81.620543227034204</v>
      </c>
      <c r="X594" s="150">
        <v>0.115364262940543</v>
      </c>
      <c r="Y594" s="150">
        <v>0.177574136572626</v>
      </c>
      <c r="Z594" s="150">
        <v>0.29756437492509902</v>
      </c>
      <c r="AA594" s="150">
        <v>206.865731709058</v>
      </c>
      <c r="AB594" s="150">
        <v>6.1220378388901402</v>
      </c>
      <c r="AC594" s="150">
        <v>1.4133226022391201</v>
      </c>
      <c r="AD594" s="150">
        <v>2.6048798131109199</v>
      </c>
      <c r="AE594" s="150">
        <v>1.36422137446894</v>
      </c>
      <c r="AF594" s="150">
        <v>82</v>
      </c>
      <c r="AG594" s="150">
        <v>1.2697677033400899E-2</v>
      </c>
      <c r="AH594" s="150">
        <v>5.0010000000000003</v>
      </c>
      <c r="AI594" s="150">
        <v>3.5434288931186</v>
      </c>
      <c r="AJ594" s="150">
        <v>-19308.4915</v>
      </c>
      <c r="AK594" s="150">
        <v>0.52359565226965099</v>
      </c>
      <c r="AL594" s="150">
        <v>8544324.1359999999</v>
      </c>
      <c r="AM594" s="150">
        <v>707.69092005000005</v>
      </c>
    </row>
    <row r="595" spans="1:39" ht="14.5" x14ac:dyDescent="0.35">
      <c r="A595" t="s">
        <v>777</v>
      </c>
      <c r="B595" s="150">
        <v>337674.85</v>
      </c>
      <c r="C595" s="150">
        <v>0.52610794174602604</v>
      </c>
      <c r="D595" s="150">
        <v>337964.5</v>
      </c>
      <c r="E595" s="150">
        <v>3.8500596160731099E-3</v>
      </c>
      <c r="F595" s="150">
        <v>0.66189396945918899</v>
      </c>
      <c r="G595" s="150">
        <v>24.85</v>
      </c>
      <c r="H595" s="150">
        <v>13.1145</v>
      </c>
      <c r="I595" s="150">
        <v>0</v>
      </c>
      <c r="J595" s="150">
        <v>24.6495</v>
      </c>
      <c r="K595" s="150">
        <v>12495.162633489101</v>
      </c>
      <c r="L595" s="150">
        <v>723.43985970000006</v>
      </c>
      <c r="M595" s="150">
        <v>862.95574623629398</v>
      </c>
      <c r="N595" s="150">
        <v>0.33693150699641999</v>
      </c>
      <c r="O595" s="150">
        <v>0.15291506856682499</v>
      </c>
      <c r="P595" s="150">
        <v>2.5342398202392001E-3</v>
      </c>
      <c r="Q595" s="150">
        <v>10475.0431779671</v>
      </c>
      <c r="R595" s="150">
        <v>54.954999999999998</v>
      </c>
      <c r="S595" s="150">
        <v>56394.131425711901</v>
      </c>
      <c r="T595" s="150">
        <v>15.843872259121101</v>
      </c>
      <c r="U595" s="150">
        <v>13.164222722227301</v>
      </c>
      <c r="V595" s="150">
        <v>7.8959999999999999</v>
      </c>
      <c r="W595" s="150">
        <v>91.621056193009096</v>
      </c>
      <c r="X595" s="150">
        <v>0.11697450731779099</v>
      </c>
      <c r="Y595" s="150">
        <v>0.15765866234772</v>
      </c>
      <c r="Z595" s="150">
        <v>0.28514159830025798</v>
      </c>
      <c r="AA595" s="150">
        <v>203.023717909194</v>
      </c>
      <c r="AB595" s="150">
        <v>6.4913222291404002</v>
      </c>
      <c r="AC595" s="150">
        <v>1.5275352041474599</v>
      </c>
      <c r="AD595" s="150">
        <v>2.54843152820979</v>
      </c>
      <c r="AE595" s="150">
        <v>1.1838578837248099</v>
      </c>
      <c r="AF595" s="150">
        <v>84.2</v>
      </c>
      <c r="AG595" s="150">
        <v>2.7390233846419101E-2</v>
      </c>
      <c r="AH595" s="150">
        <v>4.5895000000000001</v>
      </c>
      <c r="AI595" s="150">
        <v>3.9216738810711602</v>
      </c>
      <c r="AJ595" s="150">
        <v>-27713.9015</v>
      </c>
      <c r="AK595" s="150">
        <v>0.51400417895872197</v>
      </c>
      <c r="AL595" s="150">
        <v>9039498.7025000006</v>
      </c>
      <c r="AM595" s="150">
        <v>723.43985970000006</v>
      </c>
    </row>
    <row r="596" spans="1:39" ht="14.5" x14ac:dyDescent="0.35">
      <c r="A596" t="s">
        <v>778</v>
      </c>
      <c r="B596" s="150">
        <v>520426.35</v>
      </c>
      <c r="C596" s="150">
        <v>0.64323709483282998</v>
      </c>
      <c r="D596" s="150">
        <v>505268.7</v>
      </c>
      <c r="E596" s="150">
        <v>1.4446439739852399E-3</v>
      </c>
      <c r="F596" s="150">
        <v>0.63424814218599701</v>
      </c>
      <c r="G596" s="150">
        <v>21.4</v>
      </c>
      <c r="H596" s="150">
        <v>12.590999999999999</v>
      </c>
      <c r="I596" s="150">
        <v>0</v>
      </c>
      <c r="J596" s="150">
        <v>7.8280000000000198</v>
      </c>
      <c r="K596" s="150">
        <v>12517.040077327099</v>
      </c>
      <c r="L596" s="150">
        <v>572.18921680000005</v>
      </c>
      <c r="M596" s="150">
        <v>681.03299171839205</v>
      </c>
      <c r="N596" s="150">
        <v>0.40113581471114501</v>
      </c>
      <c r="O596" s="150">
        <v>0.14668229212599199</v>
      </c>
      <c r="P596" s="150">
        <v>9.6368138163067905E-3</v>
      </c>
      <c r="Q596" s="150">
        <v>10516.5468422146</v>
      </c>
      <c r="R596" s="150">
        <v>43.588500000000003</v>
      </c>
      <c r="S596" s="150">
        <v>51087.303543365801</v>
      </c>
      <c r="T596" s="150">
        <v>14.3512623742501</v>
      </c>
      <c r="U596" s="150">
        <v>13.127068304713401</v>
      </c>
      <c r="V596" s="150">
        <v>7.9115000000000002</v>
      </c>
      <c r="W596" s="150">
        <v>72.323733400745795</v>
      </c>
      <c r="X596" s="150">
        <v>0.115553033969722</v>
      </c>
      <c r="Y596" s="150">
        <v>0.17650863887085599</v>
      </c>
      <c r="Z596" s="150">
        <v>0.29762942643517498</v>
      </c>
      <c r="AA596" s="150">
        <v>206.36311648856599</v>
      </c>
      <c r="AB596" s="150">
        <v>6.5856476673406501</v>
      </c>
      <c r="AC596" s="150">
        <v>1.46822818669744</v>
      </c>
      <c r="AD596" s="150">
        <v>2.7332378222161098</v>
      </c>
      <c r="AE596" s="150">
        <v>1.2619271256620701</v>
      </c>
      <c r="AF596" s="150">
        <v>77.75</v>
      </c>
      <c r="AG596" s="150">
        <v>2.3799119493498201E-2</v>
      </c>
      <c r="AH596" s="150">
        <v>3.944</v>
      </c>
      <c r="AI596" s="150">
        <v>3.61269966638111</v>
      </c>
      <c r="AJ596" s="150">
        <v>-17198.3485</v>
      </c>
      <c r="AK596" s="150">
        <v>0.55254060806302496</v>
      </c>
      <c r="AL596" s="150">
        <v>7162115.3585000001</v>
      </c>
      <c r="AM596" s="150">
        <v>572.18921680000005</v>
      </c>
    </row>
    <row r="597" spans="1:39" ht="14.5" x14ac:dyDescent="0.35">
      <c r="A597" t="s">
        <v>779</v>
      </c>
      <c r="B597" s="150">
        <v>145671.904761905</v>
      </c>
      <c r="C597" s="150">
        <v>0.40451266095823002</v>
      </c>
      <c r="D597" s="150">
        <v>103290.714285714</v>
      </c>
      <c r="E597" s="150">
        <v>2.08984786630092E-3</v>
      </c>
      <c r="F597" s="150">
        <v>0.710723780937081</v>
      </c>
      <c r="G597" s="150">
        <v>61.684210526315802</v>
      </c>
      <c r="H597" s="150">
        <v>28.6885714285714</v>
      </c>
      <c r="I597" s="150">
        <v>0</v>
      </c>
      <c r="J597" s="150">
        <v>92.554761904761904</v>
      </c>
      <c r="K597" s="150">
        <v>11121.4176199711</v>
      </c>
      <c r="L597" s="150">
        <v>1268.5941376666699</v>
      </c>
      <c r="M597" s="150">
        <v>1482.26335769961</v>
      </c>
      <c r="N597" s="150">
        <v>0.27390043188247498</v>
      </c>
      <c r="O597" s="150">
        <v>0.133902773722685</v>
      </c>
      <c r="P597" s="150">
        <v>1.8139170405138401E-3</v>
      </c>
      <c r="Q597" s="150">
        <v>9518.2580895299106</v>
      </c>
      <c r="R597" s="150">
        <v>81.347619047619105</v>
      </c>
      <c r="S597" s="150">
        <v>57633.202130773301</v>
      </c>
      <c r="T597" s="150">
        <v>14.700579523502901</v>
      </c>
      <c r="U597" s="150">
        <v>15.594729784581199</v>
      </c>
      <c r="V597" s="150">
        <v>11.1142857142857</v>
      </c>
      <c r="W597" s="150">
        <v>114.14086071551</v>
      </c>
      <c r="X597" s="150">
        <v>0.116434892989527</v>
      </c>
      <c r="Y597" s="150">
        <v>0.15714668895917699</v>
      </c>
      <c r="Z597" s="150">
        <v>0.28251733266286</v>
      </c>
      <c r="AA597" s="150">
        <v>169.63040933875601</v>
      </c>
      <c r="AB597" s="150">
        <v>6.0259818036372801</v>
      </c>
      <c r="AC597" s="150">
        <v>1.4384066708932299</v>
      </c>
      <c r="AD597" s="150">
        <v>2.6563979057475802</v>
      </c>
      <c r="AE597" s="150">
        <v>1.1283520202796</v>
      </c>
      <c r="AF597" s="150">
        <v>90.190476190476204</v>
      </c>
      <c r="AG597" s="150">
        <v>2.9270541989289099E-2</v>
      </c>
      <c r="AH597" s="150">
        <v>7.6552380952380901</v>
      </c>
      <c r="AI597" s="150">
        <v>3.7597702575015202</v>
      </c>
      <c r="AJ597" s="150">
        <v>4416.2642857143101</v>
      </c>
      <c r="AK597" s="150">
        <v>0.41649342009646101</v>
      </c>
      <c r="AL597" s="150">
        <v>14108565.1952381</v>
      </c>
      <c r="AM597" s="150">
        <v>1268.5941376666699</v>
      </c>
    </row>
    <row r="598" spans="1:39" ht="14.5" x14ac:dyDescent="0.35">
      <c r="A598" t="s">
        <v>780</v>
      </c>
      <c r="B598" s="150">
        <v>216842.25</v>
      </c>
      <c r="C598" s="150">
        <v>0.48343166280184702</v>
      </c>
      <c r="D598" s="150">
        <v>233098.1</v>
      </c>
      <c r="E598" s="150">
        <v>4.2211282131588996E-3</v>
      </c>
      <c r="F598" s="150">
        <v>0.70523736702974005</v>
      </c>
      <c r="G598" s="150">
        <v>47.75</v>
      </c>
      <c r="H598" s="150">
        <v>23.146000000000001</v>
      </c>
      <c r="I598" s="150">
        <v>0</v>
      </c>
      <c r="J598" s="150">
        <v>39.704000000000001</v>
      </c>
      <c r="K598" s="150">
        <v>11409.1536177492</v>
      </c>
      <c r="L598" s="150">
        <v>1102.0872638999999</v>
      </c>
      <c r="M598" s="150">
        <v>1327.01762723774</v>
      </c>
      <c r="N598" s="150">
        <v>0.37274043440653898</v>
      </c>
      <c r="O598" s="150">
        <v>0.15541772744371499</v>
      </c>
      <c r="P598" s="150">
        <v>2.4162351632453201E-3</v>
      </c>
      <c r="Q598" s="150">
        <v>9475.2945521705205</v>
      </c>
      <c r="R598" s="150">
        <v>75.397499999999994</v>
      </c>
      <c r="S598" s="150">
        <v>55233.656712755699</v>
      </c>
      <c r="T598" s="150">
        <v>14.261746079113999</v>
      </c>
      <c r="U598" s="150">
        <v>14.617026610961901</v>
      </c>
      <c r="V598" s="150">
        <v>9.7409999999999997</v>
      </c>
      <c r="W598" s="150">
        <v>113.139027194333</v>
      </c>
      <c r="X598" s="150">
        <v>0.116506831461043</v>
      </c>
      <c r="Y598" s="150">
        <v>0.17283345933057301</v>
      </c>
      <c r="Z598" s="150">
        <v>0.29683202457698299</v>
      </c>
      <c r="AA598" s="150">
        <v>186.70844563781401</v>
      </c>
      <c r="AB598" s="150">
        <v>6.2145512224873496</v>
      </c>
      <c r="AC598" s="150">
        <v>1.3677064256520699</v>
      </c>
      <c r="AD598" s="150">
        <v>2.7355596834314202</v>
      </c>
      <c r="AE598" s="150">
        <v>1.3144466146593801</v>
      </c>
      <c r="AF598" s="150">
        <v>123.55</v>
      </c>
      <c r="AG598" s="150">
        <v>1.79856210583243E-2</v>
      </c>
      <c r="AH598" s="150">
        <v>4.6680000000000001</v>
      </c>
      <c r="AI598" s="150">
        <v>3.5403751349434001</v>
      </c>
      <c r="AJ598" s="150">
        <v>-4309.0830000000997</v>
      </c>
      <c r="AK598" s="150">
        <v>0.47980370781558701</v>
      </c>
      <c r="AL598" s="150">
        <v>12573882.893999999</v>
      </c>
      <c r="AM598" s="150">
        <v>1102.0872638999999</v>
      </c>
    </row>
    <row r="599" spans="1:39" ht="14.5" x14ac:dyDescent="0.35">
      <c r="A599" t="s">
        <v>781</v>
      </c>
      <c r="B599" s="150">
        <v>462384.3</v>
      </c>
      <c r="C599" s="150">
        <v>0.40033872937019699</v>
      </c>
      <c r="D599" s="150">
        <v>472733.85</v>
      </c>
      <c r="E599" s="150">
        <v>5.0436435556599499E-3</v>
      </c>
      <c r="F599" s="150">
        <v>0.74618645490038504</v>
      </c>
      <c r="G599" s="150">
        <v>32.578947368421098</v>
      </c>
      <c r="H599" s="150">
        <v>47.771999999999998</v>
      </c>
      <c r="I599" s="150">
        <v>0</v>
      </c>
      <c r="J599" s="150">
        <v>51.679000000000002</v>
      </c>
      <c r="K599" s="150">
        <v>10755.243142195701</v>
      </c>
      <c r="L599" s="150">
        <v>1858.61495335</v>
      </c>
      <c r="M599" s="150">
        <v>2203.6009536903598</v>
      </c>
      <c r="N599" s="150">
        <v>0.347708135369931</v>
      </c>
      <c r="O599" s="150">
        <v>0.13150584926665701</v>
      </c>
      <c r="P599" s="150">
        <v>1.3640260536107901E-2</v>
      </c>
      <c r="Q599" s="150">
        <v>9071.4499363067898</v>
      </c>
      <c r="R599" s="150">
        <v>114.767</v>
      </c>
      <c r="S599" s="150">
        <v>61154.484930337101</v>
      </c>
      <c r="T599" s="150">
        <v>14.200946265041299</v>
      </c>
      <c r="U599" s="150">
        <v>16.1946809914871</v>
      </c>
      <c r="V599" s="150">
        <v>13.596500000000001</v>
      </c>
      <c r="W599" s="150">
        <v>136.69804386055199</v>
      </c>
      <c r="X599" s="150">
        <v>0.114763969203012</v>
      </c>
      <c r="Y599" s="150">
        <v>0.16241959987944901</v>
      </c>
      <c r="Z599" s="150">
        <v>0.283557710329982</v>
      </c>
      <c r="AA599" s="150">
        <v>153.975141265373</v>
      </c>
      <c r="AB599" s="150">
        <v>6.5339100165804496</v>
      </c>
      <c r="AC599" s="150">
        <v>1.4972432049004001</v>
      </c>
      <c r="AD599" s="150">
        <v>3.6380336134013298</v>
      </c>
      <c r="AE599" s="150">
        <v>1.0695179199976499</v>
      </c>
      <c r="AF599" s="150">
        <v>42.35</v>
      </c>
      <c r="AG599" s="150">
        <v>2.8872549669277599E-2</v>
      </c>
      <c r="AH599" s="150">
        <v>26.759499999999999</v>
      </c>
      <c r="AI599" s="150">
        <v>3.6921705834355101</v>
      </c>
      <c r="AJ599" s="150">
        <v>-7877.1135000000904</v>
      </c>
      <c r="AK599" s="150">
        <v>0.43957538779956101</v>
      </c>
      <c r="AL599" s="150">
        <v>19989855.730999999</v>
      </c>
      <c r="AM599" s="150">
        <v>1858.61495335</v>
      </c>
    </row>
    <row r="600" spans="1:39" ht="14.5" x14ac:dyDescent="0.35">
      <c r="A600" t="s">
        <v>782</v>
      </c>
      <c r="B600" s="150">
        <v>523863.4</v>
      </c>
      <c r="C600" s="150">
        <v>0.431055401936626</v>
      </c>
      <c r="D600" s="150">
        <v>521077.8</v>
      </c>
      <c r="E600" s="150">
        <v>1.4949363168063601E-3</v>
      </c>
      <c r="F600" s="150">
        <v>0.66317759356874495</v>
      </c>
      <c r="G600" s="150">
        <v>17.411764705882401</v>
      </c>
      <c r="H600" s="150">
        <v>17.9145</v>
      </c>
      <c r="I600" s="150">
        <v>0</v>
      </c>
      <c r="J600" s="150">
        <v>26.565999999999999</v>
      </c>
      <c r="K600" s="150">
        <v>11160.6948512909</v>
      </c>
      <c r="L600" s="150">
        <v>964.59801794999998</v>
      </c>
      <c r="M600" s="150">
        <v>1183.19760651509</v>
      </c>
      <c r="N600" s="150">
        <v>0.449732827485954</v>
      </c>
      <c r="O600" s="150">
        <v>0.15015056122322201</v>
      </c>
      <c r="P600" s="150">
        <v>3.4355070592439999E-3</v>
      </c>
      <c r="Q600" s="150">
        <v>9098.7203432638908</v>
      </c>
      <c r="R600" s="150">
        <v>64.367500000000007</v>
      </c>
      <c r="S600" s="150">
        <v>53846.703328543103</v>
      </c>
      <c r="T600" s="150">
        <v>14.2067036936342</v>
      </c>
      <c r="U600" s="150">
        <v>14.985792798384299</v>
      </c>
      <c r="V600" s="150">
        <v>9.5564999999999998</v>
      </c>
      <c r="W600" s="150">
        <v>100.936327939099</v>
      </c>
      <c r="X600" s="150">
        <v>0.11666475694539601</v>
      </c>
      <c r="Y600" s="150">
        <v>0.179667942799555</v>
      </c>
      <c r="Z600" s="150">
        <v>0.30069521812713801</v>
      </c>
      <c r="AA600" s="150">
        <v>212.349700277549</v>
      </c>
      <c r="AB600" s="150">
        <v>5.39570645177196</v>
      </c>
      <c r="AC600" s="150">
        <v>1.3463782336850501</v>
      </c>
      <c r="AD600" s="150">
        <v>2.6134949111979999</v>
      </c>
      <c r="AE600" s="150">
        <v>1.0716731156892101</v>
      </c>
      <c r="AF600" s="150">
        <v>46.35</v>
      </c>
      <c r="AG600" s="150">
        <v>3.0301290594081501E-2</v>
      </c>
      <c r="AH600" s="150">
        <v>11.9475</v>
      </c>
      <c r="AI600" s="150">
        <v>3.3465564604248499</v>
      </c>
      <c r="AJ600" s="150">
        <v>-9652.6415000000907</v>
      </c>
      <c r="AK600" s="150">
        <v>0.47998434148601299</v>
      </c>
      <c r="AL600" s="150">
        <v>10765584.1325</v>
      </c>
      <c r="AM600" s="150">
        <v>964.59801794999998</v>
      </c>
    </row>
    <row r="601" spans="1:39" ht="14.5" x14ac:dyDescent="0.35">
      <c r="A601" t="s">
        <v>783</v>
      </c>
      <c r="B601" s="150">
        <v>377287.1</v>
      </c>
      <c r="C601" s="150">
        <v>0.34997430073838598</v>
      </c>
      <c r="D601" s="150">
        <v>427365.8</v>
      </c>
      <c r="E601" s="150">
        <v>2.2586335162950201E-3</v>
      </c>
      <c r="F601" s="150">
        <v>0.73318732286564003</v>
      </c>
      <c r="G601" s="150">
        <v>27.764705882352899</v>
      </c>
      <c r="H601" s="150">
        <v>40.593499999999999</v>
      </c>
      <c r="I601" s="150">
        <v>1.4</v>
      </c>
      <c r="J601" s="150">
        <v>99.217500000000001</v>
      </c>
      <c r="K601" s="150">
        <v>11447.5690309233</v>
      </c>
      <c r="L601" s="150">
        <v>1559.9125515000001</v>
      </c>
      <c r="M601" s="150">
        <v>1911.7612570497899</v>
      </c>
      <c r="N601" s="150">
        <v>0.45838269918555702</v>
      </c>
      <c r="O601" s="150">
        <v>0.15110570815225599</v>
      </c>
      <c r="P601" s="150">
        <v>1.16618125051352E-2</v>
      </c>
      <c r="Q601" s="150">
        <v>9340.7095418687895</v>
      </c>
      <c r="R601" s="150">
        <v>100.899</v>
      </c>
      <c r="S601" s="150">
        <v>60878.489088098002</v>
      </c>
      <c r="T601" s="150">
        <v>14.1106452987641</v>
      </c>
      <c r="U601" s="150">
        <v>15.4601388665894</v>
      </c>
      <c r="V601" s="150">
        <v>11.632</v>
      </c>
      <c r="W601" s="150">
        <v>134.10527437242101</v>
      </c>
      <c r="X601" s="150">
        <v>0.11810320932334099</v>
      </c>
      <c r="Y601" s="150">
        <v>0.14825247918134299</v>
      </c>
      <c r="Z601" s="150">
        <v>0.28455497801309099</v>
      </c>
      <c r="AA601" s="150">
        <v>167.460124446598</v>
      </c>
      <c r="AB601" s="150">
        <v>6.5347523908198797</v>
      </c>
      <c r="AC601" s="150">
        <v>1.3357189686289299</v>
      </c>
      <c r="AD601" s="150">
        <v>3.3111860587394299</v>
      </c>
      <c r="AE601" s="150">
        <v>0.97575063488287495</v>
      </c>
      <c r="AF601" s="150">
        <v>20.3</v>
      </c>
      <c r="AG601" s="150">
        <v>5.6381510674283097E-2</v>
      </c>
      <c r="AH601" s="150">
        <v>41.0015</v>
      </c>
      <c r="AI601" s="150">
        <v>3.5752074297754799</v>
      </c>
      <c r="AJ601" s="150">
        <v>-20119.780526315699</v>
      </c>
      <c r="AK601" s="150">
        <v>0.45153136550324402</v>
      </c>
      <c r="AL601" s="150">
        <v>17857206.615499999</v>
      </c>
      <c r="AM601" s="150">
        <v>1559.9125515000001</v>
      </c>
    </row>
    <row r="602" spans="1:39" ht="14.5" x14ac:dyDescent="0.35">
      <c r="A602" t="s">
        <v>784</v>
      </c>
      <c r="B602" s="150">
        <v>348149.14285714302</v>
      </c>
      <c r="C602" s="150">
        <v>0.42990947208968799</v>
      </c>
      <c r="D602" s="150">
        <v>338106.38095238101</v>
      </c>
      <c r="E602" s="150">
        <v>1.0750866219536601E-3</v>
      </c>
      <c r="F602" s="150">
        <v>0.69379168676658898</v>
      </c>
      <c r="G602" s="150">
        <v>67.157894736842096</v>
      </c>
      <c r="H602" s="150">
        <v>26.69</v>
      </c>
      <c r="I602" s="150">
        <v>0</v>
      </c>
      <c r="J602" s="150">
        <v>78.645714285714305</v>
      </c>
      <c r="K602" s="150">
        <v>10997.4920846393</v>
      </c>
      <c r="L602" s="150">
        <v>1370.85035666667</v>
      </c>
      <c r="M602" s="150">
        <v>1592.7332190091299</v>
      </c>
      <c r="N602" s="150">
        <v>0.25465677630044398</v>
      </c>
      <c r="O602" s="150">
        <v>0.12481438437188799</v>
      </c>
      <c r="P602" s="150">
        <v>5.45154126369131E-3</v>
      </c>
      <c r="Q602" s="150">
        <v>9465.4370027176992</v>
      </c>
      <c r="R602" s="150">
        <v>86.330952380952397</v>
      </c>
      <c r="S602" s="150">
        <v>58151.066317328099</v>
      </c>
      <c r="T602" s="150">
        <v>14.687112165255501</v>
      </c>
      <c r="U602" s="150">
        <v>15.879013480791</v>
      </c>
      <c r="V602" s="150">
        <v>12.25</v>
      </c>
      <c r="W602" s="150">
        <v>111.906151564626</v>
      </c>
      <c r="X602" s="150">
        <v>0.116329221139675</v>
      </c>
      <c r="Y602" s="150">
        <v>0.15625330227592199</v>
      </c>
      <c r="Z602" s="150">
        <v>0.27960085282346803</v>
      </c>
      <c r="AA602" s="150">
        <v>163.21638390881199</v>
      </c>
      <c r="AB602" s="150">
        <v>6.5177652815170299</v>
      </c>
      <c r="AC602" s="150">
        <v>1.4494981090313199</v>
      </c>
      <c r="AD602" s="150">
        <v>2.67945596501123</v>
      </c>
      <c r="AE602" s="150">
        <v>1.15409193703164</v>
      </c>
      <c r="AF602" s="150">
        <v>92.476190476190496</v>
      </c>
      <c r="AG602" s="150">
        <v>2.7805100457659E-2</v>
      </c>
      <c r="AH602" s="150">
        <v>8.9390476190476207</v>
      </c>
      <c r="AI602" s="150">
        <v>3.8179762926599201</v>
      </c>
      <c r="AJ602" s="150">
        <v>21167.657142857101</v>
      </c>
      <c r="AK602" s="150">
        <v>0.38709742673370301</v>
      </c>
      <c r="AL602" s="150">
        <v>15075915.946666701</v>
      </c>
      <c r="AM602" s="150">
        <v>1370.85035666667</v>
      </c>
    </row>
    <row r="603" spans="1:39" ht="14.5" x14ac:dyDescent="0.35">
      <c r="A603" t="s">
        <v>785</v>
      </c>
      <c r="B603" s="150">
        <v>105622.35</v>
      </c>
      <c r="C603" s="150">
        <v>0.57443100139630499</v>
      </c>
      <c r="D603" s="150">
        <v>175770.15</v>
      </c>
      <c r="E603" s="150">
        <v>3.1720761966255E-3</v>
      </c>
      <c r="F603" s="150">
        <v>0.69961929457324501</v>
      </c>
      <c r="G603" s="150">
        <v>30.9</v>
      </c>
      <c r="H603" s="150">
        <v>15.038500000000001</v>
      </c>
      <c r="I603" s="150">
        <v>0</v>
      </c>
      <c r="J603" s="150">
        <v>74.555000000000007</v>
      </c>
      <c r="K603" s="150">
        <v>11465.8061257233</v>
      </c>
      <c r="L603" s="150">
        <v>886.68854850000002</v>
      </c>
      <c r="M603" s="150">
        <v>1048.81614909725</v>
      </c>
      <c r="N603" s="150">
        <v>0.33697688929835101</v>
      </c>
      <c r="O603" s="150">
        <v>0.14422716631035901</v>
      </c>
      <c r="P603" s="150">
        <v>8.9553457225008903E-4</v>
      </c>
      <c r="Q603" s="150">
        <v>9693.4043204337504</v>
      </c>
      <c r="R603" s="150">
        <v>59.878999999999998</v>
      </c>
      <c r="S603" s="150">
        <v>56105.231867599701</v>
      </c>
      <c r="T603" s="150">
        <v>14.941799295245399</v>
      </c>
      <c r="U603" s="150">
        <v>14.8080052856594</v>
      </c>
      <c r="V603" s="150">
        <v>7.4509999999999996</v>
      </c>
      <c r="W603" s="150">
        <v>119.00262360756901</v>
      </c>
      <c r="X603" s="150">
        <v>0.11293370919646201</v>
      </c>
      <c r="Y603" s="150">
        <v>0.17374526379748201</v>
      </c>
      <c r="Z603" s="150">
        <v>0.29267219577420001</v>
      </c>
      <c r="AA603" s="150">
        <v>193.292729775228</v>
      </c>
      <c r="AB603" s="150">
        <v>5.9574815166189197</v>
      </c>
      <c r="AC603" s="150">
        <v>1.33024201756866</v>
      </c>
      <c r="AD603" s="150">
        <v>2.5528891458071299</v>
      </c>
      <c r="AE603" s="150">
        <v>1.47997945036403</v>
      </c>
      <c r="AF603" s="150">
        <v>96.9</v>
      </c>
      <c r="AG603" s="150">
        <v>1.1850277480492701E-2</v>
      </c>
      <c r="AH603" s="150">
        <v>5.2910000000000004</v>
      </c>
      <c r="AI603" s="150">
        <v>3.8839045007366799</v>
      </c>
      <c r="AJ603" s="150">
        <v>-36967.163500000002</v>
      </c>
      <c r="AK603" s="150">
        <v>0.48762048492836702</v>
      </c>
      <c r="AL603" s="150">
        <v>10166598.991</v>
      </c>
      <c r="AM603" s="150">
        <v>886.68854850000002</v>
      </c>
    </row>
    <row r="604" spans="1:39" ht="14.5" x14ac:dyDescent="0.35">
      <c r="A604" t="s">
        <v>786</v>
      </c>
      <c r="B604" s="150">
        <v>1060687.05263158</v>
      </c>
      <c r="C604" s="150">
        <v>0.40650731725184602</v>
      </c>
      <c r="D604" s="150">
        <v>1042574.52631579</v>
      </c>
      <c r="E604" s="150">
        <v>3.4353415360981001E-3</v>
      </c>
      <c r="F604" s="150">
        <v>0.68655903775084404</v>
      </c>
      <c r="G604" s="150">
        <v>55.0555555555556</v>
      </c>
      <c r="H604" s="150">
        <v>38.701000000000001</v>
      </c>
      <c r="I604" s="150">
        <v>0</v>
      </c>
      <c r="J604" s="150">
        <v>-23.885000000000002</v>
      </c>
      <c r="K604" s="150">
        <v>11803.0913999562</v>
      </c>
      <c r="L604" s="150">
        <v>1903.02902675</v>
      </c>
      <c r="M604" s="150">
        <v>2388.0359429383302</v>
      </c>
      <c r="N604" s="150">
        <v>0.552703126077002</v>
      </c>
      <c r="O604" s="150">
        <v>0.163769616789425</v>
      </c>
      <c r="P604" s="150">
        <v>2.01143692302853E-3</v>
      </c>
      <c r="Q604" s="150">
        <v>9405.8992729658694</v>
      </c>
      <c r="R604" s="150">
        <v>128.16849999999999</v>
      </c>
      <c r="S604" s="150">
        <v>55428.627420154</v>
      </c>
      <c r="T604" s="150">
        <v>13.683549390060699</v>
      </c>
      <c r="U604" s="150">
        <v>14.8478684446646</v>
      </c>
      <c r="V604" s="150">
        <v>15.116</v>
      </c>
      <c r="W604" s="150">
        <v>125.89501367756</v>
      </c>
      <c r="X604" s="150">
        <v>0.105254248682463</v>
      </c>
      <c r="Y604" s="150">
        <v>0.19771273989025301</v>
      </c>
      <c r="Z604" s="150">
        <v>0.30823050550245301</v>
      </c>
      <c r="AA604" s="150">
        <v>178.86188030526301</v>
      </c>
      <c r="AB604" s="150">
        <v>6.7170285829619196</v>
      </c>
      <c r="AC604" s="150">
        <v>1.45186292000381</v>
      </c>
      <c r="AD604" s="150">
        <v>3.2297096195759201</v>
      </c>
      <c r="AE604" s="150">
        <v>1.4763385941182201</v>
      </c>
      <c r="AF604" s="150">
        <v>223.45</v>
      </c>
      <c r="AG604" s="150">
        <v>1.42439155403813E-2</v>
      </c>
      <c r="AH604" s="150">
        <v>5.6014999999999997</v>
      </c>
      <c r="AI604" s="150">
        <v>3.2312557852432802</v>
      </c>
      <c r="AJ604" s="150">
        <v>-68383.207500000106</v>
      </c>
      <c r="AK604" s="150">
        <v>0.52169636898752203</v>
      </c>
      <c r="AL604" s="150">
        <v>22461625.539500002</v>
      </c>
      <c r="AM604" s="150">
        <v>1903.02902675</v>
      </c>
    </row>
    <row r="605" spans="1:39" ht="14.5" x14ac:dyDescent="0.35">
      <c r="A605" t="s">
        <v>787</v>
      </c>
      <c r="B605" s="150">
        <v>252592</v>
      </c>
      <c r="C605" s="150">
        <v>0.36333316997006199</v>
      </c>
      <c r="D605" s="150">
        <v>241230.45</v>
      </c>
      <c r="E605" s="150">
        <v>6.2275100189050601E-3</v>
      </c>
      <c r="F605" s="150">
        <v>0.70968646941915203</v>
      </c>
      <c r="G605" s="150">
        <v>31</v>
      </c>
      <c r="H605" s="150">
        <v>27.02</v>
      </c>
      <c r="I605" s="150">
        <v>0</v>
      </c>
      <c r="J605" s="150">
        <v>-30.492999999999999</v>
      </c>
      <c r="K605" s="150">
        <v>13105.035046364999</v>
      </c>
      <c r="L605" s="150">
        <v>1402.25071295</v>
      </c>
      <c r="M605" s="150">
        <v>1952.7174701925901</v>
      </c>
      <c r="N605" s="150">
        <v>0.94473151631568197</v>
      </c>
      <c r="O605" s="150">
        <v>0.17802044855077301</v>
      </c>
      <c r="P605" s="150">
        <v>2.8156362935226299E-4</v>
      </c>
      <c r="Q605" s="150">
        <v>9410.7545087859398</v>
      </c>
      <c r="R605" s="150">
        <v>101.01949999999999</v>
      </c>
      <c r="S605" s="150">
        <v>55739.879325278802</v>
      </c>
      <c r="T605" s="150">
        <v>13.9923480120175</v>
      </c>
      <c r="U605" s="150">
        <v>13.8809904320453</v>
      </c>
      <c r="V605" s="150">
        <v>12.706</v>
      </c>
      <c r="W605" s="150">
        <v>110.36130276641001</v>
      </c>
      <c r="X605" s="150">
        <v>0.107747431759679</v>
      </c>
      <c r="Y605" s="150">
        <v>0.201291127121208</v>
      </c>
      <c r="Z605" s="150">
        <v>0.31346106929390399</v>
      </c>
      <c r="AA605" s="150">
        <v>202.394619862903</v>
      </c>
      <c r="AB605" s="150">
        <v>7.2168835480324702</v>
      </c>
      <c r="AC605" s="150">
        <v>1.5309664086283701</v>
      </c>
      <c r="AD605" s="150">
        <v>3.3570412109595198</v>
      </c>
      <c r="AE605" s="150">
        <v>1.46268843315338</v>
      </c>
      <c r="AF605" s="150">
        <v>163.35</v>
      </c>
      <c r="AG605" s="150">
        <v>9.8467513712277906E-3</v>
      </c>
      <c r="AH605" s="150">
        <v>6.3765000000000001</v>
      </c>
      <c r="AI605" s="150">
        <v>2.8428571362308102</v>
      </c>
      <c r="AJ605" s="150">
        <v>-65472.592000000099</v>
      </c>
      <c r="AK605" s="150">
        <v>0.67074865364059599</v>
      </c>
      <c r="AL605" s="150">
        <v>18376544.737</v>
      </c>
      <c r="AM605" s="150">
        <v>1402.25071295</v>
      </c>
    </row>
    <row r="606" spans="1:39" ht="14.5" x14ac:dyDescent="0.35">
      <c r="A606" t="s">
        <v>788</v>
      </c>
      <c r="B606" s="150">
        <v>408002.84210526297</v>
      </c>
      <c r="C606" s="150">
        <v>0.505501068921689</v>
      </c>
      <c r="D606" s="150">
        <v>372311.42105263198</v>
      </c>
      <c r="E606" s="150">
        <v>2.2360585675965899E-3</v>
      </c>
      <c r="F606" s="150">
        <v>0.67211003945926795</v>
      </c>
      <c r="G606" s="150">
        <v>40.200000000000003</v>
      </c>
      <c r="H606" s="150">
        <v>21.212</v>
      </c>
      <c r="I606" s="150">
        <v>0</v>
      </c>
      <c r="J606" s="150">
        <v>21.843</v>
      </c>
      <c r="K606" s="150">
        <v>11600.9419764501</v>
      </c>
      <c r="L606" s="150">
        <v>1042.4467404500001</v>
      </c>
      <c r="M606" s="150">
        <v>1245.2003198483501</v>
      </c>
      <c r="N606" s="150">
        <v>0.39727293264040298</v>
      </c>
      <c r="O606" s="150">
        <v>0.14797114971400199</v>
      </c>
      <c r="P606" s="150">
        <v>8.9685090251845096E-4</v>
      </c>
      <c r="Q606" s="150">
        <v>9711.9828486494698</v>
      </c>
      <c r="R606" s="150">
        <v>69.006500000000003</v>
      </c>
      <c r="S606" s="150">
        <v>54495.6490547992</v>
      </c>
      <c r="T606" s="150">
        <v>14.2769159427011</v>
      </c>
      <c r="U606" s="150">
        <v>15.106500698484901</v>
      </c>
      <c r="V606" s="150">
        <v>10.4245</v>
      </c>
      <c r="W606" s="150">
        <v>99.999687318336598</v>
      </c>
      <c r="X606" s="150">
        <v>0.113377326695643</v>
      </c>
      <c r="Y606" s="150">
        <v>0.17866030842747399</v>
      </c>
      <c r="Z606" s="150">
        <v>0.29897395337668498</v>
      </c>
      <c r="AA606" s="150">
        <v>179.503606984491</v>
      </c>
      <c r="AB606" s="150">
        <v>7.1679632428838902</v>
      </c>
      <c r="AC606" s="150">
        <v>1.4619736462042701</v>
      </c>
      <c r="AD606" s="150">
        <v>3.0126715616657398</v>
      </c>
      <c r="AE606" s="150">
        <v>1.5415262466492601</v>
      </c>
      <c r="AF606" s="150">
        <v>128.19999999999999</v>
      </c>
      <c r="AG606" s="150">
        <v>1.05011267055223E-2</v>
      </c>
      <c r="AH606" s="150">
        <v>5.0350000000000001</v>
      </c>
      <c r="AI606" s="150">
        <v>3.37321420937181</v>
      </c>
      <c r="AJ606" s="150">
        <v>-9803.6009999999696</v>
      </c>
      <c r="AK606" s="150">
        <v>0.48349818897561803</v>
      </c>
      <c r="AL606" s="150">
        <v>12093364.149499999</v>
      </c>
      <c r="AM606" s="150">
        <v>1042.4467404500001</v>
      </c>
    </row>
    <row r="607" spans="1:39" ht="14.5" x14ac:dyDescent="0.35">
      <c r="A607" t="s">
        <v>789</v>
      </c>
      <c r="B607" s="150">
        <v>305411.45</v>
      </c>
      <c r="C607" s="150">
        <v>0.400022045894871</v>
      </c>
      <c r="D607" s="150">
        <v>275999.5</v>
      </c>
      <c r="E607" s="150">
        <v>2.3957836124036398E-3</v>
      </c>
      <c r="F607" s="150">
        <v>0.67701092386063499</v>
      </c>
      <c r="G607" s="150">
        <v>45</v>
      </c>
      <c r="H607" s="150">
        <v>21.478000000000002</v>
      </c>
      <c r="I607" s="150">
        <v>0</v>
      </c>
      <c r="J607" s="150">
        <v>18.125499999999999</v>
      </c>
      <c r="K607" s="150">
        <v>11460.8143625665</v>
      </c>
      <c r="L607" s="150">
        <v>887.63702030000002</v>
      </c>
      <c r="M607" s="150">
        <v>1058.68667213605</v>
      </c>
      <c r="N607" s="150">
        <v>0.38748489555308802</v>
      </c>
      <c r="O607" s="150">
        <v>0.15015852274272301</v>
      </c>
      <c r="P607" s="150">
        <v>2.7384046568703002E-3</v>
      </c>
      <c r="Q607" s="150">
        <v>9609.1160668665507</v>
      </c>
      <c r="R607" s="150">
        <v>61.155500000000004</v>
      </c>
      <c r="S607" s="150">
        <v>54452.872292761902</v>
      </c>
      <c r="T607" s="150">
        <v>14.7394755990876</v>
      </c>
      <c r="U607" s="150">
        <v>14.514426671354199</v>
      </c>
      <c r="V607" s="150">
        <v>9.9890000000000008</v>
      </c>
      <c r="W607" s="150">
        <v>88.861449624587095</v>
      </c>
      <c r="X607" s="150">
        <v>0.11379911788460299</v>
      </c>
      <c r="Y607" s="150">
        <v>0.17689756198823001</v>
      </c>
      <c r="Z607" s="150">
        <v>0.29597298050457099</v>
      </c>
      <c r="AA607" s="150">
        <v>182.96071061244399</v>
      </c>
      <c r="AB607" s="150">
        <v>6.6035623083852704</v>
      </c>
      <c r="AC607" s="150">
        <v>1.5536789597709899</v>
      </c>
      <c r="AD607" s="150">
        <v>2.8292253977304598</v>
      </c>
      <c r="AE607" s="150">
        <v>1.4053834946827699</v>
      </c>
      <c r="AF607" s="150">
        <v>85.65</v>
      </c>
      <c r="AG607" s="150">
        <v>1.70601574480355E-2</v>
      </c>
      <c r="AH607" s="150">
        <v>6.0854999999999997</v>
      </c>
      <c r="AI607" s="150">
        <v>3.3439675277665102</v>
      </c>
      <c r="AJ607" s="150">
        <v>-16652.678500000002</v>
      </c>
      <c r="AK607" s="150">
        <v>0.47441470547637898</v>
      </c>
      <c r="AL607" s="150">
        <v>10173043.111</v>
      </c>
      <c r="AM607" s="150">
        <v>887.63702030000002</v>
      </c>
    </row>
    <row r="608" spans="1:39" ht="14.5" x14ac:dyDescent="0.35">
      <c r="A608" t="s">
        <v>790</v>
      </c>
      <c r="B608" s="150">
        <v>993507.5</v>
      </c>
      <c r="C608" s="150">
        <v>0.36259786856472898</v>
      </c>
      <c r="D608" s="150">
        <v>890336.85</v>
      </c>
      <c r="E608" s="150">
        <v>1.80868473484773E-3</v>
      </c>
      <c r="F608" s="150">
        <v>0.75561206695607896</v>
      </c>
      <c r="G608" s="150">
        <v>81</v>
      </c>
      <c r="H608" s="150">
        <v>78.391499999999994</v>
      </c>
      <c r="I608" s="150">
        <v>0</v>
      </c>
      <c r="J608" s="150">
        <v>-24.8965</v>
      </c>
      <c r="K608" s="150">
        <v>11310.604822654301</v>
      </c>
      <c r="L608" s="150">
        <v>3371.2510972999999</v>
      </c>
      <c r="M608" s="150">
        <v>4016.0234940802002</v>
      </c>
      <c r="N608" s="150">
        <v>0.294166288753825</v>
      </c>
      <c r="O608" s="150">
        <v>0.13508145297000301</v>
      </c>
      <c r="P608" s="150">
        <v>2.3345693417210399E-2</v>
      </c>
      <c r="Q608" s="150">
        <v>9494.6877117891909</v>
      </c>
      <c r="R608" s="150">
        <v>202.75649999999999</v>
      </c>
      <c r="S608" s="150">
        <v>64288.418447743999</v>
      </c>
      <c r="T608" s="150">
        <v>13.664666730783001</v>
      </c>
      <c r="U608" s="150">
        <v>16.627092582975099</v>
      </c>
      <c r="V608" s="150">
        <v>20.965</v>
      </c>
      <c r="W608" s="150">
        <v>160.80377282613901</v>
      </c>
      <c r="X608" s="150">
        <v>0.117506370241484</v>
      </c>
      <c r="Y608" s="150">
        <v>0.14905478891385701</v>
      </c>
      <c r="Z608" s="150">
        <v>0.27436020825760099</v>
      </c>
      <c r="AA608" s="150">
        <v>145.74295589951899</v>
      </c>
      <c r="AB608" s="150">
        <v>6.7225560466654102</v>
      </c>
      <c r="AC608" s="150">
        <v>1.3835290873192501</v>
      </c>
      <c r="AD608" s="150">
        <v>3.2206043032457798</v>
      </c>
      <c r="AE608" s="150">
        <v>0.99578088052261804</v>
      </c>
      <c r="AF608" s="150">
        <v>30.3</v>
      </c>
      <c r="AG608" s="150">
        <v>8.3137978875461205E-2</v>
      </c>
      <c r="AH608" s="150">
        <v>64.308000000000007</v>
      </c>
      <c r="AI608" s="150">
        <v>3.8171174521504998</v>
      </c>
      <c r="AJ608" s="150">
        <v>-4241.5459999998602</v>
      </c>
      <c r="AK608" s="150">
        <v>0.429741960400357</v>
      </c>
      <c r="AL608" s="150">
        <v>38130888.919500001</v>
      </c>
      <c r="AM608" s="150">
        <v>3371.2510972999999</v>
      </c>
    </row>
    <row r="609" spans="1:39" ht="14.5" x14ac:dyDescent="0.3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/>
  </sheetViews>
  <sheetFormatPr defaultColWidth="9.08984375" defaultRowHeight="12.5" x14ac:dyDescent="0.25"/>
  <cols>
    <col min="1" max="1" width="9" style="35" bestFit="1" customWidth="1"/>
    <col min="2" max="2" width="11.54296875" style="35" bestFit="1" customWidth="1"/>
    <col min="3" max="3" width="12" style="35" bestFit="1" customWidth="1"/>
    <col min="4" max="4" width="9.08984375" style="35"/>
    <col min="5" max="5" width="11" style="35" bestFit="1" customWidth="1"/>
    <col min="6" max="6" width="10.54296875" style="35" bestFit="1" customWidth="1"/>
    <col min="7" max="7" width="9.08984375" style="35"/>
    <col min="8" max="8" width="6.08984375" style="35" bestFit="1" customWidth="1"/>
    <col min="9" max="9" width="3.36328125" style="35" bestFit="1" customWidth="1"/>
    <col min="10" max="10" width="4.453125" style="35" bestFit="1" customWidth="1"/>
    <col min="11" max="11" width="9.453125" style="35" bestFit="1" customWidth="1"/>
    <col min="12" max="12" width="7.453125" style="35" bestFit="1" customWidth="1"/>
    <col min="13" max="13" width="7.36328125" style="35" bestFit="1" customWidth="1"/>
    <col min="14" max="14" width="7.54296875" style="35" bestFit="1" customWidth="1"/>
    <col min="15" max="15" width="7.90625" style="35" bestFit="1" customWidth="1"/>
    <col min="16" max="16" width="14" style="35" bestFit="1" customWidth="1"/>
    <col min="17" max="17" width="7.54296875" style="35" bestFit="1" customWidth="1"/>
    <col min="18" max="19" width="10.08984375" style="35" bestFit="1" customWidth="1"/>
    <col min="20" max="20" width="15.54296875" style="35" bestFit="1" customWidth="1"/>
    <col min="21" max="21" width="6.6328125" style="35" bestFit="1" customWidth="1"/>
    <col min="22" max="22" width="16.36328125" style="35" bestFit="1" customWidth="1"/>
    <col min="23" max="23" width="14.36328125" style="35" bestFit="1" customWidth="1"/>
    <col min="24" max="24" width="15" style="35" bestFit="1" customWidth="1"/>
    <col min="25" max="25" width="15.90625" style="35" bestFit="1" customWidth="1"/>
    <col min="26" max="26" width="10" style="35" bestFit="1" customWidth="1"/>
    <col min="27" max="27" width="9" style="35" bestFit="1" customWidth="1"/>
    <col min="28" max="28" width="8.453125" style="35" bestFit="1" customWidth="1"/>
    <col min="29" max="29" width="9" style="35" bestFit="1" customWidth="1"/>
    <col min="30" max="30" width="9.6328125" style="35" bestFit="1" customWidth="1"/>
    <col min="31" max="31" width="8.90625" style="35" bestFit="1" customWidth="1"/>
    <col min="32" max="32" width="16" style="35" bestFit="1" customWidth="1"/>
    <col min="33" max="33" width="11.54296875" style="35" bestFit="1" customWidth="1"/>
    <col min="34" max="34" width="10" style="35" bestFit="1" customWidth="1"/>
    <col min="35" max="35" width="9.08984375" style="35"/>
    <col min="36" max="36" width="8.08984375" style="35" bestFit="1" customWidth="1"/>
    <col min="37" max="37" width="7.6328125" style="35" bestFit="1" customWidth="1"/>
    <col min="38" max="38" width="8.54296875" style="35" bestFit="1" customWidth="1"/>
    <col min="39" max="16384" width="9.08984375" style="35"/>
  </cols>
  <sheetData>
    <row r="1" spans="1:38" x14ac:dyDescent="0.25">
      <c r="A1" s="34" t="s">
        <v>1432</v>
      </c>
      <c r="B1" s="34" t="s">
        <v>67</v>
      </c>
      <c r="C1" s="34" t="s">
        <v>1433</v>
      </c>
      <c r="D1" s="34" t="s">
        <v>69</v>
      </c>
      <c r="E1" s="34" t="s">
        <v>70</v>
      </c>
      <c r="F1" s="34" t="s">
        <v>1434</v>
      </c>
      <c r="G1" s="34" t="s">
        <v>1451</v>
      </c>
      <c r="H1" s="34" t="s">
        <v>1452</v>
      </c>
      <c r="I1" s="34" t="s">
        <v>64</v>
      </c>
      <c r="J1" s="34" t="s">
        <v>1435</v>
      </c>
      <c r="K1" s="34" t="s">
        <v>1436</v>
      </c>
      <c r="L1" s="34" t="s">
        <v>1492</v>
      </c>
      <c r="M1" s="34" t="s">
        <v>1437</v>
      </c>
      <c r="N1" s="34" t="s">
        <v>1438</v>
      </c>
      <c r="O1" s="34" t="s">
        <v>1439</v>
      </c>
      <c r="P1" s="34" t="s">
        <v>1440</v>
      </c>
      <c r="Q1" s="34" t="s">
        <v>1441</v>
      </c>
      <c r="R1" s="34" t="s">
        <v>1442</v>
      </c>
      <c r="S1" s="34" t="s">
        <v>1443</v>
      </c>
      <c r="T1" s="34" t="s">
        <v>79</v>
      </c>
      <c r="U1" s="34" t="s">
        <v>1444</v>
      </c>
      <c r="V1" s="34" t="s">
        <v>81</v>
      </c>
      <c r="W1" s="34" t="s">
        <v>82</v>
      </c>
      <c r="X1" s="34" t="s">
        <v>83</v>
      </c>
      <c r="Y1" s="34" t="s">
        <v>84</v>
      </c>
      <c r="Z1" s="34" t="s">
        <v>85</v>
      </c>
      <c r="AA1" s="34" t="s">
        <v>86</v>
      </c>
      <c r="AB1" s="34" t="s">
        <v>87</v>
      </c>
      <c r="AC1" s="34" t="s">
        <v>88</v>
      </c>
      <c r="AD1" s="34" t="s">
        <v>1445</v>
      </c>
      <c r="AE1" s="34" t="s">
        <v>1446</v>
      </c>
      <c r="AF1" s="34" t="s">
        <v>1447</v>
      </c>
      <c r="AG1" s="34" t="s">
        <v>1448</v>
      </c>
      <c r="AH1" s="34" t="s">
        <v>91</v>
      </c>
      <c r="AI1" s="34" t="s">
        <v>92</v>
      </c>
      <c r="AJ1" s="34" t="s">
        <v>93</v>
      </c>
      <c r="AK1" s="34" t="s">
        <v>1449</v>
      </c>
      <c r="AL1" s="34" t="s">
        <v>1450</v>
      </c>
    </row>
    <row r="2" spans="1:38" ht="14.5" x14ac:dyDescent="0.35">
      <c r="A2" s="150">
        <v>470996.62035808997</v>
      </c>
      <c r="B2" s="150">
        <v>0.35976254760293802</v>
      </c>
      <c r="C2" s="150">
        <v>450600.02942639298</v>
      </c>
      <c r="D2" s="150">
        <v>3.4619870361716301E-3</v>
      </c>
      <c r="E2" s="150">
        <v>0.72406437043899996</v>
      </c>
      <c r="F2" s="150">
        <v>55.207202459376397</v>
      </c>
      <c r="G2" s="150">
        <v>106.778402577021</v>
      </c>
      <c r="H2" s="150">
        <v>18.374274306413099</v>
      </c>
      <c r="I2" s="150">
        <v>-1.26787107927541</v>
      </c>
      <c r="J2" s="150">
        <v>11973.259999399301</v>
      </c>
      <c r="K2" s="150">
        <v>2322.3375309079602</v>
      </c>
      <c r="L2" s="150">
        <v>2880.5107049589401</v>
      </c>
      <c r="M2" s="150">
        <v>0.42347489067085797</v>
      </c>
      <c r="N2" s="150">
        <v>0.145408132585888</v>
      </c>
      <c r="O2" s="150">
        <v>2.0894186596902699E-2</v>
      </c>
      <c r="P2" s="150">
        <v>9653.1323476960297</v>
      </c>
      <c r="Q2" s="150">
        <v>148.50058532971201</v>
      </c>
      <c r="R2" s="150">
        <v>62924.8117011098</v>
      </c>
      <c r="S2" s="150">
        <v>14.220026280539701</v>
      </c>
      <c r="T2" s="150">
        <v>15.6385749305411</v>
      </c>
      <c r="U2" s="150">
        <v>17.6155264674417</v>
      </c>
      <c r="V2" s="150">
        <v>131.83469339961999</v>
      </c>
      <c r="W2" s="150">
        <v>0.11578542104150601</v>
      </c>
      <c r="X2" s="150">
        <v>0.16203991152149</v>
      </c>
      <c r="Y2" s="150">
        <v>0.28491780088440899</v>
      </c>
      <c r="Z2" s="150">
        <v>255.69260741225801</v>
      </c>
      <c r="AA2" s="150">
        <v>4.3670595435907797</v>
      </c>
      <c r="AB2" s="150">
        <v>0.91693041889989202</v>
      </c>
      <c r="AC2" s="150">
        <v>2.0979653601623101</v>
      </c>
      <c r="AD2" s="150">
        <v>1.1401591446558199</v>
      </c>
      <c r="AE2" s="150">
        <v>66.722428748451094</v>
      </c>
      <c r="AF2" s="150">
        <v>4.5984724036662102E-2</v>
      </c>
      <c r="AG2" s="150">
        <v>37.252077350817601</v>
      </c>
      <c r="AH2" s="150">
        <v>3.46921476922466</v>
      </c>
      <c r="AI2" s="150">
        <v>9166.3420226410999</v>
      </c>
      <c r="AJ2" s="150">
        <v>0.47034539560636501</v>
      </c>
      <c r="AK2" s="150">
        <v>27805951.0639234</v>
      </c>
      <c r="AL2" s="150">
        <v>2322.3375309079602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>
      <selection activeCell="A2" sqref="A2:I3"/>
    </sheetView>
  </sheetViews>
  <sheetFormatPr defaultRowHeight="14.5" x14ac:dyDescent="0.35"/>
  <cols>
    <col min="1" max="1" width="11.36328125" customWidth="1"/>
    <col min="2" max="2" width="10.36328125" customWidth="1"/>
    <col min="3" max="3" width="13.90625" bestFit="1" customWidth="1"/>
    <col min="4" max="4" width="12.90625" bestFit="1" customWidth="1"/>
    <col min="5" max="5" width="10.36328125" customWidth="1"/>
    <col min="6" max="6" width="12.08984375" customWidth="1"/>
    <col min="7" max="12" width="10.36328125" customWidth="1"/>
  </cols>
  <sheetData>
    <row r="1" spans="1:12" x14ac:dyDescent="0.35">
      <c r="A1" s="95" t="s">
        <v>1454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5" customHeight="1" x14ac:dyDescent="0.35">
      <c r="A2" s="163" t="s">
        <v>1455</v>
      </c>
      <c r="B2" s="163"/>
      <c r="C2" s="163"/>
      <c r="D2" s="163"/>
      <c r="E2" s="163"/>
      <c r="F2" s="163"/>
      <c r="G2" s="163"/>
      <c r="H2" s="163"/>
      <c r="I2" s="163"/>
      <c r="J2" s="97"/>
      <c r="K2" s="96"/>
      <c r="L2" s="96"/>
    </row>
    <row r="3" spans="1:12" x14ac:dyDescent="0.35">
      <c r="A3" s="163"/>
      <c r="B3" s="163"/>
      <c r="C3" s="163"/>
      <c r="D3" s="163"/>
      <c r="E3" s="163"/>
      <c r="F3" s="163"/>
      <c r="G3" s="163"/>
      <c r="H3" s="163"/>
      <c r="I3" s="163"/>
      <c r="J3" s="97"/>
      <c r="K3" s="96"/>
      <c r="L3" s="96"/>
    </row>
    <row r="4" spans="1:12" ht="15" customHeight="1" x14ac:dyDescent="0.35">
      <c r="A4" s="164" t="s">
        <v>1456</v>
      </c>
      <c r="B4" s="164"/>
      <c r="C4" s="164"/>
      <c r="D4" s="164"/>
      <c r="E4" s="164"/>
      <c r="F4" s="164"/>
      <c r="G4" s="164"/>
      <c r="H4" s="164"/>
      <c r="I4" s="164"/>
      <c r="J4" s="98"/>
      <c r="K4" s="99"/>
      <c r="L4" s="99"/>
    </row>
    <row r="5" spans="1:12" ht="26.25" customHeight="1" x14ac:dyDescent="0.35">
      <c r="A5" s="164"/>
      <c r="B5" s="164"/>
      <c r="C5" s="164"/>
      <c r="D5" s="164"/>
      <c r="E5" s="164"/>
      <c r="F5" s="164"/>
      <c r="G5" s="164"/>
      <c r="H5" s="164"/>
      <c r="I5" s="164"/>
      <c r="J5" s="98"/>
      <c r="K5" s="99"/>
      <c r="L5" s="99"/>
    </row>
    <row r="6" spans="1:12" x14ac:dyDescent="0.35">
      <c r="A6" s="100" t="s">
        <v>1457</v>
      </c>
      <c r="B6" s="100"/>
      <c r="C6" s="100"/>
      <c r="D6" s="100"/>
      <c r="E6" s="100"/>
      <c r="F6" s="100"/>
      <c r="G6" s="100"/>
      <c r="H6" s="100"/>
      <c r="I6" s="100"/>
      <c r="J6" s="100"/>
      <c r="K6" s="99"/>
      <c r="L6" s="99"/>
    </row>
    <row r="7" spans="1:12" ht="11.25" customHeight="1" x14ac:dyDescent="0.3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99"/>
      <c r="L7" s="99"/>
    </row>
    <row r="8" spans="1:12" ht="11.25" customHeight="1" x14ac:dyDescent="0.3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96"/>
      <c r="L8" s="96"/>
    </row>
    <row r="9" spans="1:12" ht="42" x14ac:dyDescent="0.35">
      <c r="A9" s="102" t="s">
        <v>1458</v>
      </c>
      <c r="B9" s="103" t="s">
        <v>1541</v>
      </c>
      <c r="C9" s="103" t="s">
        <v>1459</v>
      </c>
      <c r="D9" s="103" t="s">
        <v>1460</v>
      </c>
      <c r="E9" s="104" t="s">
        <v>1540</v>
      </c>
      <c r="F9" s="104" t="s">
        <v>1461</v>
      </c>
      <c r="G9" s="105"/>
      <c r="H9" s="99"/>
      <c r="I9" s="99"/>
      <c r="J9" s="99"/>
      <c r="K9" s="96"/>
      <c r="L9" s="96"/>
    </row>
    <row r="10" spans="1:12" ht="13.5" customHeight="1" x14ac:dyDescent="0.35">
      <c r="A10" s="142" t="str">
        <f>IF('FY2019 Report'!D5&lt;&gt;0,'FY2019 Report'!D4,"")</f>
        <v/>
      </c>
      <c r="B10" s="143" t="str">
        <f>IF('FY2019 Report'!D$5&lt;&gt;0,VLOOKUP('FY2019 Report'!D$4,EPP!A2:AL612,2,FALSE),"")</f>
        <v/>
      </c>
      <c r="C10" s="143" t="str">
        <f>IF('FY2019 Report'!D$5&lt;&gt;0,VLOOKUP('FY2019 Report'!D$4,components!B$3:AU$612,46,FALSE),"")</f>
        <v/>
      </c>
      <c r="D10" s="143" t="str">
        <f>IF('FY2019 Report'!D$5&lt;&gt;0,VLOOKUP('FY2019 Report'!D$4,components!B$3:AU$612,18,FALSE),"")</f>
        <v/>
      </c>
      <c r="E10" s="143" t="str">
        <f>IF('FY2019 Report'!D$5&lt;&gt;0,VLOOKUP('FY2019 Report'!D$4,EPP!A2:AO612,19,FALSE),"")</f>
        <v/>
      </c>
      <c r="F10" s="143" t="str">
        <f>IF('FY2019 Report'!D$5&lt;&gt;0,VLOOKUP('FY2019 Report'!D$4,components!B$3:AU$612,24,FALSE),"")</f>
        <v/>
      </c>
      <c r="G10" s="106"/>
      <c r="H10" s="106"/>
      <c r="I10" s="99"/>
      <c r="J10" s="99"/>
      <c r="K10" s="96"/>
      <c r="L10" s="96"/>
    </row>
    <row r="11" spans="1:12" ht="10.5" customHeight="1" x14ac:dyDescent="0.35">
      <c r="A11" s="107"/>
      <c r="B11" s="108"/>
      <c r="C11" s="109"/>
      <c r="D11" s="110"/>
      <c r="E11" s="108"/>
      <c r="F11" s="110"/>
      <c r="G11" s="99"/>
      <c r="H11" s="99"/>
      <c r="I11" s="99"/>
      <c r="J11" s="99"/>
      <c r="K11" s="96"/>
      <c r="L11" s="96"/>
    </row>
    <row r="12" spans="1:12" ht="10.5" customHeight="1" x14ac:dyDescent="0.3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6"/>
      <c r="L12" s="96"/>
    </row>
    <row r="13" spans="1:12" ht="13.5" customHeight="1" x14ac:dyDescent="0.35">
      <c r="A13" s="137" t="s">
        <v>1462</v>
      </c>
      <c r="B13" s="138"/>
      <c r="C13" s="139"/>
      <c r="D13" s="141"/>
      <c r="E13" s="165" t="s">
        <v>1463</v>
      </c>
      <c r="F13" s="165"/>
      <c r="G13" s="165"/>
      <c r="H13" s="96"/>
      <c r="L13" s="112"/>
    </row>
    <row r="14" spans="1:12" ht="13.5" customHeight="1" x14ac:dyDescent="0.35">
      <c r="A14" s="140">
        <v>1</v>
      </c>
      <c r="B14" s="169">
        <v>2</v>
      </c>
      <c r="C14" s="170"/>
      <c r="E14" s="111">
        <v>3</v>
      </c>
      <c r="F14" s="111">
        <v>4</v>
      </c>
      <c r="G14" s="111">
        <v>5</v>
      </c>
    </row>
    <row r="15" spans="1:12" ht="81.75" customHeight="1" x14ac:dyDescent="0.35">
      <c r="A15" s="113" t="s">
        <v>1464</v>
      </c>
      <c r="B15" s="171" t="s">
        <v>1514</v>
      </c>
      <c r="C15" s="172"/>
      <c r="E15" s="114" t="s">
        <v>1465</v>
      </c>
      <c r="F15" s="114" t="s">
        <v>1466</v>
      </c>
      <c r="G15" s="113" t="s">
        <v>1467</v>
      </c>
    </row>
    <row r="16" spans="1:12" ht="13.5" customHeight="1" x14ac:dyDescent="0.35">
      <c r="A16" s="143" t="str">
        <f>IF('FY2019 Report'!D$5&lt;&gt;0,VLOOKUP('FY2019 Report'!D$4,EPP!A2:AL612,3,FALSE),"")</f>
        <v/>
      </c>
      <c r="B16" s="173" t="str">
        <f>IF('FY2019 Report'!D$5&lt;&gt;0,VLOOKUP('FY2019 Report'!D$4,EPP!A2:AL612,11,FALSE),"")</f>
        <v/>
      </c>
      <c r="C16" s="174" t="str">
        <f>IF('FY2019 Report'!F$5&lt;&gt;0,VLOOKUP('FY2019 Report'!E$4,EPP!#REF!,2,FALSE),"")</f>
        <v/>
      </c>
      <c r="D16" s="144"/>
      <c r="E16" s="145" t="str">
        <f>IF('FY2019 Report'!D$5&lt;&gt;0,VLOOKUP('FY2019 Report'!D$4,EPP!A2:AL612,4,FALSE),"")</f>
        <v/>
      </c>
      <c r="F16" s="146" t="str">
        <f>IF('FY2019 Report'!D$5&lt;&gt;0,VLOOKUP('FY2019 Report'!D$4,EPP!A2:AL612,5,FALSE),"")</f>
        <v/>
      </c>
      <c r="G16" s="146" t="str">
        <f>IF('FY2019 Report'!D$5&lt;&gt;0,VLOOKUP('FY2019 Report'!D$4,EPP!A2:AL612,12,FALSE),"")</f>
        <v/>
      </c>
    </row>
    <row r="17" spans="1:12" ht="11.25" customHeight="1" x14ac:dyDescent="0.35">
      <c r="A17" s="108"/>
      <c r="B17" s="108"/>
      <c r="C17" s="108"/>
      <c r="D17" s="115"/>
      <c r="E17" s="108"/>
      <c r="F17" s="108"/>
      <c r="G17" s="108"/>
      <c r="H17" s="96"/>
      <c r="I17" s="108"/>
      <c r="J17" s="115"/>
      <c r="K17" s="108"/>
      <c r="L17" s="108"/>
    </row>
    <row r="18" spans="1:12" ht="11.25" customHeight="1" x14ac:dyDescent="0.3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 ht="13.5" customHeight="1" x14ac:dyDescent="0.35">
      <c r="A19" s="166" t="s">
        <v>1468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8"/>
    </row>
    <row r="20" spans="1:12" ht="13.5" customHeight="1" x14ac:dyDescent="0.35">
      <c r="A20" s="116">
        <v>6</v>
      </c>
      <c r="B20" s="117">
        <v>7</v>
      </c>
      <c r="C20" s="117">
        <v>8</v>
      </c>
      <c r="D20" s="117">
        <v>9</v>
      </c>
      <c r="E20" s="117">
        <v>10</v>
      </c>
      <c r="F20" s="117">
        <v>11</v>
      </c>
      <c r="G20" s="117">
        <v>12</v>
      </c>
      <c r="H20" s="117">
        <v>13</v>
      </c>
      <c r="I20" s="117">
        <v>14</v>
      </c>
      <c r="J20" s="117">
        <v>15</v>
      </c>
      <c r="K20" s="117">
        <v>16</v>
      </c>
      <c r="L20" s="118">
        <v>17</v>
      </c>
    </row>
    <row r="21" spans="1:12" ht="69" customHeight="1" x14ac:dyDescent="0.35">
      <c r="A21" s="114" t="s">
        <v>1469</v>
      </c>
      <c r="B21" s="113" t="s">
        <v>1470</v>
      </c>
      <c r="C21" s="114" t="s">
        <v>1471</v>
      </c>
      <c r="D21" s="113" t="s">
        <v>1472</v>
      </c>
      <c r="E21" s="114" t="s">
        <v>1473</v>
      </c>
      <c r="F21" s="113" t="s">
        <v>1474</v>
      </c>
      <c r="G21" s="114" t="s">
        <v>1475</v>
      </c>
      <c r="H21" s="113" t="s">
        <v>1476</v>
      </c>
      <c r="I21" s="114" t="s">
        <v>1477</v>
      </c>
      <c r="J21" s="113" t="s">
        <v>1478</v>
      </c>
      <c r="K21" s="114" t="s">
        <v>1479</v>
      </c>
      <c r="L21" s="113" t="s">
        <v>1480</v>
      </c>
    </row>
    <row r="22" spans="1:12" ht="12.75" customHeight="1" x14ac:dyDescent="0.35">
      <c r="A22" s="143" t="str">
        <f>IF('FY2019 Report'!D$5&lt;&gt;0,VLOOKUP('FY2019 Report'!D$4,EPP!A2:AL612,5,FALSE),"")</f>
        <v/>
      </c>
      <c r="B22" s="143" t="str">
        <f>IF('FY2019 Report'!D$5&lt;&gt;0,VLOOKUP('FY2019 Report'!D$4,EPP!A2:AL612,13,FALSE),"")</f>
        <v/>
      </c>
      <c r="C22" s="143" t="str">
        <f>IF('FY2019 Report'!D$5&lt;&gt;0,VLOOKUP('FY2019 Report'!D$4,EPP!A2:AL612,6,FALSE),"")</f>
        <v/>
      </c>
      <c r="D22" s="143" t="str">
        <f>IF('FY2019 Report'!D$5&lt;&gt;0,VLOOKUP('FY2019 Report'!D$4,EPP!A2:AL612,14,FALSE),"")</f>
        <v/>
      </c>
      <c r="E22" s="143" t="str">
        <f>IF('FY2019 Report'!D$5&lt;&gt;0,VLOOKUP('FY2019 Report'!D$4,EPP!A2:AL612,7,FALSE),"")</f>
        <v/>
      </c>
      <c r="F22" s="143" t="str">
        <f>IF('FY2019 Report'!D$5&lt;&gt;0,VLOOKUP('FY2019 Report'!D$4,EPP!A2:AL612,15,FALSE),"")</f>
        <v/>
      </c>
      <c r="G22" s="143" t="str">
        <f>IF('FY2019 Report'!D$5&lt;&gt;0,VLOOKUP('FY2019 Report'!D$4,EPP!A2:AL612,8,FALSE),"")</f>
        <v/>
      </c>
      <c r="H22" s="143" t="str">
        <f>IF('FY2019 Report'!D$5&lt;&gt;0,VLOOKUP('FY2019 Report'!D$4,EPP!A2:AL612,16,FALSE),"")</f>
        <v/>
      </c>
      <c r="I22" s="143" t="str">
        <f>IF('FY2019 Report'!D$5&lt;&gt;0,VLOOKUP('FY2019 Report'!D$4,EPP!A2:AL612,9,FALSE),"")</f>
        <v/>
      </c>
      <c r="J22" s="143" t="str">
        <f>IF('FY2019 Report'!D$5&lt;&gt;0,VLOOKUP('FY2019 Report'!D$4,EPP!A2:AL612,17,FALSE),"")</f>
        <v/>
      </c>
      <c r="K22" s="143" t="str">
        <f>IF('FY2019 Report'!D$5&lt;&gt;0,VLOOKUP('FY2019 Report'!D$4,EPP!A2:AL612,10,FALSE),"")</f>
        <v/>
      </c>
      <c r="L22" s="143" t="str">
        <f>IF('FY2019 Report'!D$5&lt;&gt;0,VLOOKUP('FY2019 Report'!D$4,EPP!A2:AL612,18,FALSE),"")</f>
        <v/>
      </c>
    </row>
  </sheetData>
  <sheetProtection password="C893" sheet="1"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4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 activeCell="AK6" sqref="AK6"/>
    </sheetView>
  </sheetViews>
  <sheetFormatPr defaultColWidth="9.08984375" defaultRowHeight="12.5" x14ac:dyDescent="0.25"/>
  <cols>
    <col min="1" max="1" width="7" style="44" bestFit="1" customWidth="1"/>
    <col min="2" max="2" width="16.6328125" style="44" bestFit="1" customWidth="1"/>
    <col min="3" max="18" width="12" style="44" bestFit="1" customWidth="1"/>
    <col min="19" max="19" width="14.453125" style="44" bestFit="1" customWidth="1"/>
    <col min="20" max="16384" width="9.08984375" style="44"/>
  </cols>
  <sheetData>
    <row r="1" spans="1:19" ht="14.5" x14ac:dyDescent="0.35">
      <c r="A1" s="120" t="s">
        <v>1495</v>
      </c>
      <c r="B1" s="120" t="s">
        <v>1496</v>
      </c>
      <c r="C1" s="120" t="s">
        <v>1497</v>
      </c>
      <c r="D1" s="120" t="s">
        <v>1498</v>
      </c>
      <c r="E1" s="120" t="s">
        <v>1499</v>
      </c>
      <c r="F1" s="120" t="s">
        <v>1500</v>
      </c>
      <c r="G1" s="120" t="s">
        <v>1501</v>
      </c>
      <c r="H1" s="120" t="s">
        <v>1502</v>
      </c>
      <c r="I1" s="120" t="s">
        <v>1503</v>
      </c>
      <c r="J1" s="120" t="s">
        <v>1504</v>
      </c>
      <c r="K1" s="120" t="s">
        <v>1505</v>
      </c>
      <c r="L1" s="120" t="s">
        <v>1506</v>
      </c>
      <c r="M1" s="120" t="s">
        <v>1507</v>
      </c>
      <c r="N1" s="120" t="s">
        <v>1508</v>
      </c>
      <c r="O1" s="120" t="s">
        <v>1509</v>
      </c>
      <c r="P1" s="120" t="s">
        <v>1510</v>
      </c>
      <c r="Q1" s="120" t="s">
        <v>1511</v>
      </c>
      <c r="R1" s="120" t="s">
        <v>1512</v>
      </c>
      <c r="S1" s="120" t="s">
        <v>1513</v>
      </c>
    </row>
    <row r="2" spans="1:19" ht="14.5" x14ac:dyDescent="0.35">
      <c r="A2" t="s">
        <v>95</v>
      </c>
      <c r="B2" s="150">
        <v>833.150306</v>
      </c>
      <c r="C2" s="150">
        <v>802.53662799999995</v>
      </c>
      <c r="D2" s="150">
        <v>0</v>
      </c>
      <c r="E2" s="150">
        <v>19.618153</v>
      </c>
      <c r="F2" s="150">
        <v>128.26346599999999</v>
      </c>
      <c r="G2" s="150">
        <v>4.7361950000000004</v>
      </c>
      <c r="H2" s="150">
        <v>4</v>
      </c>
      <c r="I2" s="150">
        <v>11.151178</v>
      </c>
      <c r="J2" s="150">
        <v>6</v>
      </c>
      <c r="K2" s="150">
        <v>161.67639356939799</v>
      </c>
      <c r="L2" s="150">
        <v>0</v>
      </c>
      <c r="M2" s="150">
        <v>5.7010352618000004</v>
      </c>
      <c r="N2" s="150">
        <v>94.581479828399793</v>
      </c>
      <c r="O2" s="150">
        <v>8.3906430620000005</v>
      </c>
      <c r="P2" s="150">
        <v>9.4572000000000003</v>
      </c>
      <c r="Q2" s="150">
        <v>35.708302191599998</v>
      </c>
      <c r="R2" s="150">
        <v>28.323</v>
      </c>
      <c r="S2" s="150">
        <v>1176.9883599131999</v>
      </c>
    </row>
    <row r="3" spans="1:19" ht="14.5" x14ac:dyDescent="0.35">
      <c r="A3" t="s">
        <v>97</v>
      </c>
      <c r="B3" s="150">
        <v>21180.549867999998</v>
      </c>
      <c r="C3" s="150">
        <v>20261.101842</v>
      </c>
      <c r="D3" s="150">
        <v>1466.535713</v>
      </c>
      <c r="E3" s="150">
        <v>293.662645</v>
      </c>
      <c r="F3" s="150">
        <v>2972.6679180000001</v>
      </c>
      <c r="G3" s="150">
        <v>336.26216099999999</v>
      </c>
      <c r="H3" s="150">
        <v>21.613848000000001</v>
      </c>
      <c r="I3" s="150">
        <v>234.192769</v>
      </c>
      <c r="J3" s="150">
        <v>327.37924800000002</v>
      </c>
      <c r="K3" s="150">
        <v>4105.0220583331102</v>
      </c>
      <c r="L3" s="150">
        <v>426.17527819779599</v>
      </c>
      <c r="M3" s="150">
        <v>85.3383646369997</v>
      </c>
      <c r="N3" s="150">
        <v>2192.04532273316</v>
      </c>
      <c r="O3" s="150">
        <v>595.72204442760005</v>
      </c>
      <c r="P3" s="150">
        <v>51.101620826400001</v>
      </c>
      <c r="Q3" s="150">
        <v>749.93208489179699</v>
      </c>
      <c r="R3" s="150">
        <v>1545.3937401839901</v>
      </c>
      <c r="S3" s="150">
        <v>30931.280382230801</v>
      </c>
    </row>
    <row r="4" spans="1:19" ht="14.5" x14ac:dyDescent="0.35">
      <c r="A4" t="s">
        <v>99</v>
      </c>
      <c r="B4" s="150">
        <v>2994.6079850000001</v>
      </c>
      <c r="C4" s="150">
        <v>2876.9665879999998</v>
      </c>
      <c r="D4" s="150">
        <v>7.8826330000000002</v>
      </c>
      <c r="E4" s="150">
        <v>37.606658000000003</v>
      </c>
      <c r="F4" s="150">
        <v>368.43092100000001</v>
      </c>
      <c r="G4" s="150">
        <v>45.731368000000003</v>
      </c>
      <c r="H4" s="150">
        <v>2</v>
      </c>
      <c r="I4" s="150">
        <v>16.066607000000001</v>
      </c>
      <c r="J4" s="150">
        <v>53.843421999999997</v>
      </c>
      <c r="K4" s="150">
        <v>582.89087123343597</v>
      </c>
      <c r="L4" s="150">
        <v>2.2906931498000001</v>
      </c>
      <c r="M4" s="150">
        <v>10.928494814800001</v>
      </c>
      <c r="N4" s="150">
        <v>271.68096114539998</v>
      </c>
      <c r="O4" s="150">
        <v>81.017691548800002</v>
      </c>
      <c r="P4" s="150">
        <v>4.7286000000000001</v>
      </c>
      <c r="Q4" s="150">
        <v>51.4484889354</v>
      </c>
      <c r="R4" s="150">
        <v>254.16787355100001</v>
      </c>
      <c r="S4" s="150">
        <v>4253.7616593786397</v>
      </c>
    </row>
    <row r="5" spans="1:19" ht="14.5" x14ac:dyDescent="0.35">
      <c r="A5" t="s">
        <v>101</v>
      </c>
      <c r="B5" s="150">
        <v>3176.103944</v>
      </c>
      <c r="C5" s="150">
        <v>987.936157000001</v>
      </c>
      <c r="D5" s="150">
        <v>16.918679999999998</v>
      </c>
      <c r="E5" s="150">
        <v>98.996358999999998</v>
      </c>
      <c r="F5" s="150">
        <v>211.610938</v>
      </c>
      <c r="G5" s="150">
        <v>10.091203999999999</v>
      </c>
      <c r="H5" s="150">
        <v>5</v>
      </c>
      <c r="I5" s="150">
        <v>21.044371999999999</v>
      </c>
      <c r="J5" s="150">
        <v>29.435065000000002</v>
      </c>
      <c r="K5" s="150">
        <v>63.938163797462501</v>
      </c>
      <c r="L5" s="150">
        <v>4.9165684079999998</v>
      </c>
      <c r="M5" s="150">
        <v>28.768341925400001</v>
      </c>
      <c r="N5" s="150">
        <v>156.04190568120001</v>
      </c>
      <c r="O5" s="150">
        <v>17.877577006399999</v>
      </c>
      <c r="P5" s="150">
        <v>11.8215</v>
      </c>
      <c r="Q5" s="150">
        <v>67.388288018400004</v>
      </c>
      <c r="R5" s="150">
        <v>138.94822433249999</v>
      </c>
      <c r="S5" s="150">
        <v>3665.8045131693598</v>
      </c>
    </row>
    <row r="6" spans="1:19" ht="14.5" x14ac:dyDescent="0.35">
      <c r="A6" t="s">
        <v>103</v>
      </c>
      <c r="B6" s="150">
        <v>3408.3433610000002</v>
      </c>
      <c r="C6" s="150">
        <v>3236.9552119999898</v>
      </c>
      <c r="D6" s="150">
        <v>166.54073299999999</v>
      </c>
      <c r="E6" s="150">
        <v>58.357208</v>
      </c>
      <c r="F6" s="150">
        <v>501.86496299999999</v>
      </c>
      <c r="G6" s="150">
        <v>68.100703999999993</v>
      </c>
      <c r="H6" s="150">
        <v>4</v>
      </c>
      <c r="I6" s="150">
        <v>28.909255000000002</v>
      </c>
      <c r="J6" s="150">
        <v>70.229607000000001</v>
      </c>
      <c r="K6" s="150">
        <v>655.79815869890297</v>
      </c>
      <c r="L6" s="150">
        <v>48.396737009799899</v>
      </c>
      <c r="M6" s="150">
        <v>16.958604644800001</v>
      </c>
      <c r="N6" s="150">
        <v>370.07522371619802</v>
      </c>
      <c r="O6" s="150">
        <v>120.6472072064</v>
      </c>
      <c r="P6" s="150">
        <v>9.4572000000000003</v>
      </c>
      <c r="Q6" s="150">
        <v>92.573216360999993</v>
      </c>
      <c r="R6" s="150">
        <v>331.51885984350002</v>
      </c>
      <c r="S6" s="150">
        <v>5053.7685684806002</v>
      </c>
    </row>
    <row r="7" spans="1:19" ht="14.5" x14ac:dyDescent="0.35">
      <c r="A7" t="s">
        <v>105</v>
      </c>
      <c r="B7" s="150">
        <v>2565.5351000000001</v>
      </c>
      <c r="C7" s="150">
        <v>882.90344900000002</v>
      </c>
      <c r="D7" s="150">
        <v>69.599571999999995</v>
      </c>
      <c r="E7" s="150">
        <v>35.707413000000003</v>
      </c>
      <c r="F7" s="150">
        <v>343.1875</v>
      </c>
      <c r="G7" s="150">
        <v>18.616028</v>
      </c>
      <c r="H7" s="150">
        <v>1</v>
      </c>
      <c r="I7" s="150">
        <v>14</v>
      </c>
      <c r="J7" s="150">
        <v>56.015765999999999</v>
      </c>
      <c r="K7" s="150">
        <v>64.709425990297305</v>
      </c>
      <c r="L7" s="150">
        <v>20.225635623199999</v>
      </c>
      <c r="M7" s="150">
        <v>10.3765742178</v>
      </c>
      <c r="N7" s="150">
        <v>253.06646250000099</v>
      </c>
      <c r="O7" s="150">
        <v>32.980155204799999</v>
      </c>
      <c r="P7" s="150">
        <v>2.3643000000000001</v>
      </c>
      <c r="Q7" s="150">
        <v>44.830800000000004</v>
      </c>
      <c r="R7" s="150">
        <v>264.42242340299998</v>
      </c>
      <c r="S7" s="150">
        <v>3258.5108769390999</v>
      </c>
    </row>
    <row r="8" spans="1:19" ht="14.5" x14ac:dyDescent="0.35">
      <c r="A8" t="s">
        <v>107</v>
      </c>
      <c r="B8" s="150">
        <v>3785.60369699999</v>
      </c>
      <c r="C8" s="150">
        <v>2584.3287409999998</v>
      </c>
      <c r="D8" s="150">
        <v>18.853078</v>
      </c>
      <c r="E8" s="150">
        <v>82.097048000000001</v>
      </c>
      <c r="F8" s="150">
        <v>500.68528800000098</v>
      </c>
      <c r="G8" s="150">
        <v>48.755420999999998</v>
      </c>
      <c r="H8" s="150">
        <v>5.2715459999999998</v>
      </c>
      <c r="I8" s="150">
        <v>22.319814999999998</v>
      </c>
      <c r="J8" s="150">
        <v>71.945554000000001</v>
      </c>
      <c r="K8" s="150">
        <v>373.20178671401197</v>
      </c>
      <c r="L8" s="150">
        <v>5.4787044668</v>
      </c>
      <c r="M8" s="150">
        <v>23.857402148799999</v>
      </c>
      <c r="N8" s="150">
        <v>369.20533137119997</v>
      </c>
      <c r="O8" s="150">
        <v>86.375103843600101</v>
      </c>
      <c r="P8" s="150">
        <v>12.4635162078</v>
      </c>
      <c r="Q8" s="150">
        <v>71.472511592999993</v>
      </c>
      <c r="R8" s="150">
        <v>339.61898765699999</v>
      </c>
      <c r="S8" s="150">
        <v>5067.2770410022003</v>
      </c>
    </row>
    <row r="9" spans="1:19" ht="14.5" x14ac:dyDescent="0.35">
      <c r="A9" t="s">
        <v>108</v>
      </c>
      <c r="B9" s="150">
        <v>2470.9627099999998</v>
      </c>
      <c r="C9" s="150">
        <v>162.56862799999999</v>
      </c>
      <c r="D9" s="150">
        <v>1.8135600000000001</v>
      </c>
      <c r="E9" s="150">
        <v>56.151342999999997</v>
      </c>
      <c r="F9" s="150">
        <v>149.847914</v>
      </c>
      <c r="G9" s="150">
        <v>9.0911760000000008</v>
      </c>
      <c r="H9" s="150">
        <v>2</v>
      </c>
      <c r="I9" s="150">
        <v>10.526566000000001</v>
      </c>
      <c r="J9" s="150">
        <v>25.451281000000002</v>
      </c>
      <c r="K9" s="150">
        <v>2.2069934015628601</v>
      </c>
      <c r="L9" s="150">
        <v>0.52702053599999998</v>
      </c>
      <c r="M9" s="150">
        <v>16.317580275800001</v>
      </c>
      <c r="N9" s="150">
        <v>110.4978517836</v>
      </c>
      <c r="O9" s="150">
        <v>16.105927401599999</v>
      </c>
      <c r="P9" s="150">
        <v>4.7286000000000001</v>
      </c>
      <c r="Q9" s="150">
        <v>33.708169645200002</v>
      </c>
      <c r="R9" s="150">
        <v>120.1427719605</v>
      </c>
      <c r="S9" s="150">
        <v>2775.1976250042599</v>
      </c>
    </row>
    <row r="10" spans="1:19" ht="14.5" x14ac:dyDescent="0.35">
      <c r="A10" t="s">
        <v>110</v>
      </c>
      <c r="B10" s="150">
        <v>1546.834106</v>
      </c>
      <c r="C10" s="150">
        <v>154.92061799999999</v>
      </c>
      <c r="D10" s="150">
        <v>76.848277999999993</v>
      </c>
      <c r="E10" s="150">
        <v>15.916667</v>
      </c>
      <c r="F10" s="150">
        <v>129.86417700000001</v>
      </c>
      <c r="G10" s="150">
        <v>17.647366999999999</v>
      </c>
      <c r="H10" s="150">
        <v>0</v>
      </c>
      <c r="I10" s="150">
        <v>12.304358000000001</v>
      </c>
      <c r="J10" s="150">
        <v>32.999085000000001</v>
      </c>
      <c r="K10" s="150">
        <v>3.3566615680088701</v>
      </c>
      <c r="L10" s="150">
        <v>22.332109586800001</v>
      </c>
      <c r="M10" s="150">
        <v>4.6253834302000003</v>
      </c>
      <c r="N10" s="150">
        <v>95.761844119799804</v>
      </c>
      <c r="O10" s="150">
        <v>31.264075377200001</v>
      </c>
      <c r="P10" s="150">
        <v>0</v>
      </c>
      <c r="Q10" s="150">
        <v>39.401015187600002</v>
      </c>
      <c r="R10" s="150">
        <v>155.77218074250001</v>
      </c>
      <c r="S10" s="150">
        <v>1899.3473760121101</v>
      </c>
    </row>
    <row r="11" spans="1:19" ht="14.5" x14ac:dyDescent="0.35">
      <c r="A11" t="s">
        <v>111</v>
      </c>
      <c r="B11" s="150">
        <v>3204.417391</v>
      </c>
      <c r="C11" s="150">
        <v>1826.1687589999999</v>
      </c>
      <c r="D11" s="150">
        <v>47.328023999999999</v>
      </c>
      <c r="E11" s="150">
        <v>51.421081999999998</v>
      </c>
      <c r="F11" s="150">
        <v>405.980164</v>
      </c>
      <c r="G11" s="150">
        <v>59.654096000000003</v>
      </c>
      <c r="H11" s="150">
        <v>3</v>
      </c>
      <c r="I11" s="150">
        <v>23.498671000000002</v>
      </c>
      <c r="J11" s="150">
        <v>63.348367000000003</v>
      </c>
      <c r="K11" s="150">
        <v>220.70800058109799</v>
      </c>
      <c r="L11" s="150">
        <v>13.7535237744</v>
      </c>
      <c r="M11" s="150">
        <v>14.9429664292</v>
      </c>
      <c r="N11" s="150">
        <v>299.36977293360002</v>
      </c>
      <c r="O11" s="150">
        <v>105.68319647360001</v>
      </c>
      <c r="P11" s="150">
        <v>7.0929000000000002</v>
      </c>
      <c r="Q11" s="150">
        <v>75.2474442762</v>
      </c>
      <c r="R11" s="150">
        <v>299.03596642349999</v>
      </c>
      <c r="S11" s="150">
        <v>4240.2511618915996</v>
      </c>
    </row>
    <row r="12" spans="1:19" ht="14.5" x14ac:dyDescent="0.35">
      <c r="A12" t="s">
        <v>112</v>
      </c>
      <c r="B12" s="150">
        <v>1180.9728950000001</v>
      </c>
      <c r="C12" s="150">
        <v>640.16647699999999</v>
      </c>
      <c r="D12" s="150">
        <v>0</v>
      </c>
      <c r="E12" s="150">
        <v>30.331036000000001</v>
      </c>
      <c r="F12" s="150">
        <v>165.28843599999999</v>
      </c>
      <c r="G12" s="150">
        <v>9.5388889999999993</v>
      </c>
      <c r="H12" s="150">
        <v>3.7782439999999999</v>
      </c>
      <c r="I12" s="150">
        <v>11.154947</v>
      </c>
      <c r="J12" s="150">
        <v>26.634073000000001</v>
      </c>
      <c r="K12" s="150">
        <v>73.591011662730395</v>
      </c>
      <c r="L12" s="150">
        <v>0</v>
      </c>
      <c r="M12" s="150">
        <v>8.8141990616000001</v>
      </c>
      <c r="N12" s="150">
        <v>121.8836927064</v>
      </c>
      <c r="O12" s="150">
        <v>16.899095752400001</v>
      </c>
      <c r="P12" s="150">
        <v>8.9329022891999994</v>
      </c>
      <c r="Q12" s="150">
        <v>35.720371283399999</v>
      </c>
      <c r="R12" s="150">
        <v>125.7261415965</v>
      </c>
      <c r="S12" s="150">
        <v>1572.54030935223</v>
      </c>
    </row>
    <row r="13" spans="1:19" ht="14.5" x14ac:dyDescent="0.35">
      <c r="A13" t="s">
        <v>114</v>
      </c>
      <c r="B13" s="150">
        <v>2315.218081</v>
      </c>
      <c r="C13" s="150">
        <v>1052.597597</v>
      </c>
      <c r="D13" s="150">
        <v>28.346461000000001</v>
      </c>
      <c r="E13" s="150">
        <v>53.927563999999997</v>
      </c>
      <c r="F13" s="150">
        <v>270.80920099999997</v>
      </c>
      <c r="G13" s="150">
        <v>13.218845</v>
      </c>
      <c r="H13" s="150">
        <v>0</v>
      </c>
      <c r="I13" s="150">
        <v>15.381569000000001</v>
      </c>
      <c r="J13" s="150">
        <v>38.513885000000002</v>
      </c>
      <c r="K13" s="150">
        <v>100.493147122968</v>
      </c>
      <c r="L13" s="150">
        <v>8.2374815665999996</v>
      </c>
      <c r="M13" s="150">
        <v>15.6713500984</v>
      </c>
      <c r="N13" s="150">
        <v>199.69470481740001</v>
      </c>
      <c r="O13" s="150">
        <v>23.418505801999999</v>
      </c>
      <c r="P13" s="150">
        <v>0</v>
      </c>
      <c r="Q13" s="150">
        <v>49.254860251799997</v>
      </c>
      <c r="R13" s="150">
        <v>181.80479414249999</v>
      </c>
      <c r="S13" s="150">
        <v>2893.7929248016699</v>
      </c>
    </row>
    <row r="14" spans="1:19" ht="14.5" x14ac:dyDescent="0.35">
      <c r="A14" t="s">
        <v>116</v>
      </c>
      <c r="B14" s="150">
        <v>1907.6104809999999</v>
      </c>
      <c r="C14" s="150">
        <v>742.60688200000004</v>
      </c>
      <c r="D14" s="150">
        <v>1.6631229999999999</v>
      </c>
      <c r="E14" s="150">
        <v>52.463425999999998</v>
      </c>
      <c r="F14" s="150">
        <v>146.465104</v>
      </c>
      <c r="G14" s="150">
        <v>13.766173999999999</v>
      </c>
      <c r="H14" s="150">
        <v>2.5</v>
      </c>
      <c r="I14" s="150">
        <v>9.2763399999999994</v>
      </c>
      <c r="J14" s="150">
        <v>30.536881000000001</v>
      </c>
      <c r="K14" s="150">
        <v>60.685296309357398</v>
      </c>
      <c r="L14" s="150">
        <v>0.48330354380000001</v>
      </c>
      <c r="M14" s="150">
        <v>15.245871595600001</v>
      </c>
      <c r="N14" s="150">
        <v>108.0033676896</v>
      </c>
      <c r="O14" s="150">
        <v>24.388153858399999</v>
      </c>
      <c r="P14" s="150">
        <v>5.9107500000000002</v>
      </c>
      <c r="Q14" s="150">
        <v>29.704695948000001</v>
      </c>
      <c r="R14" s="150">
        <v>144.14934676050001</v>
      </c>
      <c r="S14" s="150">
        <v>2296.18126670526</v>
      </c>
    </row>
    <row r="15" spans="1:19" ht="14.5" x14ac:dyDescent="0.35">
      <c r="A15" t="s">
        <v>118</v>
      </c>
      <c r="B15" s="150">
        <v>963.93022199999996</v>
      </c>
      <c r="C15" s="150">
        <v>498.94832100000002</v>
      </c>
      <c r="D15" s="150">
        <v>0</v>
      </c>
      <c r="E15" s="150">
        <v>38.143990000000002</v>
      </c>
      <c r="F15" s="150">
        <v>106.21556200000001</v>
      </c>
      <c r="G15" s="150">
        <v>2.2026129999999999</v>
      </c>
      <c r="H15" s="150">
        <v>2</v>
      </c>
      <c r="I15" s="150">
        <v>2</v>
      </c>
      <c r="J15" s="150">
        <v>14.031145</v>
      </c>
      <c r="K15" s="150">
        <v>53.762449547611702</v>
      </c>
      <c r="L15" s="150">
        <v>0</v>
      </c>
      <c r="M15" s="150">
        <v>11.084643494</v>
      </c>
      <c r="N15" s="150">
        <v>78.323355418799906</v>
      </c>
      <c r="O15" s="150">
        <v>3.9021491907999999</v>
      </c>
      <c r="P15" s="150">
        <v>4.7286000000000001</v>
      </c>
      <c r="Q15" s="150">
        <v>6.4043999999999999</v>
      </c>
      <c r="R15" s="150">
        <v>66.234019972499993</v>
      </c>
      <c r="S15" s="150">
        <v>1188.36983962371</v>
      </c>
    </row>
    <row r="16" spans="1:19" ht="14.5" x14ac:dyDescent="0.35">
      <c r="A16" t="s">
        <v>120</v>
      </c>
      <c r="B16" s="150">
        <v>5817.1233379999403</v>
      </c>
      <c r="C16" s="150">
        <v>1731.3546779999899</v>
      </c>
      <c r="D16" s="150">
        <v>101.421509</v>
      </c>
      <c r="E16" s="150">
        <v>120.47698</v>
      </c>
      <c r="F16" s="150">
        <v>597.56854299999998</v>
      </c>
      <c r="G16" s="150">
        <v>102.01978099999999</v>
      </c>
      <c r="H16" s="150">
        <v>4.6831160000000001</v>
      </c>
      <c r="I16" s="150">
        <v>27.778099000000001</v>
      </c>
      <c r="J16" s="150">
        <v>126.430155</v>
      </c>
      <c r="K16" s="150">
        <v>109.92210089331</v>
      </c>
      <c r="L16" s="150">
        <v>29.473090515399999</v>
      </c>
      <c r="M16" s="150">
        <v>35.010610388000003</v>
      </c>
      <c r="N16" s="150">
        <v>440.64704360819701</v>
      </c>
      <c r="O16" s="150">
        <v>180.73824401959999</v>
      </c>
      <c r="P16" s="150">
        <v>11.072291158800001</v>
      </c>
      <c r="Q16" s="150">
        <v>88.951028617800006</v>
      </c>
      <c r="R16" s="150">
        <v>596.81354667749997</v>
      </c>
      <c r="S16" s="150">
        <v>7309.7512938785503</v>
      </c>
    </row>
    <row r="17" spans="1:19" ht="14.5" x14ac:dyDescent="0.35">
      <c r="A17" t="s">
        <v>121</v>
      </c>
      <c r="B17" s="150">
        <v>2490.4432700000002</v>
      </c>
      <c r="C17" s="150">
        <v>218.54379299999999</v>
      </c>
      <c r="D17" s="150">
        <v>14.288736999999999</v>
      </c>
      <c r="E17" s="150">
        <v>33.412790999999999</v>
      </c>
      <c r="F17" s="150">
        <v>231.22609199999999</v>
      </c>
      <c r="G17" s="150">
        <v>25.703486999999999</v>
      </c>
      <c r="H17" s="150">
        <v>2</v>
      </c>
      <c r="I17" s="150">
        <v>6</v>
      </c>
      <c r="J17" s="150">
        <v>48.110464999999998</v>
      </c>
      <c r="K17" s="150">
        <v>4.1438685234938903</v>
      </c>
      <c r="L17" s="150">
        <v>4.1523069721999999</v>
      </c>
      <c r="M17" s="150">
        <v>9.7097570645999998</v>
      </c>
      <c r="N17" s="150">
        <v>170.50612024079999</v>
      </c>
      <c r="O17" s="150">
        <v>45.536297569200002</v>
      </c>
      <c r="P17" s="150">
        <v>4.7286000000000001</v>
      </c>
      <c r="Q17" s="150">
        <v>19.213200000000001</v>
      </c>
      <c r="R17" s="150">
        <v>227.10545003249999</v>
      </c>
      <c r="S17" s="150">
        <v>2975.5388704027901</v>
      </c>
    </row>
    <row r="18" spans="1:19" ht="14.5" x14ac:dyDescent="0.35">
      <c r="A18" t="s">
        <v>123</v>
      </c>
      <c r="B18" s="150">
        <v>2910.1434060000101</v>
      </c>
      <c r="C18" s="150">
        <v>1179.8659640000001</v>
      </c>
      <c r="D18" s="150">
        <v>33.546162000000002</v>
      </c>
      <c r="E18" s="150">
        <v>43.615825999999998</v>
      </c>
      <c r="F18" s="150">
        <v>307.47633000000002</v>
      </c>
      <c r="G18" s="150">
        <v>32.509430999999999</v>
      </c>
      <c r="H18" s="150">
        <v>3.86</v>
      </c>
      <c r="I18" s="150">
        <v>15.778145</v>
      </c>
      <c r="J18" s="150">
        <v>56.323611999999997</v>
      </c>
      <c r="K18" s="150">
        <v>101.495926338735</v>
      </c>
      <c r="L18" s="150">
        <v>9.7485146771999993</v>
      </c>
      <c r="M18" s="150">
        <v>12.674759035599999</v>
      </c>
      <c r="N18" s="150">
        <v>226.733045742001</v>
      </c>
      <c r="O18" s="150">
        <v>57.593707959600003</v>
      </c>
      <c r="P18" s="150">
        <v>9.1261980000000005</v>
      </c>
      <c r="Q18" s="150">
        <v>50.524775919</v>
      </c>
      <c r="R18" s="150">
        <v>265.875610446</v>
      </c>
      <c r="S18" s="150">
        <v>3643.91594411814</v>
      </c>
    </row>
    <row r="19" spans="1:19" ht="14.5" x14ac:dyDescent="0.35">
      <c r="A19" t="s">
        <v>125</v>
      </c>
      <c r="B19" s="150">
        <v>3725.0114310000199</v>
      </c>
      <c r="C19" s="150">
        <v>426.788432</v>
      </c>
      <c r="D19" s="150">
        <v>65.792998999999995</v>
      </c>
      <c r="E19" s="150">
        <v>52.852209000000002</v>
      </c>
      <c r="F19" s="150">
        <v>235.094964</v>
      </c>
      <c r="G19" s="150">
        <v>13.868065</v>
      </c>
      <c r="H19" s="150">
        <v>0</v>
      </c>
      <c r="I19" s="150">
        <v>15.663743</v>
      </c>
      <c r="J19" s="150">
        <v>47.670068999999998</v>
      </c>
      <c r="K19" s="150">
        <v>10.190855941117899</v>
      </c>
      <c r="L19" s="150">
        <v>19.119445509399998</v>
      </c>
      <c r="M19" s="150">
        <v>15.358851935400001</v>
      </c>
      <c r="N19" s="150">
        <v>173.35902645359999</v>
      </c>
      <c r="O19" s="150">
        <v>24.568663954000002</v>
      </c>
      <c r="P19" s="150">
        <v>0</v>
      </c>
      <c r="Q19" s="150">
        <v>50.158437834600001</v>
      </c>
      <c r="R19" s="150">
        <v>225.02656071449999</v>
      </c>
      <c r="S19" s="150">
        <v>4242.7932733426396</v>
      </c>
    </row>
    <row r="20" spans="1:19" ht="14.5" x14ac:dyDescent="0.35">
      <c r="A20" t="s">
        <v>126</v>
      </c>
      <c r="B20" s="150">
        <v>1120.42624</v>
      </c>
      <c r="C20" s="150">
        <v>524.71536700000001</v>
      </c>
      <c r="D20" s="150">
        <v>75.512180999999998</v>
      </c>
      <c r="E20" s="150">
        <v>9.4299569999999999</v>
      </c>
      <c r="F20" s="150">
        <v>122.43524600000001</v>
      </c>
      <c r="G20" s="150">
        <v>14.843605</v>
      </c>
      <c r="H20" s="150">
        <v>2.2342849999999999</v>
      </c>
      <c r="I20" s="150">
        <v>9.3053380000000008</v>
      </c>
      <c r="J20" s="150">
        <v>30.334655999999999</v>
      </c>
      <c r="K20" s="150">
        <v>52.975437153274903</v>
      </c>
      <c r="L20" s="150">
        <v>21.943839798599999</v>
      </c>
      <c r="M20" s="150">
        <v>2.7403455042</v>
      </c>
      <c r="N20" s="150">
        <v>90.283750400399896</v>
      </c>
      <c r="O20" s="150">
        <v>26.296930618000001</v>
      </c>
      <c r="P20" s="150">
        <v>5.2825200255000002</v>
      </c>
      <c r="Q20" s="150">
        <v>29.797553343600001</v>
      </c>
      <c r="R20" s="150">
        <v>143.19474364800001</v>
      </c>
      <c r="S20" s="150">
        <v>1492.9413604915701</v>
      </c>
    </row>
    <row r="21" spans="1:19" ht="14.5" x14ac:dyDescent="0.35">
      <c r="A21" t="s">
        <v>127</v>
      </c>
      <c r="B21" s="150">
        <v>6829.6681469999603</v>
      </c>
      <c r="C21" s="150">
        <v>1355.985637</v>
      </c>
      <c r="D21" s="150">
        <v>48.011344000000001</v>
      </c>
      <c r="E21" s="150">
        <v>118.48169</v>
      </c>
      <c r="F21" s="150">
        <v>447.34476599999999</v>
      </c>
      <c r="G21" s="150">
        <v>39.358477000000001</v>
      </c>
      <c r="H21" s="150">
        <v>8.5419889999999992</v>
      </c>
      <c r="I21" s="150">
        <v>34.605367000000001</v>
      </c>
      <c r="J21" s="150">
        <v>79.921312999999998</v>
      </c>
      <c r="K21" s="150">
        <v>56.192588198193903</v>
      </c>
      <c r="L21" s="150">
        <v>13.9520965664</v>
      </c>
      <c r="M21" s="150">
        <v>34.430779114000003</v>
      </c>
      <c r="N21" s="150">
        <v>329.87203044839902</v>
      </c>
      <c r="O21" s="150">
        <v>69.7274778532</v>
      </c>
      <c r="P21" s="150">
        <v>20.195824592699999</v>
      </c>
      <c r="Q21" s="150">
        <v>110.8133062074</v>
      </c>
      <c r="R21" s="150">
        <v>377.26855801649998</v>
      </c>
      <c r="S21" s="150">
        <v>7842.12080799675</v>
      </c>
    </row>
    <row r="22" spans="1:19" ht="14.5" x14ac:dyDescent="0.35">
      <c r="A22" t="s">
        <v>129</v>
      </c>
      <c r="B22" s="150">
        <v>1916.5977049999999</v>
      </c>
      <c r="C22" s="150">
        <v>696.44367299999999</v>
      </c>
      <c r="D22" s="150">
        <v>6.5816420000000004</v>
      </c>
      <c r="E22" s="150">
        <v>24.717036</v>
      </c>
      <c r="F22" s="150">
        <v>235.49932999999999</v>
      </c>
      <c r="G22" s="150">
        <v>25.192374000000001</v>
      </c>
      <c r="H22" s="150">
        <v>2</v>
      </c>
      <c r="I22" s="150">
        <v>27.591502999999999</v>
      </c>
      <c r="J22" s="150">
        <v>19.376663000000001</v>
      </c>
      <c r="K22" s="150">
        <v>54.201372486218297</v>
      </c>
      <c r="L22" s="150">
        <v>1.9126251651999999</v>
      </c>
      <c r="M22" s="150">
        <v>7.1827706616000002</v>
      </c>
      <c r="N22" s="150">
        <v>173.65720594199999</v>
      </c>
      <c r="O22" s="150">
        <v>44.6308097784</v>
      </c>
      <c r="P22" s="150">
        <v>4.7286000000000001</v>
      </c>
      <c r="Q22" s="150">
        <v>88.353510906599993</v>
      </c>
      <c r="R22" s="150">
        <v>91.467537691499999</v>
      </c>
      <c r="S22" s="150">
        <v>2382.7321376315199</v>
      </c>
    </row>
    <row r="23" spans="1:19" ht="14.5" x14ac:dyDescent="0.35">
      <c r="A23" t="s">
        <v>131</v>
      </c>
      <c r="B23" s="150">
        <v>1194.197621</v>
      </c>
      <c r="C23" s="150">
        <v>743.56415300000003</v>
      </c>
      <c r="D23" s="150">
        <v>5.8143690000000001</v>
      </c>
      <c r="E23" s="150">
        <v>56.466301000000001</v>
      </c>
      <c r="F23" s="150">
        <v>172.82186200000001</v>
      </c>
      <c r="G23" s="150">
        <v>10.751086000000001</v>
      </c>
      <c r="H23" s="150">
        <v>2</v>
      </c>
      <c r="I23" s="150">
        <v>8.7122410000000006</v>
      </c>
      <c r="J23" s="150">
        <v>27.015353999999999</v>
      </c>
      <c r="K23" s="150">
        <v>98.390905159281303</v>
      </c>
      <c r="L23" s="150">
        <v>1.6896556314</v>
      </c>
      <c r="M23" s="150">
        <v>16.409107070600001</v>
      </c>
      <c r="N23" s="150">
        <v>127.43884103880001</v>
      </c>
      <c r="O23" s="150">
        <v>19.046623957600001</v>
      </c>
      <c r="P23" s="150">
        <v>4.7286000000000001</v>
      </c>
      <c r="Q23" s="150">
        <v>27.898338130199999</v>
      </c>
      <c r="R23" s="150">
        <v>127.525978557</v>
      </c>
      <c r="S23" s="150">
        <v>1617.32567054488</v>
      </c>
    </row>
    <row r="24" spans="1:19" ht="14.5" x14ac:dyDescent="0.35">
      <c r="A24" t="s">
        <v>133</v>
      </c>
      <c r="B24" s="150">
        <v>1931.1337100000001</v>
      </c>
      <c r="C24" s="150">
        <v>1046.4263989999999</v>
      </c>
      <c r="D24" s="150">
        <v>2.7150310000000002</v>
      </c>
      <c r="E24" s="150">
        <v>90.541013000000007</v>
      </c>
      <c r="F24" s="150">
        <v>213.74500499999999</v>
      </c>
      <c r="G24" s="150">
        <v>14.853472</v>
      </c>
      <c r="H24" s="150">
        <v>1</v>
      </c>
      <c r="I24" s="150">
        <v>24.239429999999999</v>
      </c>
      <c r="J24" s="150">
        <v>36.384594</v>
      </c>
      <c r="K24" s="150">
        <v>120.149025078371</v>
      </c>
      <c r="L24" s="150">
        <v>0.78898800859999996</v>
      </c>
      <c r="M24" s="150">
        <v>26.3112183778</v>
      </c>
      <c r="N24" s="150">
        <v>157.61556668700001</v>
      </c>
      <c r="O24" s="150">
        <v>26.314410995199999</v>
      </c>
      <c r="P24" s="150">
        <v>2.3643000000000001</v>
      </c>
      <c r="Q24" s="150">
        <v>77.619502745999995</v>
      </c>
      <c r="R24" s="150">
        <v>171.75347597699999</v>
      </c>
      <c r="S24" s="150">
        <v>2514.0501978699699</v>
      </c>
    </row>
    <row r="25" spans="1:19" ht="14.5" x14ac:dyDescent="0.35">
      <c r="A25" t="s">
        <v>135</v>
      </c>
      <c r="B25" s="150">
        <v>1061.8156509999999</v>
      </c>
      <c r="C25" s="150">
        <v>1027.3511980000001</v>
      </c>
      <c r="D25" s="150">
        <v>66.390209999999996</v>
      </c>
      <c r="E25" s="150">
        <v>17.936501</v>
      </c>
      <c r="F25" s="150">
        <v>98.734184999999997</v>
      </c>
      <c r="G25" s="150">
        <v>25.343416999999999</v>
      </c>
      <c r="H25" s="150">
        <v>0</v>
      </c>
      <c r="I25" s="150">
        <v>3.9703059999999999</v>
      </c>
      <c r="J25" s="150">
        <v>4.1954219999999998</v>
      </c>
      <c r="K25" s="150">
        <v>207.672240750686</v>
      </c>
      <c r="L25" s="150">
        <v>19.292995026</v>
      </c>
      <c r="M25" s="150">
        <v>5.2123471906000001</v>
      </c>
      <c r="N25" s="150">
        <v>72.806588019000003</v>
      </c>
      <c r="O25" s="150">
        <v>44.898397557199999</v>
      </c>
      <c r="P25" s="150">
        <v>0</v>
      </c>
      <c r="Q25" s="150">
        <v>12.7137138732</v>
      </c>
      <c r="R25" s="150">
        <v>19.804489551</v>
      </c>
      <c r="S25" s="150">
        <v>1444.2164229676901</v>
      </c>
    </row>
    <row r="26" spans="1:19" ht="14.5" x14ac:dyDescent="0.35">
      <c r="A26" t="s">
        <v>137</v>
      </c>
      <c r="B26" s="150">
        <v>8402.18799400016</v>
      </c>
      <c r="C26" s="150">
        <v>8112.4317240001301</v>
      </c>
      <c r="D26" s="150">
        <v>167.441452</v>
      </c>
      <c r="E26" s="150">
        <v>92.226636999999997</v>
      </c>
      <c r="F26" s="150">
        <v>1000.070784</v>
      </c>
      <c r="G26" s="150">
        <v>123.84598699999999</v>
      </c>
      <c r="H26" s="150">
        <v>9.7954550000000005</v>
      </c>
      <c r="I26" s="150">
        <v>49.886685999999997</v>
      </c>
      <c r="J26" s="150">
        <v>106.22814200000001</v>
      </c>
      <c r="K26" s="150">
        <v>1643.6278457830599</v>
      </c>
      <c r="L26" s="150">
        <v>48.658485951199999</v>
      </c>
      <c r="M26" s="150">
        <v>26.801060712200002</v>
      </c>
      <c r="N26" s="150">
        <v>737.45219612159406</v>
      </c>
      <c r="O26" s="150">
        <v>219.40555056919999</v>
      </c>
      <c r="P26" s="150">
        <v>23.159394256500001</v>
      </c>
      <c r="Q26" s="150">
        <v>159.74714590919999</v>
      </c>
      <c r="R26" s="150">
        <v>501.44994431100002</v>
      </c>
      <c r="S26" s="150">
        <v>11762.489617614099</v>
      </c>
    </row>
    <row r="27" spans="1:19" ht="14.5" x14ac:dyDescent="0.35">
      <c r="A27" t="s">
        <v>138</v>
      </c>
      <c r="B27" s="150">
        <v>2667.4271180000001</v>
      </c>
      <c r="C27" s="150">
        <v>1056.600592</v>
      </c>
      <c r="D27" s="150">
        <v>80.984978999999996</v>
      </c>
      <c r="E27" s="150">
        <v>90.402766999999997</v>
      </c>
      <c r="F27" s="150">
        <v>312.90511900000001</v>
      </c>
      <c r="G27" s="150">
        <v>31.746413</v>
      </c>
      <c r="H27" s="150">
        <v>0</v>
      </c>
      <c r="I27" s="150">
        <v>19.314436000000001</v>
      </c>
      <c r="J27" s="150">
        <v>23.397333</v>
      </c>
      <c r="K27" s="150">
        <v>88.157461467268504</v>
      </c>
      <c r="L27" s="150">
        <v>23.534234897400001</v>
      </c>
      <c r="M27" s="150">
        <v>26.2710440902</v>
      </c>
      <c r="N27" s="150">
        <v>230.736234750601</v>
      </c>
      <c r="O27" s="150">
        <v>56.241945270800002</v>
      </c>
      <c r="P27" s="150">
        <v>0</v>
      </c>
      <c r="Q27" s="150">
        <v>61.848686959200002</v>
      </c>
      <c r="R27" s="150">
        <v>110.4471104265</v>
      </c>
      <c r="S27" s="150">
        <v>3264.6638358619698</v>
      </c>
    </row>
    <row r="28" spans="1:19" ht="14.5" x14ac:dyDescent="0.35">
      <c r="A28" t="s">
        <v>140</v>
      </c>
      <c r="B28" s="150">
        <v>8011.5367909999904</v>
      </c>
      <c r="C28" s="150">
        <v>1158.472391</v>
      </c>
      <c r="D28" s="150">
        <v>141.151929</v>
      </c>
      <c r="E28" s="150">
        <v>165.07524900000001</v>
      </c>
      <c r="F28" s="150">
        <v>626.009548</v>
      </c>
      <c r="G28" s="150">
        <v>85.836980999999994</v>
      </c>
      <c r="H28" s="150">
        <v>4</v>
      </c>
      <c r="I28" s="150">
        <v>47.938958999999997</v>
      </c>
      <c r="J28" s="150">
        <v>125.100667</v>
      </c>
      <c r="K28" s="150">
        <v>36.107192673093699</v>
      </c>
      <c r="L28" s="150">
        <v>41.018750567399998</v>
      </c>
      <c r="M28" s="150">
        <v>47.970867359399897</v>
      </c>
      <c r="N28" s="150">
        <v>461.61944069519598</v>
      </c>
      <c r="O28" s="150">
        <v>152.06879553959999</v>
      </c>
      <c r="P28" s="150">
        <v>9.4572000000000003</v>
      </c>
      <c r="Q28" s="150">
        <v>153.5101345098</v>
      </c>
      <c r="R28" s="150">
        <v>590.53769857350096</v>
      </c>
      <c r="S28" s="150">
        <v>9503.8268709179792</v>
      </c>
    </row>
    <row r="29" spans="1:19" ht="14.5" x14ac:dyDescent="0.35">
      <c r="A29" t="s">
        <v>142</v>
      </c>
      <c r="B29" s="150">
        <v>2629.7694770000198</v>
      </c>
      <c r="C29" s="150">
        <v>2562.3204110000302</v>
      </c>
      <c r="D29" s="150">
        <v>8.2347699999999993</v>
      </c>
      <c r="E29" s="150">
        <v>64.116268000000005</v>
      </c>
      <c r="F29" s="150">
        <v>218.18673100000001</v>
      </c>
      <c r="G29" s="150">
        <v>16.244719</v>
      </c>
      <c r="H29" s="150">
        <v>1</v>
      </c>
      <c r="I29" s="150">
        <v>9.2233359999999998</v>
      </c>
      <c r="J29" s="150">
        <v>29.057248999999999</v>
      </c>
      <c r="K29" s="150">
        <v>516.78778368277699</v>
      </c>
      <c r="L29" s="150">
        <v>2.3930241620000001</v>
      </c>
      <c r="M29" s="150">
        <v>18.632187480799999</v>
      </c>
      <c r="N29" s="150">
        <v>160.8908954394</v>
      </c>
      <c r="O29" s="150">
        <v>28.779144180399999</v>
      </c>
      <c r="P29" s="150">
        <v>2.3643000000000001</v>
      </c>
      <c r="Q29" s="150">
        <v>29.534966539199999</v>
      </c>
      <c r="R29" s="150">
        <v>137.1647439045</v>
      </c>
      <c r="S29" s="150">
        <v>3526.3165223890901</v>
      </c>
    </row>
    <row r="30" spans="1:19" ht="14.5" x14ac:dyDescent="0.35">
      <c r="A30" t="s">
        <v>144</v>
      </c>
      <c r="B30" s="150">
        <v>35977.204177</v>
      </c>
      <c r="C30" s="150">
        <v>27488.0404659999</v>
      </c>
      <c r="D30" s="150">
        <v>1855.2241759999999</v>
      </c>
      <c r="E30" s="150">
        <v>339.49899799999997</v>
      </c>
      <c r="F30" s="150">
        <v>4756.33097</v>
      </c>
      <c r="G30" s="150">
        <v>853.58837000000005</v>
      </c>
      <c r="H30" s="150">
        <v>22.086770000000001</v>
      </c>
      <c r="I30" s="150">
        <v>572.22576600000002</v>
      </c>
      <c r="J30" s="150">
        <v>458.36987399999998</v>
      </c>
      <c r="K30" s="150">
        <v>4501.6525420387998</v>
      </c>
      <c r="L30" s="150">
        <v>539.12814554559702</v>
      </c>
      <c r="M30" s="150">
        <v>98.6584088187996</v>
      </c>
      <c r="N30" s="150">
        <v>3507.3184572779201</v>
      </c>
      <c r="O30" s="150">
        <v>1512.21715629201</v>
      </c>
      <c r="P30" s="150">
        <v>52.219750310999999</v>
      </c>
      <c r="Q30" s="150">
        <v>1832.38134788518</v>
      </c>
      <c r="R30" s="150">
        <v>2163.7349902169799</v>
      </c>
      <c r="S30" s="150">
        <v>50184.514975386301</v>
      </c>
    </row>
    <row r="31" spans="1:19" ht="14.5" x14ac:dyDescent="0.35">
      <c r="A31" t="s">
        <v>146</v>
      </c>
      <c r="B31" s="150">
        <v>2102.7318730000002</v>
      </c>
      <c r="C31" s="150">
        <v>830.28884299999902</v>
      </c>
      <c r="D31" s="150">
        <v>5.1722320000000002</v>
      </c>
      <c r="E31" s="150">
        <v>27.503511</v>
      </c>
      <c r="F31" s="150">
        <v>251.06829500000001</v>
      </c>
      <c r="G31" s="150">
        <v>9.9260760000000001</v>
      </c>
      <c r="H31" s="150">
        <v>4.4036039999999996</v>
      </c>
      <c r="I31" s="150">
        <v>15.543725999999999</v>
      </c>
      <c r="J31" s="150">
        <v>23.626345000000001</v>
      </c>
      <c r="K31" s="150">
        <v>68.313994968343195</v>
      </c>
      <c r="L31" s="150">
        <v>1.5030506191999999</v>
      </c>
      <c r="M31" s="150">
        <v>7.9925202966000102</v>
      </c>
      <c r="N31" s="150">
        <v>185.13776073299999</v>
      </c>
      <c r="O31" s="150">
        <v>17.585036241600001</v>
      </c>
      <c r="P31" s="150">
        <v>10.4114409372</v>
      </c>
      <c r="Q31" s="150">
        <v>49.774119397200003</v>
      </c>
      <c r="R31" s="150">
        <v>111.5281615725</v>
      </c>
      <c r="S31" s="150">
        <v>2554.97795776565</v>
      </c>
    </row>
    <row r="32" spans="1:19" ht="14.5" x14ac:dyDescent="0.35">
      <c r="A32" t="s">
        <v>148</v>
      </c>
      <c r="B32" s="150">
        <v>1873.0569370000001</v>
      </c>
      <c r="C32" s="150">
        <v>1815.7416949999999</v>
      </c>
      <c r="D32" s="150">
        <v>3</v>
      </c>
      <c r="E32" s="150">
        <v>82.966319999999996</v>
      </c>
      <c r="F32" s="150">
        <v>210.87841599999999</v>
      </c>
      <c r="G32" s="150">
        <v>6.3015030000000003</v>
      </c>
      <c r="H32" s="150">
        <v>1</v>
      </c>
      <c r="I32" s="150">
        <v>19.574370999999999</v>
      </c>
      <c r="J32" s="150">
        <v>22.05048</v>
      </c>
      <c r="K32" s="150">
        <v>366.23264377838598</v>
      </c>
      <c r="L32" s="150">
        <v>0.87180000000000002</v>
      </c>
      <c r="M32" s="150">
        <v>24.110012592</v>
      </c>
      <c r="N32" s="150">
        <v>155.5017439584</v>
      </c>
      <c r="O32" s="150">
        <v>11.1637427148</v>
      </c>
      <c r="P32" s="150">
        <v>2.3643000000000001</v>
      </c>
      <c r="Q32" s="150">
        <v>62.681050816199999</v>
      </c>
      <c r="R32" s="150">
        <v>104.08929084</v>
      </c>
      <c r="S32" s="150">
        <v>2600.0715216997901</v>
      </c>
    </row>
    <row r="33" spans="1:19" ht="14.5" x14ac:dyDescent="0.35">
      <c r="A33" t="s">
        <v>150</v>
      </c>
      <c r="B33" s="150">
        <v>37701.131986999899</v>
      </c>
      <c r="C33" s="150">
        <v>35233.273660999897</v>
      </c>
      <c r="D33" s="150">
        <v>3069.6969330000002</v>
      </c>
      <c r="E33" s="150">
        <v>373.41922899999997</v>
      </c>
      <c r="F33" s="150">
        <v>5819.2902989999902</v>
      </c>
      <c r="G33" s="150">
        <v>838.77776599999902</v>
      </c>
      <c r="H33" s="150">
        <v>43.220294000000003</v>
      </c>
      <c r="I33" s="150">
        <v>629.20803699999999</v>
      </c>
      <c r="J33" s="150">
        <v>956.65222900000003</v>
      </c>
      <c r="K33" s="150">
        <v>7138.0961443470796</v>
      </c>
      <c r="L33" s="150">
        <v>892.053928729836</v>
      </c>
      <c r="M33" s="150">
        <v>108.51562794740001</v>
      </c>
      <c r="N33" s="150">
        <v>4291.1446664825198</v>
      </c>
      <c r="O33" s="150">
        <v>1485.9786902456101</v>
      </c>
      <c r="P33" s="150">
        <v>102.18574110420001</v>
      </c>
      <c r="Q33" s="150">
        <v>2014.84997608138</v>
      </c>
      <c r="R33" s="150">
        <v>4515.8768469944798</v>
      </c>
      <c r="S33" s="150">
        <v>58249.8336089324</v>
      </c>
    </row>
    <row r="34" spans="1:19" ht="14.5" x14ac:dyDescent="0.35">
      <c r="A34" t="s">
        <v>151</v>
      </c>
      <c r="B34" s="150">
        <v>5148.4322199999897</v>
      </c>
      <c r="C34" s="150">
        <v>4854.4623080000001</v>
      </c>
      <c r="D34" s="150">
        <v>63.731012999999997</v>
      </c>
      <c r="E34" s="150">
        <v>56.351064000000001</v>
      </c>
      <c r="F34" s="150">
        <v>632.90545499999996</v>
      </c>
      <c r="G34" s="150">
        <v>118.773506</v>
      </c>
      <c r="H34" s="150">
        <v>2</v>
      </c>
      <c r="I34" s="150">
        <v>50.617663999999998</v>
      </c>
      <c r="J34" s="150">
        <v>121.74874199999999</v>
      </c>
      <c r="K34" s="150">
        <v>983.38493080910098</v>
      </c>
      <c r="L34" s="150">
        <v>18.520232377799999</v>
      </c>
      <c r="M34" s="150">
        <v>16.375619198399999</v>
      </c>
      <c r="N34" s="150">
        <v>466.70448251699599</v>
      </c>
      <c r="O34" s="150">
        <v>210.4191432296</v>
      </c>
      <c r="P34" s="150">
        <v>4.7286000000000001</v>
      </c>
      <c r="Q34" s="150">
        <v>162.0878836608</v>
      </c>
      <c r="R34" s="150">
        <v>574.71493661100101</v>
      </c>
      <c r="S34" s="150">
        <v>7585.3680484036804</v>
      </c>
    </row>
    <row r="35" spans="1:19" ht="14.5" x14ac:dyDescent="0.35">
      <c r="A35" t="s">
        <v>152</v>
      </c>
      <c r="B35" s="150">
        <v>48927.931296000199</v>
      </c>
      <c r="C35" s="150">
        <v>46496.2751099999</v>
      </c>
      <c r="D35" s="150">
        <v>6979.7310180000004</v>
      </c>
      <c r="E35" s="150">
        <v>717.44522199999994</v>
      </c>
      <c r="F35" s="150">
        <v>5121.5181700000003</v>
      </c>
      <c r="G35" s="150">
        <v>1002.16031</v>
      </c>
      <c r="H35" s="150">
        <v>52.751472</v>
      </c>
      <c r="I35" s="150">
        <v>519.05924600000003</v>
      </c>
      <c r="J35" s="150">
        <v>857.685158</v>
      </c>
      <c r="K35" s="150">
        <v>9420.4272030839202</v>
      </c>
      <c r="L35" s="150">
        <v>2028.3098338309601</v>
      </c>
      <c r="M35" s="150">
        <v>208.48958151320201</v>
      </c>
      <c r="N35" s="150">
        <v>3776.6074985579198</v>
      </c>
      <c r="O35" s="150">
        <v>1775.4272051960199</v>
      </c>
      <c r="P35" s="150">
        <v>124.7203052496</v>
      </c>
      <c r="Q35" s="150">
        <v>1662.1315175411801</v>
      </c>
      <c r="R35" s="150">
        <v>4048.7027883389501</v>
      </c>
      <c r="S35" s="150">
        <v>71972.747229311994</v>
      </c>
    </row>
    <row r="36" spans="1:19" ht="14.5" x14ac:dyDescent="0.35">
      <c r="A36" t="s">
        <v>153</v>
      </c>
      <c r="B36" s="150">
        <v>1548.5007459999999</v>
      </c>
      <c r="C36" s="150">
        <v>859.96156800000097</v>
      </c>
      <c r="D36" s="150">
        <v>3.325313</v>
      </c>
      <c r="E36" s="150">
        <v>62.262416999999999</v>
      </c>
      <c r="F36" s="150">
        <v>178.63746399999999</v>
      </c>
      <c r="G36" s="150">
        <v>24.488793000000001</v>
      </c>
      <c r="H36" s="150">
        <v>2</v>
      </c>
      <c r="I36" s="150">
        <v>18.783957999999998</v>
      </c>
      <c r="J36" s="150">
        <v>29.459349</v>
      </c>
      <c r="K36" s="150">
        <v>102.732819153926</v>
      </c>
      <c r="L36" s="150">
        <v>0.96633595780000003</v>
      </c>
      <c r="M36" s="150">
        <v>18.093458380200001</v>
      </c>
      <c r="N36" s="150">
        <v>131.72726595360001</v>
      </c>
      <c r="O36" s="150">
        <v>43.384345678800003</v>
      </c>
      <c r="P36" s="150">
        <v>4.7286000000000001</v>
      </c>
      <c r="Q36" s="150">
        <v>60.1499903076</v>
      </c>
      <c r="R36" s="150">
        <v>139.06285695450001</v>
      </c>
      <c r="S36" s="150">
        <v>2049.3464183864298</v>
      </c>
    </row>
    <row r="37" spans="1:19" ht="14.5" x14ac:dyDescent="0.35">
      <c r="A37" t="s">
        <v>154</v>
      </c>
      <c r="B37" s="150">
        <v>1532.312578</v>
      </c>
      <c r="C37" s="150">
        <v>1477.0975109999999</v>
      </c>
      <c r="D37" s="150">
        <v>0.266513</v>
      </c>
      <c r="E37" s="150">
        <v>72.310443000000006</v>
      </c>
      <c r="F37" s="150">
        <v>214.39327399999999</v>
      </c>
      <c r="G37" s="150">
        <v>16.210293</v>
      </c>
      <c r="H37" s="150">
        <v>1.3055559999999999</v>
      </c>
      <c r="I37" s="150">
        <v>12.495811</v>
      </c>
      <c r="J37" s="150">
        <v>23.086834</v>
      </c>
      <c r="K37" s="150">
        <v>298.54372571187002</v>
      </c>
      <c r="L37" s="150">
        <v>7.7448677800000004E-2</v>
      </c>
      <c r="M37" s="150">
        <v>21.013414735800001</v>
      </c>
      <c r="N37" s="150">
        <v>158.09360024759999</v>
      </c>
      <c r="O37" s="150">
        <v>28.718155078799999</v>
      </c>
      <c r="P37" s="150">
        <v>3.0867260507999998</v>
      </c>
      <c r="Q37" s="150">
        <v>40.014085984200001</v>
      </c>
      <c r="R37" s="150">
        <v>108.981399897</v>
      </c>
      <c r="S37" s="150">
        <v>2190.8411343838702</v>
      </c>
    </row>
    <row r="38" spans="1:19" ht="14.5" x14ac:dyDescent="0.35">
      <c r="A38" t="s">
        <v>156</v>
      </c>
      <c r="B38" s="150">
        <v>4489.7985090000002</v>
      </c>
      <c r="C38" s="150">
        <v>2088.9025230000002</v>
      </c>
      <c r="D38" s="150">
        <v>153.42326299999999</v>
      </c>
      <c r="E38" s="150">
        <v>34.363875</v>
      </c>
      <c r="F38" s="150">
        <v>474.81783799999999</v>
      </c>
      <c r="G38" s="150">
        <v>55.621859999999998</v>
      </c>
      <c r="H38" s="150">
        <v>3</v>
      </c>
      <c r="I38" s="150">
        <v>16.181124000000001</v>
      </c>
      <c r="J38" s="150">
        <v>79.232939999999999</v>
      </c>
      <c r="K38" s="150">
        <v>204.39445315927</v>
      </c>
      <c r="L38" s="150">
        <v>44.584800227800002</v>
      </c>
      <c r="M38" s="150">
        <v>9.9861420750000001</v>
      </c>
      <c r="N38" s="150">
        <v>350.13067374119902</v>
      </c>
      <c r="O38" s="150">
        <v>98.539687176000101</v>
      </c>
      <c r="P38" s="150">
        <v>7.0929000000000002</v>
      </c>
      <c r="Q38" s="150">
        <v>51.815195272799997</v>
      </c>
      <c r="R38" s="150">
        <v>374.01909326999998</v>
      </c>
      <c r="S38" s="150">
        <v>5630.3614539220698</v>
      </c>
    </row>
    <row r="39" spans="1:19" ht="14.5" x14ac:dyDescent="0.35">
      <c r="A39" t="s">
        <v>157</v>
      </c>
      <c r="B39" s="150">
        <v>12699.563876</v>
      </c>
      <c r="C39" s="150">
        <v>12045.289757</v>
      </c>
      <c r="D39" s="150">
        <v>910.48199699999998</v>
      </c>
      <c r="E39" s="150">
        <v>240.47163699999999</v>
      </c>
      <c r="F39" s="150">
        <v>1516.0849000000001</v>
      </c>
      <c r="G39" s="150">
        <v>242.16945200000001</v>
      </c>
      <c r="H39" s="150">
        <v>26.066345999999999</v>
      </c>
      <c r="I39" s="150">
        <v>160.437014</v>
      </c>
      <c r="J39" s="150">
        <v>207.48520400000001</v>
      </c>
      <c r="K39" s="150">
        <v>2436.6165236576599</v>
      </c>
      <c r="L39" s="150">
        <v>264.586068328203</v>
      </c>
      <c r="M39" s="150">
        <v>69.881057712199805</v>
      </c>
      <c r="N39" s="150">
        <v>1117.9610052599801</v>
      </c>
      <c r="O39" s="150">
        <v>429.02740116319899</v>
      </c>
      <c r="P39" s="150">
        <v>61.628661847799997</v>
      </c>
      <c r="Q39" s="150">
        <v>513.75140623080097</v>
      </c>
      <c r="R39" s="150">
        <v>979.43390548200205</v>
      </c>
      <c r="S39" s="150">
        <v>18572.449905681799</v>
      </c>
    </row>
    <row r="40" spans="1:19" ht="14.5" x14ac:dyDescent="0.35">
      <c r="A40" t="s">
        <v>158</v>
      </c>
      <c r="B40" s="150">
        <v>1217.34635</v>
      </c>
      <c r="C40" s="150">
        <v>465.811227000001</v>
      </c>
      <c r="D40" s="150">
        <v>7.8570180000000001</v>
      </c>
      <c r="E40" s="150">
        <v>19.294260000000001</v>
      </c>
      <c r="F40" s="150">
        <v>106.336225</v>
      </c>
      <c r="G40" s="150">
        <v>22.698447000000002</v>
      </c>
      <c r="H40" s="150">
        <v>1</v>
      </c>
      <c r="I40" s="150">
        <v>15.20087</v>
      </c>
      <c r="J40" s="150">
        <v>19</v>
      </c>
      <c r="K40" s="150">
        <v>38.427008750592101</v>
      </c>
      <c r="L40" s="150">
        <v>2.2832494308000002</v>
      </c>
      <c r="M40" s="150">
        <v>5.6069119560000003</v>
      </c>
      <c r="N40" s="150">
        <v>78.412332315</v>
      </c>
      <c r="O40" s="150">
        <v>40.212568705199999</v>
      </c>
      <c r="P40" s="150">
        <v>2.3643000000000001</v>
      </c>
      <c r="Q40" s="150">
        <v>48.676225914</v>
      </c>
      <c r="R40" s="150">
        <v>89.689499999999995</v>
      </c>
      <c r="S40" s="150">
        <v>1523.0184470715899</v>
      </c>
    </row>
    <row r="41" spans="1:19" ht="14.5" x14ac:dyDescent="0.35">
      <c r="A41" t="s">
        <v>159</v>
      </c>
      <c r="B41" s="150">
        <v>2414.383429</v>
      </c>
      <c r="C41" s="150">
        <v>1159.632875</v>
      </c>
      <c r="D41" s="150">
        <v>9.4313300000000009</v>
      </c>
      <c r="E41" s="150">
        <v>32.978056000000002</v>
      </c>
      <c r="F41" s="150">
        <v>211.05992900000001</v>
      </c>
      <c r="G41" s="150">
        <v>12.480211000000001</v>
      </c>
      <c r="H41" s="150">
        <v>1</v>
      </c>
      <c r="I41" s="150">
        <v>13.893096</v>
      </c>
      <c r="J41" s="150">
        <v>35.185115000000003</v>
      </c>
      <c r="K41" s="150">
        <v>116.250510113438</v>
      </c>
      <c r="L41" s="150">
        <v>2.7407444980000002</v>
      </c>
      <c r="M41" s="150">
        <v>9.5834230736000006</v>
      </c>
      <c r="N41" s="150">
        <v>155.6355916446</v>
      </c>
      <c r="O41" s="150">
        <v>22.109941807599998</v>
      </c>
      <c r="P41" s="150">
        <v>2.3643000000000001</v>
      </c>
      <c r="Q41" s="150">
        <v>44.488472011200002</v>
      </c>
      <c r="R41" s="150">
        <v>166.09133535749999</v>
      </c>
      <c r="S41" s="150">
        <v>2933.6477475059401</v>
      </c>
    </row>
    <row r="42" spans="1:19" ht="14.5" x14ac:dyDescent="0.35">
      <c r="A42" t="s">
        <v>161</v>
      </c>
      <c r="B42" s="150">
        <v>5584.4358310000298</v>
      </c>
      <c r="C42" s="150">
        <v>1781.90156</v>
      </c>
      <c r="D42" s="150">
        <v>123.492999</v>
      </c>
      <c r="E42" s="150">
        <v>165.739</v>
      </c>
      <c r="F42" s="150">
        <v>514.81645300000002</v>
      </c>
      <c r="G42" s="150">
        <v>23.924633</v>
      </c>
      <c r="H42" s="150">
        <v>6.1095199999999998</v>
      </c>
      <c r="I42" s="150">
        <v>47.234796000000003</v>
      </c>
      <c r="J42" s="150">
        <v>66.123330999999993</v>
      </c>
      <c r="K42" s="150">
        <v>118.925209356474</v>
      </c>
      <c r="L42" s="150">
        <v>35.887065509400003</v>
      </c>
      <c r="M42" s="150">
        <v>48.163753399999997</v>
      </c>
      <c r="N42" s="150">
        <v>379.62565244219797</v>
      </c>
      <c r="O42" s="150">
        <v>42.384879822800002</v>
      </c>
      <c r="P42" s="150">
        <v>14.444738136</v>
      </c>
      <c r="Q42" s="150">
        <v>151.2552637512</v>
      </c>
      <c r="R42" s="150">
        <v>312.13518398550002</v>
      </c>
      <c r="S42" s="150">
        <v>6687.2575774036104</v>
      </c>
    </row>
    <row r="43" spans="1:19" ht="14.5" x14ac:dyDescent="0.35">
      <c r="A43" t="s">
        <v>163</v>
      </c>
      <c r="B43" s="150">
        <v>898.88292799999897</v>
      </c>
      <c r="C43" s="150">
        <v>431.88027799999998</v>
      </c>
      <c r="D43" s="150">
        <v>6.7301060000000001</v>
      </c>
      <c r="E43" s="150">
        <v>24</v>
      </c>
      <c r="F43" s="150">
        <v>61.717742999999999</v>
      </c>
      <c r="G43" s="150">
        <v>3.1143420000000002</v>
      </c>
      <c r="H43" s="150">
        <v>2</v>
      </c>
      <c r="I43" s="150">
        <v>6.8343280000000002</v>
      </c>
      <c r="J43" s="150">
        <v>8.4</v>
      </c>
      <c r="K43" s="150">
        <v>43.212454546024098</v>
      </c>
      <c r="L43" s="150">
        <v>1.9557688036</v>
      </c>
      <c r="M43" s="150">
        <v>6.9744000000000002</v>
      </c>
      <c r="N43" s="150">
        <v>45.510663688199998</v>
      </c>
      <c r="O43" s="150">
        <v>5.5173682872000001</v>
      </c>
      <c r="P43" s="150">
        <v>4.7286000000000001</v>
      </c>
      <c r="Q43" s="150">
        <v>21.8848851216</v>
      </c>
      <c r="R43" s="150">
        <v>39.652200000000001</v>
      </c>
      <c r="S43" s="150">
        <v>1068.3192684466201</v>
      </c>
    </row>
    <row r="44" spans="1:19" ht="14.5" x14ac:dyDescent="0.35">
      <c r="A44" t="s">
        <v>165</v>
      </c>
      <c r="B44" s="150">
        <v>2678.69701699999</v>
      </c>
      <c r="C44" s="150">
        <v>835.40357400000005</v>
      </c>
      <c r="D44" s="150">
        <v>204.027579</v>
      </c>
      <c r="E44" s="150">
        <v>80.152959999999993</v>
      </c>
      <c r="F44" s="150">
        <v>228.92149000000001</v>
      </c>
      <c r="G44" s="150">
        <v>4.127275</v>
      </c>
      <c r="H44" s="150">
        <v>1</v>
      </c>
      <c r="I44" s="150">
        <v>10.425843</v>
      </c>
      <c r="J44" s="150">
        <v>21.971375999999999</v>
      </c>
      <c r="K44" s="150">
        <v>53.853180870616697</v>
      </c>
      <c r="L44" s="150">
        <v>59.290414457399898</v>
      </c>
      <c r="M44" s="150">
        <v>23.292450175999999</v>
      </c>
      <c r="N44" s="150">
        <v>168.80670672599999</v>
      </c>
      <c r="O44" s="150">
        <v>7.3118803899999998</v>
      </c>
      <c r="P44" s="150">
        <v>2.3643000000000001</v>
      </c>
      <c r="Q44" s="150">
        <v>33.385634454600002</v>
      </c>
      <c r="R44" s="150">
        <v>103.715880408</v>
      </c>
      <c r="S44" s="150">
        <v>3130.71746448261</v>
      </c>
    </row>
    <row r="45" spans="1:19" ht="14.5" x14ac:dyDescent="0.35">
      <c r="A45" t="s">
        <v>166</v>
      </c>
      <c r="B45" s="150">
        <v>1929.092128</v>
      </c>
      <c r="C45" s="150">
        <v>1783.6583310000001</v>
      </c>
      <c r="D45" s="150">
        <v>0</v>
      </c>
      <c r="E45" s="150">
        <v>29.250129999999999</v>
      </c>
      <c r="F45" s="150">
        <v>341.06597199999999</v>
      </c>
      <c r="G45" s="150">
        <v>78.228796000000003</v>
      </c>
      <c r="H45" s="150">
        <v>1</v>
      </c>
      <c r="I45" s="150">
        <v>26.581220999999999</v>
      </c>
      <c r="J45" s="150">
        <v>26.138753000000001</v>
      </c>
      <c r="K45" s="150">
        <v>358.27059242894597</v>
      </c>
      <c r="L45" s="150">
        <v>0</v>
      </c>
      <c r="M45" s="150">
        <v>8.5000877779999993</v>
      </c>
      <c r="N45" s="150">
        <v>251.50204775280099</v>
      </c>
      <c r="O45" s="150">
        <v>138.5901349936</v>
      </c>
      <c r="P45" s="150">
        <v>2.3643000000000001</v>
      </c>
      <c r="Q45" s="150">
        <v>85.118385886200002</v>
      </c>
      <c r="R45" s="150">
        <v>123.3879835365</v>
      </c>
      <c r="S45" s="150">
        <v>2896.8256603760501</v>
      </c>
    </row>
    <row r="46" spans="1:19" ht="14.5" x14ac:dyDescent="0.35">
      <c r="A46" t="s">
        <v>167</v>
      </c>
      <c r="B46" s="150">
        <v>2128.8780099999999</v>
      </c>
      <c r="C46" s="150">
        <v>2012.6849950000001</v>
      </c>
      <c r="D46" s="150">
        <v>2.362905</v>
      </c>
      <c r="E46" s="150">
        <v>109.547149</v>
      </c>
      <c r="F46" s="150">
        <v>213.30363800000001</v>
      </c>
      <c r="G46" s="150">
        <v>16.343858999999998</v>
      </c>
      <c r="H46" s="150">
        <v>3</v>
      </c>
      <c r="I46" s="150">
        <v>10.036276000000001</v>
      </c>
      <c r="J46" s="150">
        <v>33.501064</v>
      </c>
      <c r="K46" s="150">
        <v>397.40759494890602</v>
      </c>
      <c r="L46" s="150">
        <v>0.68666019300000003</v>
      </c>
      <c r="M46" s="150">
        <v>31.834401499400101</v>
      </c>
      <c r="N46" s="150">
        <v>157.2901026612</v>
      </c>
      <c r="O46" s="150">
        <v>28.9547806044</v>
      </c>
      <c r="P46" s="150">
        <v>7.0929000000000002</v>
      </c>
      <c r="Q46" s="150">
        <v>32.138163007199999</v>
      </c>
      <c r="R46" s="150">
        <v>158.14177261200001</v>
      </c>
      <c r="S46" s="150">
        <v>2942.4243855261102</v>
      </c>
    </row>
    <row r="47" spans="1:19" ht="14.5" x14ac:dyDescent="0.35">
      <c r="A47" t="s">
        <v>169</v>
      </c>
      <c r="B47" s="150">
        <v>1068.344126</v>
      </c>
      <c r="C47" s="150">
        <v>539.29577099999995</v>
      </c>
      <c r="D47" s="150">
        <v>4</v>
      </c>
      <c r="E47" s="150">
        <v>34.900981000000002</v>
      </c>
      <c r="F47" s="150">
        <v>95.154369000000003</v>
      </c>
      <c r="G47" s="150">
        <v>9.9248320000000003</v>
      </c>
      <c r="H47" s="150">
        <v>0</v>
      </c>
      <c r="I47" s="150">
        <v>8.9703590000000002</v>
      </c>
      <c r="J47" s="150">
        <v>22.916924999999999</v>
      </c>
      <c r="K47" s="150">
        <v>57.780081993207197</v>
      </c>
      <c r="L47" s="150">
        <v>1.1624000000000001</v>
      </c>
      <c r="M47" s="150">
        <v>10.142225078599999</v>
      </c>
      <c r="N47" s="150">
        <v>70.1668317006</v>
      </c>
      <c r="O47" s="150">
        <v>17.582832371199999</v>
      </c>
      <c r="P47" s="150">
        <v>0</v>
      </c>
      <c r="Q47" s="150">
        <v>28.724883589800001</v>
      </c>
      <c r="R47" s="150">
        <v>108.1793444625</v>
      </c>
      <c r="S47" s="150">
        <v>1362.0827251959099</v>
      </c>
    </row>
    <row r="48" spans="1:19" ht="14.5" x14ac:dyDescent="0.35">
      <c r="A48" t="s">
        <v>170</v>
      </c>
      <c r="B48" s="150">
        <v>1910.6149149999901</v>
      </c>
      <c r="C48" s="150">
        <v>635.95024899999999</v>
      </c>
      <c r="D48" s="150">
        <v>9.939489</v>
      </c>
      <c r="E48" s="150">
        <v>28.378488000000001</v>
      </c>
      <c r="F48" s="150">
        <v>154.83687800000001</v>
      </c>
      <c r="G48" s="150">
        <v>19.869385999999999</v>
      </c>
      <c r="H48" s="150">
        <v>3.9603839999999999</v>
      </c>
      <c r="I48" s="150">
        <v>6.3666349999999996</v>
      </c>
      <c r="J48" s="150">
        <v>13.002905999999999</v>
      </c>
      <c r="K48" s="150">
        <v>44.556167105844096</v>
      </c>
      <c r="L48" s="150">
        <v>2.8884155034000001</v>
      </c>
      <c r="M48" s="150">
        <v>8.2467886128000103</v>
      </c>
      <c r="N48" s="150">
        <v>114.1767138372</v>
      </c>
      <c r="O48" s="150">
        <v>35.200604237599997</v>
      </c>
      <c r="P48" s="150">
        <v>9.3635358911999997</v>
      </c>
      <c r="Q48" s="150">
        <v>20.387238597</v>
      </c>
      <c r="R48" s="150">
        <v>61.380217772999998</v>
      </c>
      <c r="S48" s="150">
        <v>2206.8145965580302</v>
      </c>
    </row>
    <row r="49" spans="1:19" ht="14.5" x14ac:dyDescent="0.35">
      <c r="A49" t="s">
        <v>172</v>
      </c>
      <c r="B49" s="150">
        <v>6053.10235500002</v>
      </c>
      <c r="C49" s="150">
        <v>4200.3409340000098</v>
      </c>
      <c r="D49" s="150">
        <v>140.66418400000001</v>
      </c>
      <c r="E49" s="150">
        <v>95.582151999999994</v>
      </c>
      <c r="F49" s="150">
        <v>753.276600999999</v>
      </c>
      <c r="G49" s="150">
        <v>81.562379000000007</v>
      </c>
      <c r="H49" s="150">
        <v>4.4715030000000002</v>
      </c>
      <c r="I49" s="150">
        <v>31.402819000000001</v>
      </c>
      <c r="J49" s="150">
        <v>89.597808000000001</v>
      </c>
      <c r="K49" s="150">
        <v>610.72929715661803</v>
      </c>
      <c r="L49" s="150">
        <v>40.877011870399997</v>
      </c>
      <c r="M49" s="150">
        <v>27.776173371199999</v>
      </c>
      <c r="N49" s="150">
        <v>555.46616557739401</v>
      </c>
      <c r="O49" s="150">
        <v>144.4959106364</v>
      </c>
      <c r="P49" s="150">
        <v>10.5719745429</v>
      </c>
      <c r="Q49" s="150">
        <v>100.5581070018</v>
      </c>
      <c r="R49" s="150">
        <v>422.94645266399999</v>
      </c>
      <c r="S49" s="150">
        <v>7966.5234478207303</v>
      </c>
    </row>
    <row r="50" spans="1:19" ht="14.5" x14ac:dyDescent="0.35">
      <c r="A50" t="s">
        <v>174</v>
      </c>
      <c r="B50" s="150">
        <v>5002.18034299998</v>
      </c>
      <c r="C50" s="150">
        <v>4209.4184960000002</v>
      </c>
      <c r="D50" s="150">
        <v>8.36</v>
      </c>
      <c r="E50" s="150">
        <v>77.395994000000002</v>
      </c>
      <c r="F50" s="150">
        <v>675.75798200000099</v>
      </c>
      <c r="G50" s="150">
        <v>142.856674</v>
      </c>
      <c r="H50" s="150">
        <v>3.1348310000000001</v>
      </c>
      <c r="I50" s="150">
        <v>52.243220999999998</v>
      </c>
      <c r="J50" s="150">
        <v>119.077506</v>
      </c>
      <c r="K50" s="150">
        <v>763.93020382376801</v>
      </c>
      <c r="L50" s="150">
        <v>2.4294159999999998</v>
      </c>
      <c r="M50" s="150">
        <v>22.491275856400001</v>
      </c>
      <c r="N50" s="150">
        <v>498.30393592679502</v>
      </c>
      <c r="O50" s="150">
        <v>253.0848836584</v>
      </c>
      <c r="P50" s="150">
        <v>7.4116809333000004</v>
      </c>
      <c r="Q50" s="150">
        <v>167.29324228620001</v>
      </c>
      <c r="R50" s="150">
        <v>562.10536707300002</v>
      </c>
      <c r="S50" s="150">
        <v>7279.2303485578504</v>
      </c>
    </row>
    <row r="51" spans="1:19" ht="14.5" x14ac:dyDescent="0.35">
      <c r="A51" t="s">
        <v>175</v>
      </c>
      <c r="B51" s="150">
        <v>4158.6000409999997</v>
      </c>
      <c r="C51" s="150">
        <v>3352.3935320000001</v>
      </c>
      <c r="D51" s="150">
        <v>101.21504899999999</v>
      </c>
      <c r="E51" s="150">
        <v>152.13715500000001</v>
      </c>
      <c r="F51" s="150">
        <v>378.84085399999998</v>
      </c>
      <c r="G51" s="150">
        <v>31.033857000000001</v>
      </c>
      <c r="H51" s="150">
        <v>0</v>
      </c>
      <c r="I51" s="150">
        <v>54.425888999999998</v>
      </c>
      <c r="J51" s="150">
        <v>63.876590999999998</v>
      </c>
      <c r="K51" s="150">
        <v>567.15175079104699</v>
      </c>
      <c r="L51" s="150">
        <v>29.413093239399998</v>
      </c>
      <c r="M51" s="150">
        <v>44.211057242999999</v>
      </c>
      <c r="N51" s="150">
        <v>279.35724573959999</v>
      </c>
      <c r="O51" s="150">
        <v>54.979581061200001</v>
      </c>
      <c r="P51" s="150">
        <v>0</v>
      </c>
      <c r="Q51" s="150">
        <v>174.28258175580001</v>
      </c>
      <c r="R51" s="150">
        <v>301.52944781550002</v>
      </c>
      <c r="S51" s="150">
        <v>5609.5247986455497</v>
      </c>
    </row>
    <row r="52" spans="1:19" ht="14.5" x14ac:dyDescent="0.35">
      <c r="A52" t="s">
        <v>177</v>
      </c>
      <c r="B52" s="150">
        <v>1653.2426130000099</v>
      </c>
      <c r="C52" s="150">
        <v>365.25800500000003</v>
      </c>
      <c r="D52" s="150">
        <v>17.450925999999999</v>
      </c>
      <c r="E52" s="150">
        <v>19.010740999999999</v>
      </c>
      <c r="F52" s="150">
        <v>150.513521</v>
      </c>
      <c r="G52" s="150">
        <v>15.683387</v>
      </c>
      <c r="H52" s="150">
        <v>0</v>
      </c>
      <c r="I52" s="150">
        <v>13.977010999999999</v>
      </c>
      <c r="J52" s="150">
        <v>38.184691000000001</v>
      </c>
      <c r="K52" s="150">
        <v>17.3260941135356</v>
      </c>
      <c r="L52" s="150">
        <v>5.0712390956000002</v>
      </c>
      <c r="M52" s="150">
        <v>5.5245213346000002</v>
      </c>
      <c r="N52" s="150">
        <v>110.9886703854</v>
      </c>
      <c r="O52" s="150">
        <v>27.784688409200001</v>
      </c>
      <c r="P52" s="150">
        <v>0</v>
      </c>
      <c r="Q52" s="150">
        <v>44.757184624200001</v>
      </c>
      <c r="R52" s="150">
        <v>180.2508338655</v>
      </c>
      <c r="S52" s="150">
        <v>2044.94584482804</v>
      </c>
    </row>
    <row r="53" spans="1:19" ht="14.5" x14ac:dyDescent="0.35">
      <c r="A53" t="s">
        <v>178</v>
      </c>
      <c r="B53" s="150">
        <v>5469.1083359999402</v>
      </c>
      <c r="C53" s="150">
        <v>1950.4544800000001</v>
      </c>
      <c r="D53" s="150">
        <v>56.120766000000003</v>
      </c>
      <c r="E53" s="150">
        <v>127.775525</v>
      </c>
      <c r="F53" s="150">
        <v>654.42805299999895</v>
      </c>
      <c r="G53" s="150">
        <v>68.492317999999997</v>
      </c>
      <c r="H53" s="150">
        <v>4.1772660000000004</v>
      </c>
      <c r="I53" s="150">
        <v>49.996761999999997</v>
      </c>
      <c r="J53" s="150">
        <v>99.099400000000003</v>
      </c>
      <c r="K53" s="150">
        <v>149.85183171550301</v>
      </c>
      <c r="L53" s="150">
        <v>16.308694599599999</v>
      </c>
      <c r="M53" s="150">
        <v>37.131567564999997</v>
      </c>
      <c r="N53" s="150">
        <v>482.57524628219602</v>
      </c>
      <c r="O53" s="150">
        <v>121.3409905688</v>
      </c>
      <c r="P53" s="150">
        <v>9.8763100038000005</v>
      </c>
      <c r="Q53" s="150">
        <v>160.0996312764</v>
      </c>
      <c r="R53" s="150">
        <v>467.7987177</v>
      </c>
      <c r="S53" s="150">
        <v>6914.0913257112397</v>
      </c>
    </row>
    <row r="54" spans="1:19" ht="14.5" x14ac:dyDescent="0.35">
      <c r="A54" t="s">
        <v>180</v>
      </c>
      <c r="B54" s="150">
        <v>1811.683779</v>
      </c>
      <c r="C54" s="150">
        <v>1225.0524809999999</v>
      </c>
      <c r="D54" s="150">
        <v>22.507570999999999</v>
      </c>
      <c r="E54" s="150">
        <v>47.632148999999998</v>
      </c>
      <c r="F54" s="150">
        <v>194.13232400000001</v>
      </c>
      <c r="G54" s="150">
        <v>17.758769999999998</v>
      </c>
      <c r="H54" s="150">
        <v>1</v>
      </c>
      <c r="I54" s="150">
        <v>17.476344999999998</v>
      </c>
      <c r="J54" s="150">
        <v>28.363883000000001</v>
      </c>
      <c r="K54" s="150">
        <v>174.901255033219</v>
      </c>
      <c r="L54" s="150">
        <v>6.5407001325999996</v>
      </c>
      <c r="M54" s="150">
        <v>13.8419024994</v>
      </c>
      <c r="N54" s="150">
        <v>143.15317571759999</v>
      </c>
      <c r="O54" s="150">
        <v>31.461436932000002</v>
      </c>
      <c r="P54" s="150">
        <v>2.3643000000000001</v>
      </c>
      <c r="Q54" s="150">
        <v>55.962751959000002</v>
      </c>
      <c r="R54" s="150">
        <v>133.89170970149999</v>
      </c>
      <c r="S54" s="150">
        <v>2373.80101097532</v>
      </c>
    </row>
    <row r="55" spans="1:19" ht="14.5" x14ac:dyDescent="0.35">
      <c r="A55" t="s">
        <v>182</v>
      </c>
      <c r="B55" s="150">
        <v>2751.343813</v>
      </c>
      <c r="C55" s="150">
        <v>1290.3041470000001</v>
      </c>
      <c r="D55" s="150">
        <v>8.3164529999999992</v>
      </c>
      <c r="E55" s="150">
        <v>60.039501000000001</v>
      </c>
      <c r="F55" s="150">
        <v>411.38056499999999</v>
      </c>
      <c r="G55" s="150">
        <v>17.115983</v>
      </c>
      <c r="H55" s="150">
        <v>1.9414640000000001</v>
      </c>
      <c r="I55" s="150">
        <v>21.233726999999998</v>
      </c>
      <c r="J55" s="150">
        <v>37.540686000000001</v>
      </c>
      <c r="K55" s="150">
        <v>126.690783997178</v>
      </c>
      <c r="L55" s="150">
        <v>2.4167612418000002</v>
      </c>
      <c r="M55" s="150">
        <v>17.447478990600001</v>
      </c>
      <c r="N55" s="150">
        <v>303.352028631</v>
      </c>
      <c r="O55" s="150">
        <v>30.322675482800001</v>
      </c>
      <c r="P55" s="150">
        <v>4.5902033352</v>
      </c>
      <c r="Q55" s="150">
        <v>67.9946405994</v>
      </c>
      <c r="R55" s="150">
        <v>177.21080826299999</v>
      </c>
      <c r="S55" s="150">
        <v>3481.3691935409802</v>
      </c>
    </row>
    <row r="56" spans="1:19" ht="14.5" x14ac:dyDescent="0.35">
      <c r="A56" t="s">
        <v>184</v>
      </c>
      <c r="B56" s="150">
        <v>3519.4207300000098</v>
      </c>
      <c r="C56" s="150">
        <v>2473.810657</v>
      </c>
      <c r="D56" s="150">
        <v>68.341634999999997</v>
      </c>
      <c r="E56" s="150">
        <v>105.860851</v>
      </c>
      <c r="F56" s="150">
        <v>266.06546300000002</v>
      </c>
      <c r="G56" s="150">
        <v>27.643829</v>
      </c>
      <c r="H56" s="150">
        <v>3.1536960000000001</v>
      </c>
      <c r="I56" s="150">
        <v>23.305288000000001</v>
      </c>
      <c r="J56" s="150">
        <v>42.192160000000001</v>
      </c>
      <c r="K56" s="150">
        <v>363.11956198744599</v>
      </c>
      <c r="L56" s="150">
        <v>19.860079130999999</v>
      </c>
      <c r="M56" s="150">
        <v>30.763163300600102</v>
      </c>
      <c r="N56" s="150">
        <v>196.19667241619999</v>
      </c>
      <c r="O56" s="150">
        <v>48.973807456400003</v>
      </c>
      <c r="P56" s="150">
        <v>7.4562834528000002</v>
      </c>
      <c r="Q56" s="150">
        <v>74.628193233600001</v>
      </c>
      <c r="R56" s="150">
        <v>199.16809128</v>
      </c>
      <c r="S56" s="150">
        <v>4459.5865822580599</v>
      </c>
    </row>
    <row r="57" spans="1:19" ht="14.5" x14ac:dyDescent="0.35">
      <c r="A57" t="s">
        <v>186</v>
      </c>
      <c r="B57" s="150">
        <v>1689.9736310000001</v>
      </c>
      <c r="C57" s="150">
        <v>1001.044956</v>
      </c>
      <c r="D57" s="150">
        <v>2.3797779999999999</v>
      </c>
      <c r="E57" s="150">
        <v>43.396332000000001</v>
      </c>
      <c r="F57" s="150">
        <v>154.319244</v>
      </c>
      <c r="G57" s="150">
        <v>8.6500050000000002</v>
      </c>
      <c r="H57" s="150">
        <v>0.89602999999999999</v>
      </c>
      <c r="I57" s="150">
        <v>28.600822000000001</v>
      </c>
      <c r="J57" s="150">
        <v>26.399781000000001</v>
      </c>
      <c r="K57" s="150">
        <v>125.896672437324</v>
      </c>
      <c r="L57" s="150">
        <v>0.69156348680000002</v>
      </c>
      <c r="M57" s="150">
        <v>12.6109740792</v>
      </c>
      <c r="N57" s="150">
        <v>113.79501052560001</v>
      </c>
      <c r="O57" s="150">
        <v>15.324348858</v>
      </c>
      <c r="P57" s="150">
        <v>2.1184837289999998</v>
      </c>
      <c r="Q57" s="150">
        <v>91.585552208400003</v>
      </c>
      <c r="R57" s="150">
        <v>124.6201662105</v>
      </c>
      <c r="S57" s="150">
        <v>2176.6164025348198</v>
      </c>
    </row>
    <row r="58" spans="1:19" ht="14.5" x14ac:dyDescent="0.35">
      <c r="A58" t="s">
        <v>187</v>
      </c>
      <c r="B58" s="150">
        <v>2005.1703599999801</v>
      </c>
      <c r="C58" s="150">
        <v>1020.4473840000001</v>
      </c>
      <c r="D58" s="150">
        <v>2</v>
      </c>
      <c r="E58" s="150">
        <v>90.589144000000005</v>
      </c>
      <c r="F58" s="150">
        <v>280.71197000000001</v>
      </c>
      <c r="G58" s="150">
        <v>18.356141000000001</v>
      </c>
      <c r="H58" s="150">
        <v>2</v>
      </c>
      <c r="I58" s="150">
        <v>39.165500999999999</v>
      </c>
      <c r="J58" s="150">
        <v>34.660201999999998</v>
      </c>
      <c r="K58" s="150">
        <v>112.051592902946</v>
      </c>
      <c r="L58" s="150">
        <v>0.58120000000000005</v>
      </c>
      <c r="M58" s="150">
        <v>26.325205246399999</v>
      </c>
      <c r="N58" s="150">
        <v>206.99700667799999</v>
      </c>
      <c r="O58" s="150">
        <v>32.519739395599998</v>
      </c>
      <c r="P58" s="150">
        <v>4.7286000000000001</v>
      </c>
      <c r="Q58" s="150">
        <v>125.4157673022</v>
      </c>
      <c r="R58" s="150">
        <v>163.61348354099999</v>
      </c>
      <c r="S58" s="150">
        <v>2677.4029550661298</v>
      </c>
    </row>
    <row r="59" spans="1:19" ht="14.5" x14ac:dyDescent="0.35">
      <c r="A59" t="s">
        <v>189</v>
      </c>
      <c r="B59" s="150">
        <v>3478.5341779999999</v>
      </c>
      <c r="C59" s="150">
        <v>1857.7179819999999</v>
      </c>
      <c r="D59" s="150">
        <v>17.240069999999999</v>
      </c>
      <c r="E59" s="150">
        <v>23.780428000000001</v>
      </c>
      <c r="F59" s="150">
        <v>488.97810900000002</v>
      </c>
      <c r="G59" s="150">
        <v>66.975525000000005</v>
      </c>
      <c r="H59" s="150">
        <v>2</v>
      </c>
      <c r="I59" s="150">
        <v>28.374081</v>
      </c>
      <c r="J59" s="150">
        <v>50.624260999999997</v>
      </c>
      <c r="K59" s="150">
        <v>210.52298856729601</v>
      </c>
      <c r="L59" s="150">
        <v>5.009964342</v>
      </c>
      <c r="M59" s="150">
        <v>6.9105923768000004</v>
      </c>
      <c r="N59" s="150">
        <v>360.57245757659803</v>
      </c>
      <c r="O59" s="150">
        <v>118.65384009</v>
      </c>
      <c r="P59" s="150">
        <v>4.7286000000000001</v>
      </c>
      <c r="Q59" s="150">
        <v>90.859482178199997</v>
      </c>
      <c r="R59" s="150">
        <v>238.9718240505</v>
      </c>
      <c r="S59" s="150">
        <v>4514.7639271813896</v>
      </c>
    </row>
    <row r="60" spans="1:19" ht="14.5" x14ac:dyDescent="0.35">
      <c r="A60" t="s">
        <v>190</v>
      </c>
      <c r="B60" s="150">
        <v>2214.1768569999999</v>
      </c>
      <c r="C60" s="150">
        <v>980.37967400000002</v>
      </c>
      <c r="D60" s="150">
        <v>31.772669</v>
      </c>
      <c r="E60" s="150">
        <v>43.477024999999998</v>
      </c>
      <c r="F60" s="150">
        <v>220.81463600000001</v>
      </c>
      <c r="G60" s="150">
        <v>43.828676000000002</v>
      </c>
      <c r="H60" s="150">
        <v>1</v>
      </c>
      <c r="I60" s="150">
        <v>9.76783</v>
      </c>
      <c r="J60" s="150">
        <v>38.962539</v>
      </c>
      <c r="K60" s="150">
        <v>93.593995894450799</v>
      </c>
      <c r="L60" s="150">
        <v>9.2331376114000001</v>
      </c>
      <c r="M60" s="150">
        <v>12.634423464999999</v>
      </c>
      <c r="N60" s="150">
        <v>162.8287125864</v>
      </c>
      <c r="O60" s="150">
        <v>77.646882401599996</v>
      </c>
      <c r="P60" s="150">
        <v>2.3643000000000001</v>
      </c>
      <c r="Q60" s="150">
        <v>31.278545225999999</v>
      </c>
      <c r="R60" s="150">
        <v>183.92266534949999</v>
      </c>
      <c r="S60" s="150">
        <v>2787.6795195343502</v>
      </c>
    </row>
    <row r="61" spans="1:19" ht="14.5" x14ac:dyDescent="0.35">
      <c r="A61" t="s">
        <v>191</v>
      </c>
      <c r="B61" s="150">
        <v>1688.7905330000001</v>
      </c>
      <c r="C61" s="150">
        <v>989.69063800000004</v>
      </c>
      <c r="D61" s="150">
        <v>4.4956500000000004</v>
      </c>
      <c r="E61" s="150">
        <v>44.859828999999998</v>
      </c>
      <c r="F61" s="150">
        <v>135.24053499999999</v>
      </c>
      <c r="G61" s="150">
        <v>35.189529999999998</v>
      </c>
      <c r="H61" s="150">
        <v>1</v>
      </c>
      <c r="I61" s="150">
        <v>16.684363000000001</v>
      </c>
      <c r="J61" s="150">
        <v>21.846242</v>
      </c>
      <c r="K61" s="150">
        <v>123.289325268103</v>
      </c>
      <c r="L61" s="150">
        <v>1.3064358899999999</v>
      </c>
      <c r="M61" s="150">
        <v>13.0362663074</v>
      </c>
      <c r="N61" s="150">
        <v>99.726370508999807</v>
      </c>
      <c r="O61" s="150">
        <v>62.341771348000002</v>
      </c>
      <c r="P61" s="150">
        <v>2.3643000000000001</v>
      </c>
      <c r="Q61" s="150">
        <v>53.426667198600001</v>
      </c>
      <c r="R61" s="150">
        <v>103.12518536100001</v>
      </c>
      <c r="S61" s="150">
        <v>2147.4068548821001</v>
      </c>
    </row>
    <row r="62" spans="1:19" ht="14.5" x14ac:dyDescent="0.35">
      <c r="A62" t="s">
        <v>193</v>
      </c>
      <c r="B62" s="150">
        <v>1057.08872</v>
      </c>
      <c r="C62" s="150">
        <v>59.307273000000002</v>
      </c>
      <c r="D62" s="150">
        <v>1.3857109999999999</v>
      </c>
      <c r="E62" s="150">
        <v>19</v>
      </c>
      <c r="F62" s="150">
        <v>73.883494999999996</v>
      </c>
      <c r="G62" s="150">
        <v>14.04829</v>
      </c>
      <c r="H62" s="150">
        <v>1</v>
      </c>
      <c r="I62" s="150">
        <v>5</v>
      </c>
      <c r="J62" s="150">
        <v>11</v>
      </c>
      <c r="K62" s="150">
        <v>0.75372013887308997</v>
      </c>
      <c r="L62" s="150">
        <v>0.40268761660000002</v>
      </c>
      <c r="M62" s="150">
        <v>5.5213999999999999</v>
      </c>
      <c r="N62" s="150">
        <v>54.481689213000003</v>
      </c>
      <c r="O62" s="150">
        <v>24.887950564</v>
      </c>
      <c r="P62" s="150">
        <v>2.3643000000000001</v>
      </c>
      <c r="Q62" s="150">
        <v>16.010999999999999</v>
      </c>
      <c r="R62" s="150">
        <v>51.9255</v>
      </c>
      <c r="S62" s="150">
        <v>1213.4369675324699</v>
      </c>
    </row>
    <row r="63" spans="1:19" ht="14.5" x14ac:dyDescent="0.35">
      <c r="A63" t="s">
        <v>194</v>
      </c>
      <c r="B63" s="150">
        <v>3746.887471</v>
      </c>
      <c r="C63" s="150">
        <v>2612.7761699999901</v>
      </c>
      <c r="D63" s="150">
        <v>543.61615700000004</v>
      </c>
      <c r="E63" s="150">
        <v>63.275835000000001</v>
      </c>
      <c r="F63" s="150">
        <v>379.53441400000003</v>
      </c>
      <c r="G63" s="150">
        <v>44.436548000000002</v>
      </c>
      <c r="H63" s="150">
        <v>0</v>
      </c>
      <c r="I63" s="150">
        <v>41.858741999999999</v>
      </c>
      <c r="J63" s="150">
        <v>43.466247000000003</v>
      </c>
      <c r="K63" s="150">
        <v>380.73119491166699</v>
      </c>
      <c r="L63" s="150">
        <v>157.97485522420101</v>
      </c>
      <c r="M63" s="150">
        <v>18.387957651000001</v>
      </c>
      <c r="N63" s="150">
        <v>279.86867688360002</v>
      </c>
      <c r="O63" s="150">
        <v>78.723788436800007</v>
      </c>
      <c r="P63" s="150">
        <v>0</v>
      </c>
      <c r="Q63" s="150">
        <v>134.04006363240001</v>
      </c>
      <c r="R63" s="150">
        <v>205.1824189635</v>
      </c>
      <c r="S63" s="150">
        <v>5001.7964267031703</v>
      </c>
    </row>
    <row r="64" spans="1:19" ht="14.5" x14ac:dyDescent="0.35">
      <c r="A64" t="s">
        <v>195</v>
      </c>
      <c r="B64" s="150">
        <v>2502.6083490000001</v>
      </c>
      <c r="C64" s="150">
        <v>920.50396400000102</v>
      </c>
      <c r="D64" s="150">
        <v>17</v>
      </c>
      <c r="E64" s="150">
        <v>50.036451999999997</v>
      </c>
      <c r="F64" s="150">
        <v>231.27629099999999</v>
      </c>
      <c r="G64" s="150">
        <v>17.369782000000001</v>
      </c>
      <c r="H64" s="150">
        <v>4</v>
      </c>
      <c r="I64" s="150">
        <v>27.041618</v>
      </c>
      <c r="J64" s="150">
        <v>30.364913000000001</v>
      </c>
      <c r="K64" s="150">
        <v>71.839525833486903</v>
      </c>
      <c r="L64" s="150">
        <v>4.9401999999999999</v>
      </c>
      <c r="M64" s="150">
        <v>14.540592951200001</v>
      </c>
      <c r="N64" s="150">
        <v>170.54313698339999</v>
      </c>
      <c r="O64" s="150">
        <v>30.772305791200001</v>
      </c>
      <c r="P64" s="150">
        <v>9.4572000000000003</v>
      </c>
      <c r="Q64" s="150">
        <v>86.592669159600007</v>
      </c>
      <c r="R64" s="150">
        <v>143.3375718165</v>
      </c>
      <c r="S64" s="150">
        <v>3034.6315515353899</v>
      </c>
    </row>
    <row r="65" spans="1:19" ht="14.5" x14ac:dyDescent="0.35">
      <c r="A65" t="s">
        <v>197</v>
      </c>
      <c r="B65" s="150">
        <v>9898.4443289999799</v>
      </c>
      <c r="C65" s="150">
        <v>6576.423229</v>
      </c>
      <c r="D65" s="150">
        <v>446.403887</v>
      </c>
      <c r="E65" s="150">
        <v>375.09214200000002</v>
      </c>
      <c r="F65" s="150">
        <v>912.18477499999995</v>
      </c>
      <c r="G65" s="150">
        <v>108.022346</v>
      </c>
      <c r="H65" s="150">
        <v>7.9239759999999997</v>
      </c>
      <c r="I65" s="150">
        <v>74.505628999999999</v>
      </c>
      <c r="J65" s="150">
        <v>115.68504</v>
      </c>
      <c r="K65" s="150">
        <v>912.10063659314505</v>
      </c>
      <c r="L65" s="150">
        <v>129.72496956219899</v>
      </c>
      <c r="M65" s="150">
        <v>109.001776465199</v>
      </c>
      <c r="N65" s="150">
        <v>672.64505308498997</v>
      </c>
      <c r="O65" s="150">
        <v>191.3723881736</v>
      </c>
      <c r="P65" s="150">
        <v>18.7346564568</v>
      </c>
      <c r="Q65" s="150">
        <v>238.5819251838</v>
      </c>
      <c r="R65" s="150">
        <v>546.09123132000104</v>
      </c>
      <c r="S65" s="150">
        <v>12716.696965839699</v>
      </c>
    </row>
    <row r="66" spans="1:19" ht="14.5" x14ac:dyDescent="0.35">
      <c r="A66" t="s">
        <v>199</v>
      </c>
      <c r="B66" s="150">
        <v>1641.66572200001</v>
      </c>
      <c r="C66" s="150">
        <v>585.50126199999897</v>
      </c>
      <c r="D66" s="150">
        <v>6.8419939999999997</v>
      </c>
      <c r="E66" s="150">
        <v>27.655062999999998</v>
      </c>
      <c r="F66" s="150">
        <v>169.798697</v>
      </c>
      <c r="G66" s="150">
        <v>34.009354999999999</v>
      </c>
      <c r="H66" s="150">
        <v>0</v>
      </c>
      <c r="I66" s="150">
        <v>13.320650000000001</v>
      </c>
      <c r="J66" s="150">
        <v>14.722734000000001</v>
      </c>
      <c r="K66" s="150">
        <v>44.620996155495298</v>
      </c>
      <c r="L66" s="150">
        <v>1.9882834564</v>
      </c>
      <c r="M66" s="150">
        <v>8.0365613077999996</v>
      </c>
      <c r="N66" s="150">
        <v>125.20955916779999</v>
      </c>
      <c r="O66" s="150">
        <v>60.250973318</v>
      </c>
      <c r="P66" s="150">
        <v>0</v>
      </c>
      <c r="Q66" s="150">
        <v>42.655385430000003</v>
      </c>
      <c r="R66" s="150">
        <v>69.498665846999998</v>
      </c>
      <c r="S66" s="150">
        <v>1993.9261466825101</v>
      </c>
    </row>
    <row r="67" spans="1:19" ht="14.5" x14ac:dyDescent="0.35">
      <c r="A67" t="s">
        <v>201</v>
      </c>
      <c r="B67" s="150">
        <v>2311.6536169999999</v>
      </c>
      <c r="C67" s="150">
        <v>1362.1260400000001</v>
      </c>
      <c r="D67" s="150">
        <v>6.0777299999999999</v>
      </c>
      <c r="E67" s="150">
        <v>70.904347000000001</v>
      </c>
      <c r="F67" s="150">
        <v>190.30409299999999</v>
      </c>
      <c r="G67" s="150">
        <v>31.872965000000001</v>
      </c>
      <c r="H67" s="150">
        <v>2</v>
      </c>
      <c r="I67" s="150">
        <v>17.938006999999999</v>
      </c>
      <c r="J67" s="150">
        <v>32.666795999999998</v>
      </c>
      <c r="K67" s="150">
        <v>168.54978241742199</v>
      </c>
      <c r="L67" s="150">
        <v>1.7661883380000001</v>
      </c>
      <c r="M67" s="150">
        <v>20.604803238199999</v>
      </c>
      <c r="N67" s="150">
        <v>140.33023817820001</v>
      </c>
      <c r="O67" s="150">
        <v>56.466144794000002</v>
      </c>
      <c r="P67" s="150">
        <v>4.7286000000000001</v>
      </c>
      <c r="Q67" s="150">
        <v>57.441086015400003</v>
      </c>
      <c r="R67" s="150">
        <v>154.203610518</v>
      </c>
      <c r="S67" s="150">
        <v>2915.74407049922</v>
      </c>
    </row>
    <row r="68" spans="1:19" ht="14.5" x14ac:dyDescent="0.35">
      <c r="A68" t="s">
        <v>203</v>
      </c>
      <c r="B68" s="150">
        <v>1312.171838</v>
      </c>
      <c r="C68" s="150">
        <v>331.94850600000001</v>
      </c>
      <c r="D68" s="150">
        <v>1.209503</v>
      </c>
      <c r="E68" s="150">
        <v>36.049087999999998</v>
      </c>
      <c r="F68" s="150">
        <v>82.422084999999996</v>
      </c>
      <c r="G68" s="150">
        <v>7</v>
      </c>
      <c r="H68" s="150">
        <v>1</v>
      </c>
      <c r="I68" s="150">
        <v>15</v>
      </c>
      <c r="J68" s="150">
        <v>12.611371999999999</v>
      </c>
      <c r="K68" s="150">
        <v>17.399789349667</v>
      </c>
      <c r="L68" s="150">
        <v>0.3514815718</v>
      </c>
      <c r="M68" s="150">
        <v>10.4758649728</v>
      </c>
      <c r="N68" s="150">
        <v>60.778045479000099</v>
      </c>
      <c r="O68" s="150">
        <v>12.401199999999999</v>
      </c>
      <c r="P68" s="150">
        <v>2.3643000000000001</v>
      </c>
      <c r="Q68" s="150">
        <v>48.033000000000001</v>
      </c>
      <c r="R68" s="150">
        <v>59.531981526000003</v>
      </c>
      <c r="S68" s="150">
        <v>1523.5075008992701</v>
      </c>
    </row>
    <row r="69" spans="1:19" ht="14.5" x14ac:dyDescent="0.35">
      <c r="A69" t="s">
        <v>205</v>
      </c>
      <c r="B69" s="150">
        <v>1328.105673</v>
      </c>
      <c r="C69" s="150">
        <v>1266.5076799999999</v>
      </c>
      <c r="D69" s="150">
        <v>1</v>
      </c>
      <c r="E69" s="150">
        <v>30.973793000000001</v>
      </c>
      <c r="F69" s="150">
        <v>112.210628</v>
      </c>
      <c r="G69" s="150">
        <v>8.6972400000000007</v>
      </c>
      <c r="H69" s="150">
        <v>2</v>
      </c>
      <c r="I69" s="150">
        <v>10.699536999999999</v>
      </c>
      <c r="J69" s="150">
        <v>13.115341000000001</v>
      </c>
      <c r="K69" s="150">
        <v>250.886132172</v>
      </c>
      <c r="L69" s="150">
        <v>0.29060000000000002</v>
      </c>
      <c r="M69" s="150">
        <v>9.0009842457999998</v>
      </c>
      <c r="N69" s="150">
        <v>82.744117087199896</v>
      </c>
      <c r="O69" s="150">
        <v>15.408030384</v>
      </c>
      <c r="P69" s="150">
        <v>4.7286000000000001</v>
      </c>
      <c r="Q69" s="150">
        <v>34.262057381399998</v>
      </c>
      <c r="R69" s="150">
        <v>61.910967190500003</v>
      </c>
      <c r="S69" s="150">
        <v>1787.3371614609</v>
      </c>
    </row>
    <row r="70" spans="1:19" ht="14.5" x14ac:dyDescent="0.35">
      <c r="A70" t="s">
        <v>207</v>
      </c>
      <c r="B70" s="150">
        <v>2321.9972439999901</v>
      </c>
      <c r="C70" s="150">
        <v>1080.826779</v>
      </c>
      <c r="D70" s="150">
        <v>0</v>
      </c>
      <c r="E70" s="150">
        <v>92.355069999999998</v>
      </c>
      <c r="F70" s="150">
        <v>169.28025700000001</v>
      </c>
      <c r="G70" s="150">
        <v>8.0715830000000004</v>
      </c>
      <c r="H70" s="150">
        <v>2</v>
      </c>
      <c r="I70" s="150">
        <v>36.532449</v>
      </c>
      <c r="J70" s="150">
        <v>33.167777999999998</v>
      </c>
      <c r="K70" s="150">
        <v>107.52468005969</v>
      </c>
      <c r="L70" s="150">
        <v>0</v>
      </c>
      <c r="M70" s="150">
        <v>26.838383342</v>
      </c>
      <c r="N70" s="150">
        <v>124.8272615118</v>
      </c>
      <c r="O70" s="150">
        <v>14.2996164428</v>
      </c>
      <c r="P70" s="150">
        <v>4.7286000000000001</v>
      </c>
      <c r="Q70" s="150">
        <v>116.98420818779999</v>
      </c>
      <c r="R70" s="150">
        <v>156.568496049</v>
      </c>
      <c r="S70" s="150">
        <v>2873.7684895930802</v>
      </c>
    </row>
    <row r="71" spans="1:19" ht="14.5" x14ac:dyDescent="0.35">
      <c r="A71" t="s">
        <v>209</v>
      </c>
      <c r="B71" s="150">
        <v>3253.2626149999901</v>
      </c>
      <c r="C71" s="150">
        <v>1312.4656210000001</v>
      </c>
      <c r="D71" s="150">
        <v>96.772346999999996</v>
      </c>
      <c r="E71" s="150">
        <v>60.689678999999998</v>
      </c>
      <c r="F71" s="150">
        <v>352.29387400000002</v>
      </c>
      <c r="G71" s="150">
        <v>43.115223</v>
      </c>
      <c r="H71" s="150">
        <v>1.518519</v>
      </c>
      <c r="I71" s="150">
        <v>26.433775000000001</v>
      </c>
      <c r="J71" s="150">
        <v>71.502583000000001</v>
      </c>
      <c r="K71" s="150">
        <v>113.673843051698</v>
      </c>
      <c r="L71" s="150">
        <v>28.122044038199999</v>
      </c>
      <c r="M71" s="150">
        <v>17.6364207174</v>
      </c>
      <c r="N71" s="150">
        <v>259.78150268760101</v>
      </c>
      <c r="O71" s="150">
        <v>76.382929066800003</v>
      </c>
      <c r="P71" s="150">
        <v>3.5902344717000001</v>
      </c>
      <c r="Q71" s="150">
        <v>84.646234304999993</v>
      </c>
      <c r="R71" s="150">
        <v>337.52794305150002</v>
      </c>
      <c r="S71" s="150">
        <v>4174.6237663898901</v>
      </c>
    </row>
    <row r="72" spans="1:19" ht="14.5" x14ac:dyDescent="0.35">
      <c r="A72" t="s">
        <v>211</v>
      </c>
      <c r="B72" s="150">
        <v>1800.7305840000099</v>
      </c>
      <c r="C72" s="150">
        <v>1048.95668</v>
      </c>
      <c r="D72" s="150">
        <v>6.7228669999999999</v>
      </c>
      <c r="E72" s="150">
        <v>67.308057000000005</v>
      </c>
      <c r="F72" s="150">
        <v>182.78608600000001</v>
      </c>
      <c r="G72" s="150">
        <v>23.113434000000002</v>
      </c>
      <c r="H72" s="150">
        <v>0.95617399999999997</v>
      </c>
      <c r="I72" s="150">
        <v>25.594251</v>
      </c>
      <c r="J72" s="150">
        <v>34.544642000000003</v>
      </c>
      <c r="K72" s="150">
        <v>131.996645967376</v>
      </c>
      <c r="L72" s="150">
        <v>1.9536651502</v>
      </c>
      <c r="M72" s="150">
        <v>19.559721364200001</v>
      </c>
      <c r="N72" s="150">
        <v>134.7864598164</v>
      </c>
      <c r="O72" s="150">
        <v>40.947759674399997</v>
      </c>
      <c r="P72" s="150">
        <v>2.2606821882000001</v>
      </c>
      <c r="Q72" s="150">
        <v>81.957910552200005</v>
      </c>
      <c r="R72" s="150">
        <v>163.06798256100001</v>
      </c>
      <c r="S72" s="150">
        <v>2377.2614112739898</v>
      </c>
    </row>
    <row r="73" spans="1:19" ht="14.5" x14ac:dyDescent="0.35">
      <c r="A73" t="s">
        <v>213</v>
      </c>
      <c r="B73" s="150">
        <v>7598.1364110000004</v>
      </c>
      <c r="C73" s="150">
        <v>2731.6810759999998</v>
      </c>
      <c r="D73" s="150">
        <v>153.353767</v>
      </c>
      <c r="E73" s="150">
        <v>183.17431199999999</v>
      </c>
      <c r="F73" s="150">
        <v>646.675569</v>
      </c>
      <c r="G73" s="150">
        <v>87.665982</v>
      </c>
      <c r="H73" s="150">
        <v>4.3576750000000004</v>
      </c>
      <c r="I73" s="150">
        <v>61.799660000000003</v>
      </c>
      <c r="J73" s="150">
        <v>132.94284400000001</v>
      </c>
      <c r="K73" s="150">
        <v>207.652688407711</v>
      </c>
      <c r="L73" s="150">
        <v>44.564604690199999</v>
      </c>
      <c r="M73" s="150">
        <v>53.230455067199898</v>
      </c>
      <c r="N73" s="150">
        <v>476.85856458059499</v>
      </c>
      <c r="O73" s="150">
        <v>155.30905371119999</v>
      </c>
      <c r="P73" s="150">
        <v>10.302851002500001</v>
      </c>
      <c r="Q73" s="150">
        <v>197.894871252</v>
      </c>
      <c r="R73" s="150">
        <v>627.55669510200096</v>
      </c>
      <c r="S73" s="150">
        <v>9371.5061948134007</v>
      </c>
    </row>
    <row r="74" spans="1:19" ht="14.5" x14ac:dyDescent="0.35">
      <c r="A74" t="s">
        <v>214</v>
      </c>
      <c r="B74" s="150">
        <v>4853.7199639999999</v>
      </c>
      <c r="C74" s="150">
        <v>1895.2649879999999</v>
      </c>
      <c r="D74" s="150">
        <v>191.289615</v>
      </c>
      <c r="E74" s="150">
        <v>87.163934999999995</v>
      </c>
      <c r="F74" s="150">
        <v>462.02185200000002</v>
      </c>
      <c r="G74" s="150">
        <v>53.666663999999997</v>
      </c>
      <c r="H74" s="150">
        <v>3.2349730000000001</v>
      </c>
      <c r="I74" s="150">
        <v>31.685793</v>
      </c>
      <c r="J74" s="150">
        <v>102.39071</v>
      </c>
      <c r="K74" s="150">
        <v>157.45489891526799</v>
      </c>
      <c r="L74" s="150">
        <v>55.588762118999902</v>
      </c>
      <c r="M74" s="150">
        <v>25.329839510999999</v>
      </c>
      <c r="N74" s="150">
        <v>340.694913664799</v>
      </c>
      <c r="O74" s="150">
        <v>95.075861942400095</v>
      </c>
      <c r="P74" s="150">
        <v>7.6484466638999997</v>
      </c>
      <c r="Q74" s="150">
        <v>101.4642463446</v>
      </c>
      <c r="R74" s="150">
        <v>483.335346555</v>
      </c>
      <c r="S74" s="150">
        <v>6120.3122797159704</v>
      </c>
    </row>
    <row r="75" spans="1:19" ht="14.5" x14ac:dyDescent="0.35">
      <c r="A75" t="s">
        <v>215</v>
      </c>
      <c r="B75" s="150">
        <v>6405.2519510000102</v>
      </c>
      <c r="C75" s="150">
        <v>2997.1071690000099</v>
      </c>
      <c r="D75" s="150">
        <v>13.510201</v>
      </c>
      <c r="E75" s="150">
        <v>177.50493800000001</v>
      </c>
      <c r="F75" s="150">
        <v>550.094111</v>
      </c>
      <c r="G75" s="150">
        <v>80.725178</v>
      </c>
      <c r="H75" s="150">
        <v>14.426072</v>
      </c>
      <c r="I75" s="150">
        <v>66.655941999999996</v>
      </c>
      <c r="J75" s="150">
        <v>128.579407</v>
      </c>
      <c r="K75" s="150">
        <v>300.93294531159199</v>
      </c>
      <c r="L75" s="150">
        <v>3.9260644106</v>
      </c>
      <c r="M75" s="150">
        <v>51.582934982799898</v>
      </c>
      <c r="N75" s="150">
        <v>405.63939745139697</v>
      </c>
      <c r="O75" s="150">
        <v>143.0127253448</v>
      </c>
      <c r="P75" s="150">
        <v>34.107562029599997</v>
      </c>
      <c r="Q75" s="150">
        <v>213.4456574724</v>
      </c>
      <c r="R75" s="150">
        <v>606.95909074350095</v>
      </c>
      <c r="S75" s="150">
        <v>8164.8583287467</v>
      </c>
    </row>
    <row r="76" spans="1:19" ht="14.5" x14ac:dyDescent="0.35">
      <c r="A76" t="s">
        <v>217</v>
      </c>
      <c r="B76" s="150">
        <v>5288.6972330000099</v>
      </c>
      <c r="C76" s="150">
        <v>1068.5044559999999</v>
      </c>
      <c r="D76" s="150">
        <v>84.287227999999999</v>
      </c>
      <c r="E76" s="150">
        <v>72.947355999999999</v>
      </c>
      <c r="F76" s="150">
        <v>470.768439</v>
      </c>
      <c r="G76" s="150">
        <v>30.079245</v>
      </c>
      <c r="H76" s="150">
        <v>7.1835909999999998</v>
      </c>
      <c r="I76" s="150">
        <v>28.689979999999998</v>
      </c>
      <c r="J76" s="150">
        <v>71.752911999999995</v>
      </c>
      <c r="K76" s="150">
        <v>45.301305039312801</v>
      </c>
      <c r="L76" s="150">
        <v>24.493868456800001</v>
      </c>
      <c r="M76" s="150">
        <v>21.198501653600001</v>
      </c>
      <c r="N76" s="150">
        <v>347.14464691859899</v>
      </c>
      <c r="O76" s="150">
        <v>53.288390442000001</v>
      </c>
      <c r="P76" s="150">
        <v>16.9841642013</v>
      </c>
      <c r="Q76" s="150">
        <v>91.871053955999997</v>
      </c>
      <c r="R76" s="150">
        <v>338.70962109599998</v>
      </c>
      <c r="S76" s="150">
        <v>6227.6887847636199</v>
      </c>
    </row>
    <row r="77" spans="1:19" ht="14.5" x14ac:dyDescent="0.35">
      <c r="A77" t="s">
        <v>218</v>
      </c>
      <c r="B77" s="150">
        <v>3631.5601240000001</v>
      </c>
      <c r="C77" s="150">
        <v>3532.7659370000001</v>
      </c>
      <c r="D77" s="150">
        <v>17.012725</v>
      </c>
      <c r="E77" s="150">
        <v>221.71963400000001</v>
      </c>
      <c r="F77" s="150">
        <v>416.93385899999998</v>
      </c>
      <c r="G77" s="150">
        <v>43.065604999999998</v>
      </c>
      <c r="H77" s="150">
        <v>0</v>
      </c>
      <c r="I77" s="150">
        <v>17.463401000000001</v>
      </c>
      <c r="J77" s="150">
        <v>29.86018</v>
      </c>
      <c r="K77" s="150">
        <v>714.103217096967</v>
      </c>
      <c r="L77" s="150">
        <v>4.9438978850000002</v>
      </c>
      <c r="M77" s="150">
        <v>64.431725640399804</v>
      </c>
      <c r="N77" s="150">
        <v>307.44702762659898</v>
      </c>
      <c r="O77" s="150">
        <v>76.295025817999999</v>
      </c>
      <c r="P77" s="150">
        <v>0</v>
      </c>
      <c r="Q77" s="150">
        <v>55.9213026822</v>
      </c>
      <c r="R77" s="150">
        <v>140.95497968999999</v>
      </c>
      <c r="S77" s="150">
        <v>4995.6573004391703</v>
      </c>
    </row>
    <row r="78" spans="1:19" ht="14.5" x14ac:dyDescent="0.35">
      <c r="A78" t="s">
        <v>219</v>
      </c>
      <c r="B78" s="150">
        <v>541.21539600000006</v>
      </c>
      <c r="C78" s="150">
        <v>514.97071800000003</v>
      </c>
      <c r="D78" s="150">
        <v>47.809488000000002</v>
      </c>
      <c r="E78" s="150">
        <v>3.9418570000000002</v>
      </c>
      <c r="F78" s="150">
        <v>68.041025000000005</v>
      </c>
      <c r="G78" s="150">
        <v>15.704124999999999</v>
      </c>
      <c r="H78" s="150">
        <v>0</v>
      </c>
      <c r="I78" s="150">
        <v>2.6406890000000001</v>
      </c>
      <c r="J78" s="150">
        <v>7.899864</v>
      </c>
      <c r="K78" s="150">
        <v>103.757845480597</v>
      </c>
      <c r="L78" s="150">
        <v>13.8934372128</v>
      </c>
      <c r="M78" s="150">
        <v>1.1455036441999999</v>
      </c>
      <c r="N78" s="150">
        <v>50.173451835000101</v>
      </c>
      <c r="O78" s="150">
        <v>27.821427849999999</v>
      </c>
      <c r="P78" s="150">
        <v>0</v>
      </c>
      <c r="Q78" s="150">
        <v>8.4560143157999992</v>
      </c>
      <c r="R78" s="150">
        <v>37.291308012000002</v>
      </c>
      <c r="S78" s="150">
        <v>783.75438435039803</v>
      </c>
    </row>
    <row r="79" spans="1:19" ht="14.5" x14ac:dyDescent="0.35">
      <c r="A79" t="s">
        <v>220</v>
      </c>
      <c r="B79" s="150">
        <v>3758.165352</v>
      </c>
      <c r="C79" s="150">
        <v>3546.9108719999999</v>
      </c>
      <c r="D79" s="150">
        <v>1</v>
      </c>
      <c r="E79" s="150">
        <v>68.912135000000006</v>
      </c>
      <c r="F79" s="150">
        <v>514.81828399999995</v>
      </c>
      <c r="G79" s="150">
        <v>55.354329999999997</v>
      </c>
      <c r="H79" s="150">
        <v>3</v>
      </c>
      <c r="I79" s="150">
        <v>69.474688999999998</v>
      </c>
      <c r="J79" s="150">
        <v>83.425460999999999</v>
      </c>
      <c r="K79" s="150">
        <v>718.62564445167698</v>
      </c>
      <c r="L79" s="150">
        <v>0.29060000000000002</v>
      </c>
      <c r="M79" s="150">
        <v>20.025866431000001</v>
      </c>
      <c r="N79" s="150">
        <v>379.62700262159802</v>
      </c>
      <c r="O79" s="150">
        <v>98.065731028000101</v>
      </c>
      <c r="P79" s="150">
        <v>7.0929000000000002</v>
      </c>
      <c r="Q79" s="150">
        <v>222.47184911580001</v>
      </c>
      <c r="R79" s="150">
        <v>393.8098886505</v>
      </c>
      <c r="S79" s="150">
        <v>5598.1748342985702</v>
      </c>
    </row>
    <row r="80" spans="1:19" ht="14.5" x14ac:dyDescent="0.35">
      <c r="A80" t="s">
        <v>222</v>
      </c>
      <c r="B80" s="150">
        <v>2096.4318859999998</v>
      </c>
      <c r="C80" s="150">
        <v>668.93548599999997</v>
      </c>
      <c r="D80" s="150">
        <v>15.564332</v>
      </c>
      <c r="E80" s="150">
        <v>88.166749999999993</v>
      </c>
      <c r="F80" s="150">
        <v>197.42005499999999</v>
      </c>
      <c r="G80" s="150">
        <v>23.469114999999999</v>
      </c>
      <c r="H80" s="150">
        <v>4</v>
      </c>
      <c r="I80" s="150">
        <v>2.4295070000000001</v>
      </c>
      <c r="J80" s="150">
        <v>25.801870999999998</v>
      </c>
      <c r="K80" s="150">
        <v>45.219007018191697</v>
      </c>
      <c r="L80" s="150">
        <v>4.5229948791999997</v>
      </c>
      <c r="M80" s="150">
        <v>25.621257549999999</v>
      </c>
      <c r="N80" s="150">
        <v>145.577548557</v>
      </c>
      <c r="O80" s="150">
        <v>41.577884134000001</v>
      </c>
      <c r="P80" s="150">
        <v>9.4572000000000003</v>
      </c>
      <c r="Q80" s="150">
        <v>7.7797673154</v>
      </c>
      <c r="R80" s="150">
        <v>121.79773205550001</v>
      </c>
      <c r="S80" s="150">
        <v>2497.98527750929</v>
      </c>
    </row>
    <row r="81" spans="1:19" ht="14.5" x14ac:dyDescent="0.35">
      <c r="A81" t="s">
        <v>224</v>
      </c>
      <c r="B81" s="150">
        <v>6390.6503130000001</v>
      </c>
      <c r="C81" s="150">
        <v>6080.14020599999</v>
      </c>
      <c r="D81" s="150">
        <v>397.34861899999999</v>
      </c>
      <c r="E81" s="150">
        <v>116.971296</v>
      </c>
      <c r="F81" s="150">
        <v>822.56225300000096</v>
      </c>
      <c r="G81" s="150">
        <v>117.620484</v>
      </c>
      <c r="H81" s="150">
        <v>12.448181</v>
      </c>
      <c r="I81" s="150">
        <v>47.403855</v>
      </c>
      <c r="J81" s="150">
        <v>113.809687</v>
      </c>
      <c r="K81" s="150">
        <v>1227.73712667209</v>
      </c>
      <c r="L81" s="150">
        <v>115.4695086814</v>
      </c>
      <c r="M81" s="150">
        <v>33.991858617600002</v>
      </c>
      <c r="N81" s="150">
        <v>606.55740536219298</v>
      </c>
      <c r="O81" s="150">
        <v>208.37644945439999</v>
      </c>
      <c r="P81" s="150">
        <v>29.431234338300001</v>
      </c>
      <c r="Q81" s="150">
        <v>151.79662448100001</v>
      </c>
      <c r="R81" s="150">
        <v>537.23862748350098</v>
      </c>
      <c r="S81" s="150">
        <v>9301.2491480904791</v>
      </c>
    </row>
    <row r="82" spans="1:19" ht="14.5" x14ac:dyDescent="0.35">
      <c r="A82" t="s">
        <v>225</v>
      </c>
      <c r="B82" s="150">
        <v>4427.6684520000199</v>
      </c>
      <c r="C82" s="150">
        <v>549.426196</v>
      </c>
      <c r="D82" s="150">
        <v>41.075938999999998</v>
      </c>
      <c r="E82" s="150">
        <v>36.167591999999999</v>
      </c>
      <c r="F82" s="150">
        <v>376.12405999999999</v>
      </c>
      <c r="G82" s="150">
        <v>30.754607</v>
      </c>
      <c r="H82" s="150">
        <v>3.3040099999999999</v>
      </c>
      <c r="I82" s="150">
        <v>23.523077000000001</v>
      </c>
      <c r="J82" s="150">
        <v>67.623527999999993</v>
      </c>
      <c r="K82" s="150">
        <v>14.548569258891501</v>
      </c>
      <c r="L82" s="150">
        <v>11.936667873399999</v>
      </c>
      <c r="M82" s="150">
        <v>10.510302235199999</v>
      </c>
      <c r="N82" s="150">
        <v>277.353881844</v>
      </c>
      <c r="O82" s="150">
        <v>54.484861761200001</v>
      </c>
      <c r="P82" s="150">
        <v>7.8116708429999999</v>
      </c>
      <c r="Q82" s="150">
        <v>75.325597169399998</v>
      </c>
      <c r="R82" s="150">
        <v>319.21686392399999</v>
      </c>
      <c r="S82" s="150">
        <v>5198.8568669091101</v>
      </c>
    </row>
    <row r="83" spans="1:19" ht="14.5" x14ac:dyDescent="0.35">
      <c r="A83" t="s">
        <v>226</v>
      </c>
      <c r="B83" s="150">
        <v>1474.9013300000099</v>
      </c>
      <c r="C83" s="150">
        <v>88.049948999999998</v>
      </c>
      <c r="D83" s="150">
        <v>8.1085580000000004</v>
      </c>
      <c r="E83" s="150">
        <v>13.385846000000001</v>
      </c>
      <c r="F83" s="150">
        <v>114.864453</v>
      </c>
      <c r="G83" s="150">
        <v>5.9602110000000001</v>
      </c>
      <c r="H83" s="150">
        <v>1</v>
      </c>
      <c r="I83" s="150">
        <v>7.523358</v>
      </c>
      <c r="J83" s="150">
        <v>16.297941999999999</v>
      </c>
      <c r="K83" s="150">
        <v>1.1246658765934201</v>
      </c>
      <c r="L83" s="150">
        <v>2.3563469547999998</v>
      </c>
      <c r="M83" s="150">
        <v>3.8899268476</v>
      </c>
      <c r="N83" s="150">
        <v>84.701047642199995</v>
      </c>
      <c r="O83" s="150">
        <v>10.559109807600001</v>
      </c>
      <c r="P83" s="150">
        <v>2.3643000000000001</v>
      </c>
      <c r="Q83" s="150">
        <v>24.0912969876</v>
      </c>
      <c r="R83" s="150">
        <v>76.934435210999993</v>
      </c>
      <c r="S83" s="150">
        <v>1680.9224593274</v>
      </c>
    </row>
    <row r="84" spans="1:19" ht="14.5" x14ac:dyDescent="0.35">
      <c r="A84" t="s">
        <v>227</v>
      </c>
      <c r="B84" s="150">
        <v>3286.6747399999999</v>
      </c>
      <c r="C84" s="150">
        <v>3050.885882</v>
      </c>
      <c r="D84" s="150">
        <v>6.9206560000000001</v>
      </c>
      <c r="E84" s="150">
        <v>91.132948999999996</v>
      </c>
      <c r="F84" s="150">
        <v>511.52248700000001</v>
      </c>
      <c r="G84" s="150">
        <v>81.518625</v>
      </c>
      <c r="H84" s="150">
        <v>8.3618559999999995</v>
      </c>
      <c r="I84" s="150">
        <v>89.749020999999999</v>
      </c>
      <c r="J84" s="150">
        <v>56.159356000000002</v>
      </c>
      <c r="K84" s="150">
        <v>617.63608440319001</v>
      </c>
      <c r="L84" s="150">
        <v>2.0111426336</v>
      </c>
      <c r="M84" s="150">
        <v>26.483234979399999</v>
      </c>
      <c r="N84" s="150">
        <v>377.19668191379799</v>
      </c>
      <c r="O84" s="150">
        <v>144.41839605000001</v>
      </c>
      <c r="P84" s="150">
        <v>19.769936140799999</v>
      </c>
      <c r="Q84" s="150">
        <v>287.39431504620001</v>
      </c>
      <c r="R84" s="150">
        <v>265.10023999800001</v>
      </c>
      <c r="S84" s="150">
        <v>5026.6847711649898</v>
      </c>
    </row>
    <row r="85" spans="1:19" ht="14.5" x14ac:dyDescent="0.35">
      <c r="A85" t="s">
        <v>229</v>
      </c>
      <c r="B85" s="150">
        <v>3560.1277839999998</v>
      </c>
      <c r="C85" s="150">
        <v>3339.8816910000201</v>
      </c>
      <c r="D85" s="150">
        <v>0.91124300000000003</v>
      </c>
      <c r="E85" s="150">
        <v>12.488163</v>
      </c>
      <c r="F85" s="150">
        <v>488.19764500000002</v>
      </c>
      <c r="G85" s="150">
        <v>87.995265000000003</v>
      </c>
      <c r="H85" s="150">
        <v>0</v>
      </c>
      <c r="I85" s="150">
        <v>42.592252000000002</v>
      </c>
      <c r="J85" s="150">
        <v>57.664605999999999</v>
      </c>
      <c r="K85" s="150">
        <v>670.04963825508196</v>
      </c>
      <c r="L85" s="150">
        <v>0.2648072158</v>
      </c>
      <c r="M85" s="150">
        <v>3.6290601678000001</v>
      </c>
      <c r="N85" s="150">
        <v>359.99694342299802</v>
      </c>
      <c r="O85" s="150">
        <v>155.892411474</v>
      </c>
      <c r="P85" s="150">
        <v>0</v>
      </c>
      <c r="Q85" s="150">
        <v>136.3889093544</v>
      </c>
      <c r="R85" s="150">
        <v>272.20577262299997</v>
      </c>
      <c r="S85" s="150">
        <v>5158.5553265130802</v>
      </c>
    </row>
    <row r="86" spans="1:19" ht="14.5" x14ac:dyDescent="0.35">
      <c r="A86" t="s">
        <v>230</v>
      </c>
      <c r="B86" s="150">
        <v>1615.6095869999999</v>
      </c>
      <c r="C86" s="150">
        <v>163.211265</v>
      </c>
      <c r="D86" s="150">
        <v>4.1324180000000004</v>
      </c>
      <c r="E86" s="150">
        <v>12</v>
      </c>
      <c r="F86" s="150">
        <v>101.234014</v>
      </c>
      <c r="G86" s="150">
        <v>7</v>
      </c>
      <c r="H86" s="150">
        <v>1</v>
      </c>
      <c r="I86" s="150">
        <v>2</v>
      </c>
      <c r="J86" s="150">
        <v>18.647998999999999</v>
      </c>
      <c r="K86" s="150">
        <v>3.4633422988872402</v>
      </c>
      <c r="L86" s="150">
        <v>1.2008806707999999</v>
      </c>
      <c r="M86" s="150">
        <v>3.4872000000000001</v>
      </c>
      <c r="N86" s="150">
        <v>74.649961923600003</v>
      </c>
      <c r="O86" s="150">
        <v>12.401199999999999</v>
      </c>
      <c r="P86" s="150">
        <v>2.3643000000000001</v>
      </c>
      <c r="Q86" s="150">
        <v>6.4043999999999999</v>
      </c>
      <c r="R86" s="150">
        <v>88.027879279499999</v>
      </c>
      <c r="S86" s="150">
        <v>1807.6087511727801</v>
      </c>
    </row>
    <row r="87" spans="1:19" ht="14.5" x14ac:dyDescent="0.35">
      <c r="A87" t="s">
        <v>231</v>
      </c>
      <c r="B87" s="150">
        <v>2508.3431690000002</v>
      </c>
      <c r="C87" s="150">
        <v>1186.6109939999999</v>
      </c>
      <c r="D87" s="150">
        <v>2</v>
      </c>
      <c r="E87" s="150">
        <v>58.829548000000003</v>
      </c>
      <c r="F87" s="150">
        <v>271.114936</v>
      </c>
      <c r="G87" s="150">
        <v>26.770868</v>
      </c>
      <c r="H87" s="150">
        <v>1.170455</v>
      </c>
      <c r="I87" s="150">
        <v>11.299844</v>
      </c>
      <c r="J87" s="150">
        <v>27.332386</v>
      </c>
      <c r="K87" s="150">
        <v>118.31081001472801</v>
      </c>
      <c r="L87" s="150">
        <v>0.58120000000000005</v>
      </c>
      <c r="M87" s="150">
        <v>17.095866648800001</v>
      </c>
      <c r="N87" s="150">
        <v>199.92015380640001</v>
      </c>
      <c r="O87" s="150">
        <v>47.427269748800001</v>
      </c>
      <c r="P87" s="150">
        <v>2.7673067565</v>
      </c>
      <c r="Q87" s="150">
        <v>36.1843604568</v>
      </c>
      <c r="R87" s="150">
        <v>129.02252811299999</v>
      </c>
      <c r="S87" s="150">
        <v>3059.6526645450299</v>
      </c>
    </row>
    <row r="88" spans="1:19" ht="14.5" x14ac:dyDescent="0.35">
      <c r="A88" t="s">
        <v>232</v>
      </c>
      <c r="B88" s="150">
        <v>4454.9966409999897</v>
      </c>
      <c r="C88" s="150">
        <v>4299.9043979999997</v>
      </c>
      <c r="D88" s="150">
        <v>66.504484000000005</v>
      </c>
      <c r="E88" s="150">
        <v>182.37814</v>
      </c>
      <c r="F88" s="150">
        <v>503.37529000000001</v>
      </c>
      <c r="G88" s="150">
        <v>37.503534000000002</v>
      </c>
      <c r="H88" s="150">
        <v>7.9135710000000001</v>
      </c>
      <c r="I88" s="150">
        <v>38.537326</v>
      </c>
      <c r="J88" s="150">
        <v>70.628393000000003</v>
      </c>
      <c r="K88" s="150">
        <v>871.08707928357398</v>
      </c>
      <c r="L88" s="150">
        <v>19.3262030504</v>
      </c>
      <c r="M88" s="150">
        <v>52.999087483999901</v>
      </c>
      <c r="N88" s="150">
        <v>371.188938845998</v>
      </c>
      <c r="O88" s="150">
        <v>66.441260834399998</v>
      </c>
      <c r="P88" s="150">
        <v>18.7100559153</v>
      </c>
      <c r="Q88" s="150">
        <v>123.4042253172</v>
      </c>
      <c r="R88" s="150">
        <v>333.40132915650003</v>
      </c>
      <c r="S88" s="150">
        <v>6311.5548208873597</v>
      </c>
    </row>
    <row r="89" spans="1:19" ht="14.5" x14ac:dyDescent="0.35">
      <c r="A89" t="s">
        <v>234</v>
      </c>
      <c r="B89" s="150">
        <v>1466.0552359999999</v>
      </c>
      <c r="C89" s="150">
        <v>832.77599099999998</v>
      </c>
      <c r="D89" s="150">
        <v>0</v>
      </c>
      <c r="E89" s="150">
        <v>22.995301000000001</v>
      </c>
      <c r="F89" s="150">
        <v>237.12524400000001</v>
      </c>
      <c r="G89" s="150">
        <v>10.204772</v>
      </c>
      <c r="H89" s="150">
        <v>0</v>
      </c>
      <c r="I89" s="150">
        <v>11</v>
      </c>
      <c r="J89" s="150">
        <v>15.763419000000001</v>
      </c>
      <c r="K89" s="150">
        <v>98.865529029073798</v>
      </c>
      <c r="L89" s="150">
        <v>0</v>
      </c>
      <c r="M89" s="150">
        <v>6.6824344705999996</v>
      </c>
      <c r="N89" s="150">
        <v>174.85615492560001</v>
      </c>
      <c r="O89" s="150">
        <v>18.078774075199998</v>
      </c>
      <c r="P89" s="150">
        <v>0</v>
      </c>
      <c r="Q89" s="150">
        <v>35.224200000000003</v>
      </c>
      <c r="R89" s="150">
        <v>74.411219389500005</v>
      </c>
      <c r="S89" s="150">
        <v>1874.17354788997</v>
      </c>
    </row>
    <row r="90" spans="1:19" ht="14.5" x14ac:dyDescent="0.35">
      <c r="A90" t="s">
        <v>235</v>
      </c>
      <c r="B90" s="150">
        <v>3937.243058</v>
      </c>
      <c r="C90" s="150">
        <v>3818.484003</v>
      </c>
      <c r="D90" s="150">
        <v>80.026725999999996</v>
      </c>
      <c r="E90" s="150">
        <v>57.842528999999999</v>
      </c>
      <c r="F90" s="150">
        <v>392.98809299999999</v>
      </c>
      <c r="G90" s="150">
        <v>35.096063999999998</v>
      </c>
      <c r="H90" s="150">
        <v>6.9117649999999999</v>
      </c>
      <c r="I90" s="150">
        <v>34.614814000000003</v>
      </c>
      <c r="J90" s="150">
        <v>42.136412</v>
      </c>
      <c r="K90" s="150">
        <v>773.64800710004795</v>
      </c>
      <c r="L90" s="150">
        <v>23.255766575599999</v>
      </c>
      <c r="M90" s="150">
        <v>16.8090389274</v>
      </c>
      <c r="N90" s="150">
        <v>289.7894197782</v>
      </c>
      <c r="O90" s="150">
        <v>62.176186982399997</v>
      </c>
      <c r="P90" s="150">
        <v>16.341485989500001</v>
      </c>
      <c r="Q90" s="150">
        <v>110.8435573908</v>
      </c>
      <c r="R90" s="150">
        <v>198.90493284600001</v>
      </c>
      <c r="S90" s="150">
        <v>5429.0114535899502</v>
      </c>
    </row>
    <row r="91" spans="1:19" ht="14.5" x14ac:dyDescent="0.35">
      <c r="A91" t="s">
        <v>236</v>
      </c>
      <c r="B91" s="150">
        <v>2174.8470299999999</v>
      </c>
      <c r="C91" s="150">
        <v>721.42325599999901</v>
      </c>
      <c r="D91" s="150">
        <v>17.691336</v>
      </c>
      <c r="E91" s="150">
        <v>34.029763000000003</v>
      </c>
      <c r="F91" s="150">
        <v>160.50306699999999</v>
      </c>
      <c r="G91" s="150">
        <v>12.389970999999999</v>
      </c>
      <c r="H91" s="150">
        <v>0</v>
      </c>
      <c r="I91" s="150">
        <v>11.68174</v>
      </c>
      <c r="J91" s="150">
        <v>40.638443000000002</v>
      </c>
      <c r="K91" s="150">
        <v>49.899047473168601</v>
      </c>
      <c r="L91" s="150">
        <v>5.1411022415999996</v>
      </c>
      <c r="M91" s="150">
        <v>9.8890491277999999</v>
      </c>
      <c r="N91" s="150">
        <v>118.3549616058</v>
      </c>
      <c r="O91" s="150">
        <v>21.950072623600001</v>
      </c>
      <c r="P91" s="150">
        <v>0</v>
      </c>
      <c r="Q91" s="150">
        <v>37.407267828000002</v>
      </c>
      <c r="R91" s="150">
        <v>191.8337701815</v>
      </c>
      <c r="S91" s="150">
        <v>2609.32230108147</v>
      </c>
    </row>
    <row r="92" spans="1:19" ht="14.5" x14ac:dyDescent="0.35">
      <c r="A92" t="s">
        <v>238</v>
      </c>
      <c r="B92" s="150">
        <v>4195.0340990000304</v>
      </c>
      <c r="C92" s="150">
        <v>1131.8510209999999</v>
      </c>
      <c r="D92" s="150">
        <v>118.433004</v>
      </c>
      <c r="E92" s="150">
        <v>50.420169999999999</v>
      </c>
      <c r="F92" s="150">
        <v>429.13353799999999</v>
      </c>
      <c r="G92" s="150">
        <v>62.116855000000001</v>
      </c>
      <c r="H92" s="150">
        <v>0</v>
      </c>
      <c r="I92" s="150">
        <v>59.619025000000001</v>
      </c>
      <c r="J92" s="150">
        <v>115.926654</v>
      </c>
      <c r="K92" s="150">
        <v>65.701574637561393</v>
      </c>
      <c r="L92" s="150">
        <v>34.416630962399999</v>
      </c>
      <c r="M92" s="150">
        <v>14.652101402</v>
      </c>
      <c r="N92" s="150">
        <v>316.44307092119902</v>
      </c>
      <c r="O92" s="150">
        <v>110.046220318</v>
      </c>
      <c r="P92" s="150">
        <v>0</v>
      </c>
      <c r="Q92" s="150">
        <v>190.91204185500001</v>
      </c>
      <c r="R92" s="150">
        <v>547.23177020700098</v>
      </c>
      <c r="S92" s="150">
        <v>5474.4375093031904</v>
      </c>
    </row>
    <row r="93" spans="1:19" ht="14.5" x14ac:dyDescent="0.35">
      <c r="A93" t="s">
        <v>239</v>
      </c>
      <c r="B93" s="150">
        <v>6610.1999180000003</v>
      </c>
      <c r="C93" s="150">
        <v>1217.529016</v>
      </c>
      <c r="D93" s="150">
        <v>44.012991</v>
      </c>
      <c r="E93" s="150">
        <v>119.898899</v>
      </c>
      <c r="F93" s="150">
        <v>561.35076800000002</v>
      </c>
      <c r="G93" s="150">
        <v>59.875169999999997</v>
      </c>
      <c r="H93" s="150">
        <v>0.93716299999999997</v>
      </c>
      <c r="I93" s="150">
        <v>38.955224999999999</v>
      </c>
      <c r="J93" s="150">
        <v>88.612943999999999</v>
      </c>
      <c r="K93" s="150">
        <v>47.537676325031903</v>
      </c>
      <c r="L93" s="150">
        <v>12.790175184600001</v>
      </c>
      <c r="M93" s="150">
        <v>34.842620049399997</v>
      </c>
      <c r="N93" s="150">
        <v>413.94005632319698</v>
      </c>
      <c r="O93" s="150">
        <v>106.074851172</v>
      </c>
      <c r="P93" s="150">
        <v>2.2157344809000001</v>
      </c>
      <c r="Q93" s="150">
        <v>124.742421495</v>
      </c>
      <c r="R93" s="150">
        <v>418.29740215200002</v>
      </c>
      <c r="S93" s="150">
        <v>7770.6408551821296</v>
      </c>
    </row>
    <row r="94" spans="1:19" ht="14.5" x14ac:dyDescent="0.35">
      <c r="A94" t="s">
        <v>240</v>
      </c>
      <c r="B94" s="150">
        <v>5092.6926079999703</v>
      </c>
      <c r="C94" s="150">
        <v>1957.3982679999999</v>
      </c>
      <c r="D94" s="150">
        <v>75.572114999999997</v>
      </c>
      <c r="E94" s="150">
        <v>101.51815999999999</v>
      </c>
      <c r="F94" s="150">
        <v>553.26421600000003</v>
      </c>
      <c r="G94" s="150">
        <v>55.979427999999999</v>
      </c>
      <c r="H94" s="150">
        <v>2.1114920000000001</v>
      </c>
      <c r="I94" s="150">
        <v>56.506832000000003</v>
      </c>
      <c r="J94" s="150">
        <v>83.751660000000001</v>
      </c>
      <c r="K94" s="150">
        <v>159.915360867365</v>
      </c>
      <c r="L94" s="150">
        <v>21.961256619</v>
      </c>
      <c r="M94" s="150">
        <v>29.501177296000002</v>
      </c>
      <c r="N94" s="150">
        <v>407.97703287839698</v>
      </c>
      <c r="O94" s="150">
        <v>99.173154644800107</v>
      </c>
      <c r="P94" s="150">
        <v>4.9922005356000003</v>
      </c>
      <c r="Q94" s="150">
        <v>180.94617743040001</v>
      </c>
      <c r="R94" s="150">
        <v>395.34971102999998</v>
      </c>
      <c r="S94" s="150">
        <v>6392.5086793015298</v>
      </c>
    </row>
    <row r="95" spans="1:19" ht="14.5" x14ac:dyDescent="0.35">
      <c r="A95" t="s">
        <v>241</v>
      </c>
      <c r="B95" s="150">
        <v>5911.7500039998804</v>
      </c>
      <c r="C95" s="150">
        <v>5468.4237209999001</v>
      </c>
      <c r="D95" s="150">
        <v>266.66776700000003</v>
      </c>
      <c r="E95" s="150">
        <v>82.052319999999995</v>
      </c>
      <c r="F95" s="150">
        <v>725.18447700000104</v>
      </c>
      <c r="G95" s="150">
        <v>95.069070999999994</v>
      </c>
      <c r="H95" s="150">
        <v>7.3030030000000004</v>
      </c>
      <c r="I95" s="150">
        <v>71.487374000000003</v>
      </c>
      <c r="J95" s="150">
        <v>121.163549</v>
      </c>
      <c r="K95" s="150">
        <v>1079.2457812896</v>
      </c>
      <c r="L95" s="150">
        <v>77.4936530901998</v>
      </c>
      <c r="M95" s="150">
        <v>23.844404191999999</v>
      </c>
      <c r="N95" s="150">
        <v>534.751033339797</v>
      </c>
      <c r="O95" s="150">
        <v>168.4243661836</v>
      </c>
      <c r="P95" s="150">
        <v>17.266489992899999</v>
      </c>
      <c r="Q95" s="150">
        <v>228.9168690228</v>
      </c>
      <c r="R95" s="150">
        <v>571.95253305450001</v>
      </c>
      <c r="S95" s="150">
        <v>8613.6451341652792</v>
      </c>
    </row>
    <row r="96" spans="1:19" ht="14.5" x14ac:dyDescent="0.35">
      <c r="A96" t="s">
        <v>242</v>
      </c>
      <c r="B96" s="150">
        <v>3110.6540829999899</v>
      </c>
      <c r="C96" s="150">
        <v>2968.3587459999899</v>
      </c>
      <c r="D96" s="150">
        <v>88.047788999999995</v>
      </c>
      <c r="E96" s="150">
        <v>37.839937999999997</v>
      </c>
      <c r="F96" s="150">
        <v>520.52951199999995</v>
      </c>
      <c r="G96" s="150">
        <v>60.255854999999997</v>
      </c>
      <c r="H96" s="150">
        <v>1.4074679999999999</v>
      </c>
      <c r="I96" s="150">
        <v>22.258347000000001</v>
      </c>
      <c r="J96" s="150">
        <v>49.344292000000003</v>
      </c>
      <c r="K96" s="150">
        <v>599.43840217160005</v>
      </c>
      <c r="L96" s="150">
        <v>25.586687483399999</v>
      </c>
      <c r="M96" s="150">
        <v>10.9962859828</v>
      </c>
      <c r="N96" s="150">
        <v>383.83846214879799</v>
      </c>
      <c r="O96" s="150">
        <v>106.749272718</v>
      </c>
      <c r="P96" s="150">
        <v>3.3276765924</v>
      </c>
      <c r="Q96" s="150">
        <v>71.275678763399995</v>
      </c>
      <c r="R96" s="150">
        <v>232.92973038599999</v>
      </c>
      <c r="S96" s="150">
        <v>4544.7962792463904</v>
      </c>
    </row>
    <row r="97" spans="1:19" ht="14.5" x14ac:dyDescent="0.35">
      <c r="A97" t="s">
        <v>243</v>
      </c>
      <c r="B97" s="150">
        <v>3673.4784239999999</v>
      </c>
      <c r="C97" s="150">
        <v>1717.2549100000001</v>
      </c>
      <c r="D97" s="150">
        <v>37.513638</v>
      </c>
      <c r="E97" s="150">
        <v>149.05389299999999</v>
      </c>
      <c r="F97" s="150">
        <v>395.135088</v>
      </c>
      <c r="G97" s="150">
        <v>42.770290000000003</v>
      </c>
      <c r="H97" s="150">
        <v>9.3571749999999998</v>
      </c>
      <c r="I97" s="150">
        <v>28.695743</v>
      </c>
      <c r="J97" s="150">
        <v>62.782746000000003</v>
      </c>
      <c r="K97" s="150">
        <v>171.914846548269</v>
      </c>
      <c r="L97" s="150">
        <v>10.9014632028</v>
      </c>
      <c r="M97" s="150">
        <v>43.3150613058</v>
      </c>
      <c r="N97" s="150">
        <v>291.37261389119999</v>
      </c>
      <c r="O97" s="150">
        <v>75.771845764000005</v>
      </c>
      <c r="P97" s="150">
        <v>22.123168852500001</v>
      </c>
      <c r="Q97" s="150">
        <v>91.889508234600001</v>
      </c>
      <c r="R97" s="150">
        <v>296.36595249300001</v>
      </c>
      <c r="S97" s="150">
        <v>4677.1328842921703</v>
      </c>
    </row>
    <row r="98" spans="1:19" ht="14.5" x14ac:dyDescent="0.35">
      <c r="A98" t="s">
        <v>245</v>
      </c>
      <c r="B98" s="150">
        <v>1920.3915919999999</v>
      </c>
      <c r="C98" s="150">
        <v>671.61851899999999</v>
      </c>
      <c r="D98" s="150">
        <v>10.165070999999999</v>
      </c>
      <c r="E98" s="150">
        <v>39.352437999999999</v>
      </c>
      <c r="F98" s="150">
        <v>179.40484599999999</v>
      </c>
      <c r="G98" s="150">
        <v>18.268697</v>
      </c>
      <c r="H98" s="150">
        <v>0</v>
      </c>
      <c r="I98" s="150">
        <v>16.536204000000001</v>
      </c>
      <c r="J98" s="150">
        <v>25.378871</v>
      </c>
      <c r="K98" s="150">
        <v>49.677708286312402</v>
      </c>
      <c r="L98" s="150">
        <v>2.9539696325999998</v>
      </c>
      <c r="M98" s="150">
        <v>11.4358184828</v>
      </c>
      <c r="N98" s="150">
        <v>132.2931334404</v>
      </c>
      <c r="O98" s="150">
        <v>32.364823605200002</v>
      </c>
      <c r="P98" s="150">
        <v>0</v>
      </c>
      <c r="Q98" s="150">
        <v>52.952232448799997</v>
      </c>
      <c r="R98" s="150">
        <v>119.8009605555</v>
      </c>
      <c r="S98" s="150">
        <v>2321.87023845161</v>
      </c>
    </row>
    <row r="99" spans="1:19" ht="14.5" x14ac:dyDescent="0.35">
      <c r="A99" t="s">
        <v>247</v>
      </c>
      <c r="B99" s="150">
        <v>1197.158396</v>
      </c>
      <c r="C99" s="150">
        <v>1156.5689970000001</v>
      </c>
      <c r="D99" s="150">
        <v>1</v>
      </c>
      <c r="E99" s="150">
        <v>22.139617000000001</v>
      </c>
      <c r="F99" s="150">
        <v>185.00867700000001</v>
      </c>
      <c r="G99" s="150">
        <v>11.09104</v>
      </c>
      <c r="H99" s="150">
        <v>1</v>
      </c>
      <c r="I99" s="150">
        <v>10.036479</v>
      </c>
      <c r="J99" s="150">
        <v>18.005172999999999</v>
      </c>
      <c r="K99" s="150">
        <v>234.23849570488801</v>
      </c>
      <c r="L99" s="150">
        <v>0.29060000000000002</v>
      </c>
      <c r="M99" s="150">
        <v>6.4337727001999996</v>
      </c>
      <c r="N99" s="150">
        <v>136.42539841979999</v>
      </c>
      <c r="O99" s="150">
        <v>19.648886464</v>
      </c>
      <c r="P99" s="150">
        <v>2.3643000000000001</v>
      </c>
      <c r="Q99" s="150">
        <v>32.1388130538</v>
      </c>
      <c r="R99" s="150">
        <v>84.993419146500003</v>
      </c>
      <c r="S99" s="150">
        <v>1713.6920814891901</v>
      </c>
    </row>
    <row r="100" spans="1:19" ht="14.5" x14ac:dyDescent="0.35">
      <c r="A100" t="s">
        <v>248</v>
      </c>
      <c r="B100" s="150">
        <v>6451.0442509999903</v>
      </c>
      <c r="C100" s="150">
        <v>3720.7720199999999</v>
      </c>
      <c r="D100" s="150">
        <v>29.296782</v>
      </c>
      <c r="E100" s="150">
        <v>270.01367599999998</v>
      </c>
      <c r="F100" s="150">
        <v>850.71434299999999</v>
      </c>
      <c r="G100" s="150">
        <v>121.73080400000001</v>
      </c>
      <c r="H100" s="150">
        <v>13.019389</v>
      </c>
      <c r="I100" s="150">
        <v>72.132491000000002</v>
      </c>
      <c r="J100" s="150">
        <v>100.48004400000001</v>
      </c>
      <c r="K100" s="150">
        <v>458.04155426110799</v>
      </c>
      <c r="L100" s="150">
        <v>8.5136448492000003</v>
      </c>
      <c r="M100" s="150">
        <v>78.465974245599696</v>
      </c>
      <c r="N100" s="150">
        <v>627.31675652819297</v>
      </c>
      <c r="O100" s="150">
        <v>215.65829236639999</v>
      </c>
      <c r="P100" s="150">
        <v>30.781741412700001</v>
      </c>
      <c r="Q100" s="150">
        <v>230.98266268020001</v>
      </c>
      <c r="R100" s="150">
        <v>474.31604770199999</v>
      </c>
      <c r="S100" s="150">
        <v>8575.1209250453903</v>
      </c>
    </row>
    <row r="101" spans="1:19" ht="14.5" x14ac:dyDescent="0.35">
      <c r="A101" t="s">
        <v>249</v>
      </c>
      <c r="B101" s="150">
        <v>414.43161099999998</v>
      </c>
      <c r="C101" s="150">
        <v>394.308674</v>
      </c>
      <c r="D101" s="150">
        <v>0</v>
      </c>
      <c r="E101" s="150">
        <v>13.76674</v>
      </c>
      <c r="F101" s="150">
        <v>41.176769999999998</v>
      </c>
      <c r="G101" s="150">
        <v>8.6158929999999998</v>
      </c>
      <c r="H101" s="150">
        <v>0</v>
      </c>
      <c r="I101" s="150">
        <v>5.3395239999999999</v>
      </c>
      <c r="J101" s="150">
        <v>6</v>
      </c>
      <c r="K101" s="150">
        <v>79.284480532619995</v>
      </c>
      <c r="L101" s="150">
        <v>0</v>
      </c>
      <c r="M101" s="150">
        <v>4.0006146439999997</v>
      </c>
      <c r="N101" s="150">
        <v>30.363750198000002</v>
      </c>
      <c r="O101" s="150">
        <v>15.2639160388</v>
      </c>
      <c r="P101" s="150">
        <v>0</v>
      </c>
      <c r="Q101" s="150">
        <v>17.098223752799999</v>
      </c>
      <c r="R101" s="150">
        <v>28.323</v>
      </c>
      <c r="S101" s="150">
        <v>588.76559616622001</v>
      </c>
    </row>
    <row r="102" spans="1:19" ht="14.5" x14ac:dyDescent="0.35">
      <c r="A102" t="s">
        <v>251</v>
      </c>
      <c r="B102" s="150">
        <v>1677.8913050000001</v>
      </c>
      <c r="C102" s="150">
        <v>1626.871834</v>
      </c>
      <c r="D102" s="150">
        <v>0.89645600000000003</v>
      </c>
      <c r="E102" s="150">
        <v>39.890504</v>
      </c>
      <c r="F102" s="150">
        <v>191.631047</v>
      </c>
      <c r="G102" s="150">
        <v>17.078565000000001</v>
      </c>
      <c r="H102" s="150">
        <v>0</v>
      </c>
      <c r="I102" s="150">
        <v>12.530682000000001</v>
      </c>
      <c r="J102" s="150">
        <v>21.354937</v>
      </c>
      <c r="K102" s="150">
        <v>329.603234974808</v>
      </c>
      <c r="L102" s="150">
        <v>0.26051011359999998</v>
      </c>
      <c r="M102" s="150">
        <v>11.5921804624</v>
      </c>
      <c r="N102" s="150">
        <v>141.3087340578</v>
      </c>
      <c r="O102" s="150">
        <v>30.256385754</v>
      </c>
      <c r="P102" s="150">
        <v>0</v>
      </c>
      <c r="Q102" s="150">
        <v>40.125749900400002</v>
      </c>
      <c r="R102" s="150">
        <v>100.80598010849999</v>
      </c>
      <c r="S102" s="150">
        <v>2331.8440803715098</v>
      </c>
    </row>
    <row r="103" spans="1:19" ht="14.5" x14ac:dyDescent="0.35">
      <c r="A103" t="s">
        <v>253</v>
      </c>
      <c r="B103" s="150">
        <v>3105.5283550000099</v>
      </c>
      <c r="C103" s="150">
        <v>957.65176199999996</v>
      </c>
      <c r="D103" s="150">
        <v>183.36067499999999</v>
      </c>
      <c r="E103" s="150">
        <v>107.383274</v>
      </c>
      <c r="F103" s="150">
        <v>281.45372300000002</v>
      </c>
      <c r="G103" s="150">
        <v>13.717826000000001</v>
      </c>
      <c r="H103" s="150">
        <v>3</v>
      </c>
      <c r="I103" s="150">
        <v>22.262971</v>
      </c>
      <c r="J103" s="150">
        <v>38.616247000000001</v>
      </c>
      <c r="K103" s="150">
        <v>61.141968814269198</v>
      </c>
      <c r="L103" s="150">
        <v>53.284612154999898</v>
      </c>
      <c r="M103" s="150">
        <v>31.205579424400099</v>
      </c>
      <c r="N103" s="150">
        <v>207.54397534020001</v>
      </c>
      <c r="O103" s="150">
        <v>24.302500541600001</v>
      </c>
      <c r="P103" s="150">
        <v>7.0929000000000002</v>
      </c>
      <c r="Q103" s="150">
        <v>71.290485736199997</v>
      </c>
      <c r="R103" s="150">
        <v>182.28799396350001</v>
      </c>
      <c r="S103" s="150">
        <v>3743.6783709751799</v>
      </c>
    </row>
    <row r="104" spans="1:19" ht="14.5" x14ac:dyDescent="0.35">
      <c r="A104" t="s">
        <v>254</v>
      </c>
      <c r="B104" s="150">
        <v>2209.030745</v>
      </c>
      <c r="C104" s="150">
        <v>1678.7121159999999</v>
      </c>
      <c r="D104" s="150">
        <v>4</v>
      </c>
      <c r="E104" s="150">
        <v>33.725530999999997</v>
      </c>
      <c r="F104" s="150">
        <v>188.809046</v>
      </c>
      <c r="G104" s="150">
        <v>34.175626999999999</v>
      </c>
      <c r="H104" s="150">
        <v>1</v>
      </c>
      <c r="I104" s="150">
        <v>13.5</v>
      </c>
      <c r="J104" s="150">
        <v>21.674128</v>
      </c>
      <c r="K104" s="150">
        <v>267.58534059918401</v>
      </c>
      <c r="L104" s="150">
        <v>1.1624000000000001</v>
      </c>
      <c r="M104" s="150">
        <v>9.8006393085999992</v>
      </c>
      <c r="N104" s="150">
        <v>139.22779052039999</v>
      </c>
      <c r="O104" s="150">
        <v>60.545540793199997</v>
      </c>
      <c r="P104" s="150">
        <v>2.3643000000000001</v>
      </c>
      <c r="Q104" s="150">
        <v>43.229700000000001</v>
      </c>
      <c r="R104" s="150">
        <v>102.312721224</v>
      </c>
      <c r="S104" s="150">
        <v>2835.2591774453899</v>
      </c>
    </row>
    <row r="105" spans="1:19" ht="14.5" x14ac:dyDescent="0.35">
      <c r="A105" t="s">
        <v>255</v>
      </c>
      <c r="B105" s="150">
        <v>4247.939249</v>
      </c>
      <c r="C105" s="150">
        <v>767.72675400000003</v>
      </c>
      <c r="D105" s="150">
        <v>10.024561</v>
      </c>
      <c r="E105" s="150">
        <v>55.291690000000003</v>
      </c>
      <c r="F105" s="150">
        <v>396.73358899999999</v>
      </c>
      <c r="G105" s="150">
        <v>27.533311000000001</v>
      </c>
      <c r="H105" s="150">
        <v>5</v>
      </c>
      <c r="I105" s="150">
        <v>24.888888999999999</v>
      </c>
      <c r="J105" s="150">
        <v>65.141169000000005</v>
      </c>
      <c r="K105" s="150">
        <v>29.5116947022617</v>
      </c>
      <c r="L105" s="150">
        <v>2.9131374266000001</v>
      </c>
      <c r="M105" s="150">
        <v>16.067765114</v>
      </c>
      <c r="N105" s="150">
        <v>292.55134852859999</v>
      </c>
      <c r="O105" s="150">
        <v>48.778013767600001</v>
      </c>
      <c r="P105" s="150">
        <v>11.8215</v>
      </c>
      <c r="Q105" s="150">
        <v>79.699200355800002</v>
      </c>
      <c r="R105" s="150">
        <v>307.49888826450001</v>
      </c>
      <c r="S105" s="150">
        <v>5036.7807971593602</v>
      </c>
    </row>
    <row r="106" spans="1:19" ht="14.5" x14ac:dyDescent="0.35">
      <c r="A106" t="s">
        <v>256</v>
      </c>
      <c r="B106" s="150">
        <v>1554.929095</v>
      </c>
      <c r="C106" s="150">
        <v>1195.9652590000001</v>
      </c>
      <c r="D106" s="150">
        <v>12.774856</v>
      </c>
      <c r="E106" s="150">
        <v>17.985834000000001</v>
      </c>
      <c r="F106" s="150">
        <v>269.91920699999997</v>
      </c>
      <c r="G106" s="150">
        <v>39.048538999999998</v>
      </c>
      <c r="H106" s="150">
        <v>0.97142899999999999</v>
      </c>
      <c r="I106" s="150">
        <v>20.862857999999999</v>
      </c>
      <c r="J106" s="150">
        <v>37.608941000000002</v>
      </c>
      <c r="K106" s="150">
        <v>196.11048389436399</v>
      </c>
      <c r="L106" s="150">
        <v>3.7123731536000002</v>
      </c>
      <c r="M106" s="150">
        <v>5.2266833604</v>
      </c>
      <c r="N106" s="150">
        <v>199.03842324179999</v>
      </c>
      <c r="O106" s="150">
        <v>69.178391692399998</v>
      </c>
      <c r="P106" s="150">
        <v>2.2967495847000001</v>
      </c>
      <c r="Q106" s="150">
        <v>66.807043887600003</v>
      </c>
      <c r="R106" s="150">
        <v>177.53300599049999</v>
      </c>
      <c r="S106" s="150">
        <v>2274.8322498053599</v>
      </c>
    </row>
    <row r="107" spans="1:19" ht="14.5" x14ac:dyDescent="0.35">
      <c r="A107" t="s">
        <v>257</v>
      </c>
      <c r="B107" s="150">
        <v>3714.38493900001</v>
      </c>
      <c r="C107" s="150">
        <v>1384.6900619999999</v>
      </c>
      <c r="D107" s="150">
        <v>228.074049</v>
      </c>
      <c r="E107" s="150">
        <v>38.416091000000002</v>
      </c>
      <c r="F107" s="150">
        <v>355.20889899999997</v>
      </c>
      <c r="G107" s="150">
        <v>30.029693999999999</v>
      </c>
      <c r="H107" s="150">
        <v>4.5859649999999998</v>
      </c>
      <c r="I107" s="150">
        <v>16.536655</v>
      </c>
      <c r="J107" s="150">
        <v>71.029728000000006</v>
      </c>
      <c r="K107" s="150">
        <v>108.257976350997</v>
      </c>
      <c r="L107" s="150">
        <v>66.278318639399799</v>
      </c>
      <c r="M107" s="150">
        <v>11.163716044599999</v>
      </c>
      <c r="N107" s="150">
        <v>261.93104212260101</v>
      </c>
      <c r="O107" s="150">
        <v>53.200605890399999</v>
      </c>
      <c r="P107" s="150">
        <v>10.8425970495</v>
      </c>
      <c r="Q107" s="150">
        <v>52.953676641000001</v>
      </c>
      <c r="R107" s="150">
        <v>335.29583102399999</v>
      </c>
      <c r="S107" s="150">
        <v>4614.3087027625097</v>
      </c>
    </row>
    <row r="108" spans="1:19" ht="14.5" x14ac:dyDescent="0.35">
      <c r="A108" t="s">
        <v>258</v>
      </c>
      <c r="B108" s="150">
        <v>4328.6900169999999</v>
      </c>
      <c r="C108" s="150">
        <v>848.44546600000001</v>
      </c>
      <c r="D108" s="150">
        <v>19.223334000000001</v>
      </c>
      <c r="E108" s="150">
        <v>63.730930999999998</v>
      </c>
      <c r="F108" s="150">
        <v>403.14546799999999</v>
      </c>
      <c r="G108" s="150">
        <v>19.183333000000001</v>
      </c>
      <c r="H108" s="150">
        <v>1</v>
      </c>
      <c r="I108" s="150">
        <v>21.598799</v>
      </c>
      <c r="J108" s="150">
        <v>79.315377999999995</v>
      </c>
      <c r="K108" s="150">
        <v>34.882774604552203</v>
      </c>
      <c r="L108" s="150">
        <v>5.5863008603999997</v>
      </c>
      <c r="M108" s="150">
        <v>18.520208548599999</v>
      </c>
      <c r="N108" s="150">
        <v>297.27946810319997</v>
      </c>
      <c r="O108" s="150">
        <v>33.985192742800002</v>
      </c>
      <c r="P108" s="150">
        <v>2.3643000000000001</v>
      </c>
      <c r="Q108" s="150">
        <v>69.163674157800003</v>
      </c>
      <c r="R108" s="150">
        <v>374.40824184899998</v>
      </c>
      <c r="S108" s="150">
        <v>5164.8801778663501</v>
      </c>
    </row>
    <row r="109" spans="1:19" ht="14.5" x14ac:dyDescent="0.35">
      <c r="A109" t="s">
        <v>259</v>
      </c>
      <c r="B109" s="150">
        <v>3929.9510329999998</v>
      </c>
      <c r="C109" s="150">
        <v>688.78346699999997</v>
      </c>
      <c r="D109" s="150">
        <v>66.200608000000003</v>
      </c>
      <c r="E109" s="150">
        <v>40.604672000000001</v>
      </c>
      <c r="F109" s="150">
        <v>257.04480699999999</v>
      </c>
      <c r="G109" s="150">
        <v>25.493907</v>
      </c>
      <c r="H109" s="150">
        <v>5</v>
      </c>
      <c r="I109" s="150">
        <v>19.375174000000001</v>
      </c>
      <c r="J109" s="150">
        <v>55.428528999999997</v>
      </c>
      <c r="K109" s="150">
        <v>25.361536156691201</v>
      </c>
      <c r="L109" s="150">
        <v>19.237896684799999</v>
      </c>
      <c r="M109" s="150">
        <v>11.799717683200001</v>
      </c>
      <c r="N109" s="150">
        <v>189.5448406818</v>
      </c>
      <c r="O109" s="150">
        <v>45.165005641199997</v>
      </c>
      <c r="P109" s="150">
        <v>11.8215</v>
      </c>
      <c r="Q109" s="150">
        <v>62.043182182800003</v>
      </c>
      <c r="R109" s="150">
        <v>261.65037114450001</v>
      </c>
      <c r="S109" s="150">
        <v>4556.5750831749901</v>
      </c>
    </row>
    <row r="110" spans="1:19" ht="14.5" x14ac:dyDescent="0.35">
      <c r="A110" t="s">
        <v>260</v>
      </c>
      <c r="B110" s="150">
        <v>2472.4489610000101</v>
      </c>
      <c r="C110" s="150">
        <v>902.29683199999999</v>
      </c>
      <c r="D110" s="150">
        <v>13.696427999999999</v>
      </c>
      <c r="E110" s="150">
        <v>43.029519999999998</v>
      </c>
      <c r="F110" s="150">
        <v>362.74188099999998</v>
      </c>
      <c r="G110" s="150">
        <v>27.424752999999999</v>
      </c>
      <c r="H110" s="150">
        <v>3</v>
      </c>
      <c r="I110" s="150">
        <v>13.939783</v>
      </c>
      <c r="J110" s="150">
        <v>31.712236000000001</v>
      </c>
      <c r="K110" s="150">
        <v>68.960130995504699</v>
      </c>
      <c r="L110" s="150">
        <v>3.9801819768</v>
      </c>
      <c r="M110" s="150">
        <v>12.504378512000001</v>
      </c>
      <c r="N110" s="150">
        <v>267.4858630494</v>
      </c>
      <c r="O110" s="150">
        <v>48.5856924148</v>
      </c>
      <c r="P110" s="150">
        <v>7.0929000000000002</v>
      </c>
      <c r="Q110" s="150">
        <v>44.637973122600002</v>
      </c>
      <c r="R110" s="150">
        <v>149.69761003799999</v>
      </c>
      <c r="S110" s="150">
        <v>3075.39369110911</v>
      </c>
    </row>
    <row r="111" spans="1:19" ht="14.5" x14ac:dyDescent="0.35">
      <c r="A111" t="s">
        <v>261</v>
      </c>
      <c r="B111" s="150">
        <v>2673.849279</v>
      </c>
      <c r="C111" s="150">
        <v>1305.5886640000001</v>
      </c>
      <c r="D111" s="150">
        <v>94.381068999999997</v>
      </c>
      <c r="E111" s="150">
        <v>90.021634000000006</v>
      </c>
      <c r="F111" s="150">
        <v>230.08487199999999</v>
      </c>
      <c r="G111" s="150">
        <v>17.782371999999999</v>
      </c>
      <c r="H111" s="150">
        <v>8.616911</v>
      </c>
      <c r="I111" s="150">
        <v>27.697935000000001</v>
      </c>
      <c r="J111" s="150">
        <v>35.479166999999997</v>
      </c>
      <c r="K111" s="150">
        <v>133.88173779333599</v>
      </c>
      <c r="L111" s="150">
        <v>27.4271386514</v>
      </c>
      <c r="M111" s="150">
        <v>26.160286840400001</v>
      </c>
      <c r="N111" s="150">
        <v>169.66458461280001</v>
      </c>
      <c r="O111" s="150">
        <v>31.503250235199999</v>
      </c>
      <c r="P111" s="150">
        <v>20.372962677299999</v>
      </c>
      <c r="Q111" s="150">
        <v>88.694327457</v>
      </c>
      <c r="R111" s="150">
        <v>167.4794078235</v>
      </c>
      <c r="S111" s="150">
        <v>3339.03297509094</v>
      </c>
    </row>
    <row r="112" spans="1:19" ht="14.5" x14ac:dyDescent="0.35">
      <c r="A112" t="s">
        <v>262</v>
      </c>
      <c r="B112" s="150">
        <v>1892.1141829999999</v>
      </c>
      <c r="C112" s="150">
        <v>1270.904297</v>
      </c>
      <c r="D112" s="150">
        <v>55.872822999999997</v>
      </c>
      <c r="E112" s="150">
        <v>44.105331</v>
      </c>
      <c r="F112" s="150">
        <v>216.79160400000001</v>
      </c>
      <c r="G112" s="150">
        <v>18.194213999999999</v>
      </c>
      <c r="H112" s="150">
        <v>1.834843</v>
      </c>
      <c r="I112" s="150">
        <v>11.789773</v>
      </c>
      <c r="J112" s="150">
        <v>37.819220999999999</v>
      </c>
      <c r="K112" s="150">
        <v>179.453485722712</v>
      </c>
      <c r="L112" s="150">
        <v>16.236642363800001</v>
      </c>
      <c r="M112" s="150">
        <v>12.8170091886</v>
      </c>
      <c r="N112" s="150">
        <v>159.86212878960001</v>
      </c>
      <c r="O112" s="150">
        <v>32.232869522400001</v>
      </c>
      <c r="P112" s="150">
        <v>4.3381193049000002</v>
      </c>
      <c r="Q112" s="150">
        <v>37.753211100599998</v>
      </c>
      <c r="R112" s="150">
        <v>178.52563273050001</v>
      </c>
      <c r="S112" s="150">
        <v>2513.3332817231098</v>
      </c>
    </row>
    <row r="113" spans="1:19" ht="14.5" x14ac:dyDescent="0.35">
      <c r="A113" t="s">
        <v>263</v>
      </c>
      <c r="B113" s="150">
        <v>2033.315707</v>
      </c>
      <c r="C113" s="150">
        <v>63.691361999999998</v>
      </c>
      <c r="D113" s="150">
        <v>15.0558</v>
      </c>
      <c r="E113" s="150">
        <v>59.995323999999997</v>
      </c>
      <c r="F113" s="150">
        <v>114.703744</v>
      </c>
      <c r="G113" s="150">
        <v>12.450105000000001</v>
      </c>
      <c r="H113" s="150">
        <v>1</v>
      </c>
      <c r="I113" s="150">
        <v>6</v>
      </c>
      <c r="J113" s="150">
        <v>21.489462</v>
      </c>
      <c r="K113" s="150">
        <v>0.41055793564839399</v>
      </c>
      <c r="L113" s="150">
        <v>4.3752154799999996</v>
      </c>
      <c r="M113" s="150">
        <v>17.434641154400001</v>
      </c>
      <c r="N113" s="150">
        <v>84.582540825599906</v>
      </c>
      <c r="O113" s="150">
        <v>22.056606018</v>
      </c>
      <c r="P113" s="150">
        <v>2.3643000000000001</v>
      </c>
      <c r="Q113" s="150">
        <v>19.213200000000001</v>
      </c>
      <c r="R113" s="150">
        <v>101.441005371</v>
      </c>
      <c r="S113" s="150">
        <v>2285.1937737846501</v>
      </c>
    </row>
    <row r="114" spans="1:19" ht="14.5" x14ac:dyDescent="0.35">
      <c r="A114" t="s">
        <v>264</v>
      </c>
      <c r="B114" s="150">
        <v>969.46266500000002</v>
      </c>
      <c r="C114" s="150">
        <v>644.95669599999997</v>
      </c>
      <c r="D114" s="150">
        <v>10.584796000000001</v>
      </c>
      <c r="E114" s="150">
        <v>8.0914180000000009</v>
      </c>
      <c r="F114" s="150">
        <v>103.415206</v>
      </c>
      <c r="G114" s="150">
        <v>14.309941</v>
      </c>
      <c r="H114" s="150">
        <v>2</v>
      </c>
      <c r="I114" s="150">
        <v>2.6102940000000001</v>
      </c>
      <c r="J114" s="150">
        <v>14.560176</v>
      </c>
      <c r="K114" s="150">
        <v>90.966863995108795</v>
      </c>
      <c r="L114" s="150">
        <v>3.0759417176000001</v>
      </c>
      <c r="M114" s="150">
        <v>2.3513660708000002</v>
      </c>
      <c r="N114" s="150">
        <v>76.258372904400005</v>
      </c>
      <c r="O114" s="150">
        <v>25.3514914756</v>
      </c>
      <c r="P114" s="150">
        <v>4.7286000000000001</v>
      </c>
      <c r="Q114" s="150">
        <v>8.3586834468000006</v>
      </c>
      <c r="R114" s="150">
        <v>68.731310808000003</v>
      </c>
      <c r="S114" s="150">
        <v>1249.2852954183099</v>
      </c>
    </row>
    <row r="115" spans="1:19" ht="14.5" x14ac:dyDescent="0.35">
      <c r="A115" t="s">
        <v>265</v>
      </c>
      <c r="B115" s="150">
        <v>3542.1214319999999</v>
      </c>
      <c r="C115" s="150">
        <v>1532.9106870000001</v>
      </c>
      <c r="D115" s="150">
        <v>11.316722</v>
      </c>
      <c r="E115" s="150">
        <v>37.342646999999999</v>
      </c>
      <c r="F115" s="150">
        <v>314.30312300000003</v>
      </c>
      <c r="G115" s="150">
        <v>72.091881999999998</v>
      </c>
      <c r="H115" s="150">
        <v>4</v>
      </c>
      <c r="I115" s="150">
        <v>23.990893</v>
      </c>
      <c r="J115" s="150">
        <v>47.595089000000002</v>
      </c>
      <c r="K115" s="150">
        <v>142.44653614638699</v>
      </c>
      <c r="L115" s="150">
        <v>3.2886394131999999</v>
      </c>
      <c r="M115" s="150">
        <v>10.8517732182</v>
      </c>
      <c r="N115" s="150">
        <v>231.767122900201</v>
      </c>
      <c r="O115" s="150">
        <v>127.7179781512</v>
      </c>
      <c r="P115" s="150">
        <v>9.4572000000000003</v>
      </c>
      <c r="Q115" s="150">
        <v>76.823637564600006</v>
      </c>
      <c r="R115" s="150">
        <v>224.67261762449999</v>
      </c>
      <c r="S115" s="150">
        <v>4369.1469370182904</v>
      </c>
    </row>
    <row r="116" spans="1:19" ht="14.5" x14ac:dyDescent="0.35">
      <c r="A116" t="s">
        <v>266</v>
      </c>
      <c r="B116" s="150">
        <v>1564.0098889999999</v>
      </c>
      <c r="C116" s="150">
        <v>767.163006</v>
      </c>
      <c r="D116" s="150">
        <v>65.477655999999996</v>
      </c>
      <c r="E116" s="150">
        <v>29.668755000000001</v>
      </c>
      <c r="F116" s="150">
        <v>128.363911</v>
      </c>
      <c r="G116" s="150">
        <v>7.2789630000000001</v>
      </c>
      <c r="H116" s="150">
        <v>2</v>
      </c>
      <c r="I116" s="150">
        <v>11.203519</v>
      </c>
      <c r="J116" s="150">
        <v>12.459194999999999</v>
      </c>
      <c r="K116" s="150">
        <v>78.484491364170495</v>
      </c>
      <c r="L116" s="150">
        <v>19.0278068336</v>
      </c>
      <c r="M116" s="150">
        <v>8.6217402029999999</v>
      </c>
      <c r="N116" s="150">
        <v>94.655547971399898</v>
      </c>
      <c r="O116" s="150">
        <v>12.895410850799999</v>
      </c>
      <c r="P116" s="150">
        <v>4.7286000000000001</v>
      </c>
      <c r="Q116" s="150">
        <v>35.875908541800001</v>
      </c>
      <c r="R116" s="150">
        <v>58.813629997500001</v>
      </c>
      <c r="S116" s="150">
        <v>1877.11302476227</v>
      </c>
    </row>
    <row r="117" spans="1:19" ht="14.5" x14ac:dyDescent="0.35">
      <c r="A117" t="s">
        <v>268</v>
      </c>
      <c r="B117" s="150">
        <v>2882.7111219999902</v>
      </c>
      <c r="C117" s="150">
        <v>2315.6807409999901</v>
      </c>
      <c r="D117" s="150">
        <v>620.45725400000003</v>
      </c>
      <c r="E117" s="150">
        <v>76.241157000000001</v>
      </c>
      <c r="F117" s="150">
        <v>314.90220499999998</v>
      </c>
      <c r="G117" s="150">
        <v>71.731065000000001</v>
      </c>
      <c r="H117" s="150">
        <v>1.174312</v>
      </c>
      <c r="I117" s="150">
        <v>12.551441000000001</v>
      </c>
      <c r="J117" s="150">
        <v>40.022697999999998</v>
      </c>
      <c r="K117" s="150">
        <v>393.72133016308698</v>
      </c>
      <c r="L117" s="150">
        <v>180.30487801240099</v>
      </c>
      <c r="M117" s="150">
        <v>22.155680224200001</v>
      </c>
      <c r="N117" s="150">
        <v>232.20888596699999</v>
      </c>
      <c r="O117" s="150">
        <v>127.078754754</v>
      </c>
      <c r="P117" s="150">
        <v>2.7764258615999999</v>
      </c>
      <c r="Q117" s="150">
        <v>40.192224370200002</v>
      </c>
      <c r="R117" s="150">
        <v>188.92714590899999</v>
      </c>
      <c r="S117" s="150">
        <v>4070.0764472614701</v>
      </c>
    </row>
    <row r="118" spans="1:19" ht="14.5" x14ac:dyDescent="0.35">
      <c r="A118" t="s">
        <v>270</v>
      </c>
      <c r="B118" s="150">
        <v>9805.0293379999894</v>
      </c>
      <c r="C118" s="150">
        <v>4313.1947689999997</v>
      </c>
      <c r="D118" s="150">
        <v>218.35485</v>
      </c>
      <c r="E118" s="150">
        <v>148.07733400000001</v>
      </c>
      <c r="F118" s="150">
        <v>975.99451299999998</v>
      </c>
      <c r="G118" s="150">
        <v>107.980231</v>
      </c>
      <c r="H118" s="150">
        <v>8.9143039999999996</v>
      </c>
      <c r="I118" s="150">
        <v>95.780443000000005</v>
      </c>
      <c r="J118" s="150">
        <v>193.284514</v>
      </c>
      <c r="K118" s="150">
        <v>400.103388663695</v>
      </c>
      <c r="L118" s="150">
        <v>63.453919409999898</v>
      </c>
      <c r="M118" s="150">
        <v>43.031273260399999</v>
      </c>
      <c r="N118" s="150">
        <v>719.69835388619003</v>
      </c>
      <c r="O118" s="150">
        <v>191.29777723960001</v>
      </c>
      <c r="P118" s="150">
        <v>21.076088947199999</v>
      </c>
      <c r="Q118" s="150">
        <v>306.70813457460002</v>
      </c>
      <c r="R118" s="150">
        <v>912.39954833700199</v>
      </c>
      <c r="S118" s="150">
        <v>12462.7978223187</v>
      </c>
    </row>
    <row r="119" spans="1:19" ht="14.5" x14ac:dyDescent="0.35">
      <c r="A119" t="s">
        <v>271</v>
      </c>
      <c r="B119" s="150">
        <v>3170.851623</v>
      </c>
      <c r="C119" s="150">
        <v>1601.7653339999999</v>
      </c>
      <c r="D119" s="150">
        <v>6.9183490000000001</v>
      </c>
      <c r="E119" s="150">
        <v>53.247405999999998</v>
      </c>
      <c r="F119" s="150">
        <v>312.32160199999998</v>
      </c>
      <c r="G119" s="150">
        <v>18.490659000000001</v>
      </c>
      <c r="H119" s="150">
        <v>1.9739409999999999</v>
      </c>
      <c r="I119" s="150">
        <v>22.632148000000001</v>
      </c>
      <c r="J119" s="150">
        <v>38.013593</v>
      </c>
      <c r="K119" s="150">
        <v>169.34257345149001</v>
      </c>
      <c r="L119" s="150">
        <v>2.0104722194</v>
      </c>
      <c r="M119" s="150">
        <v>15.4736961836</v>
      </c>
      <c r="N119" s="150">
        <v>230.30594931479999</v>
      </c>
      <c r="O119" s="150">
        <v>32.758051484399999</v>
      </c>
      <c r="P119" s="150">
        <v>4.6669887062999997</v>
      </c>
      <c r="Q119" s="150">
        <v>72.472664325599993</v>
      </c>
      <c r="R119" s="150">
        <v>179.44316575650001</v>
      </c>
      <c r="S119" s="150">
        <v>3877.3251844420902</v>
      </c>
    </row>
    <row r="120" spans="1:19" ht="14.5" x14ac:dyDescent="0.35">
      <c r="A120" t="s">
        <v>273</v>
      </c>
      <c r="B120" s="150">
        <v>1653.9669510000001</v>
      </c>
      <c r="C120" s="150">
        <v>682.13077499999997</v>
      </c>
      <c r="D120" s="150">
        <v>1.015258</v>
      </c>
      <c r="E120" s="150">
        <v>66.089060000000003</v>
      </c>
      <c r="F120" s="150">
        <v>188.445776</v>
      </c>
      <c r="G120" s="150">
        <v>6.9127609999999997</v>
      </c>
      <c r="H120" s="150">
        <v>2</v>
      </c>
      <c r="I120" s="150">
        <v>26.549284</v>
      </c>
      <c r="J120" s="150">
        <v>28.11459</v>
      </c>
      <c r="K120" s="150">
        <v>59.941734807205997</v>
      </c>
      <c r="L120" s="150">
        <v>0.29503397479999999</v>
      </c>
      <c r="M120" s="150">
        <v>19.205480836</v>
      </c>
      <c r="N120" s="150">
        <v>138.95991522240001</v>
      </c>
      <c r="O120" s="150">
        <v>12.246647387599999</v>
      </c>
      <c r="P120" s="150">
        <v>4.7286000000000001</v>
      </c>
      <c r="Q120" s="150">
        <v>85.016117224799999</v>
      </c>
      <c r="R120" s="150">
        <v>132.71492209499999</v>
      </c>
      <c r="S120" s="150">
        <v>2107.07540254781</v>
      </c>
    </row>
    <row r="121" spans="1:19" ht="14.5" x14ac:dyDescent="0.35">
      <c r="A121" t="s">
        <v>275</v>
      </c>
      <c r="B121" s="150">
        <v>1669.357497</v>
      </c>
      <c r="C121" s="150">
        <v>1531.2081969999999</v>
      </c>
      <c r="D121" s="150">
        <v>11.969025</v>
      </c>
      <c r="E121" s="150">
        <v>48.853560000000002</v>
      </c>
      <c r="F121" s="150">
        <v>231.71745799999999</v>
      </c>
      <c r="G121" s="150">
        <v>28.759709999999998</v>
      </c>
      <c r="H121" s="150">
        <v>1</v>
      </c>
      <c r="I121" s="150">
        <v>52.475893999999997</v>
      </c>
      <c r="J121" s="150">
        <v>32.61242</v>
      </c>
      <c r="K121" s="150">
        <v>304.72546821940301</v>
      </c>
      <c r="L121" s="150">
        <v>3.4781986649999999</v>
      </c>
      <c r="M121" s="150">
        <v>14.196844536</v>
      </c>
      <c r="N121" s="150">
        <v>170.8684535292</v>
      </c>
      <c r="O121" s="150">
        <v>50.950702235999998</v>
      </c>
      <c r="P121" s="150">
        <v>2.3643000000000001</v>
      </c>
      <c r="Q121" s="150">
        <v>168.03830776679999</v>
      </c>
      <c r="R121" s="150">
        <v>153.94692860999999</v>
      </c>
      <c r="S121" s="150">
        <v>2537.9267005624001</v>
      </c>
    </row>
    <row r="122" spans="1:19" ht="14.5" x14ac:dyDescent="0.35">
      <c r="A122" t="s">
        <v>276</v>
      </c>
      <c r="B122" s="150">
        <v>5735.5462869999901</v>
      </c>
      <c r="C122" s="150">
        <v>3786.2481940000298</v>
      </c>
      <c r="D122" s="150">
        <v>889.77347800000098</v>
      </c>
      <c r="E122" s="150">
        <v>34.533658000000003</v>
      </c>
      <c r="F122" s="150">
        <v>608.78966600000103</v>
      </c>
      <c r="G122" s="150">
        <v>69.363915000000006</v>
      </c>
      <c r="H122" s="150">
        <v>8.9032970000000002</v>
      </c>
      <c r="I122" s="150">
        <v>46.719386999999998</v>
      </c>
      <c r="J122" s="150">
        <v>77.705185999999998</v>
      </c>
      <c r="K122" s="150">
        <v>523.86552744576295</v>
      </c>
      <c r="L122" s="150">
        <v>258.56817270680199</v>
      </c>
      <c r="M122" s="150">
        <v>10.0354810148</v>
      </c>
      <c r="N122" s="150">
        <v>448.92149970839699</v>
      </c>
      <c r="O122" s="150">
        <v>122.885111814</v>
      </c>
      <c r="P122" s="150">
        <v>21.050065097099999</v>
      </c>
      <c r="Q122" s="150">
        <v>149.60482105139999</v>
      </c>
      <c r="R122" s="150">
        <v>366.80733051300001</v>
      </c>
      <c r="S122" s="150">
        <v>7637.2842963512503</v>
      </c>
    </row>
    <row r="123" spans="1:19" ht="14.5" x14ac:dyDescent="0.35">
      <c r="A123" t="s">
        <v>277</v>
      </c>
      <c r="B123" s="150">
        <v>2268.1679600000002</v>
      </c>
      <c r="C123" s="150">
        <v>2135.83529</v>
      </c>
      <c r="D123" s="150">
        <v>12</v>
      </c>
      <c r="E123" s="150">
        <v>106.573651</v>
      </c>
      <c r="F123" s="150">
        <v>263.57661100000001</v>
      </c>
      <c r="G123" s="150">
        <v>54.704028000000001</v>
      </c>
      <c r="H123" s="150">
        <v>0</v>
      </c>
      <c r="I123" s="150">
        <v>34.976478999999998</v>
      </c>
      <c r="J123" s="150">
        <v>42.652163000000002</v>
      </c>
      <c r="K123" s="150">
        <v>432.73317743487098</v>
      </c>
      <c r="L123" s="150">
        <v>3.4872000000000001</v>
      </c>
      <c r="M123" s="150">
        <v>30.970302980600099</v>
      </c>
      <c r="N123" s="150">
        <v>194.36139295140001</v>
      </c>
      <c r="O123" s="150">
        <v>96.913656004800103</v>
      </c>
      <c r="P123" s="150">
        <v>0</v>
      </c>
      <c r="Q123" s="150">
        <v>112.0016810538</v>
      </c>
      <c r="R123" s="150">
        <v>201.3395354415</v>
      </c>
      <c r="S123" s="150">
        <v>3339.9749058669699</v>
      </c>
    </row>
    <row r="124" spans="1:19" ht="14.5" x14ac:dyDescent="0.35">
      <c r="A124" t="s">
        <v>278</v>
      </c>
      <c r="B124" s="150">
        <v>1522.913225</v>
      </c>
      <c r="C124" s="150">
        <v>912.84377099999995</v>
      </c>
      <c r="D124" s="150">
        <v>32.887065999999997</v>
      </c>
      <c r="E124" s="150">
        <v>17.300564000000001</v>
      </c>
      <c r="F124" s="150">
        <v>187.39978099999999</v>
      </c>
      <c r="G124" s="150">
        <v>6.1111449999999996</v>
      </c>
      <c r="H124" s="150">
        <v>1</v>
      </c>
      <c r="I124" s="150">
        <v>6.3476559999999997</v>
      </c>
      <c r="J124" s="150">
        <v>14.487576000000001</v>
      </c>
      <c r="K124" s="150">
        <v>113.157075161414</v>
      </c>
      <c r="L124" s="150">
        <v>9.5569813795999998</v>
      </c>
      <c r="M124" s="150">
        <v>5.0275438984000003</v>
      </c>
      <c r="N124" s="150">
        <v>138.18859850940001</v>
      </c>
      <c r="O124" s="150">
        <v>10.826504482000001</v>
      </c>
      <c r="P124" s="150">
        <v>2.3643000000000001</v>
      </c>
      <c r="Q124" s="150">
        <v>20.326464043200001</v>
      </c>
      <c r="R124" s="150">
        <v>68.388602508000005</v>
      </c>
      <c r="S124" s="150">
        <v>1890.74929498201</v>
      </c>
    </row>
    <row r="125" spans="1:19" ht="14.5" x14ac:dyDescent="0.35">
      <c r="A125" t="s">
        <v>279</v>
      </c>
      <c r="B125" s="150">
        <v>2707.375927</v>
      </c>
      <c r="C125" s="150">
        <v>302.69135699999998</v>
      </c>
      <c r="D125" s="150">
        <v>74.384182999999993</v>
      </c>
      <c r="E125" s="150">
        <v>38.057485999999997</v>
      </c>
      <c r="F125" s="150">
        <v>172.21262400000001</v>
      </c>
      <c r="G125" s="150">
        <v>14.129943000000001</v>
      </c>
      <c r="H125" s="150">
        <v>2.5</v>
      </c>
      <c r="I125" s="150">
        <v>17.714689</v>
      </c>
      <c r="J125" s="150">
        <v>33.629942999999997</v>
      </c>
      <c r="K125" s="150">
        <v>7.0225722736827798</v>
      </c>
      <c r="L125" s="150">
        <v>21.616043579799999</v>
      </c>
      <c r="M125" s="150">
        <v>11.0595054316</v>
      </c>
      <c r="N125" s="150">
        <v>126.9895889376</v>
      </c>
      <c r="O125" s="150">
        <v>25.0326070188</v>
      </c>
      <c r="P125" s="150">
        <v>5.9107500000000002</v>
      </c>
      <c r="Q125" s="150">
        <v>56.725977115799999</v>
      </c>
      <c r="R125" s="150">
        <v>158.75014593149999</v>
      </c>
      <c r="S125" s="150">
        <v>3120.4831172887798</v>
      </c>
    </row>
    <row r="126" spans="1:19" ht="14.5" x14ac:dyDescent="0.35">
      <c r="A126" t="s">
        <v>280</v>
      </c>
      <c r="B126" s="150">
        <v>904.26235399999996</v>
      </c>
      <c r="C126" s="150">
        <v>771.66626799999904</v>
      </c>
      <c r="D126" s="150">
        <v>18.172024</v>
      </c>
      <c r="E126" s="150">
        <v>27.478857000000001</v>
      </c>
      <c r="F126" s="150">
        <v>131.40165999999999</v>
      </c>
      <c r="G126" s="150">
        <v>14.716284</v>
      </c>
      <c r="H126" s="150">
        <v>0</v>
      </c>
      <c r="I126" s="150">
        <v>7.374511</v>
      </c>
      <c r="J126" s="150">
        <v>7.9420989999999998</v>
      </c>
      <c r="K126" s="150">
        <v>137.60136042334901</v>
      </c>
      <c r="L126" s="150">
        <v>5.2807901743999999</v>
      </c>
      <c r="M126" s="150">
        <v>7.9853558442000097</v>
      </c>
      <c r="N126" s="150">
        <v>96.895584083999793</v>
      </c>
      <c r="O126" s="150">
        <v>26.0713687344</v>
      </c>
      <c r="P126" s="150">
        <v>0</v>
      </c>
      <c r="Q126" s="150">
        <v>23.614659124199999</v>
      </c>
      <c r="R126" s="150">
        <v>37.4906783295</v>
      </c>
      <c r="S126" s="150">
        <v>1239.20215071405</v>
      </c>
    </row>
    <row r="127" spans="1:19" ht="14.5" x14ac:dyDescent="0.35">
      <c r="A127" t="s">
        <v>281</v>
      </c>
      <c r="B127" s="150">
        <v>2005.0027950000001</v>
      </c>
      <c r="C127" s="150">
        <v>983.87825299999997</v>
      </c>
      <c r="D127" s="150">
        <v>4.9758630000000004</v>
      </c>
      <c r="E127" s="150">
        <v>35.700384</v>
      </c>
      <c r="F127" s="150">
        <v>199.329207</v>
      </c>
      <c r="G127" s="150">
        <v>13.249157</v>
      </c>
      <c r="H127" s="150">
        <v>0</v>
      </c>
      <c r="I127" s="150">
        <v>18.148378000000001</v>
      </c>
      <c r="J127" s="150">
        <v>23.309010000000001</v>
      </c>
      <c r="K127" s="150">
        <v>100.644023703207</v>
      </c>
      <c r="L127" s="150">
        <v>1.4459857878</v>
      </c>
      <c r="M127" s="150">
        <v>10.3745315904</v>
      </c>
      <c r="N127" s="150">
        <v>146.98535724179999</v>
      </c>
      <c r="O127" s="150">
        <v>23.472206541199998</v>
      </c>
      <c r="P127" s="150">
        <v>0</v>
      </c>
      <c r="Q127" s="150">
        <v>58.114736031600003</v>
      </c>
      <c r="R127" s="150">
        <v>110.030181705</v>
      </c>
      <c r="S127" s="150">
        <v>2456.0698176010101</v>
      </c>
    </row>
    <row r="128" spans="1:19" ht="14.5" x14ac:dyDescent="0.35">
      <c r="A128" t="s">
        <v>283</v>
      </c>
      <c r="B128" s="150">
        <v>2056.485134</v>
      </c>
      <c r="C128" s="150">
        <v>1008.533916</v>
      </c>
      <c r="D128" s="150">
        <v>75.978275999999994</v>
      </c>
      <c r="E128" s="150">
        <v>26.787818999999999</v>
      </c>
      <c r="F128" s="150">
        <v>176.59805499999999</v>
      </c>
      <c r="G128" s="150">
        <v>7.9320069999999996</v>
      </c>
      <c r="H128" s="150">
        <v>1</v>
      </c>
      <c r="I128" s="150">
        <v>9.4911589999999997</v>
      </c>
      <c r="J128" s="150">
        <v>34.227943000000003</v>
      </c>
      <c r="K128" s="150">
        <v>103.81193685320299</v>
      </c>
      <c r="L128" s="150">
        <v>22.079287005600001</v>
      </c>
      <c r="M128" s="150">
        <v>7.7845402014000102</v>
      </c>
      <c r="N128" s="150">
        <v>130.22340575699999</v>
      </c>
      <c r="O128" s="150">
        <v>14.0523436012</v>
      </c>
      <c r="P128" s="150">
        <v>2.3643000000000001</v>
      </c>
      <c r="Q128" s="150">
        <v>30.392589349800001</v>
      </c>
      <c r="R128" s="150">
        <v>161.57300493150001</v>
      </c>
      <c r="S128" s="150">
        <v>2528.7665416997002</v>
      </c>
    </row>
    <row r="129" spans="1:19" ht="14.5" x14ac:dyDescent="0.35">
      <c r="A129" t="s">
        <v>284</v>
      </c>
      <c r="B129" s="150">
        <v>3193.0526249999998</v>
      </c>
      <c r="C129" s="150">
        <v>2962.4632350000002</v>
      </c>
      <c r="D129" s="150">
        <v>11</v>
      </c>
      <c r="E129" s="150">
        <v>70.404640000000001</v>
      </c>
      <c r="F129" s="150">
        <v>293.06868100000003</v>
      </c>
      <c r="G129" s="150">
        <v>38.419629</v>
      </c>
      <c r="H129" s="150">
        <v>3</v>
      </c>
      <c r="I129" s="150">
        <v>28.686305999999998</v>
      </c>
      <c r="J129" s="150">
        <v>67.780985999999999</v>
      </c>
      <c r="K129" s="150">
        <v>580.88068488491797</v>
      </c>
      <c r="L129" s="150">
        <v>3.1966000000000001</v>
      </c>
      <c r="M129" s="150">
        <v>20.459588384</v>
      </c>
      <c r="N129" s="150">
        <v>216.1088453694</v>
      </c>
      <c r="O129" s="150">
        <v>68.064214736400004</v>
      </c>
      <c r="P129" s="150">
        <v>7.0929000000000002</v>
      </c>
      <c r="Q129" s="150">
        <v>91.859289073200003</v>
      </c>
      <c r="R129" s="150">
        <v>319.96014441300002</v>
      </c>
      <c r="S129" s="150">
        <v>4500.6748918609201</v>
      </c>
    </row>
    <row r="130" spans="1:19" ht="14.5" x14ac:dyDescent="0.35">
      <c r="A130" t="s">
        <v>285</v>
      </c>
      <c r="B130" s="150">
        <v>4844.6653809999998</v>
      </c>
      <c r="C130" s="150">
        <v>1610.5426809999999</v>
      </c>
      <c r="D130" s="150">
        <v>52.296506000000001</v>
      </c>
      <c r="E130" s="150">
        <v>18.757062000000001</v>
      </c>
      <c r="F130" s="150">
        <v>531.90799400000003</v>
      </c>
      <c r="G130" s="150">
        <v>61.631317000000003</v>
      </c>
      <c r="H130" s="150">
        <v>1</v>
      </c>
      <c r="I130" s="150">
        <v>27.551045999999999</v>
      </c>
      <c r="J130" s="150">
        <v>90.355496000000002</v>
      </c>
      <c r="K130" s="150">
        <v>112.510227264306</v>
      </c>
      <c r="L130" s="150">
        <v>15.1973646436</v>
      </c>
      <c r="M130" s="150">
        <v>5.4508022171999997</v>
      </c>
      <c r="N130" s="150">
        <v>392.22895477559803</v>
      </c>
      <c r="O130" s="150">
        <v>109.1860411972</v>
      </c>
      <c r="P130" s="150">
        <v>2.3643000000000001</v>
      </c>
      <c r="Q130" s="150">
        <v>88.2239595012</v>
      </c>
      <c r="R130" s="150">
        <v>426.52311886799998</v>
      </c>
      <c r="S130" s="150">
        <v>5996.35014946711</v>
      </c>
    </row>
    <row r="131" spans="1:19" ht="14.5" x14ac:dyDescent="0.35">
      <c r="A131" t="s">
        <v>286</v>
      </c>
      <c r="B131" s="150">
        <v>1638.690245</v>
      </c>
      <c r="C131" s="150">
        <v>685.07432900000003</v>
      </c>
      <c r="D131" s="150">
        <v>2.5</v>
      </c>
      <c r="E131" s="150">
        <v>21.617038999999998</v>
      </c>
      <c r="F131" s="150">
        <v>140.19782900000001</v>
      </c>
      <c r="G131" s="150">
        <v>13.337139000000001</v>
      </c>
      <c r="H131" s="150">
        <v>1</v>
      </c>
      <c r="I131" s="150">
        <v>6</v>
      </c>
      <c r="J131" s="150">
        <v>35.557949000000001</v>
      </c>
      <c r="K131" s="150">
        <v>60.119433025782001</v>
      </c>
      <c r="L131" s="150">
        <v>0.72650000000000003</v>
      </c>
      <c r="M131" s="150">
        <v>6.2819115333999997</v>
      </c>
      <c r="N131" s="150">
        <v>103.3818791046</v>
      </c>
      <c r="O131" s="150">
        <v>23.628075452400001</v>
      </c>
      <c r="P131" s="150">
        <v>2.3643000000000001</v>
      </c>
      <c r="Q131" s="150">
        <v>19.213200000000001</v>
      </c>
      <c r="R131" s="150">
        <v>167.85129825449999</v>
      </c>
      <c r="S131" s="150">
        <v>2022.25684237068</v>
      </c>
    </row>
    <row r="132" spans="1:19" ht="14.5" x14ac:dyDescent="0.35">
      <c r="A132" t="s">
        <v>287</v>
      </c>
      <c r="B132" s="150">
        <v>1880.5873570000001</v>
      </c>
      <c r="C132" s="150">
        <v>893.19181800000001</v>
      </c>
      <c r="D132" s="150">
        <v>1.1999569999999999</v>
      </c>
      <c r="E132" s="150">
        <v>59.477016999999996</v>
      </c>
      <c r="F132" s="150">
        <v>187.25306599999999</v>
      </c>
      <c r="G132" s="150">
        <v>5.2096090000000004</v>
      </c>
      <c r="H132" s="150">
        <v>0.78333299999999995</v>
      </c>
      <c r="I132" s="150">
        <v>20.565605000000001</v>
      </c>
      <c r="J132" s="150">
        <v>24.809747000000002</v>
      </c>
      <c r="K132" s="150">
        <v>88.834356717503397</v>
      </c>
      <c r="L132" s="150">
        <v>0.34870750420000002</v>
      </c>
      <c r="M132" s="150">
        <v>17.2840211402</v>
      </c>
      <c r="N132" s="150">
        <v>138.08041086840001</v>
      </c>
      <c r="O132" s="150">
        <v>9.2293433044000004</v>
      </c>
      <c r="P132" s="150">
        <v>1.8520342118999999</v>
      </c>
      <c r="Q132" s="150">
        <v>65.855180331</v>
      </c>
      <c r="R132" s="150">
        <v>117.11441071350001</v>
      </c>
      <c r="S132" s="150">
        <v>2319.1858217910999</v>
      </c>
    </row>
    <row r="133" spans="1:19" ht="14.5" x14ac:dyDescent="0.35">
      <c r="A133" t="s">
        <v>288</v>
      </c>
      <c r="B133" s="150">
        <v>3121.1998680000102</v>
      </c>
      <c r="C133" s="150">
        <v>1689.2506410000001</v>
      </c>
      <c r="D133" s="150">
        <v>44.735881999999997</v>
      </c>
      <c r="E133" s="150">
        <v>70.452293999999995</v>
      </c>
      <c r="F133" s="150">
        <v>406.57349599999998</v>
      </c>
      <c r="G133" s="150">
        <v>17.178470999999998</v>
      </c>
      <c r="H133" s="150">
        <v>7.9311199999999999</v>
      </c>
      <c r="I133" s="150">
        <v>32.725461000000003</v>
      </c>
      <c r="J133" s="150">
        <v>50.412702000000003</v>
      </c>
      <c r="K133" s="150">
        <v>192.40864982163299</v>
      </c>
      <c r="L133" s="150">
        <v>13.000247309200001</v>
      </c>
      <c r="M133" s="150">
        <v>20.473436636399999</v>
      </c>
      <c r="N133" s="150">
        <v>299.80729595039998</v>
      </c>
      <c r="O133" s="150">
        <v>30.433379223599999</v>
      </c>
      <c r="P133" s="150">
        <v>18.751547016</v>
      </c>
      <c r="Q133" s="150">
        <v>104.7934712142</v>
      </c>
      <c r="R133" s="150">
        <v>237.973159791</v>
      </c>
      <c r="S133" s="150">
        <v>4038.84105496244</v>
      </c>
    </row>
    <row r="134" spans="1:19" ht="14.5" x14ac:dyDescent="0.35">
      <c r="A134" t="s">
        <v>290</v>
      </c>
      <c r="B134" s="150">
        <v>3295.4920900000002</v>
      </c>
      <c r="C134" s="150">
        <v>1765.5403650000001</v>
      </c>
      <c r="D134" s="150">
        <v>47.502485</v>
      </c>
      <c r="E134" s="150">
        <v>42.302767000000003</v>
      </c>
      <c r="F134" s="150">
        <v>382.44772999999998</v>
      </c>
      <c r="G134" s="150">
        <v>51.464255999999999</v>
      </c>
      <c r="H134" s="150">
        <v>0</v>
      </c>
      <c r="I134" s="150">
        <v>25.79946</v>
      </c>
      <c r="J134" s="150">
        <v>75.194802999999993</v>
      </c>
      <c r="K134" s="150">
        <v>199.77785973141999</v>
      </c>
      <c r="L134" s="150">
        <v>13.804222141</v>
      </c>
      <c r="M134" s="150">
        <v>12.2931840902</v>
      </c>
      <c r="N134" s="150">
        <v>282.01695610199999</v>
      </c>
      <c r="O134" s="150">
        <v>91.174075929600093</v>
      </c>
      <c r="P134" s="150">
        <v>0</v>
      </c>
      <c r="Q134" s="150">
        <v>82.615030812000001</v>
      </c>
      <c r="R134" s="150">
        <v>354.95706756150003</v>
      </c>
      <c r="S134" s="150">
        <v>4332.1304863677196</v>
      </c>
    </row>
    <row r="135" spans="1:19" ht="14.5" x14ac:dyDescent="0.35">
      <c r="A135" t="s">
        <v>291</v>
      </c>
      <c r="B135" s="150">
        <v>22656.3944240001</v>
      </c>
      <c r="C135" s="150">
        <v>12650.775213999999</v>
      </c>
      <c r="D135" s="150">
        <v>2664.779231</v>
      </c>
      <c r="E135" s="150">
        <v>363.28318999999999</v>
      </c>
      <c r="F135" s="150">
        <v>2713.3283219999998</v>
      </c>
      <c r="G135" s="150">
        <v>238.983868</v>
      </c>
      <c r="H135" s="150">
        <v>26.306359</v>
      </c>
      <c r="I135" s="150">
        <v>132.01868400000001</v>
      </c>
      <c r="J135" s="150">
        <v>453.29847599999999</v>
      </c>
      <c r="K135" s="150">
        <v>1483.8742696082099</v>
      </c>
      <c r="L135" s="150">
        <v>774.38484452862099</v>
      </c>
      <c r="M135" s="150">
        <v>105.570095014</v>
      </c>
      <c r="N135" s="150">
        <v>2000.80830464276</v>
      </c>
      <c r="O135" s="150">
        <v>423.38382054879901</v>
      </c>
      <c r="P135" s="150">
        <v>62.196124583699998</v>
      </c>
      <c r="Q135" s="150">
        <v>422.75022990479999</v>
      </c>
      <c r="R135" s="150">
        <v>2139.7954559579798</v>
      </c>
      <c r="S135" s="150">
        <v>30069.157568788902</v>
      </c>
    </row>
    <row r="136" spans="1:19" ht="14.5" x14ac:dyDescent="0.35">
      <c r="A136" t="s">
        <v>292</v>
      </c>
      <c r="B136" s="150">
        <v>7531.4406959999997</v>
      </c>
      <c r="C136" s="150">
        <v>7266.5209670000004</v>
      </c>
      <c r="D136" s="150">
        <v>252.89836099999999</v>
      </c>
      <c r="E136" s="150">
        <v>208.919251</v>
      </c>
      <c r="F136" s="150">
        <v>960.97142299999996</v>
      </c>
      <c r="G136" s="150">
        <v>59.016033</v>
      </c>
      <c r="H136" s="150">
        <v>7</v>
      </c>
      <c r="I136" s="150">
        <v>72.152006</v>
      </c>
      <c r="J136" s="150">
        <v>126.75169</v>
      </c>
      <c r="K136" s="150">
        <v>1472.2411984058599</v>
      </c>
      <c r="L136" s="150">
        <v>73.4922637065998</v>
      </c>
      <c r="M136" s="150">
        <v>60.711934340599903</v>
      </c>
      <c r="N136" s="150">
        <v>708.62032732018997</v>
      </c>
      <c r="O136" s="150">
        <v>104.55280406280001</v>
      </c>
      <c r="P136" s="150">
        <v>16.5501</v>
      </c>
      <c r="Q136" s="150">
        <v>231.0451536132</v>
      </c>
      <c r="R136" s="150">
        <v>598.33135264500095</v>
      </c>
      <c r="S136" s="150">
        <v>10796.9858300942</v>
      </c>
    </row>
    <row r="137" spans="1:19" ht="14.5" x14ac:dyDescent="0.35">
      <c r="A137" t="s">
        <v>294</v>
      </c>
      <c r="B137" s="150">
        <v>2543.5638429999899</v>
      </c>
      <c r="C137" s="150">
        <v>2457.4418109999901</v>
      </c>
      <c r="D137" s="150">
        <v>2.994297</v>
      </c>
      <c r="E137" s="150">
        <v>62.950704999999999</v>
      </c>
      <c r="F137" s="150">
        <v>212.34860900000001</v>
      </c>
      <c r="G137" s="150">
        <v>18.914764999999999</v>
      </c>
      <c r="H137" s="150">
        <v>3.3137989999999999</v>
      </c>
      <c r="I137" s="150">
        <v>28.114729000000001</v>
      </c>
      <c r="J137" s="150">
        <v>31.477229000000001</v>
      </c>
      <c r="K137" s="150">
        <v>496.98806329948002</v>
      </c>
      <c r="L137" s="150">
        <v>0.87014270819999995</v>
      </c>
      <c r="M137" s="150">
        <v>18.293474873000001</v>
      </c>
      <c r="N137" s="150">
        <v>156.58586427660001</v>
      </c>
      <c r="O137" s="150">
        <v>33.509397673999999</v>
      </c>
      <c r="P137" s="150">
        <v>7.8348149756999996</v>
      </c>
      <c r="Q137" s="150">
        <v>90.028985203800005</v>
      </c>
      <c r="R137" s="150">
        <v>148.58825949449999</v>
      </c>
      <c r="S137" s="150">
        <v>3496.26284550527</v>
      </c>
    </row>
    <row r="138" spans="1:19" ht="14.5" x14ac:dyDescent="0.35">
      <c r="A138" t="s">
        <v>296</v>
      </c>
      <c r="B138" s="150">
        <v>5181.4710770000002</v>
      </c>
      <c r="C138" s="150">
        <v>1095.696222</v>
      </c>
      <c r="D138" s="150">
        <v>76.475498999999999</v>
      </c>
      <c r="E138" s="150">
        <v>52.448861999999998</v>
      </c>
      <c r="F138" s="150">
        <v>474.92724700000002</v>
      </c>
      <c r="G138" s="150">
        <v>44.050060000000002</v>
      </c>
      <c r="H138" s="150">
        <v>4.5</v>
      </c>
      <c r="I138" s="150">
        <v>29.554138999999999</v>
      </c>
      <c r="J138" s="150">
        <v>85.079333000000005</v>
      </c>
      <c r="K138" s="150">
        <v>48.9437562116359</v>
      </c>
      <c r="L138" s="150">
        <v>22.223780009399999</v>
      </c>
      <c r="M138" s="150">
        <v>15.241639297200001</v>
      </c>
      <c r="N138" s="150">
        <v>350.21135193779799</v>
      </c>
      <c r="O138" s="150">
        <v>78.039086295999994</v>
      </c>
      <c r="P138" s="150">
        <v>10.63935</v>
      </c>
      <c r="Q138" s="150">
        <v>94.638263905800002</v>
      </c>
      <c r="R138" s="150">
        <v>401.61699142650002</v>
      </c>
      <c r="S138" s="150">
        <v>6203.02529608433</v>
      </c>
    </row>
    <row r="139" spans="1:19" ht="14.5" x14ac:dyDescent="0.35">
      <c r="A139" t="s">
        <v>297</v>
      </c>
      <c r="B139" s="150">
        <v>5349.9439089999596</v>
      </c>
      <c r="C139" s="150">
        <v>994.92970100000002</v>
      </c>
      <c r="D139" s="150">
        <v>122.69340099999999</v>
      </c>
      <c r="E139" s="150">
        <v>62.200097</v>
      </c>
      <c r="F139" s="150">
        <v>366.72454599999998</v>
      </c>
      <c r="G139" s="150">
        <v>21.977924000000002</v>
      </c>
      <c r="H139" s="150">
        <v>3.9769380000000001</v>
      </c>
      <c r="I139" s="150">
        <v>18.988534999999999</v>
      </c>
      <c r="J139" s="150">
        <v>87.894700999999998</v>
      </c>
      <c r="K139" s="150">
        <v>38.668947183848402</v>
      </c>
      <c r="L139" s="150">
        <v>35.654702330600003</v>
      </c>
      <c r="M139" s="150">
        <v>18.0753481882</v>
      </c>
      <c r="N139" s="150">
        <v>270.42268022040003</v>
      </c>
      <c r="O139" s="150">
        <v>38.936090158399999</v>
      </c>
      <c r="P139" s="150">
        <v>9.4026745133999992</v>
      </c>
      <c r="Q139" s="150">
        <v>60.805086777</v>
      </c>
      <c r="R139" s="150">
        <v>414.90693607050002</v>
      </c>
      <c r="S139" s="150">
        <v>6236.8163744423</v>
      </c>
    </row>
    <row r="140" spans="1:19" ht="14.5" x14ac:dyDescent="0.35">
      <c r="A140" t="s">
        <v>298</v>
      </c>
      <c r="B140" s="150">
        <v>1763.3694049999999</v>
      </c>
      <c r="C140" s="150">
        <v>1330.604497</v>
      </c>
      <c r="D140" s="150">
        <v>14.900703</v>
      </c>
      <c r="E140" s="150">
        <v>13.496779</v>
      </c>
      <c r="F140" s="150">
        <v>188.5795</v>
      </c>
      <c r="G140" s="150">
        <v>9.9704390000000007</v>
      </c>
      <c r="H140" s="150">
        <v>0</v>
      </c>
      <c r="I140" s="150">
        <v>5</v>
      </c>
      <c r="J140" s="150">
        <v>28.199698000000001</v>
      </c>
      <c r="K140" s="150">
        <v>207.934644218476</v>
      </c>
      <c r="L140" s="150">
        <v>4.3301442917999999</v>
      </c>
      <c r="M140" s="150">
        <v>3.9221639773999999</v>
      </c>
      <c r="N140" s="150">
        <v>139.05852329999999</v>
      </c>
      <c r="O140" s="150">
        <v>17.6636297324</v>
      </c>
      <c r="P140" s="150">
        <v>0</v>
      </c>
      <c r="Q140" s="150">
        <v>16.010999999999999</v>
      </c>
      <c r="R140" s="150">
        <v>133.11667440900001</v>
      </c>
      <c r="S140" s="150">
        <v>2285.4061849290802</v>
      </c>
    </row>
    <row r="141" spans="1:19" ht="14.5" x14ac:dyDescent="0.35">
      <c r="A141" t="s">
        <v>299</v>
      </c>
      <c r="B141" s="150">
        <v>5398.5068060000003</v>
      </c>
      <c r="C141" s="150">
        <v>712.30842900000005</v>
      </c>
      <c r="D141" s="150">
        <v>205.44361000000001</v>
      </c>
      <c r="E141" s="150">
        <v>52.541587999999997</v>
      </c>
      <c r="F141" s="150">
        <v>315.61521099999999</v>
      </c>
      <c r="G141" s="150">
        <v>22.416706000000001</v>
      </c>
      <c r="H141" s="150">
        <v>2.5247709999999999</v>
      </c>
      <c r="I141" s="150">
        <v>42.159399000000001</v>
      </c>
      <c r="J141" s="150">
        <v>113.13763299999999</v>
      </c>
      <c r="K141" s="150">
        <v>19.848735959362301</v>
      </c>
      <c r="L141" s="150">
        <v>59.701913065999904</v>
      </c>
      <c r="M141" s="150">
        <v>15.2685854728</v>
      </c>
      <c r="N141" s="150">
        <v>232.73465659140101</v>
      </c>
      <c r="O141" s="150">
        <v>39.713436349600002</v>
      </c>
      <c r="P141" s="150">
        <v>5.9693160753000001</v>
      </c>
      <c r="Q141" s="150">
        <v>135.0028274778</v>
      </c>
      <c r="R141" s="150">
        <v>534.06619657650003</v>
      </c>
      <c r="S141" s="150">
        <v>6440.8124735687597</v>
      </c>
    </row>
    <row r="142" spans="1:19" ht="14.5" x14ac:dyDescent="0.35">
      <c r="A142" t="s">
        <v>300</v>
      </c>
      <c r="B142" s="150">
        <v>7786.9579030000004</v>
      </c>
      <c r="C142" s="150">
        <v>1551.785443</v>
      </c>
      <c r="D142" s="150">
        <v>154.39238599999999</v>
      </c>
      <c r="E142" s="150">
        <v>79.623463000000001</v>
      </c>
      <c r="F142" s="150">
        <v>646.25375699999995</v>
      </c>
      <c r="G142" s="150">
        <v>75.731559000000004</v>
      </c>
      <c r="H142" s="150">
        <v>2.4980150000000001</v>
      </c>
      <c r="I142" s="150">
        <v>39.002876000000001</v>
      </c>
      <c r="J142" s="150">
        <v>139.929283</v>
      </c>
      <c r="K142" s="150">
        <v>66.040081928146705</v>
      </c>
      <c r="L142" s="150">
        <v>44.866427371599997</v>
      </c>
      <c r="M142" s="150">
        <v>23.138578347799999</v>
      </c>
      <c r="N142" s="150">
        <v>476.54752041179501</v>
      </c>
      <c r="O142" s="150">
        <v>134.16602992439999</v>
      </c>
      <c r="P142" s="150">
        <v>5.9060568645</v>
      </c>
      <c r="Q142" s="150">
        <v>124.8950095272</v>
      </c>
      <c r="R142" s="150">
        <v>660.53618040150104</v>
      </c>
      <c r="S142" s="150">
        <v>9323.0537877769402</v>
      </c>
    </row>
    <row r="143" spans="1:19" ht="14.5" x14ac:dyDescent="0.35">
      <c r="A143" t="s">
        <v>301</v>
      </c>
      <c r="B143" s="150">
        <v>2357.8399690000001</v>
      </c>
      <c r="C143" s="150">
        <v>478.73862200000002</v>
      </c>
      <c r="D143" s="150">
        <v>55.333132999999997</v>
      </c>
      <c r="E143" s="150">
        <v>26.697143000000001</v>
      </c>
      <c r="F143" s="150">
        <v>207.45648399999999</v>
      </c>
      <c r="G143" s="150">
        <v>24.89724</v>
      </c>
      <c r="H143" s="150">
        <v>0</v>
      </c>
      <c r="I143" s="150">
        <v>14.144444</v>
      </c>
      <c r="J143" s="150">
        <v>35.5</v>
      </c>
      <c r="K143" s="150">
        <v>21.0242697750089</v>
      </c>
      <c r="L143" s="150">
        <v>16.079808449800002</v>
      </c>
      <c r="M143" s="150">
        <v>7.7581897558000001</v>
      </c>
      <c r="N143" s="150">
        <v>152.9784113016</v>
      </c>
      <c r="O143" s="150">
        <v>44.107950383999999</v>
      </c>
      <c r="P143" s="150">
        <v>0</v>
      </c>
      <c r="Q143" s="150">
        <v>45.293338576799997</v>
      </c>
      <c r="R143" s="150">
        <v>167.57775000000001</v>
      </c>
      <c r="S143" s="150">
        <v>2812.65968724301</v>
      </c>
    </row>
    <row r="144" spans="1:19" ht="14.5" x14ac:dyDescent="0.35">
      <c r="A144" t="s">
        <v>302</v>
      </c>
      <c r="B144" s="150">
        <v>2547.7794060000001</v>
      </c>
      <c r="C144" s="150">
        <v>1015.7556070000001</v>
      </c>
      <c r="D144" s="150">
        <v>21.804866000000001</v>
      </c>
      <c r="E144" s="150">
        <v>72.108620999999999</v>
      </c>
      <c r="F144" s="150">
        <v>214.470159</v>
      </c>
      <c r="G144" s="150">
        <v>20.838236999999999</v>
      </c>
      <c r="H144" s="150">
        <v>3</v>
      </c>
      <c r="I144" s="150">
        <v>11.784205999999999</v>
      </c>
      <c r="J144" s="150">
        <v>38.239646</v>
      </c>
      <c r="K144" s="150">
        <v>85.075883046126194</v>
      </c>
      <c r="L144" s="150">
        <v>6.3364940595999997</v>
      </c>
      <c r="M144" s="150">
        <v>20.954765262599999</v>
      </c>
      <c r="N144" s="150">
        <v>158.1502952466</v>
      </c>
      <c r="O144" s="150">
        <v>36.917020669199999</v>
      </c>
      <c r="P144" s="150">
        <v>7.0929000000000002</v>
      </c>
      <c r="Q144" s="150">
        <v>37.735384453199998</v>
      </c>
      <c r="R144" s="150">
        <v>180.51024894299999</v>
      </c>
      <c r="S144" s="150">
        <v>3080.5523976803202</v>
      </c>
    </row>
    <row r="145" spans="1:19" ht="14.5" x14ac:dyDescent="0.35">
      <c r="A145" t="s">
        <v>303</v>
      </c>
      <c r="B145" s="150">
        <v>23160.264103000001</v>
      </c>
      <c r="C145" s="150">
        <v>18703.001558</v>
      </c>
      <c r="D145" s="150">
        <v>274.69878599999998</v>
      </c>
      <c r="E145" s="150">
        <v>354.69448999999997</v>
      </c>
      <c r="F145" s="150">
        <v>3410.0642250000001</v>
      </c>
      <c r="G145" s="150">
        <v>637.42959199999996</v>
      </c>
      <c r="H145" s="150">
        <v>20.331102000000001</v>
      </c>
      <c r="I145" s="150">
        <v>236.57933499999999</v>
      </c>
      <c r="J145" s="150">
        <v>386.76679100000001</v>
      </c>
      <c r="K145" s="150">
        <v>3246.6398744418502</v>
      </c>
      <c r="L145" s="150">
        <v>79.827467211599696</v>
      </c>
      <c r="M145" s="150">
        <v>103.074218794</v>
      </c>
      <c r="N145" s="150">
        <v>2514.5813595149498</v>
      </c>
      <c r="O145" s="150">
        <v>1129.27026518721</v>
      </c>
      <c r="P145" s="150">
        <v>48.068824458599998</v>
      </c>
      <c r="Q145" s="150">
        <v>757.57434653699704</v>
      </c>
      <c r="R145" s="150">
        <v>1825.73263691549</v>
      </c>
      <c r="S145" s="150">
        <v>32865.033096060703</v>
      </c>
    </row>
    <row r="146" spans="1:19" ht="14.5" x14ac:dyDescent="0.35">
      <c r="A146" t="s">
        <v>304</v>
      </c>
      <c r="B146" s="150">
        <v>890.117707</v>
      </c>
      <c r="C146" s="150">
        <v>475.60033600000003</v>
      </c>
      <c r="D146" s="150">
        <v>0</v>
      </c>
      <c r="E146" s="150">
        <v>21.970468</v>
      </c>
      <c r="F146" s="150">
        <v>64.890249999999995</v>
      </c>
      <c r="G146" s="150">
        <v>12.377871000000001</v>
      </c>
      <c r="H146" s="150">
        <v>0</v>
      </c>
      <c r="I146" s="150">
        <v>8.0063519999999997</v>
      </c>
      <c r="J146" s="150">
        <v>6.9448040000000004</v>
      </c>
      <c r="K146" s="150">
        <v>53.7919971691651</v>
      </c>
      <c r="L146" s="150">
        <v>0</v>
      </c>
      <c r="M146" s="150">
        <v>6.3846180007999997</v>
      </c>
      <c r="N146" s="150">
        <v>47.850070350000102</v>
      </c>
      <c r="O146" s="150">
        <v>21.928636263600001</v>
      </c>
      <c r="P146" s="150">
        <v>0</v>
      </c>
      <c r="Q146" s="150">
        <v>25.637940374399999</v>
      </c>
      <c r="R146" s="150">
        <v>32.782947282000002</v>
      </c>
      <c r="S146" s="150">
        <v>1078.49391643996</v>
      </c>
    </row>
    <row r="147" spans="1:19" ht="14.5" x14ac:dyDescent="0.35">
      <c r="A147" t="s">
        <v>305</v>
      </c>
      <c r="B147" s="150">
        <v>4065.9266779999998</v>
      </c>
      <c r="C147" s="150">
        <v>1358.0047689999999</v>
      </c>
      <c r="D147" s="150">
        <v>61.522371</v>
      </c>
      <c r="E147" s="150">
        <v>67.277966000000006</v>
      </c>
      <c r="F147" s="150">
        <v>329.28322200000002</v>
      </c>
      <c r="G147" s="150">
        <v>24.306829</v>
      </c>
      <c r="H147" s="150">
        <v>1.932814</v>
      </c>
      <c r="I147" s="150">
        <v>29.449752</v>
      </c>
      <c r="J147" s="150">
        <v>36.636184999999998</v>
      </c>
      <c r="K147" s="150">
        <v>94.435874061692203</v>
      </c>
      <c r="L147" s="150">
        <v>17.878401012600001</v>
      </c>
      <c r="M147" s="150">
        <v>19.5509769196</v>
      </c>
      <c r="N147" s="150">
        <v>242.81344790279999</v>
      </c>
      <c r="O147" s="150">
        <v>43.061978256400003</v>
      </c>
      <c r="P147" s="150">
        <v>4.5697521402000003</v>
      </c>
      <c r="Q147" s="150">
        <v>94.3039958544</v>
      </c>
      <c r="R147" s="150">
        <v>172.94111129250001</v>
      </c>
      <c r="S147" s="150">
        <v>4755.48221544019</v>
      </c>
    </row>
    <row r="148" spans="1:19" ht="14.5" x14ac:dyDescent="0.35">
      <c r="A148" t="s">
        <v>306</v>
      </c>
      <c r="B148" s="150">
        <v>5892.7177869999996</v>
      </c>
      <c r="C148" s="150">
        <v>135.714268</v>
      </c>
      <c r="D148" s="150">
        <v>90.101491999999993</v>
      </c>
      <c r="E148" s="150">
        <v>105.25064999999999</v>
      </c>
      <c r="F148" s="150">
        <v>742.27655500000003</v>
      </c>
      <c r="G148" s="150">
        <v>40.044603000000002</v>
      </c>
      <c r="H148" s="150">
        <v>1</v>
      </c>
      <c r="I148" s="150">
        <v>29.760116</v>
      </c>
      <c r="J148" s="150">
        <v>90.888677999999999</v>
      </c>
      <c r="K148" s="150">
        <v>0.68733696998173299</v>
      </c>
      <c r="L148" s="150">
        <v>26.1834935752</v>
      </c>
      <c r="M148" s="150">
        <v>30.585838890000101</v>
      </c>
      <c r="N148" s="150">
        <v>547.35473165699295</v>
      </c>
      <c r="O148" s="150">
        <v>70.943018674800001</v>
      </c>
      <c r="P148" s="150">
        <v>2.3643000000000001</v>
      </c>
      <c r="Q148" s="150">
        <v>95.297843455199995</v>
      </c>
      <c r="R148" s="150">
        <v>429.04000449900002</v>
      </c>
      <c r="S148" s="150">
        <v>7095.1743547211699</v>
      </c>
    </row>
    <row r="149" spans="1:19" ht="14.5" x14ac:dyDescent="0.35">
      <c r="A149" t="s">
        <v>307</v>
      </c>
      <c r="B149" s="150">
        <v>1939.60706</v>
      </c>
      <c r="C149" s="150">
        <v>988.23108400000001</v>
      </c>
      <c r="D149" s="150">
        <v>4</v>
      </c>
      <c r="E149" s="150">
        <v>73.474405000000004</v>
      </c>
      <c r="F149" s="150">
        <v>210.11498</v>
      </c>
      <c r="G149" s="150">
        <v>19.697337999999998</v>
      </c>
      <c r="H149" s="150">
        <v>0</v>
      </c>
      <c r="I149" s="150">
        <v>28.735624000000001</v>
      </c>
      <c r="J149" s="150">
        <v>29.773962000000001</v>
      </c>
      <c r="K149" s="150">
        <v>106.239460955976</v>
      </c>
      <c r="L149" s="150">
        <v>1.1624000000000001</v>
      </c>
      <c r="M149" s="150">
        <v>21.351662093000002</v>
      </c>
      <c r="N149" s="150">
        <v>154.938786252</v>
      </c>
      <c r="O149" s="150">
        <v>34.895804000799998</v>
      </c>
      <c r="P149" s="150">
        <v>0</v>
      </c>
      <c r="Q149" s="150">
        <v>92.017215172799993</v>
      </c>
      <c r="R149" s="150">
        <v>140.547987621</v>
      </c>
      <c r="S149" s="150">
        <v>2490.7603760955699</v>
      </c>
    </row>
    <row r="150" spans="1:19" ht="14.5" x14ac:dyDescent="0.35">
      <c r="A150" t="s">
        <v>309</v>
      </c>
      <c r="B150" s="150">
        <v>2819.0349860000101</v>
      </c>
      <c r="C150" s="150">
        <v>864.95508600000005</v>
      </c>
      <c r="D150" s="150">
        <v>18.438676999999998</v>
      </c>
      <c r="E150" s="150">
        <v>58.119168999999999</v>
      </c>
      <c r="F150" s="150">
        <v>285.11210899999998</v>
      </c>
      <c r="G150" s="150">
        <v>30.15785</v>
      </c>
      <c r="H150" s="150">
        <v>2.5</v>
      </c>
      <c r="I150" s="150">
        <v>25.647986</v>
      </c>
      <c r="J150" s="150">
        <v>30.450665000000001</v>
      </c>
      <c r="K150" s="150">
        <v>55.864086186737602</v>
      </c>
      <c r="L150" s="150">
        <v>5.3582795362000004</v>
      </c>
      <c r="M150" s="150">
        <v>16.889430511400001</v>
      </c>
      <c r="N150" s="150">
        <v>210.2416691766</v>
      </c>
      <c r="O150" s="150">
        <v>53.427647059999998</v>
      </c>
      <c r="P150" s="150">
        <v>5.9107500000000002</v>
      </c>
      <c r="Q150" s="150">
        <v>82.129980769200003</v>
      </c>
      <c r="R150" s="150">
        <v>143.7423641325</v>
      </c>
      <c r="S150" s="150">
        <v>3392.59919337265</v>
      </c>
    </row>
    <row r="151" spans="1:19" ht="14.5" x14ac:dyDescent="0.35">
      <c r="A151" t="s">
        <v>310</v>
      </c>
      <c r="B151" s="150">
        <v>2058.7786580000002</v>
      </c>
      <c r="C151" s="150">
        <v>909.33626500000003</v>
      </c>
      <c r="D151" s="150">
        <v>14.468159999999999</v>
      </c>
      <c r="E151" s="150">
        <v>77.835812000000004</v>
      </c>
      <c r="F151" s="150">
        <v>195.25390100000001</v>
      </c>
      <c r="G151" s="150">
        <v>12.411652</v>
      </c>
      <c r="H151" s="150">
        <v>2</v>
      </c>
      <c r="I151" s="150">
        <v>18.739422000000001</v>
      </c>
      <c r="J151" s="150">
        <v>27.430712</v>
      </c>
      <c r="K151" s="150">
        <v>84.929453706354295</v>
      </c>
      <c r="L151" s="150">
        <v>4.2044472959999997</v>
      </c>
      <c r="M151" s="150">
        <v>22.619086967200001</v>
      </c>
      <c r="N151" s="150">
        <v>143.98022659739999</v>
      </c>
      <c r="O151" s="150">
        <v>21.988482683200001</v>
      </c>
      <c r="P151" s="150">
        <v>4.7286000000000001</v>
      </c>
      <c r="Q151" s="150">
        <v>60.007377128400002</v>
      </c>
      <c r="R151" s="150">
        <v>129.486675996</v>
      </c>
      <c r="S151" s="150">
        <v>2530.7230083745499</v>
      </c>
    </row>
    <row r="152" spans="1:19" ht="14.5" x14ac:dyDescent="0.35">
      <c r="A152" t="s">
        <v>312</v>
      </c>
      <c r="B152" s="150">
        <v>4562.8619960000096</v>
      </c>
      <c r="C152" s="150">
        <v>842.67536099999995</v>
      </c>
      <c r="D152" s="150">
        <v>11.128909</v>
      </c>
      <c r="E152" s="150">
        <v>124.170095</v>
      </c>
      <c r="F152" s="150">
        <v>363.04857199999998</v>
      </c>
      <c r="G152" s="150">
        <v>34.005668999999997</v>
      </c>
      <c r="H152" s="150">
        <v>1.982208</v>
      </c>
      <c r="I152" s="150">
        <v>32.951976999999999</v>
      </c>
      <c r="J152" s="150">
        <v>54.885055000000001</v>
      </c>
      <c r="K152" s="150">
        <v>32.985656222115303</v>
      </c>
      <c r="L152" s="150">
        <v>3.2340609553999999</v>
      </c>
      <c r="M152" s="150">
        <v>36.083829606999998</v>
      </c>
      <c r="N152" s="150">
        <v>267.71201699279999</v>
      </c>
      <c r="O152" s="150">
        <v>60.244443200399999</v>
      </c>
      <c r="P152" s="150">
        <v>4.6865343743999999</v>
      </c>
      <c r="Q152" s="150">
        <v>105.51882074940001</v>
      </c>
      <c r="R152" s="150">
        <v>259.08490212750002</v>
      </c>
      <c r="S152" s="150">
        <v>5332.4122602290199</v>
      </c>
    </row>
    <row r="153" spans="1:19" ht="14.5" x14ac:dyDescent="0.35">
      <c r="A153" t="s">
        <v>313</v>
      </c>
      <c r="B153" s="150">
        <v>3037.4762909999999</v>
      </c>
      <c r="C153" s="150">
        <v>1096.2258449999999</v>
      </c>
      <c r="D153" s="150">
        <v>3</v>
      </c>
      <c r="E153" s="150">
        <v>75.975364999999996</v>
      </c>
      <c r="F153" s="150">
        <v>235.961647</v>
      </c>
      <c r="G153" s="150">
        <v>7.4463920000000003</v>
      </c>
      <c r="H153" s="150">
        <v>4.5498669999999999</v>
      </c>
      <c r="I153" s="150">
        <v>30.3</v>
      </c>
      <c r="J153" s="150">
        <v>40.239730000000002</v>
      </c>
      <c r="K153" s="150">
        <v>82.983126360816598</v>
      </c>
      <c r="L153" s="150">
        <v>0.87180000000000002</v>
      </c>
      <c r="M153" s="150">
        <v>22.078441069</v>
      </c>
      <c r="N153" s="150">
        <v>173.99811849779999</v>
      </c>
      <c r="O153" s="150">
        <v>13.192028067200001</v>
      </c>
      <c r="P153" s="150">
        <v>10.7572505481</v>
      </c>
      <c r="Q153" s="150">
        <v>97.026660000000007</v>
      </c>
      <c r="R153" s="150">
        <v>189.95164546500001</v>
      </c>
      <c r="S153" s="150">
        <v>3628.3353610079198</v>
      </c>
    </row>
    <row r="154" spans="1:19" ht="14.5" x14ac:dyDescent="0.35">
      <c r="A154" t="s">
        <v>314</v>
      </c>
      <c r="B154" s="150">
        <v>4759.5135460000001</v>
      </c>
      <c r="C154" s="150">
        <v>4574.3002609999903</v>
      </c>
      <c r="D154" s="150">
        <v>24.502348999999999</v>
      </c>
      <c r="E154" s="150">
        <v>145.00930500000001</v>
      </c>
      <c r="F154" s="150">
        <v>563.08551799999998</v>
      </c>
      <c r="G154" s="150">
        <v>68.297240000000002</v>
      </c>
      <c r="H154" s="150">
        <v>9.3431529999999992</v>
      </c>
      <c r="I154" s="150">
        <v>39.595922000000002</v>
      </c>
      <c r="J154" s="150">
        <v>63.631732999999997</v>
      </c>
      <c r="K154" s="150">
        <v>924.98137545028703</v>
      </c>
      <c r="L154" s="150">
        <v>7.1203826193999999</v>
      </c>
      <c r="M154" s="150">
        <v>42.139704033000001</v>
      </c>
      <c r="N154" s="150">
        <v>415.219260973198</v>
      </c>
      <c r="O154" s="150">
        <v>120.995390384</v>
      </c>
      <c r="P154" s="150">
        <v>22.0900166379</v>
      </c>
      <c r="Q154" s="150">
        <v>126.7940614284</v>
      </c>
      <c r="R154" s="150">
        <v>300.37359562649999</v>
      </c>
      <c r="S154" s="150">
        <v>6719.2273331526903</v>
      </c>
    </row>
    <row r="155" spans="1:19" ht="14.5" x14ac:dyDescent="0.35">
      <c r="A155" t="s">
        <v>315</v>
      </c>
      <c r="B155" s="150">
        <v>1646.8681750000001</v>
      </c>
      <c r="C155" s="150">
        <v>1550.5508170000001</v>
      </c>
      <c r="D155" s="150">
        <v>5</v>
      </c>
      <c r="E155" s="150">
        <v>9.9418600000000001</v>
      </c>
      <c r="F155" s="150">
        <v>254.95585600000001</v>
      </c>
      <c r="G155" s="150">
        <v>54.886229</v>
      </c>
      <c r="H155" s="150">
        <v>1.9589970000000001</v>
      </c>
      <c r="I155" s="150">
        <v>12.760317000000001</v>
      </c>
      <c r="J155" s="150">
        <v>26.711815000000001</v>
      </c>
      <c r="K155" s="150">
        <v>314.15099514280899</v>
      </c>
      <c r="L155" s="150">
        <v>1.4530000000000001</v>
      </c>
      <c r="M155" s="150">
        <v>2.8891045160000002</v>
      </c>
      <c r="N155" s="150">
        <v>188.00444821440001</v>
      </c>
      <c r="O155" s="150">
        <v>97.236443296400097</v>
      </c>
      <c r="P155" s="150">
        <v>4.6316566071</v>
      </c>
      <c r="Q155" s="150">
        <v>40.861087097400002</v>
      </c>
      <c r="R155" s="150">
        <v>126.0931227075</v>
      </c>
      <c r="S155" s="150">
        <v>2422.1880325816101</v>
      </c>
    </row>
    <row r="156" spans="1:19" ht="14.5" x14ac:dyDescent="0.35">
      <c r="A156" t="s">
        <v>316</v>
      </c>
      <c r="B156" s="150">
        <v>2161.465111</v>
      </c>
      <c r="C156" s="150">
        <v>1169.3190770000001</v>
      </c>
      <c r="D156" s="150">
        <v>15.834623000000001</v>
      </c>
      <c r="E156" s="150">
        <v>77.924127999999996</v>
      </c>
      <c r="F156" s="150">
        <v>260.19084800000002</v>
      </c>
      <c r="G156" s="150">
        <v>12.692099000000001</v>
      </c>
      <c r="H156" s="150">
        <v>4.944623</v>
      </c>
      <c r="I156" s="150">
        <v>26.528545999999999</v>
      </c>
      <c r="J156" s="150">
        <v>27.833869</v>
      </c>
      <c r="K156" s="150">
        <v>133.180594307517</v>
      </c>
      <c r="L156" s="150">
        <v>4.6015414438000004</v>
      </c>
      <c r="M156" s="150">
        <v>22.644751596799999</v>
      </c>
      <c r="N156" s="150">
        <v>191.8647313152</v>
      </c>
      <c r="O156" s="150">
        <v>22.485322588399999</v>
      </c>
      <c r="P156" s="150">
        <v>11.6905721589</v>
      </c>
      <c r="Q156" s="150">
        <v>84.949710001200003</v>
      </c>
      <c r="R156" s="150">
        <v>131.38977861449999</v>
      </c>
      <c r="S156" s="150">
        <v>2764.2721130263199</v>
      </c>
    </row>
    <row r="157" spans="1:19" ht="14.5" x14ac:dyDescent="0.35">
      <c r="A157" t="s">
        <v>318</v>
      </c>
      <c r="B157" s="150">
        <v>1303.181902</v>
      </c>
      <c r="C157" s="150">
        <v>1272.851596</v>
      </c>
      <c r="D157" s="150">
        <v>0</v>
      </c>
      <c r="E157" s="150">
        <v>52.571010000000001</v>
      </c>
      <c r="F157" s="150">
        <v>136.38736900000001</v>
      </c>
      <c r="G157" s="150">
        <v>4.4129829999999997</v>
      </c>
      <c r="H157" s="150">
        <v>0</v>
      </c>
      <c r="I157" s="150">
        <v>7.8682489999999996</v>
      </c>
      <c r="J157" s="150">
        <v>17.916999000000001</v>
      </c>
      <c r="K157" s="150">
        <v>257.86131312228002</v>
      </c>
      <c r="L157" s="150">
        <v>0</v>
      </c>
      <c r="M157" s="150">
        <v>15.277135506</v>
      </c>
      <c r="N157" s="150">
        <v>100.5720459006</v>
      </c>
      <c r="O157" s="150">
        <v>7.8180406828000004</v>
      </c>
      <c r="P157" s="150">
        <v>0</v>
      </c>
      <c r="Q157" s="150">
        <v>25.195706947800002</v>
      </c>
      <c r="R157" s="150">
        <v>84.577193779500007</v>
      </c>
      <c r="S157" s="150">
        <v>1794.48333793898</v>
      </c>
    </row>
    <row r="158" spans="1:19" ht="14.5" x14ac:dyDescent="0.35">
      <c r="A158" t="s">
        <v>319</v>
      </c>
      <c r="B158" s="150">
        <v>700.33031800000003</v>
      </c>
      <c r="C158" s="150">
        <v>682.98691699999995</v>
      </c>
      <c r="D158" s="150">
        <v>0</v>
      </c>
      <c r="E158" s="150">
        <v>22.773627999999999</v>
      </c>
      <c r="F158" s="150">
        <v>67.885898999999995</v>
      </c>
      <c r="G158" s="150">
        <v>2.4798049999999998</v>
      </c>
      <c r="H158" s="150">
        <v>1</v>
      </c>
      <c r="I158" s="150">
        <v>6.3989099999999999</v>
      </c>
      <c r="J158" s="150">
        <v>6.7445969999999997</v>
      </c>
      <c r="K158" s="150">
        <v>138.235008349861</v>
      </c>
      <c r="L158" s="150">
        <v>0</v>
      </c>
      <c r="M158" s="150">
        <v>6.6180162967999996</v>
      </c>
      <c r="N158" s="150">
        <v>50.059061922600002</v>
      </c>
      <c r="O158" s="150">
        <v>4.3932225379999998</v>
      </c>
      <c r="P158" s="150">
        <v>2.3643000000000001</v>
      </c>
      <c r="Q158" s="150">
        <v>20.490589602</v>
      </c>
      <c r="R158" s="150">
        <v>31.837870138500001</v>
      </c>
      <c r="S158" s="150">
        <v>954.32838684776095</v>
      </c>
    </row>
    <row r="159" spans="1:19" ht="14.5" x14ac:dyDescent="0.35">
      <c r="A159" t="s">
        <v>320</v>
      </c>
      <c r="B159" s="150">
        <v>14822.138197</v>
      </c>
      <c r="C159" s="150">
        <v>5075.9961990000002</v>
      </c>
      <c r="D159" s="150">
        <v>1129.428062</v>
      </c>
      <c r="E159" s="150">
        <v>281.95920699999999</v>
      </c>
      <c r="F159" s="150">
        <v>1367.977967</v>
      </c>
      <c r="G159" s="150">
        <v>172.919939</v>
      </c>
      <c r="H159" s="150">
        <v>8.3444099999999999</v>
      </c>
      <c r="I159" s="150">
        <v>108.17753</v>
      </c>
      <c r="J159" s="150">
        <v>248.03602599999999</v>
      </c>
      <c r="K159" s="150">
        <v>367.104646443587</v>
      </c>
      <c r="L159" s="150">
        <v>328.21179481719997</v>
      </c>
      <c r="M159" s="150">
        <v>81.937345554199695</v>
      </c>
      <c r="N159" s="150">
        <v>1008.74695286578</v>
      </c>
      <c r="O159" s="150">
        <v>306.34496393239999</v>
      </c>
      <c r="P159" s="150">
        <v>19.728688562999999</v>
      </c>
      <c r="Q159" s="150">
        <v>346.406086566</v>
      </c>
      <c r="R159" s="150">
        <v>1170.8540607330001</v>
      </c>
      <c r="S159" s="150">
        <v>18451.472736475102</v>
      </c>
    </row>
    <row r="160" spans="1:19" ht="14.5" x14ac:dyDescent="0.35">
      <c r="A160" t="s">
        <v>321</v>
      </c>
      <c r="B160" s="150">
        <v>3500.8573940000001</v>
      </c>
      <c r="C160" s="150">
        <v>2046.4658730000001</v>
      </c>
      <c r="D160" s="150">
        <v>175.37492900000001</v>
      </c>
      <c r="E160" s="150">
        <v>112.980537</v>
      </c>
      <c r="F160" s="150">
        <v>469.949118</v>
      </c>
      <c r="G160" s="150">
        <v>36.396653000000001</v>
      </c>
      <c r="H160" s="150">
        <v>4.3227849999999997</v>
      </c>
      <c r="I160" s="150">
        <v>21.501404000000001</v>
      </c>
      <c r="J160" s="150">
        <v>47.317667999999998</v>
      </c>
      <c r="K160" s="150">
        <v>249.40355804992501</v>
      </c>
      <c r="L160" s="150">
        <v>50.9639543674</v>
      </c>
      <c r="M160" s="150">
        <v>32.8321440522001</v>
      </c>
      <c r="N160" s="150">
        <v>346.54047961319901</v>
      </c>
      <c r="O160" s="150">
        <v>64.480310454800005</v>
      </c>
      <c r="P160" s="150">
        <v>10.220360575500001</v>
      </c>
      <c r="Q160" s="150">
        <v>68.851795888799998</v>
      </c>
      <c r="R160" s="150">
        <v>223.363051794</v>
      </c>
      <c r="S160" s="150">
        <v>4547.5130487958204</v>
      </c>
    </row>
    <row r="161" spans="1:19" ht="14.5" x14ac:dyDescent="0.35">
      <c r="A161" t="s">
        <v>322</v>
      </c>
      <c r="B161" s="150">
        <v>3428.5633910000001</v>
      </c>
      <c r="C161" s="150">
        <v>575.75449000000003</v>
      </c>
      <c r="D161" s="150">
        <v>104.585339</v>
      </c>
      <c r="E161" s="150">
        <v>75.497651000000005</v>
      </c>
      <c r="F161" s="150">
        <v>273.63290699999999</v>
      </c>
      <c r="G161" s="150">
        <v>18.434082</v>
      </c>
      <c r="H161" s="150">
        <v>1</v>
      </c>
      <c r="I161" s="150">
        <v>16.5</v>
      </c>
      <c r="J161" s="150">
        <v>65.899197000000001</v>
      </c>
      <c r="K161" s="150">
        <v>20.272870646135001</v>
      </c>
      <c r="L161" s="150">
        <v>30.3924995134001</v>
      </c>
      <c r="M161" s="150">
        <v>21.939617380600001</v>
      </c>
      <c r="N161" s="150">
        <v>201.77690562180001</v>
      </c>
      <c r="O161" s="150">
        <v>32.657819671200002</v>
      </c>
      <c r="P161" s="150">
        <v>2.3643000000000001</v>
      </c>
      <c r="Q161" s="150">
        <v>52.836300000000001</v>
      </c>
      <c r="R161" s="150">
        <v>311.07715943850002</v>
      </c>
      <c r="S161" s="150">
        <v>4101.88086327164</v>
      </c>
    </row>
    <row r="162" spans="1:19" ht="14.5" x14ac:dyDescent="0.35">
      <c r="A162" t="s">
        <v>323</v>
      </c>
      <c r="B162" s="150">
        <v>3477.0773079999899</v>
      </c>
      <c r="C162" s="150">
        <v>3145.9642530000001</v>
      </c>
      <c r="D162" s="150">
        <v>426.448915</v>
      </c>
      <c r="E162" s="150">
        <v>50.808956000000002</v>
      </c>
      <c r="F162" s="150">
        <v>266.11554100000001</v>
      </c>
      <c r="G162" s="150">
        <v>73.530221999999995</v>
      </c>
      <c r="H162" s="150">
        <v>3</v>
      </c>
      <c r="I162" s="150">
        <v>25.667542000000001</v>
      </c>
      <c r="J162" s="150">
        <v>86.242114000000001</v>
      </c>
      <c r="K162" s="150">
        <v>609.48875477006504</v>
      </c>
      <c r="L162" s="150">
        <v>123.926054698999</v>
      </c>
      <c r="M162" s="150">
        <v>14.765082613600001</v>
      </c>
      <c r="N162" s="150">
        <v>196.2335999334</v>
      </c>
      <c r="O162" s="150">
        <v>130.26614129519999</v>
      </c>
      <c r="P162" s="150">
        <v>7.0929000000000002</v>
      </c>
      <c r="Q162" s="150">
        <v>82.192602992399998</v>
      </c>
      <c r="R162" s="150">
        <v>407.10589913699999</v>
      </c>
      <c r="S162" s="150">
        <v>5048.14834344066</v>
      </c>
    </row>
    <row r="163" spans="1:19" ht="14.5" x14ac:dyDescent="0.35">
      <c r="A163" t="s">
        <v>324</v>
      </c>
      <c r="B163" s="150">
        <v>1265.981841</v>
      </c>
      <c r="C163" s="150">
        <v>500.32107400000001</v>
      </c>
      <c r="D163" s="150">
        <v>8</v>
      </c>
      <c r="E163" s="150">
        <v>17.097929000000001</v>
      </c>
      <c r="F163" s="150">
        <v>127.824629</v>
      </c>
      <c r="G163" s="150">
        <v>20.478574999999999</v>
      </c>
      <c r="H163" s="150">
        <v>0</v>
      </c>
      <c r="I163" s="150">
        <v>6.9538950000000002</v>
      </c>
      <c r="J163" s="150">
        <v>17.594581999999999</v>
      </c>
      <c r="K163" s="150">
        <v>41.958543253679302</v>
      </c>
      <c r="L163" s="150">
        <v>2.3248000000000002</v>
      </c>
      <c r="M163" s="150">
        <v>4.9686581674000001</v>
      </c>
      <c r="N163" s="150">
        <v>94.257881424599802</v>
      </c>
      <c r="O163" s="150">
        <v>36.279843470000003</v>
      </c>
      <c r="P163" s="150">
        <v>0</v>
      </c>
      <c r="Q163" s="150">
        <v>22.267762568999999</v>
      </c>
      <c r="R163" s="150">
        <v>83.055224331000005</v>
      </c>
      <c r="S163" s="150">
        <v>1551.0945542156801</v>
      </c>
    </row>
    <row r="164" spans="1:19" ht="14.5" x14ac:dyDescent="0.35">
      <c r="A164" t="s">
        <v>325</v>
      </c>
      <c r="B164" s="150">
        <v>1448.464688</v>
      </c>
      <c r="C164" s="150">
        <v>807.33441700000003</v>
      </c>
      <c r="D164" s="150">
        <v>173.38673199999999</v>
      </c>
      <c r="E164" s="150">
        <v>44.469552</v>
      </c>
      <c r="F164" s="150">
        <v>133.94642899999999</v>
      </c>
      <c r="G164" s="150">
        <v>4.3369770000000001</v>
      </c>
      <c r="H164" s="150">
        <v>1</v>
      </c>
      <c r="I164" s="150">
        <v>9.6406109999999998</v>
      </c>
      <c r="J164" s="150">
        <v>16</v>
      </c>
      <c r="K164" s="150">
        <v>92.814783391888895</v>
      </c>
      <c r="L164" s="150">
        <v>50.386184319199899</v>
      </c>
      <c r="M164" s="150">
        <v>12.922851811199999</v>
      </c>
      <c r="N164" s="150">
        <v>98.772096744599807</v>
      </c>
      <c r="O164" s="150">
        <v>7.6833884532000001</v>
      </c>
      <c r="P164" s="150">
        <v>2.3643000000000001</v>
      </c>
      <c r="Q164" s="150">
        <v>30.871164544199999</v>
      </c>
      <c r="R164" s="150">
        <v>75.528000000000006</v>
      </c>
      <c r="S164" s="150">
        <v>1819.80745726429</v>
      </c>
    </row>
    <row r="165" spans="1:19" ht="14.5" x14ac:dyDescent="0.35">
      <c r="A165" t="s">
        <v>326</v>
      </c>
      <c r="B165" s="150">
        <v>7661.7893670000103</v>
      </c>
      <c r="C165" s="150">
        <v>2576.8987780000002</v>
      </c>
      <c r="D165" s="150">
        <v>93.979151000000002</v>
      </c>
      <c r="E165" s="150">
        <v>104.54953500000001</v>
      </c>
      <c r="F165" s="150">
        <v>797.01914399999998</v>
      </c>
      <c r="G165" s="150">
        <v>93.057873999999998</v>
      </c>
      <c r="H165" s="150">
        <v>4.1059260000000002</v>
      </c>
      <c r="I165" s="150">
        <v>30.822424999999999</v>
      </c>
      <c r="J165" s="150">
        <v>158.99011899999999</v>
      </c>
      <c r="K165" s="150">
        <v>184.902455240135</v>
      </c>
      <c r="L165" s="150">
        <v>27.310341280599999</v>
      </c>
      <c r="M165" s="150">
        <v>30.382094871000099</v>
      </c>
      <c r="N165" s="150">
        <v>587.72191678559204</v>
      </c>
      <c r="O165" s="150">
        <v>164.86132957839999</v>
      </c>
      <c r="P165" s="150">
        <v>9.7076408418</v>
      </c>
      <c r="Q165" s="150">
        <v>98.699569335000007</v>
      </c>
      <c r="R165" s="150">
        <v>750.51285673950099</v>
      </c>
      <c r="S165" s="150">
        <v>9515.8875716720304</v>
      </c>
    </row>
    <row r="166" spans="1:19" ht="14.5" x14ac:dyDescent="0.35">
      <c r="A166" t="s">
        <v>327</v>
      </c>
      <c r="B166" s="150">
        <v>2720.2983899999999</v>
      </c>
      <c r="C166" s="150">
        <v>1358.4193029999999</v>
      </c>
      <c r="D166" s="150">
        <v>19.399387000000001</v>
      </c>
      <c r="E166" s="150">
        <v>59.506934000000001</v>
      </c>
      <c r="F166" s="150">
        <v>231.511831</v>
      </c>
      <c r="G166" s="150">
        <v>11.663536000000001</v>
      </c>
      <c r="H166" s="150">
        <v>2</v>
      </c>
      <c r="I166" s="150">
        <v>13.779468</v>
      </c>
      <c r="J166" s="150">
        <v>39.913463999999998</v>
      </c>
      <c r="K166" s="150">
        <v>141.61390463357199</v>
      </c>
      <c r="L166" s="150">
        <v>5.6374618622000003</v>
      </c>
      <c r="M166" s="150">
        <v>17.292715020399999</v>
      </c>
      <c r="N166" s="150">
        <v>170.71682417939999</v>
      </c>
      <c r="O166" s="150">
        <v>20.663120377599999</v>
      </c>
      <c r="P166" s="150">
        <v>4.7286000000000001</v>
      </c>
      <c r="Q166" s="150">
        <v>44.124612429599999</v>
      </c>
      <c r="R166" s="150">
        <v>188.411506812</v>
      </c>
      <c r="S166" s="150">
        <v>3313.4871353147701</v>
      </c>
    </row>
    <row r="167" spans="1:19" ht="14.5" x14ac:dyDescent="0.35">
      <c r="A167" t="s">
        <v>329</v>
      </c>
      <c r="B167" s="150">
        <v>3428.6994759999998</v>
      </c>
      <c r="C167" s="150">
        <v>1423.957226</v>
      </c>
      <c r="D167" s="150">
        <v>36.455846000000001</v>
      </c>
      <c r="E167" s="150">
        <v>78.809289000000007</v>
      </c>
      <c r="F167" s="150">
        <v>310.45324599999998</v>
      </c>
      <c r="G167" s="150">
        <v>47.706130000000002</v>
      </c>
      <c r="H167" s="150">
        <v>4</v>
      </c>
      <c r="I167" s="150">
        <v>24.708955</v>
      </c>
      <c r="J167" s="150">
        <v>64.845410000000001</v>
      </c>
      <c r="K167" s="150">
        <v>126.159365986476</v>
      </c>
      <c r="L167" s="150">
        <v>10.594068847599999</v>
      </c>
      <c r="M167" s="150">
        <v>22.901979383400001</v>
      </c>
      <c r="N167" s="150">
        <v>228.928223600401</v>
      </c>
      <c r="O167" s="150">
        <v>84.516179907999998</v>
      </c>
      <c r="P167" s="150">
        <v>9.4572000000000003</v>
      </c>
      <c r="Q167" s="150">
        <v>79.123015701</v>
      </c>
      <c r="R167" s="150">
        <v>306.10275790499998</v>
      </c>
      <c r="S167" s="150">
        <v>4296.4822673318804</v>
      </c>
    </row>
    <row r="168" spans="1:19" ht="14.5" x14ac:dyDescent="0.35">
      <c r="A168" t="s">
        <v>330</v>
      </c>
      <c r="B168" s="150">
        <v>10063.236854000001</v>
      </c>
      <c r="C168" s="150">
        <v>2290.251166</v>
      </c>
      <c r="D168" s="150">
        <v>464.19596300000001</v>
      </c>
      <c r="E168" s="150">
        <v>188.56497400000001</v>
      </c>
      <c r="F168" s="150">
        <v>981.76235099999997</v>
      </c>
      <c r="G168" s="150">
        <v>69.894790999999998</v>
      </c>
      <c r="H168" s="150">
        <v>3</v>
      </c>
      <c r="I168" s="150">
        <v>36.941388000000003</v>
      </c>
      <c r="J168" s="150">
        <v>187.20655099999999</v>
      </c>
      <c r="K168" s="150">
        <v>109.379558120117</v>
      </c>
      <c r="L168" s="150">
        <v>134.8953468478</v>
      </c>
      <c r="M168" s="150">
        <v>54.796981444399897</v>
      </c>
      <c r="N168" s="150">
        <v>723.95155762738898</v>
      </c>
      <c r="O168" s="150">
        <v>123.82561173560001</v>
      </c>
      <c r="P168" s="150">
        <v>7.0929000000000002</v>
      </c>
      <c r="Q168" s="150">
        <v>118.2937126536</v>
      </c>
      <c r="R168" s="150">
        <v>883.70852399550199</v>
      </c>
      <c r="S168" s="150">
        <v>12219.181046424401</v>
      </c>
    </row>
    <row r="169" spans="1:19" ht="14.5" x14ac:dyDescent="0.35">
      <c r="A169" t="s">
        <v>331</v>
      </c>
      <c r="B169" s="150">
        <v>1970.731761</v>
      </c>
      <c r="C169" s="150">
        <v>134.56581399999999</v>
      </c>
      <c r="D169" s="150">
        <v>6.4502009999999999</v>
      </c>
      <c r="E169" s="150">
        <v>10</v>
      </c>
      <c r="F169" s="150">
        <v>140.50528</v>
      </c>
      <c r="G169" s="150">
        <v>8.5535709999999998</v>
      </c>
      <c r="H169" s="150">
        <v>0</v>
      </c>
      <c r="I169" s="150">
        <v>6.1208689999999999</v>
      </c>
      <c r="J169" s="150">
        <v>15.498832999999999</v>
      </c>
      <c r="K169" s="150">
        <v>1.88927012227994</v>
      </c>
      <c r="L169" s="150">
        <v>1.8744284106</v>
      </c>
      <c r="M169" s="150">
        <v>2.9060000000000001</v>
      </c>
      <c r="N169" s="150">
        <v>103.608593472</v>
      </c>
      <c r="O169" s="150">
        <v>15.1535063836</v>
      </c>
      <c r="P169" s="150">
        <v>0</v>
      </c>
      <c r="Q169" s="150">
        <v>19.600246711800001</v>
      </c>
      <c r="R169" s="150">
        <v>73.162241176500004</v>
      </c>
      <c r="S169" s="150">
        <v>2188.9260472767801</v>
      </c>
    </row>
    <row r="170" spans="1:19" ht="14.5" x14ac:dyDescent="0.35">
      <c r="A170" t="s">
        <v>332</v>
      </c>
      <c r="B170" s="150">
        <v>4051.3583989999902</v>
      </c>
      <c r="C170" s="150">
        <v>3303.421171</v>
      </c>
      <c r="D170" s="150">
        <v>14.708220000000001</v>
      </c>
      <c r="E170" s="150">
        <v>167.19750099999999</v>
      </c>
      <c r="F170" s="150">
        <v>355.633578</v>
      </c>
      <c r="G170" s="150">
        <v>22.611733000000001</v>
      </c>
      <c r="H170" s="150">
        <v>6.7775639999999999</v>
      </c>
      <c r="I170" s="150">
        <v>65.489946000000003</v>
      </c>
      <c r="J170" s="150">
        <v>46.733716999999999</v>
      </c>
      <c r="K170" s="150">
        <v>565.38957350228998</v>
      </c>
      <c r="L170" s="150">
        <v>4.274208732</v>
      </c>
      <c r="M170" s="150">
        <v>48.587593790600003</v>
      </c>
      <c r="N170" s="150">
        <v>262.244200417201</v>
      </c>
      <c r="O170" s="150">
        <v>40.0589461828</v>
      </c>
      <c r="P170" s="150">
        <v>16.024194565199998</v>
      </c>
      <c r="Q170" s="150">
        <v>209.7119050812</v>
      </c>
      <c r="R170" s="150">
        <v>220.60651109849999</v>
      </c>
      <c r="S170" s="150">
        <v>5418.2555323697898</v>
      </c>
    </row>
    <row r="171" spans="1:19" ht="14.5" x14ac:dyDescent="0.35">
      <c r="A171" t="s">
        <v>333</v>
      </c>
      <c r="B171" s="150">
        <v>5264.3900760000097</v>
      </c>
      <c r="C171" s="150">
        <v>5040.4961439999997</v>
      </c>
      <c r="D171" s="150">
        <v>285.85030499999999</v>
      </c>
      <c r="E171" s="150">
        <v>54.560538000000001</v>
      </c>
      <c r="F171" s="150">
        <v>659.60324600000001</v>
      </c>
      <c r="G171" s="150">
        <v>96.269908000000001</v>
      </c>
      <c r="H171" s="150">
        <v>3</v>
      </c>
      <c r="I171" s="150">
        <v>69.663599000000005</v>
      </c>
      <c r="J171" s="150">
        <v>54.812702999999999</v>
      </c>
      <c r="K171" s="150">
        <v>1021.01242911747</v>
      </c>
      <c r="L171" s="150">
        <v>83.068098632999707</v>
      </c>
      <c r="M171" s="150">
        <v>15.8552923428</v>
      </c>
      <c r="N171" s="150">
        <v>486.391433600396</v>
      </c>
      <c r="O171" s="150">
        <v>170.55176901280001</v>
      </c>
      <c r="P171" s="150">
        <v>7.0929000000000002</v>
      </c>
      <c r="Q171" s="150">
        <v>223.07677671779999</v>
      </c>
      <c r="R171" s="150">
        <v>258.74336451149998</v>
      </c>
      <c r="S171" s="150">
        <v>7530.1821399357796</v>
      </c>
    </row>
    <row r="172" spans="1:19" ht="14.5" x14ac:dyDescent="0.35">
      <c r="A172" t="s">
        <v>334</v>
      </c>
      <c r="B172" s="150">
        <v>3176.0282099999999</v>
      </c>
      <c r="C172" s="150">
        <v>3017.3515850000099</v>
      </c>
      <c r="D172" s="150">
        <v>0</v>
      </c>
      <c r="E172" s="150">
        <v>111.380684</v>
      </c>
      <c r="F172" s="150">
        <v>542.70434899999998</v>
      </c>
      <c r="G172" s="150">
        <v>35.863658999999998</v>
      </c>
      <c r="H172" s="150">
        <v>7</v>
      </c>
      <c r="I172" s="150">
        <v>38.092571</v>
      </c>
      <c r="J172" s="150">
        <v>66.685749000000001</v>
      </c>
      <c r="K172" s="150">
        <v>605.89041415360305</v>
      </c>
      <c r="L172" s="150">
        <v>0</v>
      </c>
      <c r="M172" s="150">
        <v>32.367226770400102</v>
      </c>
      <c r="N172" s="150">
        <v>400.19018695259899</v>
      </c>
      <c r="O172" s="150">
        <v>63.536058284399999</v>
      </c>
      <c r="P172" s="150">
        <v>16.5501</v>
      </c>
      <c r="Q172" s="150">
        <v>121.9800308562</v>
      </c>
      <c r="R172" s="150">
        <v>314.79007815450001</v>
      </c>
      <c r="S172" s="150">
        <v>4731.3323051716998</v>
      </c>
    </row>
    <row r="173" spans="1:19" ht="14.5" x14ac:dyDescent="0.35">
      <c r="A173" t="s">
        <v>336</v>
      </c>
      <c r="B173" s="150">
        <v>838.26067499999999</v>
      </c>
      <c r="C173" s="150">
        <v>295.723161</v>
      </c>
      <c r="D173" s="150">
        <v>1.4937819999999999</v>
      </c>
      <c r="E173" s="150">
        <v>29.682421000000001</v>
      </c>
      <c r="F173" s="150">
        <v>54.466282</v>
      </c>
      <c r="G173" s="150">
        <v>3.2399810000000002</v>
      </c>
      <c r="H173" s="150">
        <v>1</v>
      </c>
      <c r="I173" s="150">
        <v>0</v>
      </c>
      <c r="J173" s="150">
        <v>12.798306999999999</v>
      </c>
      <c r="K173" s="150">
        <v>21.708838799273</v>
      </c>
      <c r="L173" s="150">
        <v>0.43409304920000003</v>
      </c>
      <c r="M173" s="150">
        <v>8.6257115425999995</v>
      </c>
      <c r="N173" s="150">
        <v>40.163436346799998</v>
      </c>
      <c r="O173" s="150">
        <v>5.7399503396</v>
      </c>
      <c r="P173" s="150">
        <v>2.3643000000000001</v>
      </c>
      <c r="Q173" s="150">
        <v>0</v>
      </c>
      <c r="R173" s="150">
        <v>60.414408193500002</v>
      </c>
      <c r="S173" s="150">
        <v>977.71141327097303</v>
      </c>
    </row>
    <row r="174" spans="1:19" ht="14.5" x14ac:dyDescent="0.35">
      <c r="A174" t="s">
        <v>337</v>
      </c>
      <c r="B174" s="150">
        <v>3550.2959460000002</v>
      </c>
      <c r="C174" s="150">
        <v>657.34319900000003</v>
      </c>
      <c r="D174" s="150">
        <v>14.358873000000001</v>
      </c>
      <c r="E174" s="150">
        <v>52.238678</v>
      </c>
      <c r="F174" s="150">
        <v>301.217084</v>
      </c>
      <c r="G174" s="150">
        <v>11.857218</v>
      </c>
      <c r="H174" s="150">
        <v>2</v>
      </c>
      <c r="I174" s="150">
        <v>17.570791</v>
      </c>
      <c r="J174" s="150">
        <v>46.080230999999998</v>
      </c>
      <c r="K174" s="150">
        <v>25.321626023498801</v>
      </c>
      <c r="L174" s="150">
        <v>4.1726884938</v>
      </c>
      <c r="M174" s="150">
        <v>15.1805598268</v>
      </c>
      <c r="N174" s="150">
        <v>222.11747774160099</v>
      </c>
      <c r="O174" s="150">
        <v>21.0062474088</v>
      </c>
      <c r="P174" s="150">
        <v>4.7286000000000001</v>
      </c>
      <c r="Q174" s="150">
        <v>56.265186940200003</v>
      </c>
      <c r="R174" s="150">
        <v>217.52173043549999</v>
      </c>
      <c r="S174" s="150">
        <v>4116.6100628701997</v>
      </c>
    </row>
    <row r="175" spans="1:19" ht="14.5" x14ac:dyDescent="0.35">
      <c r="A175" t="s">
        <v>338</v>
      </c>
      <c r="B175" s="150">
        <v>1372.061782</v>
      </c>
      <c r="C175" s="150">
        <v>460.71561700000001</v>
      </c>
      <c r="D175" s="150">
        <v>0.94135199999999997</v>
      </c>
      <c r="E175" s="150">
        <v>38.596403000000002</v>
      </c>
      <c r="F175" s="150">
        <v>79.700782000000004</v>
      </c>
      <c r="G175" s="150">
        <v>4.6640170000000003</v>
      </c>
      <c r="H175" s="150">
        <v>1</v>
      </c>
      <c r="I175" s="150">
        <v>4.6032549999999999</v>
      </c>
      <c r="J175" s="150">
        <v>9.9487670000000001</v>
      </c>
      <c r="K175" s="150">
        <v>31.905899473010599</v>
      </c>
      <c r="L175" s="150">
        <v>0.27355689119999999</v>
      </c>
      <c r="M175" s="150">
        <v>11.2161147118</v>
      </c>
      <c r="N175" s="150">
        <v>58.771356646800001</v>
      </c>
      <c r="O175" s="150">
        <v>8.2627725172000002</v>
      </c>
      <c r="P175" s="150">
        <v>2.3643000000000001</v>
      </c>
      <c r="Q175" s="150">
        <v>14.740543161</v>
      </c>
      <c r="R175" s="150">
        <v>46.963154623500003</v>
      </c>
      <c r="S175" s="150">
        <v>1546.5594800245101</v>
      </c>
    </row>
    <row r="176" spans="1:19" ht="14.5" x14ac:dyDescent="0.35">
      <c r="A176" t="s">
        <v>339</v>
      </c>
      <c r="B176" s="150">
        <v>1125.277458</v>
      </c>
      <c r="C176" s="150">
        <v>180.27677</v>
      </c>
      <c r="D176" s="150">
        <v>3</v>
      </c>
      <c r="E176" s="150">
        <v>22.273696999999999</v>
      </c>
      <c r="F176" s="150">
        <v>67.318787</v>
      </c>
      <c r="G176" s="150">
        <v>1.6909050000000001</v>
      </c>
      <c r="H176" s="150">
        <v>0</v>
      </c>
      <c r="I176" s="150">
        <v>5</v>
      </c>
      <c r="J176" s="150">
        <v>7.22</v>
      </c>
      <c r="K176" s="150">
        <v>5.8739952590189803</v>
      </c>
      <c r="L176" s="150">
        <v>0.87180000000000002</v>
      </c>
      <c r="M176" s="150">
        <v>6.4727363481999998</v>
      </c>
      <c r="N176" s="150">
        <v>49.640873533799997</v>
      </c>
      <c r="O176" s="150">
        <v>2.9956072979999999</v>
      </c>
      <c r="P176" s="150">
        <v>0</v>
      </c>
      <c r="Q176" s="150">
        <v>16.010999999999999</v>
      </c>
      <c r="R176" s="150">
        <v>34.082009999999997</v>
      </c>
      <c r="S176" s="150">
        <v>1241.22548043902</v>
      </c>
    </row>
    <row r="177" spans="1:19" ht="14.5" x14ac:dyDescent="0.35">
      <c r="A177" t="s">
        <v>340</v>
      </c>
      <c r="B177" s="150">
        <v>457.36176499999999</v>
      </c>
      <c r="C177" s="150">
        <v>193.85527099999999</v>
      </c>
      <c r="D177" s="150">
        <v>0</v>
      </c>
      <c r="E177" s="150">
        <v>12.126047</v>
      </c>
      <c r="F177" s="150">
        <v>55.407423999999999</v>
      </c>
      <c r="G177" s="150">
        <v>3.5125579999999998</v>
      </c>
      <c r="H177" s="150">
        <v>1</v>
      </c>
      <c r="I177" s="150">
        <v>0.88</v>
      </c>
      <c r="J177" s="150">
        <v>4.9438510000000004</v>
      </c>
      <c r="K177" s="150">
        <v>17.277472551313799</v>
      </c>
      <c r="L177" s="150">
        <v>0</v>
      </c>
      <c r="M177" s="150">
        <v>3.5238292582000001</v>
      </c>
      <c r="N177" s="150">
        <v>40.8574344576</v>
      </c>
      <c r="O177" s="150">
        <v>6.2228477527999999</v>
      </c>
      <c r="P177" s="150">
        <v>2.3643000000000001</v>
      </c>
      <c r="Q177" s="150">
        <v>2.817936</v>
      </c>
      <c r="R177" s="150">
        <v>23.3374486455</v>
      </c>
      <c r="S177" s="150">
        <v>553.76303366541401</v>
      </c>
    </row>
    <row r="178" spans="1:19" ht="14.5" x14ac:dyDescent="0.35">
      <c r="A178" t="s">
        <v>341</v>
      </c>
      <c r="B178" s="150">
        <v>772.09949099999994</v>
      </c>
      <c r="C178" s="150">
        <v>413.77603099999999</v>
      </c>
      <c r="D178" s="150">
        <v>0</v>
      </c>
      <c r="E178" s="150">
        <v>19.342213999999998</v>
      </c>
      <c r="F178" s="150">
        <v>77.290413000000001</v>
      </c>
      <c r="G178" s="150">
        <v>6</v>
      </c>
      <c r="H178" s="150">
        <v>0</v>
      </c>
      <c r="I178" s="150">
        <v>4.2453810000000001</v>
      </c>
      <c r="J178" s="150">
        <v>8</v>
      </c>
      <c r="K178" s="150">
        <v>46.148257653869202</v>
      </c>
      <c r="L178" s="150">
        <v>0</v>
      </c>
      <c r="M178" s="150">
        <v>5.6208473883999996</v>
      </c>
      <c r="N178" s="150">
        <v>56.993950546200097</v>
      </c>
      <c r="O178" s="150">
        <v>10.6296</v>
      </c>
      <c r="P178" s="150">
        <v>0</v>
      </c>
      <c r="Q178" s="150">
        <v>13.5945590382</v>
      </c>
      <c r="R178" s="150">
        <v>37.764000000000003</v>
      </c>
      <c r="S178" s="150">
        <v>942.85070562666897</v>
      </c>
    </row>
    <row r="179" spans="1:19" ht="14.5" x14ac:dyDescent="0.35">
      <c r="A179" t="s">
        <v>342</v>
      </c>
      <c r="B179" s="150">
        <v>1476.2130110000001</v>
      </c>
      <c r="C179" s="150">
        <v>704.64314400000001</v>
      </c>
      <c r="D179" s="150">
        <v>1</v>
      </c>
      <c r="E179" s="150">
        <v>47.836857999999999</v>
      </c>
      <c r="F179" s="150">
        <v>159.584226</v>
      </c>
      <c r="G179" s="150">
        <v>13.499326999999999</v>
      </c>
      <c r="H179" s="150">
        <v>0</v>
      </c>
      <c r="I179" s="150">
        <v>15.612232000000001</v>
      </c>
      <c r="J179" s="150">
        <v>12.868821000000001</v>
      </c>
      <c r="K179" s="150">
        <v>70.499965109750306</v>
      </c>
      <c r="L179" s="150">
        <v>0.29060000000000002</v>
      </c>
      <c r="M179" s="150">
        <v>13.9013909348</v>
      </c>
      <c r="N179" s="150">
        <v>117.6774082524</v>
      </c>
      <c r="O179" s="150">
        <v>23.9154077132</v>
      </c>
      <c r="P179" s="150">
        <v>0</v>
      </c>
      <c r="Q179" s="150">
        <v>49.993489310400001</v>
      </c>
      <c r="R179" s="150">
        <v>60.747269530499999</v>
      </c>
      <c r="S179" s="150">
        <v>1813.2385418510501</v>
      </c>
    </row>
    <row r="180" spans="1:19" ht="14.5" x14ac:dyDescent="0.35">
      <c r="A180" t="s">
        <v>344</v>
      </c>
      <c r="B180" s="150">
        <v>802.92055900000003</v>
      </c>
      <c r="C180" s="150">
        <v>325.21704299999999</v>
      </c>
      <c r="D180" s="150">
        <v>0.44256600000000001</v>
      </c>
      <c r="E180" s="150">
        <v>16.695005999999999</v>
      </c>
      <c r="F180" s="150">
        <v>91.472987000000003</v>
      </c>
      <c r="G180" s="150">
        <v>5.6015480000000002</v>
      </c>
      <c r="H180" s="150">
        <v>1</v>
      </c>
      <c r="I180" s="150">
        <v>4</v>
      </c>
      <c r="J180" s="150">
        <v>8.9674399999999999</v>
      </c>
      <c r="K180" s="150">
        <v>27.7160784086335</v>
      </c>
      <c r="L180" s="150">
        <v>0.1286096796</v>
      </c>
      <c r="M180" s="150">
        <v>4.8515687435999997</v>
      </c>
      <c r="N180" s="150">
        <v>67.452180613799996</v>
      </c>
      <c r="O180" s="150">
        <v>9.9237024367999993</v>
      </c>
      <c r="P180" s="150">
        <v>2.3643000000000001</v>
      </c>
      <c r="Q180" s="150">
        <v>12.8088</v>
      </c>
      <c r="R180" s="150">
        <v>42.330800519999997</v>
      </c>
      <c r="S180" s="150">
        <v>970.49659940243305</v>
      </c>
    </row>
    <row r="181" spans="1:19" ht="14.5" x14ac:dyDescent="0.35">
      <c r="A181" t="s">
        <v>346</v>
      </c>
      <c r="B181" s="150">
        <v>842.64058299999999</v>
      </c>
      <c r="C181" s="150">
        <v>250.92156900000001</v>
      </c>
      <c r="D181" s="150">
        <v>0</v>
      </c>
      <c r="E181" s="150">
        <v>19.958815999999999</v>
      </c>
      <c r="F181" s="150">
        <v>77.994793999999999</v>
      </c>
      <c r="G181" s="150">
        <v>5.4793770000000004</v>
      </c>
      <c r="H181" s="150">
        <v>1</v>
      </c>
      <c r="I181" s="150">
        <v>4.415216</v>
      </c>
      <c r="J181" s="150">
        <v>9.7355640000000001</v>
      </c>
      <c r="K181" s="150">
        <v>15.5135719265853</v>
      </c>
      <c r="L181" s="150">
        <v>0</v>
      </c>
      <c r="M181" s="150">
        <v>5.8000319296000002</v>
      </c>
      <c r="N181" s="150">
        <v>57.513361095599997</v>
      </c>
      <c r="O181" s="150">
        <v>9.7072642931999997</v>
      </c>
      <c r="P181" s="150">
        <v>2.3643000000000001</v>
      </c>
      <c r="Q181" s="150">
        <v>14.1384046752</v>
      </c>
      <c r="R181" s="150">
        <v>45.956729862000003</v>
      </c>
      <c r="S181" s="150">
        <v>993.63424678218496</v>
      </c>
    </row>
    <row r="182" spans="1:19" ht="14.5" x14ac:dyDescent="0.35">
      <c r="A182" t="s">
        <v>348</v>
      </c>
      <c r="B182" s="150">
        <v>1881.613881</v>
      </c>
      <c r="C182" s="150">
        <v>802.98490100000004</v>
      </c>
      <c r="D182" s="150">
        <v>11.614611999999999</v>
      </c>
      <c r="E182" s="150">
        <v>39.482568000000001</v>
      </c>
      <c r="F182" s="150">
        <v>239.22215299999999</v>
      </c>
      <c r="G182" s="150">
        <v>15.531385999999999</v>
      </c>
      <c r="H182" s="150">
        <v>0</v>
      </c>
      <c r="I182" s="150">
        <v>6</v>
      </c>
      <c r="J182" s="150">
        <v>22.046547</v>
      </c>
      <c r="K182" s="150">
        <v>71.869262137344705</v>
      </c>
      <c r="L182" s="150">
        <v>3.3752062472</v>
      </c>
      <c r="M182" s="150">
        <v>11.473634260800001</v>
      </c>
      <c r="N182" s="150">
        <v>176.40241562220001</v>
      </c>
      <c r="O182" s="150">
        <v>27.5154034376</v>
      </c>
      <c r="P182" s="150">
        <v>0</v>
      </c>
      <c r="Q182" s="150">
        <v>19.213200000000001</v>
      </c>
      <c r="R182" s="150">
        <v>104.0707251135</v>
      </c>
      <c r="S182" s="150">
        <v>2295.5337278186398</v>
      </c>
    </row>
    <row r="183" spans="1:19" ht="14.5" x14ac:dyDescent="0.35">
      <c r="A183" t="s">
        <v>350</v>
      </c>
      <c r="B183" s="150">
        <v>1852.4661799999999</v>
      </c>
      <c r="C183" s="150">
        <v>68.182244999999995</v>
      </c>
      <c r="D183" s="150">
        <v>18.765867</v>
      </c>
      <c r="E183" s="150">
        <v>24.947057000000001</v>
      </c>
      <c r="F183" s="150">
        <v>131.73267999999999</v>
      </c>
      <c r="G183" s="150">
        <v>10</v>
      </c>
      <c r="H183" s="150">
        <v>0</v>
      </c>
      <c r="I183" s="150">
        <v>4</v>
      </c>
      <c r="J183" s="150">
        <v>22.280806999999999</v>
      </c>
      <c r="K183" s="150">
        <v>0.52336020992407395</v>
      </c>
      <c r="L183" s="150">
        <v>5.4533609501999996</v>
      </c>
      <c r="M183" s="150">
        <v>7.2496147642000004</v>
      </c>
      <c r="N183" s="150">
        <v>97.139678231999795</v>
      </c>
      <c r="O183" s="150">
        <v>17.716000000000001</v>
      </c>
      <c r="P183" s="150">
        <v>0</v>
      </c>
      <c r="Q183" s="150">
        <v>12.8088</v>
      </c>
      <c r="R183" s="150">
        <v>105.17654944349999</v>
      </c>
      <c r="S183" s="150">
        <v>2098.53354359983</v>
      </c>
    </row>
    <row r="184" spans="1:19" ht="14.5" x14ac:dyDescent="0.35">
      <c r="A184" t="s">
        <v>351</v>
      </c>
      <c r="B184" s="150">
        <v>1287.9877859999999</v>
      </c>
      <c r="C184" s="150">
        <v>589.71157100000005</v>
      </c>
      <c r="D184" s="150">
        <v>1</v>
      </c>
      <c r="E184" s="150">
        <v>17.728496</v>
      </c>
      <c r="F184" s="150">
        <v>113.116933</v>
      </c>
      <c r="G184" s="150">
        <v>5.384525</v>
      </c>
      <c r="H184" s="150">
        <v>4.58</v>
      </c>
      <c r="I184" s="150">
        <v>13.079864000000001</v>
      </c>
      <c r="J184" s="150">
        <v>34.218890000000002</v>
      </c>
      <c r="K184" s="150">
        <v>57.1842725615059</v>
      </c>
      <c r="L184" s="150">
        <v>0.29060000000000002</v>
      </c>
      <c r="M184" s="150">
        <v>5.1519009375999998</v>
      </c>
      <c r="N184" s="150">
        <v>83.412426394199898</v>
      </c>
      <c r="O184" s="150">
        <v>9.5392244900000005</v>
      </c>
      <c r="P184" s="150">
        <v>10.828493999999999</v>
      </c>
      <c r="Q184" s="150">
        <v>41.8843405008</v>
      </c>
      <c r="R184" s="150">
        <v>161.530270245</v>
      </c>
      <c r="S184" s="150">
        <v>1657.8093151291</v>
      </c>
    </row>
    <row r="185" spans="1:19" ht="14.5" x14ac:dyDescent="0.35">
      <c r="A185" t="s">
        <v>352</v>
      </c>
      <c r="B185" s="150">
        <v>2121.3729370000001</v>
      </c>
      <c r="C185" s="150">
        <v>926.78266300000098</v>
      </c>
      <c r="D185" s="150">
        <v>2.5</v>
      </c>
      <c r="E185" s="150">
        <v>77.443934999999996</v>
      </c>
      <c r="F185" s="150">
        <v>199.87904499999999</v>
      </c>
      <c r="G185" s="150">
        <v>15.029833</v>
      </c>
      <c r="H185" s="150">
        <v>3.0631110000000001</v>
      </c>
      <c r="I185" s="150">
        <v>15.249682</v>
      </c>
      <c r="J185" s="150">
        <v>27.750408</v>
      </c>
      <c r="K185" s="150">
        <v>85.063160608374105</v>
      </c>
      <c r="L185" s="150">
        <v>0.72650000000000003</v>
      </c>
      <c r="M185" s="150">
        <v>22.505207510999998</v>
      </c>
      <c r="N185" s="150">
        <v>147.39080778300001</v>
      </c>
      <c r="O185" s="150">
        <v>26.626852142800001</v>
      </c>
      <c r="P185" s="150">
        <v>7.2421133373000002</v>
      </c>
      <c r="Q185" s="150">
        <v>48.832531700399997</v>
      </c>
      <c r="R185" s="150">
        <v>130.99580096400001</v>
      </c>
      <c r="S185" s="150">
        <v>2590.7559110468701</v>
      </c>
    </row>
    <row r="186" spans="1:19" ht="14.5" x14ac:dyDescent="0.35">
      <c r="A186" t="s">
        <v>353</v>
      </c>
      <c r="B186" s="150">
        <v>1326.5219750000001</v>
      </c>
      <c r="C186" s="150">
        <v>209.88266899999999</v>
      </c>
      <c r="D186" s="150">
        <v>24.004926999999999</v>
      </c>
      <c r="E186" s="150">
        <v>19.529931999999999</v>
      </c>
      <c r="F186" s="150">
        <v>107.064016</v>
      </c>
      <c r="G186" s="150">
        <v>2</v>
      </c>
      <c r="H186" s="150">
        <v>0</v>
      </c>
      <c r="I186" s="150">
        <v>8.1664060000000003</v>
      </c>
      <c r="J186" s="150">
        <v>6.5436079999999999</v>
      </c>
      <c r="K186" s="150">
        <v>7.0402938609776999</v>
      </c>
      <c r="L186" s="150">
        <v>6.9758317861999997</v>
      </c>
      <c r="M186" s="150">
        <v>5.6753982391999998</v>
      </c>
      <c r="N186" s="150">
        <v>78.949005398399905</v>
      </c>
      <c r="O186" s="150">
        <v>3.5432000000000001</v>
      </c>
      <c r="P186" s="150">
        <v>0</v>
      </c>
      <c r="Q186" s="150">
        <v>26.1504652932</v>
      </c>
      <c r="R186" s="150">
        <v>30.889101564000001</v>
      </c>
      <c r="S186" s="150">
        <v>1485.7452711419801</v>
      </c>
    </row>
    <row r="187" spans="1:19" ht="14.5" x14ac:dyDescent="0.35">
      <c r="A187" t="s">
        <v>354</v>
      </c>
      <c r="B187" s="150">
        <v>1060.2176919999999</v>
      </c>
      <c r="C187" s="150">
        <v>252.65356</v>
      </c>
      <c r="D187" s="150">
        <v>4</v>
      </c>
      <c r="E187" s="150">
        <v>38.150910000000003</v>
      </c>
      <c r="F187" s="150">
        <v>104.073173</v>
      </c>
      <c r="G187" s="150">
        <v>4.8890349999999998</v>
      </c>
      <c r="H187" s="150">
        <v>1</v>
      </c>
      <c r="I187" s="150">
        <v>5</v>
      </c>
      <c r="J187" s="150">
        <v>11</v>
      </c>
      <c r="K187" s="150">
        <v>12.579446862759999</v>
      </c>
      <c r="L187" s="150">
        <v>1.1624000000000001</v>
      </c>
      <c r="M187" s="150">
        <v>11.086654446000001</v>
      </c>
      <c r="N187" s="150">
        <v>76.743557770199999</v>
      </c>
      <c r="O187" s="150">
        <v>8.6614144060000005</v>
      </c>
      <c r="P187" s="150">
        <v>2.3643000000000001</v>
      </c>
      <c r="Q187" s="150">
        <v>16.010999999999999</v>
      </c>
      <c r="R187" s="150">
        <v>51.9255</v>
      </c>
      <c r="S187" s="150">
        <v>1240.75196548496</v>
      </c>
    </row>
    <row r="188" spans="1:19" ht="14.5" x14ac:dyDescent="0.35">
      <c r="A188" t="s">
        <v>355</v>
      </c>
      <c r="B188" s="150">
        <v>755.09713100000101</v>
      </c>
      <c r="C188" s="150">
        <v>265.31780199999997</v>
      </c>
      <c r="D188" s="150">
        <v>0</v>
      </c>
      <c r="E188" s="150">
        <v>9</v>
      </c>
      <c r="F188" s="150">
        <v>40.609079999999999</v>
      </c>
      <c r="G188" s="150">
        <v>0</v>
      </c>
      <c r="H188" s="150">
        <v>0</v>
      </c>
      <c r="I188" s="150">
        <v>6.8137249999999998</v>
      </c>
      <c r="J188" s="150">
        <v>4.88</v>
      </c>
      <c r="K188" s="150">
        <v>19.297626770305602</v>
      </c>
      <c r="L188" s="150">
        <v>0</v>
      </c>
      <c r="M188" s="150">
        <v>2.6154000000000002</v>
      </c>
      <c r="N188" s="150">
        <v>29.945135592</v>
      </c>
      <c r="O188" s="150">
        <v>0</v>
      </c>
      <c r="P188" s="150">
        <v>0</v>
      </c>
      <c r="Q188" s="150">
        <v>21.818910195000001</v>
      </c>
      <c r="R188" s="150">
        <v>23.03604</v>
      </c>
      <c r="S188" s="150">
        <v>851.81024355730597</v>
      </c>
    </row>
    <row r="189" spans="1:19" ht="14.5" x14ac:dyDescent="0.35">
      <c r="A189" t="s">
        <v>356</v>
      </c>
      <c r="B189" s="150">
        <v>542.310664000001</v>
      </c>
      <c r="C189" s="150">
        <v>522.88386800000103</v>
      </c>
      <c r="D189" s="150">
        <v>1</v>
      </c>
      <c r="E189" s="150">
        <v>34.487464000000003</v>
      </c>
      <c r="F189" s="150">
        <v>47.983339999999998</v>
      </c>
      <c r="G189" s="150">
        <v>6.4343009999999996</v>
      </c>
      <c r="H189" s="150">
        <v>1.86</v>
      </c>
      <c r="I189" s="150">
        <v>6.130776</v>
      </c>
      <c r="J189" s="150">
        <v>4.8600000000000003</v>
      </c>
      <c r="K189" s="150">
        <v>105.52106037175</v>
      </c>
      <c r="L189" s="150">
        <v>0.29060000000000002</v>
      </c>
      <c r="M189" s="150">
        <v>10.0220570384</v>
      </c>
      <c r="N189" s="150">
        <v>35.382914915999997</v>
      </c>
      <c r="O189" s="150">
        <v>11.3990076516</v>
      </c>
      <c r="P189" s="150">
        <v>4.3975980000000003</v>
      </c>
      <c r="Q189" s="150">
        <v>19.631970907199999</v>
      </c>
      <c r="R189" s="150">
        <v>22.94163</v>
      </c>
      <c r="S189" s="150">
        <v>751.897502884951</v>
      </c>
    </row>
    <row r="190" spans="1:19" ht="14.5" x14ac:dyDescent="0.35">
      <c r="A190" t="s">
        <v>357</v>
      </c>
      <c r="B190" s="150">
        <v>1084.458603</v>
      </c>
      <c r="C190" s="150">
        <v>1047.0363480000001</v>
      </c>
      <c r="D190" s="150">
        <v>0</v>
      </c>
      <c r="E190" s="150">
        <v>22.422948999999999</v>
      </c>
      <c r="F190" s="150">
        <v>132.92728700000001</v>
      </c>
      <c r="G190" s="150">
        <v>6.8283060000000004</v>
      </c>
      <c r="H190" s="150">
        <v>1</v>
      </c>
      <c r="I190" s="150">
        <v>13.969889</v>
      </c>
      <c r="J190" s="150">
        <v>15.62406</v>
      </c>
      <c r="K190" s="150">
        <v>212.13591136038801</v>
      </c>
      <c r="L190" s="150">
        <v>0</v>
      </c>
      <c r="M190" s="150">
        <v>6.5161089794000002</v>
      </c>
      <c r="N190" s="150">
        <v>98.020581433799805</v>
      </c>
      <c r="O190" s="150">
        <v>12.0970269096</v>
      </c>
      <c r="P190" s="150">
        <v>2.3643000000000001</v>
      </c>
      <c r="Q190" s="150">
        <v>44.734378555799999</v>
      </c>
      <c r="R190" s="150">
        <v>73.753375230000003</v>
      </c>
      <c r="S190" s="150">
        <v>1534.08028546899</v>
      </c>
    </row>
    <row r="191" spans="1:19" ht="14.5" x14ac:dyDescent="0.35">
      <c r="A191" t="s">
        <v>358</v>
      </c>
      <c r="B191" s="150">
        <v>684.94296499999996</v>
      </c>
      <c r="C191" s="150">
        <v>290.50810300000001</v>
      </c>
      <c r="D191" s="150">
        <v>17.032164000000002</v>
      </c>
      <c r="E191" s="150">
        <v>10.023669</v>
      </c>
      <c r="F191" s="150">
        <v>69.67013</v>
      </c>
      <c r="G191" s="150">
        <v>4</v>
      </c>
      <c r="H191" s="150">
        <v>0</v>
      </c>
      <c r="I191" s="150">
        <v>1</v>
      </c>
      <c r="J191" s="150">
        <v>5</v>
      </c>
      <c r="K191" s="150">
        <v>25.307749376400299</v>
      </c>
      <c r="L191" s="150">
        <v>4.9495468583999997</v>
      </c>
      <c r="M191" s="150">
        <v>2.9128782113999998</v>
      </c>
      <c r="N191" s="150">
        <v>51.374753861999999</v>
      </c>
      <c r="O191" s="150">
        <v>7.0864000000000003</v>
      </c>
      <c r="P191" s="150">
        <v>0</v>
      </c>
      <c r="Q191" s="150">
        <v>3.2021999999999999</v>
      </c>
      <c r="R191" s="150">
        <v>23.602499999999999</v>
      </c>
      <c r="S191" s="150">
        <v>803.37899330820005</v>
      </c>
    </row>
    <row r="192" spans="1:19" ht="14.5" x14ac:dyDescent="0.35">
      <c r="A192" t="s">
        <v>359</v>
      </c>
      <c r="B192" s="150">
        <v>1050.709245</v>
      </c>
      <c r="C192" s="150">
        <v>510.10989000000001</v>
      </c>
      <c r="D192" s="150">
        <v>1</v>
      </c>
      <c r="E192" s="150">
        <v>4.089601</v>
      </c>
      <c r="F192" s="150">
        <v>99.312845999999993</v>
      </c>
      <c r="G192" s="150">
        <v>7.9788189999999997</v>
      </c>
      <c r="H192" s="150">
        <v>0</v>
      </c>
      <c r="I192" s="150">
        <v>10.424481999999999</v>
      </c>
      <c r="J192" s="150">
        <v>9.4002970000000001</v>
      </c>
      <c r="K192" s="150">
        <v>51.254626765493903</v>
      </c>
      <c r="L192" s="150">
        <v>0.29060000000000002</v>
      </c>
      <c r="M192" s="150">
        <v>1.1884380506000001</v>
      </c>
      <c r="N192" s="150">
        <v>73.233292640399995</v>
      </c>
      <c r="O192" s="150">
        <v>14.135275740399999</v>
      </c>
      <c r="P192" s="150">
        <v>0</v>
      </c>
      <c r="Q192" s="150">
        <v>33.3812762604</v>
      </c>
      <c r="R192" s="150">
        <v>44.374101988500001</v>
      </c>
      <c r="S192" s="150">
        <v>1268.5668564457901</v>
      </c>
    </row>
    <row r="193" spans="1:19" ht="14.5" x14ac:dyDescent="0.35">
      <c r="A193" t="s">
        <v>361</v>
      </c>
      <c r="B193" s="150">
        <v>877.34738200000004</v>
      </c>
      <c r="C193" s="150">
        <v>307.20222000000001</v>
      </c>
      <c r="D193" s="150">
        <v>0</v>
      </c>
      <c r="E193" s="150">
        <v>34.127260999999997</v>
      </c>
      <c r="F193" s="150">
        <v>75.441219000000004</v>
      </c>
      <c r="G193" s="150">
        <v>7</v>
      </c>
      <c r="H193" s="150">
        <v>0</v>
      </c>
      <c r="I193" s="150">
        <v>2</v>
      </c>
      <c r="J193" s="150">
        <v>4.9878439999999999</v>
      </c>
      <c r="K193" s="150">
        <v>22.361167178755998</v>
      </c>
      <c r="L193" s="150">
        <v>0</v>
      </c>
      <c r="M193" s="150">
        <v>9.9173820466000002</v>
      </c>
      <c r="N193" s="150">
        <v>55.630354890600003</v>
      </c>
      <c r="O193" s="150">
        <v>12.401199999999999</v>
      </c>
      <c r="P193" s="150">
        <v>0</v>
      </c>
      <c r="Q193" s="150">
        <v>6.4043999999999999</v>
      </c>
      <c r="R193" s="150">
        <v>23.545117602000001</v>
      </c>
      <c r="S193" s="150">
        <v>1007.60700371796</v>
      </c>
    </row>
    <row r="194" spans="1:19" ht="14.5" x14ac:dyDescent="0.35">
      <c r="A194" t="s">
        <v>362</v>
      </c>
      <c r="B194" s="150">
        <v>2424.201881</v>
      </c>
      <c r="C194" s="150">
        <v>105.917006</v>
      </c>
      <c r="D194" s="150">
        <v>14.34013</v>
      </c>
      <c r="E194" s="150">
        <v>46.471504000000003</v>
      </c>
      <c r="F194" s="150">
        <v>145.076166</v>
      </c>
      <c r="G194" s="150">
        <v>10.395937999999999</v>
      </c>
      <c r="H194" s="150">
        <v>0.87</v>
      </c>
      <c r="I194" s="150">
        <v>19.853808000000001</v>
      </c>
      <c r="J194" s="150">
        <v>35.606006999999998</v>
      </c>
      <c r="K194" s="150">
        <v>1.0473253335849999</v>
      </c>
      <c r="L194" s="150">
        <v>4.1672417780000002</v>
      </c>
      <c r="M194" s="150">
        <v>13.5046190624</v>
      </c>
      <c r="N194" s="150">
        <v>106.9791648084</v>
      </c>
      <c r="O194" s="150">
        <v>18.417443760800001</v>
      </c>
      <c r="P194" s="150">
        <v>2.0569410000000001</v>
      </c>
      <c r="Q194" s="150">
        <v>63.575863977600001</v>
      </c>
      <c r="R194" s="150">
        <v>168.0781560435</v>
      </c>
      <c r="S194" s="150">
        <v>2802.0286367642798</v>
      </c>
    </row>
    <row r="195" spans="1:19" ht="14.5" x14ac:dyDescent="0.35">
      <c r="A195" t="s">
        <v>363</v>
      </c>
      <c r="B195" s="150">
        <v>1910.0241980000001</v>
      </c>
      <c r="C195" s="150">
        <v>1112.594799</v>
      </c>
      <c r="D195" s="150">
        <v>1.1794750000000001</v>
      </c>
      <c r="E195" s="150">
        <v>44.411565000000003</v>
      </c>
      <c r="F195" s="150">
        <v>170.09710799999999</v>
      </c>
      <c r="G195" s="150">
        <v>6.1903990000000002</v>
      </c>
      <c r="H195" s="150">
        <v>1</v>
      </c>
      <c r="I195" s="150">
        <v>11.548951000000001</v>
      </c>
      <c r="J195" s="150">
        <v>22.093782000000001</v>
      </c>
      <c r="K195" s="150">
        <v>135.04874369592</v>
      </c>
      <c r="L195" s="150">
        <v>0.342755435</v>
      </c>
      <c r="M195" s="150">
        <v>12.906000789</v>
      </c>
      <c r="N195" s="150">
        <v>125.4296074392</v>
      </c>
      <c r="O195" s="150">
        <v>10.966910868399999</v>
      </c>
      <c r="P195" s="150">
        <v>2.3643000000000001</v>
      </c>
      <c r="Q195" s="150">
        <v>36.9820508922</v>
      </c>
      <c r="R195" s="150">
        <v>104.293697931</v>
      </c>
      <c r="S195" s="150">
        <v>2338.3582650507201</v>
      </c>
    </row>
    <row r="196" spans="1:19" ht="14.5" x14ac:dyDescent="0.35">
      <c r="A196" t="s">
        <v>364</v>
      </c>
      <c r="B196" s="150">
        <v>902.18143199999997</v>
      </c>
      <c r="C196" s="150">
        <v>301.89068099999997</v>
      </c>
      <c r="D196" s="150">
        <v>14.68951</v>
      </c>
      <c r="E196" s="150">
        <v>24.135363999999999</v>
      </c>
      <c r="F196" s="150">
        <v>133.995791</v>
      </c>
      <c r="G196" s="150">
        <v>3.4323190000000001</v>
      </c>
      <c r="H196" s="150">
        <v>0.99407800000000002</v>
      </c>
      <c r="I196" s="150">
        <v>1</v>
      </c>
      <c r="J196" s="150">
        <v>10.873943000000001</v>
      </c>
      <c r="K196" s="150">
        <v>21.038459456129701</v>
      </c>
      <c r="L196" s="150">
        <v>4.2687716059999996</v>
      </c>
      <c r="M196" s="150">
        <v>7.0137367784000002</v>
      </c>
      <c r="N196" s="150">
        <v>98.808496283399805</v>
      </c>
      <c r="O196" s="150">
        <v>6.0806963404000003</v>
      </c>
      <c r="P196" s="150">
        <v>2.3502986153999998</v>
      </c>
      <c r="Q196" s="150">
        <v>3.2021999999999999</v>
      </c>
      <c r="R196" s="150">
        <v>51.330447931499997</v>
      </c>
      <c r="S196" s="150">
        <v>1096.27453901123</v>
      </c>
    </row>
    <row r="197" spans="1:19" ht="14.5" x14ac:dyDescent="0.35">
      <c r="A197" t="s">
        <v>365</v>
      </c>
      <c r="B197" s="150">
        <v>1900.1051010000001</v>
      </c>
      <c r="C197" s="150">
        <v>738.13075000000003</v>
      </c>
      <c r="D197" s="150">
        <v>5.7405869999999997</v>
      </c>
      <c r="E197" s="150">
        <v>22.009651999999999</v>
      </c>
      <c r="F197" s="150">
        <v>114.32159799999999</v>
      </c>
      <c r="G197" s="150">
        <v>20.135732000000001</v>
      </c>
      <c r="H197" s="150">
        <v>3</v>
      </c>
      <c r="I197" s="150">
        <v>6.627402</v>
      </c>
      <c r="J197" s="150">
        <v>14</v>
      </c>
      <c r="K197" s="150">
        <v>59.987600844779202</v>
      </c>
      <c r="L197" s="150">
        <v>1.6682145822000001</v>
      </c>
      <c r="M197" s="150">
        <v>6.3960048711999997</v>
      </c>
      <c r="N197" s="150">
        <v>84.300746365199899</v>
      </c>
      <c r="O197" s="150">
        <v>35.672462811199999</v>
      </c>
      <c r="P197" s="150">
        <v>7.0929000000000002</v>
      </c>
      <c r="Q197" s="150">
        <v>21.222266684400001</v>
      </c>
      <c r="R197" s="150">
        <v>66.087000000000003</v>
      </c>
      <c r="S197" s="150">
        <v>2182.5322971589799</v>
      </c>
    </row>
    <row r="198" spans="1:19" ht="14.5" x14ac:dyDescent="0.35">
      <c r="A198" t="s">
        <v>366</v>
      </c>
      <c r="B198" s="150">
        <v>2003.46605399999</v>
      </c>
      <c r="C198" s="150">
        <v>95.176733999999996</v>
      </c>
      <c r="D198" s="150">
        <v>15.359871999999999</v>
      </c>
      <c r="E198" s="150">
        <v>13.98855</v>
      </c>
      <c r="F198" s="150">
        <v>81.786630000000002</v>
      </c>
      <c r="G198" s="150">
        <v>8.0476849999999995</v>
      </c>
      <c r="H198" s="150">
        <v>2</v>
      </c>
      <c r="I198" s="150">
        <v>16.845330000000001</v>
      </c>
      <c r="J198" s="150">
        <v>13.937535</v>
      </c>
      <c r="K198" s="150">
        <v>0.964927579312017</v>
      </c>
      <c r="L198" s="150">
        <v>4.4635788031999999</v>
      </c>
      <c r="M198" s="150">
        <v>4.0650726300000004</v>
      </c>
      <c r="N198" s="150">
        <v>60.309460962000102</v>
      </c>
      <c r="O198" s="150">
        <v>14.257278746000001</v>
      </c>
      <c r="P198" s="150">
        <v>4.7286000000000001</v>
      </c>
      <c r="Q198" s="150">
        <v>53.942115725999997</v>
      </c>
      <c r="R198" s="150">
        <v>65.792133967500007</v>
      </c>
      <c r="S198" s="150">
        <v>2211.9892224139999</v>
      </c>
    </row>
    <row r="199" spans="1:19" ht="14.5" x14ac:dyDescent="0.35">
      <c r="A199" t="s">
        <v>367</v>
      </c>
      <c r="B199" s="150">
        <v>614.91913999999997</v>
      </c>
      <c r="C199" s="150">
        <v>388.49865999999997</v>
      </c>
      <c r="D199" s="150">
        <v>0</v>
      </c>
      <c r="E199" s="150">
        <v>8.2820239999999998</v>
      </c>
      <c r="F199" s="150">
        <v>89.690552999999994</v>
      </c>
      <c r="G199" s="150">
        <v>4.3761840000000003</v>
      </c>
      <c r="H199" s="150">
        <v>1</v>
      </c>
      <c r="I199" s="150">
        <v>4.3631390000000003</v>
      </c>
      <c r="J199" s="150">
        <v>15.384296000000001</v>
      </c>
      <c r="K199" s="150">
        <v>52.194850055429903</v>
      </c>
      <c r="L199" s="150">
        <v>0</v>
      </c>
      <c r="M199" s="150">
        <v>2.4067561743999999</v>
      </c>
      <c r="N199" s="150">
        <v>66.137813782199999</v>
      </c>
      <c r="O199" s="150">
        <v>7.7528475743999996</v>
      </c>
      <c r="P199" s="150">
        <v>2.3643000000000001</v>
      </c>
      <c r="Q199" s="150">
        <v>13.9716437058</v>
      </c>
      <c r="R199" s="150">
        <v>72.621569268000002</v>
      </c>
      <c r="S199" s="150">
        <v>832.36892056022998</v>
      </c>
    </row>
    <row r="200" spans="1:19" ht="14.5" x14ac:dyDescent="0.35">
      <c r="A200" t="s">
        <v>368</v>
      </c>
      <c r="B200" s="150">
        <v>855.72788200000002</v>
      </c>
      <c r="C200" s="150">
        <v>458.536877</v>
      </c>
      <c r="D200" s="150">
        <v>0</v>
      </c>
      <c r="E200" s="150">
        <v>37.360492000000001</v>
      </c>
      <c r="F200" s="150">
        <v>89.161338000000001</v>
      </c>
      <c r="G200" s="150">
        <v>11.118230000000001</v>
      </c>
      <c r="H200" s="150">
        <v>0</v>
      </c>
      <c r="I200" s="150">
        <v>10.244160000000001</v>
      </c>
      <c r="J200" s="150">
        <v>11.220948</v>
      </c>
      <c r="K200" s="150">
        <v>51.670142261828197</v>
      </c>
      <c r="L200" s="150">
        <v>0</v>
      </c>
      <c r="M200" s="150">
        <v>10.8569589752</v>
      </c>
      <c r="N200" s="150">
        <v>65.747570641200099</v>
      </c>
      <c r="O200" s="150">
        <v>19.697056268000001</v>
      </c>
      <c r="P200" s="150">
        <v>0</v>
      </c>
      <c r="Q200" s="150">
        <v>32.803849151999998</v>
      </c>
      <c r="R200" s="150">
        <v>52.968485033999997</v>
      </c>
      <c r="S200" s="150">
        <v>1089.4719443322299</v>
      </c>
    </row>
    <row r="201" spans="1:19" ht="14.5" x14ac:dyDescent="0.35">
      <c r="A201" t="s">
        <v>369</v>
      </c>
      <c r="B201" s="150">
        <v>1008.2891080000001</v>
      </c>
      <c r="C201" s="150">
        <v>364.67689100000001</v>
      </c>
      <c r="D201" s="150">
        <v>2</v>
      </c>
      <c r="E201" s="150">
        <v>12.531103</v>
      </c>
      <c r="F201" s="150">
        <v>114.097283</v>
      </c>
      <c r="G201" s="150">
        <v>32.355325000000001</v>
      </c>
      <c r="H201" s="150">
        <v>1</v>
      </c>
      <c r="I201" s="150">
        <v>7.0398690000000004</v>
      </c>
      <c r="J201" s="150">
        <v>22.403158999999999</v>
      </c>
      <c r="K201" s="150">
        <v>28.117179138977299</v>
      </c>
      <c r="L201" s="150">
        <v>0.58120000000000005</v>
      </c>
      <c r="M201" s="150">
        <v>3.6415385318000002</v>
      </c>
      <c r="N201" s="150">
        <v>84.135336484199897</v>
      </c>
      <c r="O201" s="150">
        <v>57.320693769999998</v>
      </c>
      <c r="P201" s="150">
        <v>2.3643000000000001</v>
      </c>
      <c r="Q201" s="150">
        <v>22.543068511800001</v>
      </c>
      <c r="R201" s="150">
        <v>105.7541120595</v>
      </c>
      <c r="S201" s="150">
        <v>1312.74653649628</v>
      </c>
    </row>
    <row r="202" spans="1:19" ht="14.5" x14ac:dyDescent="0.35">
      <c r="A202" t="s">
        <v>370</v>
      </c>
      <c r="B202" s="150">
        <v>5005.4301779999796</v>
      </c>
      <c r="C202" s="150">
        <v>951.57342900000106</v>
      </c>
      <c r="D202" s="150">
        <v>33.539341999999998</v>
      </c>
      <c r="E202" s="150">
        <v>150.153548</v>
      </c>
      <c r="F202" s="150">
        <v>524.41188699999998</v>
      </c>
      <c r="G202" s="150">
        <v>49.408912999999998</v>
      </c>
      <c r="H202" s="150">
        <v>1.937371</v>
      </c>
      <c r="I202" s="150">
        <v>41.542845999999997</v>
      </c>
      <c r="J202" s="150">
        <v>92.311657999999994</v>
      </c>
      <c r="K202" s="150">
        <v>38.871775243770301</v>
      </c>
      <c r="L202" s="150">
        <v>9.7465327851999994</v>
      </c>
      <c r="M202" s="150">
        <v>43.6346210488</v>
      </c>
      <c r="N202" s="150">
        <v>386.70132547379802</v>
      </c>
      <c r="O202" s="150">
        <v>87.532830270800105</v>
      </c>
      <c r="P202" s="150">
        <v>4.5805262552999997</v>
      </c>
      <c r="Q202" s="150">
        <v>133.02850146119999</v>
      </c>
      <c r="R202" s="150">
        <v>435.75718158900003</v>
      </c>
      <c r="S202" s="150">
        <v>6145.2834721278496</v>
      </c>
    </row>
    <row r="203" spans="1:19" ht="14.5" x14ac:dyDescent="0.35">
      <c r="A203" t="s">
        <v>372</v>
      </c>
      <c r="B203" s="150">
        <v>814.68800900000099</v>
      </c>
      <c r="C203" s="150">
        <v>236.847587</v>
      </c>
      <c r="D203" s="150">
        <v>0</v>
      </c>
      <c r="E203" s="150">
        <v>20.54166</v>
      </c>
      <c r="F203" s="150">
        <v>87.482079999999996</v>
      </c>
      <c r="G203" s="150">
        <v>6.4892899999999996</v>
      </c>
      <c r="H203" s="150">
        <v>2</v>
      </c>
      <c r="I203" s="150">
        <v>7</v>
      </c>
      <c r="J203" s="150">
        <v>9.8545660000000002</v>
      </c>
      <c r="K203" s="150">
        <v>14.324463515167301</v>
      </c>
      <c r="L203" s="150">
        <v>0</v>
      </c>
      <c r="M203" s="150">
        <v>5.9694063960000001</v>
      </c>
      <c r="N203" s="150">
        <v>64.509285792000099</v>
      </c>
      <c r="O203" s="150">
        <v>11.496426164000001</v>
      </c>
      <c r="P203" s="150">
        <v>4.7286000000000001</v>
      </c>
      <c r="Q203" s="150">
        <v>22.415400000000002</v>
      </c>
      <c r="R203" s="150">
        <v>46.518478803000001</v>
      </c>
      <c r="S203" s="150">
        <v>984.65006967016802</v>
      </c>
    </row>
    <row r="204" spans="1:19" ht="14.5" x14ac:dyDescent="0.35">
      <c r="A204" t="s">
        <v>373</v>
      </c>
      <c r="B204" s="150">
        <v>7646.1555429999999</v>
      </c>
      <c r="C204" s="150">
        <v>2068.1176009999999</v>
      </c>
      <c r="D204" s="150">
        <v>106.10311</v>
      </c>
      <c r="E204" s="150">
        <v>51.823346999999998</v>
      </c>
      <c r="F204" s="150">
        <v>620.494011</v>
      </c>
      <c r="G204" s="150">
        <v>102.536119</v>
      </c>
      <c r="H204" s="150">
        <v>3</v>
      </c>
      <c r="I204" s="150">
        <v>60.216943000000001</v>
      </c>
      <c r="J204" s="150">
        <v>163.873907</v>
      </c>
      <c r="K204" s="150">
        <v>120.940947903091</v>
      </c>
      <c r="L204" s="150">
        <v>30.833563766000101</v>
      </c>
      <c r="M204" s="150">
        <v>15.059864638200001</v>
      </c>
      <c r="N204" s="150">
        <v>457.552283711396</v>
      </c>
      <c r="O204" s="150">
        <v>181.65298842039999</v>
      </c>
      <c r="P204" s="150">
        <v>7.0929000000000002</v>
      </c>
      <c r="Q204" s="150">
        <v>192.82669487460001</v>
      </c>
      <c r="R204" s="150">
        <v>773.56677799350098</v>
      </c>
      <c r="S204" s="150">
        <v>9425.6815643071895</v>
      </c>
    </row>
    <row r="205" spans="1:19" ht="14.5" x14ac:dyDescent="0.35">
      <c r="A205" t="s">
        <v>374</v>
      </c>
      <c r="B205" s="150">
        <v>6344.5793409999596</v>
      </c>
      <c r="C205" s="150">
        <v>1132.981397</v>
      </c>
      <c r="D205" s="150">
        <v>22.153027999999999</v>
      </c>
      <c r="E205" s="150">
        <v>98.694287000000003</v>
      </c>
      <c r="F205" s="150">
        <v>449.81323800000001</v>
      </c>
      <c r="G205" s="150">
        <v>44.393701</v>
      </c>
      <c r="H205" s="150">
        <v>4</v>
      </c>
      <c r="I205" s="150">
        <v>32.857143999999998</v>
      </c>
      <c r="J205" s="150">
        <v>86.360358000000005</v>
      </c>
      <c r="K205" s="150">
        <v>42.900359887160199</v>
      </c>
      <c r="L205" s="150">
        <v>6.4376699367999999</v>
      </c>
      <c r="M205" s="150">
        <v>28.680559802200101</v>
      </c>
      <c r="N205" s="150">
        <v>331.692281701198</v>
      </c>
      <c r="O205" s="150">
        <v>78.647880691599994</v>
      </c>
      <c r="P205" s="150">
        <v>9.4572000000000003</v>
      </c>
      <c r="Q205" s="150">
        <v>105.2151465168</v>
      </c>
      <c r="R205" s="150">
        <v>407.664069939</v>
      </c>
      <c r="S205" s="150">
        <v>7355.2745094747197</v>
      </c>
    </row>
    <row r="206" spans="1:19" ht="14.5" x14ac:dyDescent="0.35">
      <c r="A206" t="s">
        <v>376</v>
      </c>
      <c r="B206" s="150">
        <v>1372.8592549999901</v>
      </c>
      <c r="C206" s="150">
        <v>508.14358199999998</v>
      </c>
      <c r="D206" s="150">
        <v>0</v>
      </c>
      <c r="E206" s="150">
        <v>36.129224999999998</v>
      </c>
      <c r="F206" s="150">
        <v>99.268432000000104</v>
      </c>
      <c r="G206" s="150">
        <v>18.479479000000001</v>
      </c>
      <c r="H206" s="150">
        <v>0</v>
      </c>
      <c r="I206" s="150">
        <v>8.8390649999999997</v>
      </c>
      <c r="J206" s="150">
        <v>9.8418890000000001</v>
      </c>
      <c r="K206" s="150">
        <v>39.3063640022947</v>
      </c>
      <c r="L206" s="150">
        <v>0</v>
      </c>
      <c r="M206" s="150">
        <v>10.499152785</v>
      </c>
      <c r="N206" s="150">
        <v>73.200541756800007</v>
      </c>
      <c r="O206" s="150">
        <v>32.738244996399999</v>
      </c>
      <c r="P206" s="150">
        <v>0</v>
      </c>
      <c r="Q206" s="150">
        <v>28.304453942999999</v>
      </c>
      <c r="R206" s="150">
        <v>46.4586370245</v>
      </c>
      <c r="S206" s="150">
        <v>1603.3666495079799</v>
      </c>
    </row>
    <row r="207" spans="1:19" ht="14.5" x14ac:dyDescent="0.35">
      <c r="A207" t="s">
        <v>377</v>
      </c>
      <c r="B207" s="150">
        <v>878.96837200000004</v>
      </c>
      <c r="C207" s="150">
        <v>379.47169100000002</v>
      </c>
      <c r="D207" s="150">
        <v>0</v>
      </c>
      <c r="E207" s="150">
        <v>8.839537</v>
      </c>
      <c r="F207" s="150">
        <v>105.294675</v>
      </c>
      <c r="G207" s="150">
        <v>14.282952999999999</v>
      </c>
      <c r="H207" s="150">
        <v>2</v>
      </c>
      <c r="I207" s="150">
        <v>2.6398320000000002</v>
      </c>
      <c r="J207" s="150">
        <v>4</v>
      </c>
      <c r="K207" s="150">
        <v>34.241970159388799</v>
      </c>
      <c r="L207" s="150">
        <v>0</v>
      </c>
      <c r="M207" s="150">
        <v>2.5687694522000002</v>
      </c>
      <c r="N207" s="150">
        <v>77.644293344999994</v>
      </c>
      <c r="O207" s="150">
        <v>25.303679534800001</v>
      </c>
      <c r="P207" s="150">
        <v>4.7286000000000001</v>
      </c>
      <c r="Q207" s="150">
        <v>8.4532700304000006</v>
      </c>
      <c r="R207" s="150">
        <v>18.882000000000001</v>
      </c>
      <c r="S207" s="150">
        <v>1050.7909545217899</v>
      </c>
    </row>
    <row r="208" spans="1:19" ht="14.5" x14ac:dyDescent="0.35">
      <c r="A208" t="s">
        <v>378</v>
      </c>
      <c r="B208" s="150">
        <v>1136.944542</v>
      </c>
      <c r="C208" s="150">
        <v>557.63550099999998</v>
      </c>
      <c r="D208" s="150">
        <v>3</v>
      </c>
      <c r="E208" s="150">
        <v>27.843176</v>
      </c>
      <c r="F208" s="150">
        <v>153.42610300000001</v>
      </c>
      <c r="G208" s="150">
        <v>2.7786770000000001</v>
      </c>
      <c r="H208" s="150">
        <v>0</v>
      </c>
      <c r="I208" s="150">
        <v>15.004429999999999</v>
      </c>
      <c r="J208" s="150">
        <v>15.754080999999999</v>
      </c>
      <c r="K208" s="150">
        <v>57.172179041005499</v>
      </c>
      <c r="L208" s="150">
        <v>0.87180000000000002</v>
      </c>
      <c r="M208" s="150">
        <v>8.0912269456000008</v>
      </c>
      <c r="N208" s="150">
        <v>113.13640835219999</v>
      </c>
      <c r="O208" s="150">
        <v>4.9227041731999996</v>
      </c>
      <c r="P208" s="150">
        <v>0</v>
      </c>
      <c r="Q208" s="150">
        <v>48.047185745999997</v>
      </c>
      <c r="R208" s="150">
        <v>74.367139360500005</v>
      </c>
      <c r="S208" s="150">
        <v>1443.55318561851</v>
      </c>
    </row>
    <row r="209" spans="1:19" ht="14.5" x14ac:dyDescent="0.35">
      <c r="A209" t="s">
        <v>380</v>
      </c>
      <c r="B209" s="150">
        <v>973.20245999999997</v>
      </c>
      <c r="C209" s="150">
        <v>601.77785400000005</v>
      </c>
      <c r="D209" s="150">
        <v>0</v>
      </c>
      <c r="E209" s="150">
        <v>12.675276</v>
      </c>
      <c r="F209" s="150">
        <v>120.141245</v>
      </c>
      <c r="G209" s="150">
        <v>7.0321249999999997</v>
      </c>
      <c r="H209" s="150">
        <v>1</v>
      </c>
      <c r="I209" s="150">
        <v>9.9880060000000004</v>
      </c>
      <c r="J209" s="150">
        <v>27.077490000000001</v>
      </c>
      <c r="K209" s="150">
        <v>79.600052545298993</v>
      </c>
      <c r="L209" s="150">
        <v>0</v>
      </c>
      <c r="M209" s="150">
        <v>3.6834352055999999</v>
      </c>
      <c r="N209" s="150">
        <v>88.592154062999796</v>
      </c>
      <c r="O209" s="150">
        <v>12.45811265</v>
      </c>
      <c r="P209" s="150">
        <v>2.3643000000000001</v>
      </c>
      <c r="Q209" s="150">
        <v>31.983592813200001</v>
      </c>
      <c r="R209" s="150">
        <v>127.819291545</v>
      </c>
      <c r="S209" s="150">
        <v>1319.7033988221001</v>
      </c>
    </row>
    <row r="210" spans="1:19" ht="14.5" x14ac:dyDescent="0.35">
      <c r="A210" t="s">
        <v>381</v>
      </c>
      <c r="B210" s="150">
        <v>2301.9607639999999</v>
      </c>
      <c r="C210" s="150">
        <v>855.51417200000105</v>
      </c>
      <c r="D210" s="150">
        <v>3</v>
      </c>
      <c r="E210" s="150">
        <v>27.595746999999999</v>
      </c>
      <c r="F210" s="150">
        <v>270.37416899999999</v>
      </c>
      <c r="G210" s="150">
        <v>30.171174000000001</v>
      </c>
      <c r="H210" s="150">
        <v>2</v>
      </c>
      <c r="I210" s="150">
        <v>17.449259999999999</v>
      </c>
      <c r="J210" s="150">
        <v>33.861843999999998</v>
      </c>
      <c r="K210" s="150">
        <v>68.361034456760507</v>
      </c>
      <c r="L210" s="150">
        <v>0.87180000000000002</v>
      </c>
      <c r="M210" s="150">
        <v>8.0193240782000004</v>
      </c>
      <c r="N210" s="150">
        <v>199.3739122206</v>
      </c>
      <c r="O210" s="150">
        <v>53.451251858399999</v>
      </c>
      <c r="P210" s="150">
        <v>4.7286000000000001</v>
      </c>
      <c r="Q210" s="150">
        <v>55.876020371999999</v>
      </c>
      <c r="R210" s="150">
        <v>159.84483460199999</v>
      </c>
      <c r="S210" s="150">
        <v>2852.4875415879601</v>
      </c>
    </row>
    <row r="211" spans="1:19" ht="14.5" x14ac:dyDescent="0.35">
      <c r="A211" t="s">
        <v>382</v>
      </c>
      <c r="B211" s="150">
        <v>961.49588300000005</v>
      </c>
      <c r="C211" s="150">
        <v>505.26232499999998</v>
      </c>
      <c r="D211" s="150">
        <v>0</v>
      </c>
      <c r="E211" s="150">
        <v>13.923076999999999</v>
      </c>
      <c r="F211" s="150">
        <v>126.140907</v>
      </c>
      <c r="G211" s="150">
        <v>9.5480230000000006</v>
      </c>
      <c r="H211" s="150">
        <v>1</v>
      </c>
      <c r="I211" s="150">
        <v>7.17</v>
      </c>
      <c r="J211" s="150">
        <v>6.16568</v>
      </c>
      <c r="K211" s="150">
        <v>54.801632425307197</v>
      </c>
      <c r="L211" s="150">
        <v>0</v>
      </c>
      <c r="M211" s="150">
        <v>4.0460461762</v>
      </c>
      <c r="N211" s="150">
        <v>93.016304821799807</v>
      </c>
      <c r="O211" s="150">
        <v>16.915277546799999</v>
      </c>
      <c r="P211" s="150">
        <v>2.3643000000000001</v>
      </c>
      <c r="Q211" s="150">
        <v>22.959773999999999</v>
      </c>
      <c r="R211" s="150">
        <v>29.10509244</v>
      </c>
      <c r="S211" s="150">
        <v>1184.7043104101101</v>
      </c>
    </row>
    <row r="212" spans="1:19" ht="14.5" x14ac:dyDescent="0.35">
      <c r="A212" t="s">
        <v>383</v>
      </c>
      <c r="B212" s="150">
        <v>1413.2979089999999</v>
      </c>
      <c r="C212" s="150">
        <v>627.59835299999997</v>
      </c>
      <c r="D212" s="150">
        <v>3.9460839999999999</v>
      </c>
      <c r="E212" s="150">
        <v>51.170268</v>
      </c>
      <c r="F212" s="150">
        <v>148.70765</v>
      </c>
      <c r="G212" s="150">
        <v>14.445639999999999</v>
      </c>
      <c r="H212" s="150">
        <v>0</v>
      </c>
      <c r="I212" s="150">
        <v>13.228764</v>
      </c>
      <c r="J212" s="150">
        <v>16.310872</v>
      </c>
      <c r="K212" s="150">
        <v>58.9118106415021</v>
      </c>
      <c r="L212" s="150">
        <v>1.1467320104000001</v>
      </c>
      <c r="M212" s="150">
        <v>14.870079880800001</v>
      </c>
      <c r="N212" s="150">
        <v>109.65702111</v>
      </c>
      <c r="O212" s="150">
        <v>25.591895824000002</v>
      </c>
      <c r="P212" s="150">
        <v>0</v>
      </c>
      <c r="Q212" s="150">
        <v>42.3611480808</v>
      </c>
      <c r="R212" s="150">
        <v>76.995471276000004</v>
      </c>
      <c r="S212" s="150">
        <v>1742.8320678235</v>
      </c>
    </row>
    <row r="213" spans="1:19" ht="14.5" x14ac:dyDescent="0.35">
      <c r="A213" t="s">
        <v>385</v>
      </c>
      <c r="B213" s="150">
        <v>5282.0796449999898</v>
      </c>
      <c r="C213" s="150">
        <v>572.68457999999998</v>
      </c>
      <c r="D213" s="150">
        <v>39.553800000000003</v>
      </c>
      <c r="E213" s="150">
        <v>109.157993</v>
      </c>
      <c r="F213" s="150">
        <v>282.34015499999998</v>
      </c>
      <c r="G213" s="150">
        <v>29.366087</v>
      </c>
      <c r="H213" s="150">
        <v>3</v>
      </c>
      <c r="I213" s="150">
        <v>19.799924000000001</v>
      </c>
      <c r="J213" s="150">
        <v>94.273878999999994</v>
      </c>
      <c r="K213" s="150">
        <v>13.040978389129</v>
      </c>
      <c r="L213" s="150">
        <v>11.49433428</v>
      </c>
      <c r="M213" s="150">
        <v>31.7213127658001</v>
      </c>
      <c r="N213" s="150">
        <v>208.19763029699999</v>
      </c>
      <c r="O213" s="150">
        <v>52.024959729199999</v>
      </c>
      <c r="P213" s="150">
        <v>7.0929000000000002</v>
      </c>
      <c r="Q213" s="150">
        <v>63.403316632799999</v>
      </c>
      <c r="R213" s="150">
        <v>445.01984581950001</v>
      </c>
      <c r="S213" s="150">
        <v>6114.0749229134199</v>
      </c>
    </row>
    <row r="214" spans="1:19" ht="14.5" x14ac:dyDescent="0.35">
      <c r="A214" t="s">
        <v>386</v>
      </c>
      <c r="B214" s="150">
        <v>961.21307300000103</v>
      </c>
      <c r="C214" s="150">
        <v>453.68154800000002</v>
      </c>
      <c r="D214" s="150">
        <v>0</v>
      </c>
      <c r="E214" s="150">
        <v>22.764347999999998</v>
      </c>
      <c r="F214" s="150">
        <v>92.611604</v>
      </c>
      <c r="G214" s="150">
        <v>17.814139000000001</v>
      </c>
      <c r="H214" s="150">
        <v>0</v>
      </c>
      <c r="I214" s="150">
        <v>0</v>
      </c>
      <c r="J214" s="150">
        <v>8.2556729999999998</v>
      </c>
      <c r="K214" s="150">
        <v>45.223724005859502</v>
      </c>
      <c r="L214" s="150">
        <v>0</v>
      </c>
      <c r="M214" s="150">
        <v>6.6153195287999997</v>
      </c>
      <c r="N214" s="150">
        <v>68.291796789599999</v>
      </c>
      <c r="O214" s="150">
        <v>31.559528652400001</v>
      </c>
      <c r="P214" s="150">
        <v>0</v>
      </c>
      <c r="Q214" s="150">
        <v>0</v>
      </c>
      <c r="R214" s="150">
        <v>38.970904396500003</v>
      </c>
      <c r="S214" s="150">
        <v>1151.8743463731601</v>
      </c>
    </row>
    <row r="215" spans="1:19" ht="14.5" x14ac:dyDescent="0.35">
      <c r="A215" t="s">
        <v>387</v>
      </c>
      <c r="B215" s="150">
        <v>1507.2143659999999</v>
      </c>
      <c r="C215" s="150">
        <v>694.52840600000002</v>
      </c>
      <c r="D215" s="150">
        <v>5.2321080000000002</v>
      </c>
      <c r="E215" s="150">
        <v>5.8310680000000001</v>
      </c>
      <c r="F215" s="150">
        <v>127.088228</v>
      </c>
      <c r="G215" s="150">
        <v>1.2435529999999999</v>
      </c>
      <c r="H215" s="150">
        <v>0</v>
      </c>
      <c r="I215" s="150">
        <v>2</v>
      </c>
      <c r="J215" s="150">
        <v>13.571809999999999</v>
      </c>
      <c r="K215" s="150">
        <v>65.495684390456205</v>
      </c>
      <c r="L215" s="150">
        <v>1.5204505848000001</v>
      </c>
      <c r="M215" s="150">
        <v>1.6945083608</v>
      </c>
      <c r="N215" s="150">
        <v>93.714859327199804</v>
      </c>
      <c r="O215" s="150">
        <v>2.2030784948000002</v>
      </c>
      <c r="P215" s="150">
        <v>0</v>
      </c>
      <c r="Q215" s="150">
        <v>6.4043999999999999</v>
      </c>
      <c r="R215" s="150">
        <v>64.065729105000003</v>
      </c>
      <c r="S215" s="150">
        <v>1742.3130762630601</v>
      </c>
    </row>
    <row r="216" spans="1:19" ht="14.5" x14ac:dyDescent="0.35">
      <c r="A216" t="s">
        <v>388</v>
      </c>
      <c r="B216" s="150">
        <v>2498.7672029999999</v>
      </c>
      <c r="C216" s="150">
        <v>330.50626499999998</v>
      </c>
      <c r="D216" s="150">
        <v>28.959202000000001</v>
      </c>
      <c r="E216" s="150">
        <v>61.533405999999999</v>
      </c>
      <c r="F216" s="150">
        <v>227.09776400000001</v>
      </c>
      <c r="G216" s="150">
        <v>2</v>
      </c>
      <c r="H216" s="150">
        <v>2</v>
      </c>
      <c r="I216" s="150">
        <v>15</v>
      </c>
      <c r="J216" s="150">
        <v>25.106311000000002</v>
      </c>
      <c r="K216" s="150">
        <v>9.1249699254486796</v>
      </c>
      <c r="L216" s="150">
        <v>8.4155441012000001</v>
      </c>
      <c r="M216" s="150">
        <v>17.8816077836</v>
      </c>
      <c r="N216" s="150">
        <v>167.46189117360001</v>
      </c>
      <c r="O216" s="150">
        <v>3.5432000000000001</v>
      </c>
      <c r="P216" s="150">
        <v>4.7286000000000001</v>
      </c>
      <c r="Q216" s="150">
        <v>48.033000000000001</v>
      </c>
      <c r="R216" s="150">
        <v>118.5143410755</v>
      </c>
      <c r="S216" s="150">
        <v>2876.4703570593501</v>
      </c>
    </row>
    <row r="217" spans="1:19" ht="14.5" x14ac:dyDescent="0.35">
      <c r="A217" t="s">
        <v>389</v>
      </c>
      <c r="B217" s="150">
        <v>1551.8475800000001</v>
      </c>
      <c r="C217" s="150">
        <v>540.69766200000004</v>
      </c>
      <c r="D217" s="150">
        <v>35.961964000000002</v>
      </c>
      <c r="E217" s="150">
        <v>46.855939999999997</v>
      </c>
      <c r="F217" s="150">
        <v>172.427109</v>
      </c>
      <c r="G217" s="150">
        <v>12.720765999999999</v>
      </c>
      <c r="H217" s="150">
        <v>0.89663199999999998</v>
      </c>
      <c r="I217" s="150">
        <v>4</v>
      </c>
      <c r="J217" s="150">
        <v>18.049579000000001</v>
      </c>
      <c r="K217" s="150">
        <v>39.147691386401497</v>
      </c>
      <c r="L217" s="150">
        <v>10.4505467384</v>
      </c>
      <c r="M217" s="150">
        <v>13.616336164</v>
      </c>
      <c r="N217" s="150">
        <v>127.1477501766</v>
      </c>
      <c r="O217" s="150">
        <v>22.5361090456</v>
      </c>
      <c r="P217" s="150">
        <v>2.1199070376</v>
      </c>
      <c r="Q217" s="150">
        <v>12.8088</v>
      </c>
      <c r="R217" s="150">
        <v>85.203037669500006</v>
      </c>
      <c r="S217" s="150">
        <v>1864.8777582181001</v>
      </c>
    </row>
    <row r="218" spans="1:19" ht="14.5" x14ac:dyDescent="0.35">
      <c r="A218" t="s">
        <v>390</v>
      </c>
      <c r="B218" s="150">
        <v>1307.9749059999899</v>
      </c>
      <c r="C218" s="150">
        <v>134.28177199999999</v>
      </c>
      <c r="D218" s="150">
        <v>2</v>
      </c>
      <c r="E218" s="150">
        <v>19</v>
      </c>
      <c r="F218" s="150">
        <v>43.030014000000001</v>
      </c>
      <c r="G218" s="150">
        <v>4.7247500000000002</v>
      </c>
      <c r="H218" s="150">
        <v>0</v>
      </c>
      <c r="I218" s="150">
        <v>8.9555559999999996</v>
      </c>
      <c r="J218" s="150">
        <v>10.983698</v>
      </c>
      <c r="K218" s="150">
        <v>3.0417837149891902</v>
      </c>
      <c r="L218" s="150">
        <v>0.58120000000000005</v>
      </c>
      <c r="M218" s="150">
        <v>5.5213999999999999</v>
      </c>
      <c r="N218" s="150">
        <v>31.730332323599999</v>
      </c>
      <c r="O218" s="150">
        <v>8.3703670999999993</v>
      </c>
      <c r="P218" s="150">
        <v>0</v>
      </c>
      <c r="Q218" s="150">
        <v>28.6774814232</v>
      </c>
      <c r="R218" s="150">
        <v>51.848546409000001</v>
      </c>
      <c r="S218" s="150">
        <v>1437.7460169707799</v>
      </c>
    </row>
    <row r="219" spans="1:19" ht="14.5" x14ac:dyDescent="0.35">
      <c r="A219" t="s">
        <v>391</v>
      </c>
      <c r="B219" s="150">
        <v>1779.025854</v>
      </c>
      <c r="C219" s="150">
        <v>564.09711900000002</v>
      </c>
      <c r="D219" s="150">
        <v>25.285667</v>
      </c>
      <c r="E219" s="150">
        <v>37.287277000000003</v>
      </c>
      <c r="F219" s="150">
        <v>110.58183699999999</v>
      </c>
      <c r="G219" s="150">
        <v>12.402749</v>
      </c>
      <c r="H219" s="150">
        <v>2</v>
      </c>
      <c r="I219" s="150">
        <v>13.066545</v>
      </c>
      <c r="J219" s="150">
        <v>17.539491000000002</v>
      </c>
      <c r="K219" s="150">
        <v>38.2156121364998</v>
      </c>
      <c r="L219" s="150">
        <v>7.3480148302000003</v>
      </c>
      <c r="M219" s="150">
        <v>10.835682696199999</v>
      </c>
      <c r="N219" s="150">
        <v>81.543046603799894</v>
      </c>
      <c r="O219" s="150">
        <v>21.972710128399999</v>
      </c>
      <c r="P219" s="150">
        <v>4.7286000000000001</v>
      </c>
      <c r="Q219" s="150">
        <v>41.841690399000001</v>
      </c>
      <c r="R219" s="150">
        <v>82.795167265499998</v>
      </c>
      <c r="S219" s="150">
        <v>2068.3063780595999</v>
      </c>
    </row>
    <row r="220" spans="1:19" ht="14.5" x14ac:dyDescent="0.35">
      <c r="A220" t="s">
        <v>393</v>
      </c>
      <c r="B220" s="150">
        <v>999.87769500000002</v>
      </c>
      <c r="C220" s="150">
        <v>351.78160100000002</v>
      </c>
      <c r="D220" s="150">
        <v>3.5057459999999998</v>
      </c>
      <c r="E220" s="150">
        <v>11.564705</v>
      </c>
      <c r="F220" s="150">
        <v>105.13057499999999</v>
      </c>
      <c r="G220" s="150">
        <v>16.434867000000001</v>
      </c>
      <c r="H220" s="150">
        <v>0</v>
      </c>
      <c r="I220" s="150">
        <v>4.9999989999999999</v>
      </c>
      <c r="J220" s="150">
        <v>11.052527</v>
      </c>
      <c r="K220" s="150">
        <v>26.657726051778202</v>
      </c>
      <c r="L220" s="150">
        <v>1.0187697875999999</v>
      </c>
      <c r="M220" s="150">
        <v>3.3607032729999999</v>
      </c>
      <c r="N220" s="150">
        <v>77.523286005000003</v>
      </c>
      <c r="O220" s="150">
        <v>29.116010377199999</v>
      </c>
      <c r="P220" s="150">
        <v>0</v>
      </c>
      <c r="Q220" s="150">
        <v>16.010996797800001</v>
      </c>
      <c r="R220" s="150">
        <v>52.173453703500002</v>
      </c>
      <c r="S220" s="150">
        <v>1205.7386409958799</v>
      </c>
    </row>
    <row r="221" spans="1:19" ht="14.5" x14ac:dyDescent="0.35">
      <c r="A221" t="s">
        <v>394</v>
      </c>
      <c r="B221" s="150">
        <v>484.52395200000001</v>
      </c>
      <c r="C221" s="150">
        <v>463.16123199999998</v>
      </c>
      <c r="D221" s="150">
        <v>0</v>
      </c>
      <c r="E221" s="150">
        <v>15.979850000000001</v>
      </c>
      <c r="F221" s="150">
        <v>61.740457999999997</v>
      </c>
      <c r="G221" s="150">
        <v>7.3328689999999996</v>
      </c>
      <c r="H221" s="150">
        <v>1</v>
      </c>
      <c r="I221" s="150">
        <v>5.0298509999999998</v>
      </c>
      <c r="J221" s="150">
        <v>8</v>
      </c>
      <c r="K221" s="150">
        <v>93.839273340224295</v>
      </c>
      <c r="L221" s="150">
        <v>0</v>
      </c>
      <c r="M221" s="150">
        <v>4.64374441</v>
      </c>
      <c r="N221" s="150">
        <v>45.527413729199999</v>
      </c>
      <c r="O221" s="150">
        <v>12.9909107204</v>
      </c>
      <c r="P221" s="150">
        <v>2.3643000000000001</v>
      </c>
      <c r="Q221" s="150">
        <v>16.1065888722</v>
      </c>
      <c r="R221" s="150">
        <v>37.764000000000003</v>
      </c>
      <c r="S221" s="150">
        <v>697.76018307202401</v>
      </c>
    </row>
    <row r="222" spans="1:19" ht="14.5" x14ac:dyDescent="0.35">
      <c r="A222" t="s">
        <v>395</v>
      </c>
      <c r="B222" s="150">
        <v>667.70063200000095</v>
      </c>
      <c r="C222" s="150">
        <v>233.911033</v>
      </c>
      <c r="D222" s="150">
        <v>1.87</v>
      </c>
      <c r="E222" s="150">
        <v>13.328246</v>
      </c>
      <c r="F222" s="150">
        <v>66.212076999999994</v>
      </c>
      <c r="G222" s="150">
        <v>4</v>
      </c>
      <c r="H222" s="150">
        <v>0</v>
      </c>
      <c r="I222" s="150">
        <v>5.74</v>
      </c>
      <c r="J222" s="150">
        <v>7.87</v>
      </c>
      <c r="K222" s="150">
        <v>17.0190840088603</v>
      </c>
      <c r="L222" s="150">
        <v>0.54342199999999996</v>
      </c>
      <c r="M222" s="150">
        <v>3.8731882876000001</v>
      </c>
      <c r="N222" s="150">
        <v>48.8247855798</v>
      </c>
      <c r="O222" s="150">
        <v>7.0864000000000003</v>
      </c>
      <c r="P222" s="150">
        <v>0</v>
      </c>
      <c r="Q222" s="150">
        <v>18.380628000000002</v>
      </c>
      <c r="R222" s="150">
        <v>37.150334999999998</v>
      </c>
      <c r="S222" s="150">
        <v>800.578474876261</v>
      </c>
    </row>
    <row r="223" spans="1:19" ht="14.5" x14ac:dyDescent="0.35">
      <c r="A223" t="s">
        <v>396</v>
      </c>
      <c r="B223" s="150">
        <v>1125.883941</v>
      </c>
      <c r="C223" s="150">
        <v>325.31749400000001</v>
      </c>
      <c r="D223" s="150">
        <v>2</v>
      </c>
      <c r="E223" s="150">
        <v>40.575040000000001</v>
      </c>
      <c r="F223" s="150">
        <v>70.674796999999998</v>
      </c>
      <c r="G223" s="150">
        <v>2</v>
      </c>
      <c r="H223" s="150">
        <v>1</v>
      </c>
      <c r="I223" s="150">
        <v>6.4932460000000001</v>
      </c>
      <c r="J223" s="150">
        <v>8</v>
      </c>
      <c r="K223" s="150">
        <v>19.3959295032281</v>
      </c>
      <c r="L223" s="150">
        <v>0.58120000000000005</v>
      </c>
      <c r="M223" s="150">
        <v>11.791106623999999</v>
      </c>
      <c r="N223" s="150">
        <v>52.1155953078</v>
      </c>
      <c r="O223" s="150">
        <v>3.5432000000000001</v>
      </c>
      <c r="P223" s="150">
        <v>2.3643000000000001</v>
      </c>
      <c r="Q223" s="150">
        <v>20.792672341199999</v>
      </c>
      <c r="R223" s="150">
        <v>37.764000000000003</v>
      </c>
      <c r="S223" s="150">
        <v>1274.23194477623</v>
      </c>
    </row>
    <row r="224" spans="1:19" ht="14.5" x14ac:dyDescent="0.35">
      <c r="A224" t="s">
        <v>397</v>
      </c>
      <c r="B224" s="150">
        <v>1702.174184</v>
      </c>
      <c r="C224" s="150">
        <v>768.65271900000096</v>
      </c>
      <c r="D224" s="150">
        <v>11.423698999999999</v>
      </c>
      <c r="E224" s="150">
        <v>56.630603000000001</v>
      </c>
      <c r="F224" s="150">
        <v>95.824897000000007</v>
      </c>
      <c r="G224" s="150">
        <v>13.598694999999999</v>
      </c>
      <c r="H224" s="150">
        <v>0</v>
      </c>
      <c r="I224" s="150">
        <v>12.317857999999999</v>
      </c>
      <c r="J224" s="150">
        <v>6.1944129999999999</v>
      </c>
      <c r="K224" s="150">
        <v>71.915442841510597</v>
      </c>
      <c r="L224" s="150">
        <v>3.3197269293999998</v>
      </c>
      <c r="M224" s="150">
        <v>16.4568532318</v>
      </c>
      <c r="N224" s="150">
        <v>70.661279047799994</v>
      </c>
      <c r="O224" s="150">
        <v>24.091448062000001</v>
      </c>
      <c r="P224" s="150">
        <v>0</v>
      </c>
      <c r="Q224" s="150">
        <v>39.4442448876</v>
      </c>
      <c r="R224" s="150">
        <v>29.240726566500001</v>
      </c>
      <c r="S224" s="150">
        <v>1957.30390556661</v>
      </c>
    </row>
    <row r="225" spans="1:19" ht="14.5" x14ac:dyDescent="0.35">
      <c r="A225" t="s">
        <v>398</v>
      </c>
      <c r="B225" s="150">
        <v>2252.7132539999998</v>
      </c>
      <c r="C225" s="150">
        <v>1073.5327440000001</v>
      </c>
      <c r="D225" s="150">
        <v>12.594339</v>
      </c>
      <c r="E225" s="150">
        <v>57.322569999999999</v>
      </c>
      <c r="F225" s="150">
        <v>125.225122</v>
      </c>
      <c r="G225" s="150">
        <v>13.483893999999999</v>
      </c>
      <c r="H225" s="150">
        <v>0</v>
      </c>
      <c r="I225" s="150">
        <v>9.4504719999999995</v>
      </c>
      <c r="J225" s="150">
        <v>15.590842</v>
      </c>
      <c r="K225" s="150">
        <v>105.01892205998099</v>
      </c>
      <c r="L225" s="150">
        <v>3.6599149134000002</v>
      </c>
      <c r="M225" s="150">
        <v>16.657938842</v>
      </c>
      <c r="N225" s="150">
        <v>92.3410049627999</v>
      </c>
      <c r="O225" s="150">
        <v>23.888066610399999</v>
      </c>
      <c r="P225" s="150">
        <v>0</v>
      </c>
      <c r="Q225" s="150">
        <v>30.262301438400002</v>
      </c>
      <c r="R225" s="150">
        <v>73.596569661000004</v>
      </c>
      <c r="S225" s="150">
        <v>2598.1379724879798</v>
      </c>
    </row>
    <row r="226" spans="1:19" ht="14.5" x14ac:dyDescent="0.35">
      <c r="A226" t="s">
        <v>399</v>
      </c>
      <c r="B226" s="150">
        <v>710.790813000002</v>
      </c>
      <c r="C226" s="150">
        <v>697.15706600000101</v>
      </c>
      <c r="D226" s="150">
        <v>0</v>
      </c>
      <c r="E226" s="150">
        <v>23.042867999999999</v>
      </c>
      <c r="F226" s="150">
        <v>76.744844999999998</v>
      </c>
      <c r="G226" s="150">
        <v>4.9623090000000003</v>
      </c>
      <c r="H226" s="150">
        <v>0</v>
      </c>
      <c r="I226" s="150">
        <v>3.7416369999999999</v>
      </c>
      <c r="J226" s="150">
        <v>4.9298010000000003</v>
      </c>
      <c r="K226" s="150">
        <v>141.24824781846701</v>
      </c>
      <c r="L226" s="150">
        <v>0</v>
      </c>
      <c r="M226" s="150">
        <v>6.6962574408000002</v>
      </c>
      <c r="N226" s="150">
        <v>56.591648702999997</v>
      </c>
      <c r="O226" s="150">
        <v>8.7912266244000001</v>
      </c>
      <c r="P226" s="150">
        <v>0</v>
      </c>
      <c r="Q226" s="150">
        <v>11.9814700014</v>
      </c>
      <c r="R226" s="150">
        <v>23.271125620500001</v>
      </c>
      <c r="S226" s="150">
        <v>959.370789208568</v>
      </c>
    </row>
    <row r="227" spans="1:19" ht="14.5" x14ac:dyDescent="0.35">
      <c r="A227" t="s">
        <v>400</v>
      </c>
      <c r="B227" s="150">
        <v>2325.4490049999999</v>
      </c>
      <c r="C227" s="150">
        <v>592.73098200000004</v>
      </c>
      <c r="D227" s="150">
        <v>3.963889</v>
      </c>
      <c r="E227" s="150">
        <v>24.106894</v>
      </c>
      <c r="F227" s="150">
        <v>118.130486</v>
      </c>
      <c r="G227" s="150">
        <v>5.6904570000000003</v>
      </c>
      <c r="H227" s="150">
        <v>0</v>
      </c>
      <c r="I227" s="150">
        <v>7.9653590000000003</v>
      </c>
      <c r="J227" s="150">
        <v>8.1519449999999996</v>
      </c>
      <c r="K227" s="150">
        <v>31.193877357578501</v>
      </c>
      <c r="L227" s="150">
        <v>1.1519061434</v>
      </c>
      <c r="M227" s="150">
        <v>7.0054633963999997</v>
      </c>
      <c r="N227" s="150">
        <v>87.109420376399896</v>
      </c>
      <c r="O227" s="150">
        <v>10.0812136212</v>
      </c>
      <c r="P227" s="150">
        <v>0</v>
      </c>
      <c r="Q227" s="150">
        <v>25.506672589800001</v>
      </c>
      <c r="R227" s="150">
        <v>38.481256372499999</v>
      </c>
      <c r="S227" s="150">
        <v>2525.9788148572802</v>
      </c>
    </row>
    <row r="228" spans="1:19" ht="14.5" x14ac:dyDescent="0.35">
      <c r="A228" t="s">
        <v>401</v>
      </c>
      <c r="B228" s="150">
        <v>930.02400499999999</v>
      </c>
      <c r="C228" s="150">
        <v>315.10920900000002</v>
      </c>
      <c r="D228" s="150">
        <v>0.21890499999999999</v>
      </c>
      <c r="E228" s="150">
        <v>23.879766</v>
      </c>
      <c r="F228" s="150">
        <v>82.074691000000001</v>
      </c>
      <c r="G228" s="150">
        <v>3.1551330000000002</v>
      </c>
      <c r="H228" s="150">
        <v>1</v>
      </c>
      <c r="I228" s="150">
        <v>7.5156039999999997</v>
      </c>
      <c r="J228" s="150">
        <v>13</v>
      </c>
      <c r="K228" s="150">
        <v>22.2844071790763</v>
      </c>
      <c r="L228" s="150">
        <v>6.3613793000000002E-2</v>
      </c>
      <c r="M228" s="150">
        <v>6.9394599996000004</v>
      </c>
      <c r="N228" s="150">
        <v>60.521877143400097</v>
      </c>
      <c r="O228" s="150">
        <v>5.5896336228000001</v>
      </c>
      <c r="P228" s="150">
        <v>2.3643000000000001</v>
      </c>
      <c r="Q228" s="150">
        <v>24.066467128799999</v>
      </c>
      <c r="R228" s="150">
        <v>61.366500000000002</v>
      </c>
      <c r="S228" s="150">
        <v>1113.2202638666799</v>
      </c>
    </row>
    <row r="229" spans="1:19" ht="14.5" x14ac:dyDescent="0.35">
      <c r="A229" t="s">
        <v>402</v>
      </c>
      <c r="B229" s="150">
        <v>770.89408800000001</v>
      </c>
      <c r="C229" s="150">
        <v>216.93785600000001</v>
      </c>
      <c r="D229" s="150">
        <v>0</v>
      </c>
      <c r="E229" s="150">
        <v>17</v>
      </c>
      <c r="F229" s="150">
        <v>73.121470000000002</v>
      </c>
      <c r="G229" s="150">
        <v>1.4463280000000001</v>
      </c>
      <c r="H229" s="150">
        <v>1</v>
      </c>
      <c r="I229" s="150">
        <v>1</v>
      </c>
      <c r="J229" s="150">
        <v>5</v>
      </c>
      <c r="K229" s="150">
        <v>12.653901529288699</v>
      </c>
      <c r="L229" s="150">
        <v>0</v>
      </c>
      <c r="M229" s="150">
        <v>4.9401999999999999</v>
      </c>
      <c r="N229" s="150">
        <v>53.919771978000099</v>
      </c>
      <c r="O229" s="150">
        <v>2.5623146848</v>
      </c>
      <c r="P229" s="150">
        <v>2.3643000000000001</v>
      </c>
      <c r="Q229" s="150">
        <v>3.2021999999999999</v>
      </c>
      <c r="R229" s="150">
        <v>23.602499999999999</v>
      </c>
      <c r="S229" s="150">
        <v>874.139276192088</v>
      </c>
    </row>
    <row r="230" spans="1:19" ht="14.5" x14ac:dyDescent="0.35">
      <c r="A230" t="s">
        <v>403</v>
      </c>
      <c r="B230" s="150">
        <v>887.28880900000001</v>
      </c>
      <c r="C230" s="150">
        <v>291.68441200000001</v>
      </c>
      <c r="D230" s="150">
        <v>1</v>
      </c>
      <c r="E230" s="150">
        <v>12</v>
      </c>
      <c r="F230" s="150">
        <v>78.917045999999999</v>
      </c>
      <c r="G230" s="150">
        <v>2</v>
      </c>
      <c r="H230" s="150">
        <v>0</v>
      </c>
      <c r="I230" s="150">
        <v>3</v>
      </c>
      <c r="J230" s="150">
        <v>5</v>
      </c>
      <c r="K230" s="150">
        <v>19.826988097445</v>
      </c>
      <c r="L230" s="150">
        <v>0.29060000000000002</v>
      </c>
      <c r="M230" s="150">
        <v>3.4872000000000001</v>
      </c>
      <c r="N230" s="150">
        <v>58.193429720400097</v>
      </c>
      <c r="O230" s="150">
        <v>3.5432000000000001</v>
      </c>
      <c r="P230" s="150">
        <v>0</v>
      </c>
      <c r="Q230" s="150">
        <v>9.6066000000000003</v>
      </c>
      <c r="R230" s="150">
        <v>23.602499999999999</v>
      </c>
      <c r="S230" s="150">
        <v>1005.8393268178399</v>
      </c>
    </row>
    <row r="231" spans="1:19" ht="14.5" x14ac:dyDescent="0.35">
      <c r="A231" t="s">
        <v>404</v>
      </c>
      <c r="B231" s="150">
        <v>1697.37452300001</v>
      </c>
      <c r="C231" s="150">
        <v>772.45836599999996</v>
      </c>
      <c r="D231" s="150">
        <v>8.0237259999999999</v>
      </c>
      <c r="E231" s="150">
        <v>22.732918999999999</v>
      </c>
      <c r="F231" s="150">
        <v>172.39406600000001</v>
      </c>
      <c r="G231" s="150">
        <v>31.487119</v>
      </c>
      <c r="H231" s="150">
        <v>3.790359</v>
      </c>
      <c r="I231" s="150">
        <v>5</v>
      </c>
      <c r="J231" s="150">
        <v>15.582043000000001</v>
      </c>
      <c r="K231" s="150">
        <v>74.769994170689301</v>
      </c>
      <c r="L231" s="150">
        <v>2.3316947755999999</v>
      </c>
      <c r="M231" s="150">
        <v>6.6061862614000004</v>
      </c>
      <c r="N231" s="150">
        <v>127.1233842684</v>
      </c>
      <c r="O231" s="150">
        <v>55.782580020399998</v>
      </c>
      <c r="P231" s="150">
        <v>8.9615457837000001</v>
      </c>
      <c r="Q231" s="150">
        <v>16.010999999999999</v>
      </c>
      <c r="R231" s="150">
        <v>73.555033981500003</v>
      </c>
      <c r="S231" s="150">
        <v>2062.5159422616998</v>
      </c>
    </row>
    <row r="232" spans="1:19" ht="14.5" x14ac:dyDescent="0.35">
      <c r="A232" t="s">
        <v>405</v>
      </c>
      <c r="B232" s="150">
        <v>1066.0821539999999</v>
      </c>
      <c r="C232" s="150">
        <v>464.13598300000001</v>
      </c>
      <c r="D232" s="150">
        <v>2</v>
      </c>
      <c r="E232" s="150">
        <v>16.458938</v>
      </c>
      <c r="F232" s="150">
        <v>134.22628700000001</v>
      </c>
      <c r="G232" s="150">
        <v>14.019144000000001</v>
      </c>
      <c r="H232" s="150">
        <v>0</v>
      </c>
      <c r="I232" s="150">
        <v>3</v>
      </c>
      <c r="J232" s="150">
        <v>13.566413000000001</v>
      </c>
      <c r="K232" s="150">
        <v>42.403390528432404</v>
      </c>
      <c r="L232" s="150">
        <v>0.58120000000000005</v>
      </c>
      <c r="M232" s="150">
        <v>4.7829673827999999</v>
      </c>
      <c r="N232" s="150">
        <v>98.978464033799796</v>
      </c>
      <c r="O232" s="150">
        <v>24.836315510399999</v>
      </c>
      <c r="P232" s="150">
        <v>0</v>
      </c>
      <c r="Q232" s="150">
        <v>9.6066000000000003</v>
      </c>
      <c r="R232" s="150">
        <v>64.040252566500001</v>
      </c>
      <c r="S232" s="150">
        <v>1311.3113440219299</v>
      </c>
    </row>
    <row r="233" spans="1:19" ht="14.5" x14ac:dyDescent="0.35">
      <c r="A233" t="s">
        <v>406</v>
      </c>
      <c r="B233" s="150">
        <v>1652.178557</v>
      </c>
      <c r="C233" s="150">
        <v>682.98265600000002</v>
      </c>
      <c r="D233" s="150">
        <v>2.3766880000000001</v>
      </c>
      <c r="E233" s="150">
        <v>23.383341999999999</v>
      </c>
      <c r="F233" s="150">
        <v>192.44690499999999</v>
      </c>
      <c r="G233" s="150">
        <v>19.673005</v>
      </c>
      <c r="H233" s="150">
        <v>3</v>
      </c>
      <c r="I233" s="150">
        <v>2.6167539999999998</v>
      </c>
      <c r="J233" s="150">
        <v>27.701722</v>
      </c>
      <c r="K233" s="150">
        <v>59.657939247907898</v>
      </c>
      <c r="L233" s="150">
        <v>0.69066553279999998</v>
      </c>
      <c r="M233" s="150">
        <v>6.7951991852000004</v>
      </c>
      <c r="N233" s="150">
        <v>141.910347747</v>
      </c>
      <c r="O233" s="150">
        <v>34.852695658000002</v>
      </c>
      <c r="P233" s="150">
        <v>7.0929000000000002</v>
      </c>
      <c r="Q233" s="150">
        <v>8.3793696588</v>
      </c>
      <c r="R233" s="150">
        <v>130.76597870099999</v>
      </c>
      <c r="S233" s="150">
        <v>2042.3236527307099</v>
      </c>
    </row>
    <row r="234" spans="1:19" ht="14.5" x14ac:dyDescent="0.35">
      <c r="A234" t="s">
        <v>407</v>
      </c>
      <c r="B234" s="150">
        <v>1129.543285</v>
      </c>
      <c r="C234" s="150">
        <v>624.03106400000001</v>
      </c>
      <c r="D234" s="150">
        <v>0</v>
      </c>
      <c r="E234" s="150">
        <v>27.416240999999999</v>
      </c>
      <c r="F234" s="150">
        <v>84.828490000000002</v>
      </c>
      <c r="G234" s="150">
        <v>5.97</v>
      </c>
      <c r="H234" s="150">
        <v>0</v>
      </c>
      <c r="I234" s="150">
        <v>4.1527269999999996</v>
      </c>
      <c r="J234" s="150">
        <v>17.829999999999998</v>
      </c>
      <c r="K234" s="150">
        <v>72.056919853027793</v>
      </c>
      <c r="L234" s="150">
        <v>0</v>
      </c>
      <c r="M234" s="150">
        <v>7.9671596345999998</v>
      </c>
      <c r="N234" s="150">
        <v>62.552528526000003</v>
      </c>
      <c r="O234" s="150">
        <v>10.576452</v>
      </c>
      <c r="P234" s="150">
        <v>0</v>
      </c>
      <c r="Q234" s="150">
        <v>13.2978623994</v>
      </c>
      <c r="R234" s="150">
        <v>84.166515000000004</v>
      </c>
      <c r="S234" s="150">
        <v>1380.16072241303</v>
      </c>
    </row>
    <row r="235" spans="1:19" ht="14.5" x14ac:dyDescent="0.35">
      <c r="A235" t="s">
        <v>408</v>
      </c>
      <c r="B235" s="150">
        <v>1479.941562</v>
      </c>
      <c r="C235" s="150">
        <v>615.97680200000002</v>
      </c>
      <c r="D235" s="150">
        <v>0</v>
      </c>
      <c r="E235" s="150">
        <v>27.795180999999999</v>
      </c>
      <c r="F235" s="150">
        <v>188.899496</v>
      </c>
      <c r="G235" s="150">
        <v>9.0266950000000001</v>
      </c>
      <c r="H235" s="150">
        <v>1</v>
      </c>
      <c r="I235" s="150">
        <v>11.113058000000001</v>
      </c>
      <c r="J235" s="150">
        <v>15.353128</v>
      </c>
      <c r="K235" s="150">
        <v>54.130216511216602</v>
      </c>
      <c r="L235" s="150">
        <v>0</v>
      </c>
      <c r="M235" s="150">
        <v>8.0772795986000094</v>
      </c>
      <c r="N235" s="150">
        <v>139.2944883504</v>
      </c>
      <c r="O235" s="150">
        <v>15.991692862000001</v>
      </c>
      <c r="P235" s="150">
        <v>2.3643000000000001</v>
      </c>
      <c r="Q235" s="150">
        <v>35.586234327600003</v>
      </c>
      <c r="R235" s="150">
        <v>72.474440724000004</v>
      </c>
      <c r="S235" s="150">
        <v>1807.8602143738201</v>
      </c>
    </row>
    <row r="236" spans="1:19" ht="14.5" x14ac:dyDescent="0.35">
      <c r="A236" t="s">
        <v>409</v>
      </c>
      <c r="B236" s="150">
        <v>1005.110549</v>
      </c>
      <c r="C236" s="150">
        <v>972.52813800000001</v>
      </c>
      <c r="D236" s="150">
        <v>0</v>
      </c>
      <c r="E236" s="150">
        <v>27.993344</v>
      </c>
      <c r="F236" s="150">
        <v>170.78789900000001</v>
      </c>
      <c r="G236" s="150">
        <v>8.3126689999999996</v>
      </c>
      <c r="H236" s="150">
        <v>2</v>
      </c>
      <c r="I236" s="150">
        <v>8.3327310000000008</v>
      </c>
      <c r="J236" s="150">
        <v>11.352047000000001</v>
      </c>
      <c r="K236" s="150">
        <v>196.53334456118299</v>
      </c>
      <c r="L236" s="150">
        <v>0</v>
      </c>
      <c r="M236" s="150">
        <v>8.1348657664000008</v>
      </c>
      <c r="N236" s="150">
        <v>125.9389967226</v>
      </c>
      <c r="O236" s="150">
        <v>14.7267244004</v>
      </c>
      <c r="P236" s="150">
        <v>4.7286000000000001</v>
      </c>
      <c r="Q236" s="150">
        <v>26.683071208200001</v>
      </c>
      <c r="R236" s="150">
        <v>53.587337863499997</v>
      </c>
      <c r="S236" s="150">
        <v>1435.4434895222801</v>
      </c>
    </row>
    <row r="237" spans="1:19" ht="14.5" x14ac:dyDescent="0.35">
      <c r="A237" t="s">
        <v>410</v>
      </c>
      <c r="B237" s="150">
        <v>780.17353200000105</v>
      </c>
      <c r="C237" s="150">
        <v>746.37180699999999</v>
      </c>
      <c r="D237" s="150">
        <v>0</v>
      </c>
      <c r="E237" s="150">
        <v>18.774801</v>
      </c>
      <c r="F237" s="150">
        <v>119.258092</v>
      </c>
      <c r="G237" s="150">
        <v>10.965028</v>
      </c>
      <c r="H237" s="150">
        <v>1</v>
      </c>
      <c r="I237" s="150">
        <v>3.0669400000000002</v>
      </c>
      <c r="J237" s="150">
        <v>13.249010999999999</v>
      </c>
      <c r="K237" s="150">
        <v>150.047870956015</v>
      </c>
      <c r="L237" s="150">
        <v>0</v>
      </c>
      <c r="M237" s="150">
        <v>5.4559571705999996</v>
      </c>
      <c r="N237" s="150">
        <v>87.940917040799903</v>
      </c>
      <c r="O237" s="150">
        <v>19.425643604800001</v>
      </c>
      <c r="P237" s="150">
        <v>2.3643000000000001</v>
      </c>
      <c r="Q237" s="150">
        <v>9.8209552680000005</v>
      </c>
      <c r="R237" s="150">
        <v>62.541956425499997</v>
      </c>
      <c r="S237" s="150">
        <v>1117.77113246572</v>
      </c>
    </row>
    <row r="238" spans="1:19" ht="14.5" x14ac:dyDescent="0.35">
      <c r="A238" t="s">
        <v>411</v>
      </c>
      <c r="B238" s="150">
        <v>832.66915700000004</v>
      </c>
      <c r="C238" s="150">
        <v>75.341121999999999</v>
      </c>
      <c r="D238" s="150">
        <v>3</v>
      </c>
      <c r="E238" s="150">
        <v>15</v>
      </c>
      <c r="F238" s="150">
        <v>52.770130000000002</v>
      </c>
      <c r="G238" s="150">
        <v>2.4449000000000001</v>
      </c>
      <c r="H238" s="150">
        <v>0</v>
      </c>
      <c r="I238" s="150">
        <v>8.9876889999999996</v>
      </c>
      <c r="J238" s="150">
        <v>3</v>
      </c>
      <c r="K238" s="150">
        <v>1.425980553854</v>
      </c>
      <c r="L238" s="150">
        <v>0.87180000000000002</v>
      </c>
      <c r="M238" s="150">
        <v>4.359</v>
      </c>
      <c r="N238" s="150">
        <v>38.912693861999998</v>
      </c>
      <c r="O238" s="150">
        <v>4.3313848400000001</v>
      </c>
      <c r="P238" s="150">
        <v>0</v>
      </c>
      <c r="Q238" s="150">
        <v>28.7803777158</v>
      </c>
      <c r="R238" s="150">
        <v>14.1615</v>
      </c>
      <c r="S238" s="150">
        <v>925.51189397165399</v>
      </c>
    </row>
    <row r="239" spans="1:19" ht="14.5" x14ac:dyDescent="0.35">
      <c r="A239" t="s">
        <v>412</v>
      </c>
      <c r="B239" s="150">
        <v>739.03643</v>
      </c>
      <c r="C239" s="150">
        <v>37.238197999999997</v>
      </c>
      <c r="D239" s="150">
        <v>3</v>
      </c>
      <c r="E239" s="150">
        <v>9</v>
      </c>
      <c r="F239" s="150">
        <v>51.18</v>
      </c>
      <c r="G239" s="150">
        <v>3</v>
      </c>
      <c r="H239" s="150">
        <v>0</v>
      </c>
      <c r="I239" s="150">
        <v>4</v>
      </c>
      <c r="J239" s="150">
        <v>7.1889940000000001</v>
      </c>
      <c r="K239" s="150">
        <v>0.39036660989032501</v>
      </c>
      <c r="L239" s="150">
        <v>0.87180000000000002</v>
      </c>
      <c r="M239" s="150">
        <v>2.6154000000000002</v>
      </c>
      <c r="N239" s="150">
        <v>37.740132000000003</v>
      </c>
      <c r="O239" s="150">
        <v>5.3148</v>
      </c>
      <c r="P239" s="150">
        <v>0</v>
      </c>
      <c r="Q239" s="150">
        <v>12.8088</v>
      </c>
      <c r="R239" s="150">
        <v>33.935646177000002</v>
      </c>
      <c r="S239" s="150">
        <v>832.71337478689099</v>
      </c>
    </row>
    <row r="240" spans="1:19" ht="14.5" x14ac:dyDescent="0.35">
      <c r="A240" t="s">
        <v>413</v>
      </c>
      <c r="B240" s="150">
        <v>384.81145700000002</v>
      </c>
      <c r="C240" s="150">
        <v>43.419344000000002</v>
      </c>
      <c r="D240" s="150">
        <v>0</v>
      </c>
      <c r="E240" s="150">
        <v>4.8451639999999996</v>
      </c>
      <c r="F240" s="150">
        <v>24.468209000000002</v>
      </c>
      <c r="G240" s="150">
        <v>1</v>
      </c>
      <c r="H240" s="150">
        <v>0</v>
      </c>
      <c r="I240" s="150">
        <v>1</v>
      </c>
      <c r="J240" s="150">
        <v>3.5145309999999998</v>
      </c>
      <c r="K240" s="150">
        <v>1.0154530301631099</v>
      </c>
      <c r="L240" s="150">
        <v>0</v>
      </c>
      <c r="M240" s="150">
        <v>1.4080046584000001</v>
      </c>
      <c r="N240" s="150">
        <v>18.042857316599999</v>
      </c>
      <c r="O240" s="150">
        <v>1.7716000000000001</v>
      </c>
      <c r="P240" s="150">
        <v>0</v>
      </c>
      <c r="Q240" s="150">
        <v>3.2021999999999999</v>
      </c>
      <c r="R240" s="150">
        <v>16.590343585500001</v>
      </c>
      <c r="S240" s="150">
        <v>426.84191559066301</v>
      </c>
    </row>
    <row r="241" spans="1:19" ht="14.5" x14ac:dyDescent="0.35">
      <c r="A241" t="s">
        <v>414</v>
      </c>
      <c r="B241" s="150">
        <v>488.68399499999998</v>
      </c>
      <c r="C241" s="150">
        <v>112.57293799999999</v>
      </c>
      <c r="D241" s="150">
        <v>0</v>
      </c>
      <c r="E241" s="150">
        <v>16.473787999999999</v>
      </c>
      <c r="F241" s="150">
        <v>37.006487</v>
      </c>
      <c r="G241" s="150">
        <v>1</v>
      </c>
      <c r="H241" s="150">
        <v>1</v>
      </c>
      <c r="I241" s="150">
        <v>6.3977519999999997</v>
      </c>
      <c r="J241" s="150">
        <v>4</v>
      </c>
      <c r="K241" s="150">
        <v>5.3473716671675904</v>
      </c>
      <c r="L241" s="150">
        <v>0</v>
      </c>
      <c r="M241" s="150">
        <v>4.7872827928000001</v>
      </c>
      <c r="N241" s="150">
        <v>27.288583513799999</v>
      </c>
      <c r="O241" s="150">
        <v>1.7716000000000001</v>
      </c>
      <c r="P241" s="150">
        <v>2.3643000000000001</v>
      </c>
      <c r="Q241" s="150">
        <v>20.486881454399999</v>
      </c>
      <c r="R241" s="150">
        <v>18.882000000000001</v>
      </c>
      <c r="S241" s="150">
        <v>569.61201442816696</v>
      </c>
    </row>
    <row r="242" spans="1:19" ht="14.5" x14ac:dyDescent="0.35">
      <c r="A242" t="s">
        <v>415</v>
      </c>
      <c r="B242" s="150">
        <v>1667.648995</v>
      </c>
      <c r="C242" s="150">
        <v>411.32598899999999</v>
      </c>
      <c r="D242" s="150">
        <v>3.733298</v>
      </c>
      <c r="E242" s="150">
        <v>25.451156000000001</v>
      </c>
      <c r="F242" s="150">
        <v>102.338815</v>
      </c>
      <c r="G242" s="150">
        <v>31.899753</v>
      </c>
      <c r="H242" s="150">
        <v>0</v>
      </c>
      <c r="I242" s="150">
        <v>6.8920440000000003</v>
      </c>
      <c r="J242" s="150">
        <v>30.278397999999999</v>
      </c>
      <c r="K242" s="150">
        <v>21.772804003561902</v>
      </c>
      <c r="L242" s="150">
        <v>1.0848963988</v>
      </c>
      <c r="M242" s="150">
        <v>7.3961059336000003</v>
      </c>
      <c r="N242" s="150">
        <v>75.464642180999903</v>
      </c>
      <c r="O242" s="150">
        <v>56.513602414799998</v>
      </c>
      <c r="P242" s="150">
        <v>0</v>
      </c>
      <c r="Q242" s="150">
        <v>22.0697032968</v>
      </c>
      <c r="R242" s="150">
        <v>142.929177759</v>
      </c>
      <c r="S242" s="150">
        <v>1994.8799269875601</v>
      </c>
    </row>
    <row r="243" spans="1:19" ht="14.5" x14ac:dyDescent="0.35">
      <c r="A243" t="s">
        <v>416</v>
      </c>
      <c r="B243" s="150">
        <v>798.099108</v>
      </c>
      <c r="C243" s="150">
        <v>211.90905699999999</v>
      </c>
      <c r="D243" s="150">
        <v>0</v>
      </c>
      <c r="E243" s="150">
        <v>22.343412000000001</v>
      </c>
      <c r="F243" s="150">
        <v>101.280321</v>
      </c>
      <c r="G243" s="150">
        <v>4.9086259999999999</v>
      </c>
      <c r="H243" s="150">
        <v>0</v>
      </c>
      <c r="I243" s="150">
        <v>0.66564100000000004</v>
      </c>
      <c r="J243" s="150">
        <v>6.9723280000000001</v>
      </c>
      <c r="K243" s="150">
        <v>11.6477449873823</v>
      </c>
      <c r="L243" s="150">
        <v>0</v>
      </c>
      <c r="M243" s="150">
        <v>6.4929955271999997</v>
      </c>
      <c r="N243" s="150">
        <v>74.684108705400007</v>
      </c>
      <c r="O243" s="150">
        <v>8.6961218216000002</v>
      </c>
      <c r="P243" s="150">
        <v>0</v>
      </c>
      <c r="Q243" s="150">
        <v>2.1315156102000001</v>
      </c>
      <c r="R243" s="150">
        <v>32.912874324000001</v>
      </c>
      <c r="S243" s="150">
        <v>934.66446897578203</v>
      </c>
    </row>
    <row r="244" spans="1:19" ht="14.5" x14ac:dyDescent="0.35">
      <c r="A244" t="s">
        <v>417</v>
      </c>
      <c r="B244" s="150">
        <v>1450.30206</v>
      </c>
      <c r="C244" s="150">
        <v>436.58358500000003</v>
      </c>
      <c r="D244" s="150">
        <v>1.02464</v>
      </c>
      <c r="E244" s="150">
        <v>39.632970999999998</v>
      </c>
      <c r="F244" s="150">
        <v>156.61040800000001</v>
      </c>
      <c r="G244" s="150">
        <v>7.6399900000000001</v>
      </c>
      <c r="H244" s="150">
        <v>3</v>
      </c>
      <c r="I244" s="150">
        <v>4.589264</v>
      </c>
      <c r="J244" s="150">
        <v>13.445456999999999</v>
      </c>
      <c r="K244" s="150">
        <v>27.4426986069492</v>
      </c>
      <c r="L244" s="150">
        <v>0.29776038399999999</v>
      </c>
      <c r="M244" s="150">
        <v>11.517341372600001</v>
      </c>
      <c r="N244" s="150">
        <v>115.4845148592</v>
      </c>
      <c r="O244" s="150">
        <v>13.535006284</v>
      </c>
      <c r="P244" s="150">
        <v>7.0929000000000002</v>
      </c>
      <c r="Q244" s="150">
        <v>14.695741180800001</v>
      </c>
      <c r="R244" s="150">
        <v>63.469279768500002</v>
      </c>
      <c r="S244" s="150">
        <v>1703.8373024560501</v>
      </c>
    </row>
    <row r="245" spans="1:19" ht="14.5" x14ac:dyDescent="0.35">
      <c r="A245" t="s">
        <v>418</v>
      </c>
      <c r="B245" s="150">
        <v>1223.4051469999999</v>
      </c>
      <c r="C245" s="150">
        <v>625.25742000000105</v>
      </c>
      <c r="D245" s="150">
        <v>0</v>
      </c>
      <c r="E245" s="150">
        <v>35.322225000000003</v>
      </c>
      <c r="F245" s="150">
        <v>96.903537999999998</v>
      </c>
      <c r="G245" s="150">
        <v>2.9792429999999999</v>
      </c>
      <c r="H245" s="150">
        <v>2</v>
      </c>
      <c r="I245" s="150">
        <v>6.3895299999999997</v>
      </c>
      <c r="J245" s="150">
        <v>7.2457979999999997</v>
      </c>
      <c r="K245" s="150">
        <v>65.808750847949</v>
      </c>
      <c r="L245" s="150">
        <v>0</v>
      </c>
      <c r="M245" s="150">
        <v>10.264638585</v>
      </c>
      <c r="N245" s="150">
        <v>71.456668921200006</v>
      </c>
      <c r="O245" s="150">
        <v>5.2780268988000003</v>
      </c>
      <c r="P245" s="150">
        <v>4.7286000000000001</v>
      </c>
      <c r="Q245" s="150">
        <v>20.460552966000002</v>
      </c>
      <c r="R245" s="150">
        <v>34.203789458999999</v>
      </c>
      <c r="S245" s="150">
        <v>1435.6061746779501</v>
      </c>
    </row>
    <row r="246" spans="1:19" ht="14.5" x14ac:dyDescent="0.35">
      <c r="A246" t="s">
        <v>419</v>
      </c>
      <c r="B246" s="150">
        <v>786.58131000000105</v>
      </c>
      <c r="C246" s="150">
        <v>301.00863700000002</v>
      </c>
      <c r="D246" s="150">
        <v>0</v>
      </c>
      <c r="E246" s="150">
        <v>18.958576999999998</v>
      </c>
      <c r="F246" s="150">
        <v>93.555803999999995</v>
      </c>
      <c r="G246" s="150">
        <v>5.649858</v>
      </c>
      <c r="H246" s="150">
        <v>1</v>
      </c>
      <c r="I246" s="150">
        <v>6.5373960000000002</v>
      </c>
      <c r="J246" s="150">
        <v>6.4219020000000002</v>
      </c>
      <c r="K246" s="150">
        <v>24.354795632944398</v>
      </c>
      <c r="L246" s="150">
        <v>0</v>
      </c>
      <c r="M246" s="150">
        <v>5.5093624761999997</v>
      </c>
      <c r="N246" s="150">
        <v>68.988049869600005</v>
      </c>
      <c r="O246" s="150">
        <v>10.0092884328</v>
      </c>
      <c r="P246" s="150">
        <v>2.3643000000000001</v>
      </c>
      <c r="Q246" s="150">
        <v>20.934049471200002</v>
      </c>
      <c r="R246" s="150">
        <v>30.314588391000001</v>
      </c>
      <c r="S246" s="150">
        <v>949.05574427374495</v>
      </c>
    </row>
    <row r="247" spans="1:19" ht="14.5" x14ac:dyDescent="0.35">
      <c r="A247" t="s">
        <v>420</v>
      </c>
      <c r="B247" s="150">
        <v>2889.0651640000001</v>
      </c>
      <c r="C247" s="150">
        <v>1519.8152520000001</v>
      </c>
      <c r="D247" s="150">
        <v>1</v>
      </c>
      <c r="E247" s="150">
        <v>47.881585000000001</v>
      </c>
      <c r="F247" s="150">
        <v>286.48393099999998</v>
      </c>
      <c r="G247" s="150">
        <v>22.963453000000001</v>
      </c>
      <c r="H247" s="150">
        <v>1.089971</v>
      </c>
      <c r="I247" s="150">
        <v>15.041986</v>
      </c>
      <c r="J247" s="150">
        <v>26.371721000000001</v>
      </c>
      <c r="K247" s="150">
        <v>166.93956832169201</v>
      </c>
      <c r="L247" s="150">
        <v>0.29060000000000002</v>
      </c>
      <c r="M247" s="150">
        <v>13.914388601000001</v>
      </c>
      <c r="N247" s="150">
        <v>211.2532507194</v>
      </c>
      <c r="O247" s="150">
        <v>40.682053334800003</v>
      </c>
      <c r="P247" s="150">
        <v>2.5770184352999999</v>
      </c>
      <c r="Q247" s="150">
        <v>48.1674475692</v>
      </c>
      <c r="R247" s="150">
        <v>124.4877089805</v>
      </c>
      <c r="S247" s="150">
        <v>3497.3771999618898</v>
      </c>
    </row>
    <row r="248" spans="1:19" ht="14.5" x14ac:dyDescent="0.35">
      <c r="A248" t="s">
        <v>421</v>
      </c>
      <c r="B248" s="150">
        <v>761.33833900000195</v>
      </c>
      <c r="C248" s="150">
        <v>451.01728500000098</v>
      </c>
      <c r="D248" s="150">
        <v>0</v>
      </c>
      <c r="E248" s="150">
        <v>19.116564</v>
      </c>
      <c r="F248" s="150">
        <v>116.353616</v>
      </c>
      <c r="G248" s="150">
        <v>6.0507220000000004</v>
      </c>
      <c r="H248" s="150">
        <v>0</v>
      </c>
      <c r="I248" s="150">
        <v>8.9519590000000004</v>
      </c>
      <c r="J248" s="150">
        <v>10.616441</v>
      </c>
      <c r="K248" s="150">
        <v>56.333688959684999</v>
      </c>
      <c r="L248" s="150">
        <v>0</v>
      </c>
      <c r="M248" s="150">
        <v>5.5552734984000001</v>
      </c>
      <c r="N248" s="150">
        <v>85.799156438399905</v>
      </c>
      <c r="O248" s="150">
        <v>10.7194590952</v>
      </c>
      <c r="P248" s="150">
        <v>0</v>
      </c>
      <c r="Q248" s="150">
        <v>28.6659631098</v>
      </c>
      <c r="R248" s="150">
        <v>50.114909740500003</v>
      </c>
      <c r="S248" s="150">
        <v>998.52678984198701</v>
      </c>
    </row>
    <row r="249" spans="1:19" ht="14.5" x14ac:dyDescent="0.35">
      <c r="A249" t="s">
        <v>422</v>
      </c>
      <c r="B249" s="150">
        <v>3539.8648389999598</v>
      </c>
      <c r="C249" s="150">
        <v>1276.9410539999999</v>
      </c>
      <c r="D249" s="150">
        <v>13.021972</v>
      </c>
      <c r="E249" s="150">
        <v>82.204251999999997</v>
      </c>
      <c r="F249" s="150">
        <v>350.97198300000002</v>
      </c>
      <c r="G249" s="150">
        <v>36.398738000000002</v>
      </c>
      <c r="H249" s="150">
        <v>8.9862579999999994</v>
      </c>
      <c r="I249" s="150">
        <v>40.999217000000002</v>
      </c>
      <c r="J249" s="150">
        <v>52.896205999999999</v>
      </c>
      <c r="K249" s="150">
        <v>98.175410350911903</v>
      </c>
      <c r="L249" s="150">
        <v>3.7841850631999998</v>
      </c>
      <c r="M249" s="150">
        <v>23.888555631199999</v>
      </c>
      <c r="N249" s="150">
        <v>258.80674026420002</v>
      </c>
      <c r="O249" s="150">
        <v>64.484004240800004</v>
      </c>
      <c r="P249" s="150">
        <v>21.246209789400002</v>
      </c>
      <c r="Q249" s="150">
        <v>131.2876926774</v>
      </c>
      <c r="R249" s="150">
        <v>249.69654042299999</v>
      </c>
      <c r="S249" s="150">
        <v>4391.2341774400702</v>
      </c>
    </row>
    <row r="250" spans="1:19" ht="14.5" x14ac:dyDescent="0.35">
      <c r="A250" t="s">
        <v>423</v>
      </c>
      <c r="B250" s="150">
        <v>9214.7267099998298</v>
      </c>
      <c r="C250" s="150">
        <v>3770.2451120000201</v>
      </c>
      <c r="D250" s="150">
        <v>661.80010900000002</v>
      </c>
      <c r="E250" s="150">
        <v>122.14375</v>
      </c>
      <c r="F250" s="150">
        <v>967.89176999999802</v>
      </c>
      <c r="G250" s="150">
        <v>81.588801000000004</v>
      </c>
      <c r="H250" s="150">
        <v>6.5576910000000002</v>
      </c>
      <c r="I250" s="150">
        <v>50.529463999999997</v>
      </c>
      <c r="J250" s="150">
        <v>132.671224</v>
      </c>
      <c r="K250" s="150">
        <v>321.77606865469198</v>
      </c>
      <c r="L250" s="150">
        <v>192.31911167540201</v>
      </c>
      <c r="M250" s="150">
        <v>35.49497375</v>
      </c>
      <c r="N250" s="150">
        <v>713.72339119799199</v>
      </c>
      <c r="O250" s="150">
        <v>144.5427198516</v>
      </c>
      <c r="P250" s="150">
        <v>15.5043488313</v>
      </c>
      <c r="Q250" s="150">
        <v>161.8054496208</v>
      </c>
      <c r="R250" s="150">
        <v>626.27451289200098</v>
      </c>
      <c r="S250" s="150">
        <v>11426.167286473599</v>
      </c>
    </row>
    <row r="251" spans="1:19" ht="14.5" x14ac:dyDescent="0.35">
      <c r="A251" t="s">
        <v>424</v>
      </c>
      <c r="B251" s="150">
        <v>15602.846073999999</v>
      </c>
      <c r="C251" s="150">
        <v>2994.620852</v>
      </c>
      <c r="D251" s="150">
        <v>801.86706000000095</v>
      </c>
      <c r="E251" s="150">
        <v>226.33121800000001</v>
      </c>
      <c r="F251" s="150">
        <v>996.26641300000199</v>
      </c>
      <c r="G251" s="150">
        <v>93.062405999999996</v>
      </c>
      <c r="H251" s="150">
        <v>7</v>
      </c>
      <c r="I251" s="150">
        <v>95.719215000000005</v>
      </c>
      <c r="J251" s="150">
        <v>205.4376</v>
      </c>
      <c r="K251" s="150">
        <v>121.00252152418101</v>
      </c>
      <c r="L251" s="150">
        <v>233.02256763600201</v>
      </c>
      <c r="M251" s="150">
        <v>65.7718519507998</v>
      </c>
      <c r="N251" s="150">
        <v>734.64685294619096</v>
      </c>
      <c r="O251" s="150">
        <v>164.8693584696</v>
      </c>
      <c r="P251" s="150">
        <v>16.5501</v>
      </c>
      <c r="Q251" s="150">
        <v>306.51207027300001</v>
      </c>
      <c r="R251" s="150">
        <v>969.768190800002</v>
      </c>
      <c r="S251" s="150">
        <v>18214.989587599699</v>
      </c>
    </row>
    <row r="252" spans="1:19" ht="14.5" x14ac:dyDescent="0.35">
      <c r="A252" t="s">
        <v>425</v>
      </c>
      <c r="B252" s="150">
        <v>1445.1586850000001</v>
      </c>
      <c r="C252" s="150">
        <v>428.45145500000001</v>
      </c>
      <c r="D252" s="150">
        <v>1</v>
      </c>
      <c r="E252" s="150">
        <v>25.170238000000001</v>
      </c>
      <c r="F252" s="150">
        <v>126.24409799999999</v>
      </c>
      <c r="G252" s="150">
        <v>3.264891</v>
      </c>
      <c r="H252" s="150">
        <v>1</v>
      </c>
      <c r="I252" s="150">
        <v>13.502129999999999</v>
      </c>
      <c r="J252" s="150">
        <v>19.770814000000001</v>
      </c>
      <c r="K252" s="150">
        <v>26.858553098899101</v>
      </c>
      <c r="L252" s="150">
        <v>0.29060000000000002</v>
      </c>
      <c r="M252" s="150">
        <v>7.3144711628000003</v>
      </c>
      <c r="N252" s="150">
        <v>93.092397865199899</v>
      </c>
      <c r="O252" s="150">
        <v>5.7840808955999998</v>
      </c>
      <c r="P252" s="150">
        <v>2.3643000000000001</v>
      </c>
      <c r="Q252" s="150">
        <v>43.236520685999999</v>
      </c>
      <c r="R252" s="150">
        <v>93.328127487000003</v>
      </c>
      <c r="S252" s="150">
        <v>1717.4277361955001</v>
      </c>
    </row>
    <row r="253" spans="1:19" ht="14.5" x14ac:dyDescent="0.35">
      <c r="A253" t="s">
        <v>426</v>
      </c>
      <c r="B253" s="150">
        <v>653.63554499999998</v>
      </c>
      <c r="C253" s="150">
        <v>639.97664599999996</v>
      </c>
      <c r="D253" s="150">
        <v>0</v>
      </c>
      <c r="E253" s="150">
        <v>12.161531999999999</v>
      </c>
      <c r="F253" s="150">
        <v>79.934068999999994</v>
      </c>
      <c r="G253" s="150">
        <v>2.6011410000000001</v>
      </c>
      <c r="H253" s="150">
        <v>1</v>
      </c>
      <c r="I253" s="150">
        <v>3.551714</v>
      </c>
      <c r="J253" s="150">
        <v>6.5060440000000002</v>
      </c>
      <c r="K253" s="150">
        <v>129.66314809214001</v>
      </c>
      <c r="L253" s="150">
        <v>0</v>
      </c>
      <c r="M253" s="150">
        <v>3.5341411992</v>
      </c>
      <c r="N253" s="150">
        <v>58.9433824806001</v>
      </c>
      <c r="O253" s="150">
        <v>4.6081813956</v>
      </c>
      <c r="P253" s="150">
        <v>2.3643000000000001</v>
      </c>
      <c r="Q253" s="150">
        <v>11.373298570799999</v>
      </c>
      <c r="R253" s="150">
        <v>30.711780701999999</v>
      </c>
      <c r="S253" s="150">
        <v>894.83377744033999</v>
      </c>
    </row>
    <row r="254" spans="1:19" ht="14.5" x14ac:dyDescent="0.35">
      <c r="A254" t="s">
        <v>427</v>
      </c>
      <c r="B254" s="150">
        <v>2597.6752339999998</v>
      </c>
      <c r="C254" s="150">
        <v>649.96541300000001</v>
      </c>
      <c r="D254" s="150">
        <v>4</v>
      </c>
      <c r="E254" s="150">
        <v>39.261600000000001</v>
      </c>
      <c r="F254" s="150">
        <v>214.78676200000001</v>
      </c>
      <c r="G254" s="150">
        <v>7.6160649999999999</v>
      </c>
      <c r="H254" s="150">
        <v>4.75</v>
      </c>
      <c r="I254" s="150">
        <v>10.744559000000001</v>
      </c>
      <c r="J254" s="150">
        <v>16.987394999999999</v>
      </c>
      <c r="K254" s="150">
        <v>33.879261285677899</v>
      </c>
      <c r="L254" s="150">
        <v>1.1624000000000001</v>
      </c>
      <c r="M254" s="150">
        <v>11.40942096</v>
      </c>
      <c r="N254" s="150">
        <v>158.38375829879999</v>
      </c>
      <c r="O254" s="150">
        <v>13.492620754000001</v>
      </c>
      <c r="P254" s="150">
        <v>11.230425</v>
      </c>
      <c r="Q254" s="150">
        <v>34.406226829799998</v>
      </c>
      <c r="R254" s="150">
        <v>80.188998097500004</v>
      </c>
      <c r="S254" s="150">
        <v>2941.8283452257701</v>
      </c>
    </row>
    <row r="255" spans="1:19" ht="14.5" x14ac:dyDescent="0.35">
      <c r="A255" t="s">
        <v>428</v>
      </c>
      <c r="B255" s="150">
        <v>2882.5249180000101</v>
      </c>
      <c r="C255" s="150">
        <v>924.02560600000004</v>
      </c>
      <c r="D255" s="150">
        <v>40.492623999999999</v>
      </c>
      <c r="E255" s="150">
        <v>40.390442999999998</v>
      </c>
      <c r="F255" s="150">
        <v>173.68317400000001</v>
      </c>
      <c r="G255" s="150">
        <v>29.121041999999999</v>
      </c>
      <c r="H255" s="150">
        <v>1.6380790000000001</v>
      </c>
      <c r="I255" s="150">
        <v>16.661124999999998</v>
      </c>
      <c r="J255" s="150">
        <v>28.916719000000001</v>
      </c>
      <c r="K255" s="150">
        <v>62.389273362428</v>
      </c>
      <c r="L255" s="150">
        <v>11.7671565344</v>
      </c>
      <c r="M255" s="150">
        <v>11.737462735799999</v>
      </c>
      <c r="N255" s="150">
        <v>128.07397250759999</v>
      </c>
      <c r="O255" s="150">
        <v>51.590838007199999</v>
      </c>
      <c r="P255" s="150">
        <v>3.8729101796999998</v>
      </c>
      <c r="Q255" s="150">
        <v>53.352254475000002</v>
      </c>
      <c r="R255" s="150">
        <v>136.50137203950001</v>
      </c>
      <c r="S255" s="150">
        <v>3341.8101578416299</v>
      </c>
    </row>
    <row r="256" spans="1:19" ht="14.5" x14ac:dyDescent="0.35">
      <c r="A256" t="s">
        <v>429</v>
      </c>
      <c r="B256" s="150">
        <v>610.75377400000002</v>
      </c>
      <c r="C256" s="150">
        <v>327.62282900000002</v>
      </c>
      <c r="D256" s="150">
        <v>1.5000009999999999</v>
      </c>
      <c r="E256" s="150">
        <v>7.6726190000000001</v>
      </c>
      <c r="F256" s="150">
        <v>62.809415000000001</v>
      </c>
      <c r="G256" s="150">
        <v>12.577381000000001</v>
      </c>
      <c r="H256" s="150">
        <v>2</v>
      </c>
      <c r="I256" s="150">
        <v>4</v>
      </c>
      <c r="J256" s="150">
        <v>5.5178570000000002</v>
      </c>
      <c r="K256" s="150">
        <v>37.528936612591203</v>
      </c>
      <c r="L256" s="150">
        <v>0.43590029060000002</v>
      </c>
      <c r="M256" s="150">
        <v>2.2296630814</v>
      </c>
      <c r="N256" s="150">
        <v>46.315662621000001</v>
      </c>
      <c r="O256" s="150">
        <v>22.282088179599999</v>
      </c>
      <c r="P256" s="150">
        <v>4.7286000000000001</v>
      </c>
      <c r="Q256" s="150">
        <v>12.8088</v>
      </c>
      <c r="R256" s="150">
        <v>26.047043968499999</v>
      </c>
      <c r="S256" s="150">
        <v>763.13046875369105</v>
      </c>
    </row>
    <row r="257" spans="1:19" ht="14.5" x14ac:dyDescent="0.35">
      <c r="A257" t="s">
        <v>430</v>
      </c>
      <c r="B257" s="150">
        <v>1717.00334600001</v>
      </c>
      <c r="C257" s="150">
        <v>531.19466199999897</v>
      </c>
      <c r="D257" s="150">
        <v>2</v>
      </c>
      <c r="E257" s="150">
        <v>34.445853999999997</v>
      </c>
      <c r="F257" s="150">
        <v>167.32819900000001</v>
      </c>
      <c r="G257" s="150">
        <v>13.087463</v>
      </c>
      <c r="H257" s="150">
        <v>0</v>
      </c>
      <c r="I257" s="150">
        <v>25.170047</v>
      </c>
      <c r="J257" s="150">
        <v>19.606864999999999</v>
      </c>
      <c r="K257" s="150">
        <v>34.984407806610697</v>
      </c>
      <c r="L257" s="150">
        <v>0.58120000000000005</v>
      </c>
      <c r="M257" s="150">
        <v>10.009965172399999</v>
      </c>
      <c r="N257" s="150">
        <v>123.3878139426</v>
      </c>
      <c r="O257" s="150">
        <v>23.185749450799999</v>
      </c>
      <c r="P257" s="150">
        <v>0</v>
      </c>
      <c r="Q257" s="150">
        <v>80.599524503400005</v>
      </c>
      <c r="R257" s="150">
        <v>92.554206232499993</v>
      </c>
      <c r="S257" s="150">
        <v>2082.3062131083202</v>
      </c>
    </row>
    <row r="258" spans="1:19" ht="14.5" x14ac:dyDescent="0.35">
      <c r="A258" t="s">
        <v>431</v>
      </c>
      <c r="B258" s="150">
        <v>794.41681700000197</v>
      </c>
      <c r="C258" s="150">
        <v>280.92528099999998</v>
      </c>
      <c r="D258" s="150">
        <v>0</v>
      </c>
      <c r="E258" s="150">
        <v>14.85393</v>
      </c>
      <c r="F258" s="150">
        <v>77.125669000000002</v>
      </c>
      <c r="G258" s="150">
        <v>10.194779</v>
      </c>
      <c r="H258" s="150">
        <v>0.36931000000000003</v>
      </c>
      <c r="I258" s="150">
        <v>9</v>
      </c>
      <c r="J258" s="150">
        <v>12.803635999999999</v>
      </c>
      <c r="K258" s="150">
        <v>21.366285292832401</v>
      </c>
      <c r="L258" s="150">
        <v>0</v>
      </c>
      <c r="M258" s="150">
        <v>4.3165520580000001</v>
      </c>
      <c r="N258" s="150">
        <v>56.872468320599999</v>
      </c>
      <c r="O258" s="150">
        <v>18.061070476400001</v>
      </c>
      <c r="P258" s="150">
        <v>0.87315963299999999</v>
      </c>
      <c r="Q258" s="150">
        <v>28.819800000000001</v>
      </c>
      <c r="R258" s="150">
        <v>60.439563737999997</v>
      </c>
      <c r="S258" s="150">
        <v>985.16571651883498</v>
      </c>
    </row>
    <row r="259" spans="1:19" ht="14.5" x14ac:dyDescent="0.35">
      <c r="A259" t="s">
        <v>432</v>
      </c>
      <c r="B259" s="150">
        <v>1185.9848440000001</v>
      </c>
      <c r="C259" s="150">
        <v>186.230098</v>
      </c>
      <c r="D259" s="150">
        <v>0</v>
      </c>
      <c r="E259" s="150">
        <v>23.587575999999999</v>
      </c>
      <c r="F259" s="150">
        <v>71.650541000000004</v>
      </c>
      <c r="G259" s="150">
        <v>6.9902319999999998</v>
      </c>
      <c r="H259" s="150">
        <v>1.668269</v>
      </c>
      <c r="I259" s="150">
        <v>6</v>
      </c>
      <c r="J259" s="150">
        <v>8.3128519999999995</v>
      </c>
      <c r="K259" s="150">
        <v>6.2002557233882003</v>
      </c>
      <c r="L259" s="150">
        <v>0</v>
      </c>
      <c r="M259" s="150">
        <v>6.8545495856000001</v>
      </c>
      <c r="N259" s="150">
        <v>52.8351089334001</v>
      </c>
      <c r="O259" s="150">
        <v>12.3838950112</v>
      </c>
      <c r="P259" s="150">
        <v>3.9442883967000002</v>
      </c>
      <c r="Q259" s="150">
        <v>19.213200000000001</v>
      </c>
      <c r="R259" s="150">
        <v>39.240817866</v>
      </c>
      <c r="S259" s="150">
        <v>1326.65695951629</v>
      </c>
    </row>
    <row r="260" spans="1:19" ht="14.5" x14ac:dyDescent="0.35">
      <c r="A260" t="s">
        <v>433</v>
      </c>
      <c r="B260" s="150">
        <v>1497.9593500000001</v>
      </c>
      <c r="C260" s="150">
        <v>564.39183700000001</v>
      </c>
      <c r="D260" s="150">
        <v>3</v>
      </c>
      <c r="E260" s="150">
        <v>49.512718</v>
      </c>
      <c r="F260" s="150">
        <v>155.947642</v>
      </c>
      <c r="G260" s="150">
        <v>9.6747320000000006</v>
      </c>
      <c r="H260" s="150">
        <v>2</v>
      </c>
      <c r="I260" s="150">
        <v>14.440205000000001</v>
      </c>
      <c r="J260" s="150">
        <v>16.397521000000001</v>
      </c>
      <c r="K260" s="150">
        <v>44.993089927490402</v>
      </c>
      <c r="L260" s="150">
        <v>0.87180000000000002</v>
      </c>
      <c r="M260" s="150">
        <v>14.3883958508</v>
      </c>
      <c r="N260" s="150">
        <v>114.99579121079999</v>
      </c>
      <c r="O260" s="150">
        <v>17.139755211200001</v>
      </c>
      <c r="P260" s="150">
        <v>4.7286000000000001</v>
      </c>
      <c r="Q260" s="150">
        <v>46.240424451000003</v>
      </c>
      <c r="R260" s="150">
        <v>77.404497880500003</v>
      </c>
      <c r="S260" s="150">
        <v>1818.72170453179</v>
      </c>
    </row>
    <row r="261" spans="1:19" ht="14.5" x14ac:dyDescent="0.35">
      <c r="A261" t="s">
        <v>434</v>
      </c>
      <c r="B261" s="150">
        <v>2873.5191920000002</v>
      </c>
      <c r="C261" s="150">
        <v>1357.8814279999999</v>
      </c>
      <c r="D261" s="150">
        <v>202.97083900000001</v>
      </c>
      <c r="E261" s="150">
        <v>73.328056000000004</v>
      </c>
      <c r="F261" s="150">
        <v>306.61801600000001</v>
      </c>
      <c r="G261" s="150">
        <v>13.061792000000001</v>
      </c>
      <c r="H261" s="150">
        <v>2</v>
      </c>
      <c r="I261" s="150">
        <v>22.973018</v>
      </c>
      <c r="J261" s="150">
        <v>26.050239000000001</v>
      </c>
      <c r="K261" s="150">
        <v>134.13029566344801</v>
      </c>
      <c r="L261" s="150">
        <v>58.983325813399901</v>
      </c>
      <c r="M261" s="150">
        <v>21.309133073600002</v>
      </c>
      <c r="N261" s="150">
        <v>226.10012499840099</v>
      </c>
      <c r="O261" s="150">
        <v>23.140270707199999</v>
      </c>
      <c r="P261" s="150">
        <v>4.7286000000000001</v>
      </c>
      <c r="Q261" s="150">
        <v>73.564198239600003</v>
      </c>
      <c r="R261" s="150">
        <v>122.9701531995</v>
      </c>
      <c r="S261" s="150">
        <v>3538.4452936951502</v>
      </c>
    </row>
    <row r="262" spans="1:19" ht="14.5" x14ac:dyDescent="0.35">
      <c r="A262" t="s">
        <v>435</v>
      </c>
      <c r="B262" s="150">
        <v>3110.6273380000098</v>
      </c>
      <c r="C262" s="150">
        <v>856.27952600000003</v>
      </c>
      <c r="D262" s="150">
        <v>7.9587490000000001</v>
      </c>
      <c r="E262" s="150">
        <v>72.084873999999999</v>
      </c>
      <c r="F262" s="150">
        <v>205.94054600000001</v>
      </c>
      <c r="G262" s="150">
        <v>14.126284</v>
      </c>
      <c r="H262" s="150">
        <v>2.973363</v>
      </c>
      <c r="I262" s="150">
        <v>38.216372999999997</v>
      </c>
      <c r="J262" s="150">
        <v>26.304112</v>
      </c>
      <c r="K262" s="150">
        <v>49.403325611556703</v>
      </c>
      <c r="L262" s="150">
        <v>2.3128124593999999</v>
      </c>
      <c r="M262" s="150">
        <v>20.947864384399999</v>
      </c>
      <c r="N262" s="150">
        <v>151.86055862040001</v>
      </c>
      <c r="O262" s="150">
        <v>25.0261247344</v>
      </c>
      <c r="P262" s="150">
        <v>7.0299221409000001</v>
      </c>
      <c r="Q262" s="150">
        <v>122.37646962060001</v>
      </c>
      <c r="R262" s="150">
        <v>124.168560696</v>
      </c>
      <c r="S262" s="150">
        <v>3613.75297626767</v>
      </c>
    </row>
    <row r="263" spans="1:19" ht="14.5" x14ac:dyDescent="0.35">
      <c r="A263" t="s">
        <v>436</v>
      </c>
      <c r="B263" s="150">
        <v>1574.123726</v>
      </c>
      <c r="C263" s="150">
        <v>475.438592999999</v>
      </c>
      <c r="D263" s="150">
        <v>0</v>
      </c>
      <c r="E263" s="150">
        <v>49.402296</v>
      </c>
      <c r="F263" s="150">
        <v>126.20907</v>
      </c>
      <c r="G263" s="150">
        <v>4.188841</v>
      </c>
      <c r="H263" s="150">
        <v>0</v>
      </c>
      <c r="I263" s="150">
        <v>14.997996000000001</v>
      </c>
      <c r="J263" s="150">
        <v>19.580428000000001</v>
      </c>
      <c r="K263" s="150">
        <v>30.179297208092301</v>
      </c>
      <c r="L263" s="150">
        <v>0</v>
      </c>
      <c r="M263" s="150">
        <v>14.3563072176</v>
      </c>
      <c r="N263" s="150">
        <v>93.066568217999802</v>
      </c>
      <c r="O263" s="150">
        <v>7.4209507156000001</v>
      </c>
      <c r="P263" s="150">
        <v>0</v>
      </c>
      <c r="Q263" s="150">
        <v>48.026582791199999</v>
      </c>
      <c r="R263" s="150">
        <v>92.429410374</v>
      </c>
      <c r="S263" s="150">
        <v>1859.6028425244899</v>
      </c>
    </row>
    <row r="264" spans="1:19" ht="14.5" x14ac:dyDescent="0.35">
      <c r="A264" t="s">
        <v>437</v>
      </c>
      <c r="B264" s="150">
        <v>731.43927399999995</v>
      </c>
      <c r="C264" s="150">
        <v>198.46873199999999</v>
      </c>
      <c r="D264" s="150">
        <v>0</v>
      </c>
      <c r="E264" s="150">
        <v>19.931297000000001</v>
      </c>
      <c r="F264" s="150">
        <v>86.520155000000003</v>
      </c>
      <c r="G264" s="150">
        <v>7.799156</v>
      </c>
      <c r="H264" s="150">
        <v>0</v>
      </c>
      <c r="I264" s="150">
        <v>9.3573299999999993</v>
      </c>
      <c r="J264" s="150">
        <v>3.6</v>
      </c>
      <c r="K264" s="150">
        <v>11.432163395013299</v>
      </c>
      <c r="L264" s="150">
        <v>0</v>
      </c>
      <c r="M264" s="150">
        <v>5.7920349081999998</v>
      </c>
      <c r="N264" s="150">
        <v>63.7999622970001</v>
      </c>
      <c r="O264" s="150">
        <v>13.816984769599999</v>
      </c>
      <c r="P264" s="150">
        <v>0</v>
      </c>
      <c r="Q264" s="150">
        <v>29.964042125999999</v>
      </c>
      <c r="R264" s="150">
        <v>16.9938</v>
      </c>
      <c r="S264" s="150">
        <v>873.23826149581396</v>
      </c>
    </row>
    <row r="265" spans="1:19" ht="14.5" x14ac:dyDescent="0.35">
      <c r="A265" t="s">
        <v>438</v>
      </c>
      <c r="B265" s="150">
        <v>1845.8696600000001</v>
      </c>
      <c r="C265" s="150">
        <v>756.86547499999995</v>
      </c>
      <c r="D265" s="150">
        <v>4.23142</v>
      </c>
      <c r="E265" s="150">
        <v>47.409415000000003</v>
      </c>
      <c r="F265" s="150">
        <v>149.28198499999999</v>
      </c>
      <c r="G265" s="150">
        <v>3.6395840000000002</v>
      </c>
      <c r="H265" s="150">
        <v>1</v>
      </c>
      <c r="I265" s="150">
        <v>27.173154</v>
      </c>
      <c r="J265" s="150">
        <v>15.067135</v>
      </c>
      <c r="K265" s="150">
        <v>65.402935200519096</v>
      </c>
      <c r="L265" s="150">
        <v>1.2296506519999999</v>
      </c>
      <c r="M265" s="150">
        <v>13.777175999000001</v>
      </c>
      <c r="N265" s="150">
        <v>110.080535739</v>
      </c>
      <c r="O265" s="150">
        <v>6.4478870144</v>
      </c>
      <c r="P265" s="150">
        <v>2.3643000000000001</v>
      </c>
      <c r="Q265" s="150">
        <v>87.013873738800001</v>
      </c>
      <c r="R265" s="150">
        <v>71.124410767499995</v>
      </c>
      <c r="S265" s="150">
        <v>2203.3104291112199</v>
      </c>
    </row>
    <row r="266" spans="1:19" ht="14.5" x14ac:dyDescent="0.35">
      <c r="A266" t="s">
        <v>439</v>
      </c>
      <c r="B266" s="150">
        <v>2245.1697680000002</v>
      </c>
      <c r="C266" s="150">
        <v>892.31827500000099</v>
      </c>
      <c r="D266" s="150">
        <v>8.610576</v>
      </c>
      <c r="E266" s="150">
        <v>28.935862</v>
      </c>
      <c r="F266" s="150">
        <v>314.71678500000002</v>
      </c>
      <c r="G266" s="150">
        <v>26.678661000000002</v>
      </c>
      <c r="H266" s="150">
        <v>0.87609700000000001</v>
      </c>
      <c r="I266" s="150">
        <v>27.939215999999998</v>
      </c>
      <c r="J266" s="150">
        <v>37.376449999999998</v>
      </c>
      <c r="K266" s="150">
        <v>75.880174619106299</v>
      </c>
      <c r="L266" s="150">
        <v>2.5022333855999999</v>
      </c>
      <c r="M266" s="150">
        <v>8.4087614972000004</v>
      </c>
      <c r="N266" s="150">
        <v>232.07215725900099</v>
      </c>
      <c r="O266" s="150">
        <v>47.263915827600002</v>
      </c>
      <c r="P266" s="150">
        <v>2.0713561371</v>
      </c>
      <c r="Q266" s="150">
        <v>89.466957475200005</v>
      </c>
      <c r="R266" s="150">
        <v>176.435532225</v>
      </c>
      <c r="S266" s="150">
        <v>2879.2708564258</v>
      </c>
    </row>
    <row r="267" spans="1:19" ht="14.5" x14ac:dyDescent="0.35">
      <c r="A267" t="s">
        <v>440</v>
      </c>
      <c r="B267" s="150">
        <v>1497.646804</v>
      </c>
      <c r="C267" s="150">
        <v>526.590751000002</v>
      </c>
      <c r="D267" s="150">
        <v>2.6155919999999999</v>
      </c>
      <c r="E267" s="150">
        <v>11.942033</v>
      </c>
      <c r="F267" s="150">
        <v>195.71138400000001</v>
      </c>
      <c r="G267" s="150">
        <v>15.765874</v>
      </c>
      <c r="H267" s="150">
        <v>1</v>
      </c>
      <c r="I267" s="150">
        <v>16.965157000000001</v>
      </c>
      <c r="J267" s="150">
        <v>16.605191999999999</v>
      </c>
      <c r="K267" s="150">
        <v>39.338660687343001</v>
      </c>
      <c r="L267" s="150">
        <v>0.76009103519999999</v>
      </c>
      <c r="M267" s="150">
        <v>3.4703547898</v>
      </c>
      <c r="N267" s="150">
        <v>144.3175745616</v>
      </c>
      <c r="O267" s="150">
        <v>27.930822378399998</v>
      </c>
      <c r="P267" s="150">
        <v>2.3643000000000001</v>
      </c>
      <c r="Q267" s="150">
        <v>54.325825745400003</v>
      </c>
      <c r="R267" s="150">
        <v>78.384808836000005</v>
      </c>
      <c r="S267" s="150">
        <v>1848.53924203374</v>
      </c>
    </row>
    <row r="268" spans="1:19" ht="14.5" x14ac:dyDescent="0.35">
      <c r="A268" t="s">
        <v>441</v>
      </c>
      <c r="B268" s="150">
        <v>1427.975684</v>
      </c>
      <c r="C268" s="150">
        <v>552.59472900000003</v>
      </c>
      <c r="D268" s="150">
        <v>0</v>
      </c>
      <c r="E268" s="150">
        <v>33.319943000000002</v>
      </c>
      <c r="F268" s="150">
        <v>142.68361999999999</v>
      </c>
      <c r="G268" s="150">
        <v>15.452809999999999</v>
      </c>
      <c r="H268" s="150">
        <v>0</v>
      </c>
      <c r="I268" s="150">
        <v>12.326060999999999</v>
      </c>
      <c r="J268" s="150">
        <v>21.095445000000002</v>
      </c>
      <c r="K268" s="150">
        <v>45.171192308678002</v>
      </c>
      <c r="L268" s="150">
        <v>0</v>
      </c>
      <c r="M268" s="150">
        <v>9.6827754358</v>
      </c>
      <c r="N268" s="150">
        <v>105.214901388</v>
      </c>
      <c r="O268" s="150">
        <v>27.376198196000001</v>
      </c>
      <c r="P268" s="150">
        <v>0</v>
      </c>
      <c r="Q268" s="150">
        <v>39.470512534199997</v>
      </c>
      <c r="R268" s="150">
        <v>99.581048122499993</v>
      </c>
      <c r="S268" s="150">
        <v>1754.4723119851801</v>
      </c>
    </row>
    <row r="269" spans="1:19" ht="14.5" x14ac:dyDescent="0.35">
      <c r="A269" t="s">
        <v>442</v>
      </c>
      <c r="B269" s="150">
        <v>750.258195</v>
      </c>
      <c r="C269" s="150">
        <v>409.54154199999999</v>
      </c>
      <c r="D269" s="150">
        <v>0</v>
      </c>
      <c r="E269" s="150">
        <v>14.649108999999999</v>
      </c>
      <c r="F269" s="150">
        <v>122.914348</v>
      </c>
      <c r="G269" s="150">
        <v>21.216681999999999</v>
      </c>
      <c r="H269" s="150">
        <v>0</v>
      </c>
      <c r="I269" s="150">
        <v>3.0502030000000002</v>
      </c>
      <c r="J269" s="150">
        <v>4</v>
      </c>
      <c r="K269" s="150">
        <v>47.486762059615003</v>
      </c>
      <c r="L269" s="150">
        <v>0</v>
      </c>
      <c r="M269" s="150">
        <v>4.2570310753999996</v>
      </c>
      <c r="N269" s="150">
        <v>90.637040215199903</v>
      </c>
      <c r="O269" s="150">
        <v>37.587473831200001</v>
      </c>
      <c r="P269" s="150">
        <v>0</v>
      </c>
      <c r="Q269" s="150">
        <v>9.7673600466000003</v>
      </c>
      <c r="R269" s="150">
        <v>18.882000000000001</v>
      </c>
      <c r="S269" s="150">
        <v>958.87586222801497</v>
      </c>
    </row>
    <row r="270" spans="1:19" ht="14.5" x14ac:dyDescent="0.35">
      <c r="A270" t="s">
        <v>443</v>
      </c>
      <c r="B270" s="150">
        <v>2778.2183639999898</v>
      </c>
      <c r="C270" s="150">
        <v>1354.392607</v>
      </c>
      <c r="D270" s="150">
        <v>16.780346999999999</v>
      </c>
      <c r="E270" s="150">
        <v>39.642831999999999</v>
      </c>
      <c r="F270" s="150">
        <v>333.14187099999998</v>
      </c>
      <c r="G270" s="150">
        <v>46.893512999999999</v>
      </c>
      <c r="H270" s="150">
        <v>0</v>
      </c>
      <c r="I270" s="150">
        <v>34.848002000000001</v>
      </c>
      <c r="J270" s="150">
        <v>48.865127999999999</v>
      </c>
      <c r="K270" s="150">
        <v>142.63645225804601</v>
      </c>
      <c r="L270" s="150">
        <v>4.8763688382000003</v>
      </c>
      <c r="M270" s="150">
        <v>11.520206979199999</v>
      </c>
      <c r="N270" s="150">
        <v>245.658815675401</v>
      </c>
      <c r="O270" s="150">
        <v>83.076547630800107</v>
      </c>
      <c r="P270" s="150">
        <v>0</v>
      </c>
      <c r="Q270" s="150">
        <v>111.59027200440001</v>
      </c>
      <c r="R270" s="150">
        <v>230.66783672400001</v>
      </c>
      <c r="S270" s="150">
        <v>3608.24486411004</v>
      </c>
    </row>
    <row r="271" spans="1:19" ht="14.5" x14ac:dyDescent="0.35">
      <c r="A271" t="s">
        <v>444</v>
      </c>
      <c r="B271" s="150">
        <v>7976.2658659999597</v>
      </c>
      <c r="C271" s="150">
        <v>2573.2594079999999</v>
      </c>
      <c r="D271" s="150">
        <v>73.452483999999998</v>
      </c>
      <c r="E271" s="150">
        <v>190.187196</v>
      </c>
      <c r="F271" s="150">
        <v>657.38414499999999</v>
      </c>
      <c r="G271" s="150">
        <v>69.495555999999993</v>
      </c>
      <c r="H271" s="150">
        <v>6.7750620000000001</v>
      </c>
      <c r="I271" s="150">
        <v>69.889962999999995</v>
      </c>
      <c r="J271" s="150">
        <v>108.09290799999999</v>
      </c>
      <c r="K271" s="150">
        <v>175.45660196858</v>
      </c>
      <c r="L271" s="150">
        <v>21.345291850399999</v>
      </c>
      <c r="M271" s="150">
        <v>55.268399157599902</v>
      </c>
      <c r="N271" s="150">
        <v>484.755068522996</v>
      </c>
      <c r="O271" s="150">
        <v>123.11832700959999</v>
      </c>
      <c r="P271" s="150">
        <v>16.0182790866</v>
      </c>
      <c r="Q271" s="150">
        <v>223.80163951860001</v>
      </c>
      <c r="R271" s="150">
        <v>510.252572214</v>
      </c>
      <c r="S271" s="150">
        <v>9586.2820453283402</v>
      </c>
    </row>
    <row r="272" spans="1:19" ht="14.5" x14ac:dyDescent="0.35">
      <c r="A272" t="s">
        <v>445</v>
      </c>
      <c r="B272" s="150">
        <v>996.53043400000001</v>
      </c>
      <c r="C272" s="150">
        <v>381.05193000000003</v>
      </c>
      <c r="D272" s="150">
        <v>0</v>
      </c>
      <c r="E272" s="150">
        <v>13.308460999999999</v>
      </c>
      <c r="F272" s="150">
        <v>92.562201000000002</v>
      </c>
      <c r="G272" s="150">
        <v>10.999998</v>
      </c>
      <c r="H272" s="150">
        <v>1</v>
      </c>
      <c r="I272" s="150">
        <v>3</v>
      </c>
      <c r="J272" s="150">
        <v>12.435055999999999</v>
      </c>
      <c r="K272" s="150">
        <v>30.711676724422801</v>
      </c>
      <c r="L272" s="150">
        <v>0</v>
      </c>
      <c r="M272" s="150">
        <v>3.8674387665999999</v>
      </c>
      <c r="N272" s="150">
        <v>68.255367017400005</v>
      </c>
      <c r="O272" s="150">
        <v>19.487596456799999</v>
      </c>
      <c r="P272" s="150">
        <v>2.3643000000000001</v>
      </c>
      <c r="Q272" s="150">
        <v>9.6066000000000003</v>
      </c>
      <c r="R272" s="150">
        <v>58.699681847999997</v>
      </c>
      <c r="S272" s="150">
        <v>1189.52309481322</v>
      </c>
    </row>
    <row r="273" spans="1:19" ht="14.5" x14ac:dyDescent="0.35">
      <c r="A273" t="s">
        <v>446</v>
      </c>
      <c r="B273" s="150">
        <v>1460.423781</v>
      </c>
      <c r="C273" s="150">
        <v>595.53413899999998</v>
      </c>
      <c r="D273" s="150">
        <v>1</v>
      </c>
      <c r="E273" s="150">
        <v>40.442675000000001</v>
      </c>
      <c r="F273" s="150">
        <v>139.777849</v>
      </c>
      <c r="G273" s="150">
        <v>12.044855999999999</v>
      </c>
      <c r="H273" s="150">
        <v>1</v>
      </c>
      <c r="I273" s="150">
        <v>13.079329</v>
      </c>
      <c r="J273" s="150">
        <v>15.759150999999999</v>
      </c>
      <c r="K273" s="150">
        <v>50.882461969160701</v>
      </c>
      <c r="L273" s="150">
        <v>0.29060000000000002</v>
      </c>
      <c r="M273" s="150">
        <v>11.752641355</v>
      </c>
      <c r="N273" s="150">
        <v>103.0721858526</v>
      </c>
      <c r="O273" s="150">
        <v>21.338666889599999</v>
      </c>
      <c r="P273" s="150">
        <v>2.3643000000000001</v>
      </c>
      <c r="Q273" s="150">
        <v>41.882627323800001</v>
      </c>
      <c r="R273" s="150">
        <v>74.391072295499995</v>
      </c>
      <c r="S273" s="150">
        <v>1766.3983366856601</v>
      </c>
    </row>
    <row r="274" spans="1:19" ht="14.5" x14ac:dyDescent="0.35">
      <c r="A274" t="s">
        <v>447</v>
      </c>
      <c r="B274" s="150">
        <v>1650.196314</v>
      </c>
      <c r="C274" s="150">
        <v>316.48246</v>
      </c>
      <c r="D274" s="150">
        <v>0</v>
      </c>
      <c r="E274" s="150">
        <v>27.900326</v>
      </c>
      <c r="F274" s="150">
        <v>136.045671</v>
      </c>
      <c r="G274" s="150">
        <v>11</v>
      </c>
      <c r="H274" s="150">
        <v>2.929459</v>
      </c>
      <c r="I274" s="150">
        <v>10.866906</v>
      </c>
      <c r="J274" s="150">
        <v>12.750752</v>
      </c>
      <c r="K274" s="150">
        <v>12.855462622337001</v>
      </c>
      <c r="L274" s="150">
        <v>0</v>
      </c>
      <c r="M274" s="150">
        <v>8.1078347355999991</v>
      </c>
      <c r="N274" s="150">
        <v>100.3200777954</v>
      </c>
      <c r="O274" s="150">
        <v>19.4876</v>
      </c>
      <c r="P274" s="150">
        <v>6.9261199137</v>
      </c>
      <c r="Q274" s="150">
        <v>34.798006393199998</v>
      </c>
      <c r="R274" s="150">
        <v>60.189924816000001</v>
      </c>
      <c r="S274" s="150">
        <v>1892.88134027623</v>
      </c>
    </row>
    <row r="275" spans="1:19" ht="14.5" x14ac:dyDescent="0.35">
      <c r="A275" t="s">
        <v>448</v>
      </c>
      <c r="B275" s="150">
        <v>1235.5719389999999</v>
      </c>
      <c r="C275" s="150">
        <v>582.86827600000004</v>
      </c>
      <c r="D275" s="150">
        <v>0</v>
      </c>
      <c r="E275" s="150">
        <v>70.557145000000006</v>
      </c>
      <c r="F275" s="150">
        <v>198.95494500000001</v>
      </c>
      <c r="G275" s="150">
        <v>9.2181289999999994</v>
      </c>
      <c r="H275" s="150">
        <v>2</v>
      </c>
      <c r="I275" s="150">
        <v>7.9913939999999997</v>
      </c>
      <c r="J275" s="150">
        <v>12</v>
      </c>
      <c r="K275" s="150">
        <v>57.586499222941299</v>
      </c>
      <c r="L275" s="150">
        <v>0</v>
      </c>
      <c r="M275" s="150">
        <v>20.503906337</v>
      </c>
      <c r="N275" s="150">
        <v>146.709376443</v>
      </c>
      <c r="O275" s="150">
        <v>16.330837336399998</v>
      </c>
      <c r="P275" s="150">
        <v>4.7286000000000001</v>
      </c>
      <c r="Q275" s="150">
        <v>25.5900418668</v>
      </c>
      <c r="R275" s="150">
        <v>56.646000000000001</v>
      </c>
      <c r="S275" s="150">
        <v>1563.66720020614</v>
      </c>
    </row>
    <row r="276" spans="1:19" ht="14.5" x14ac:dyDescent="0.35">
      <c r="A276" t="s">
        <v>449</v>
      </c>
      <c r="B276" s="150">
        <v>1721.8320590000001</v>
      </c>
      <c r="C276" s="150">
        <v>625.32907999999998</v>
      </c>
      <c r="D276" s="150">
        <v>3</v>
      </c>
      <c r="E276" s="150">
        <v>37.602767</v>
      </c>
      <c r="F276" s="150">
        <v>157.85431600000001</v>
      </c>
      <c r="G276" s="150">
        <v>7.2353069999999997</v>
      </c>
      <c r="H276" s="150">
        <v>1</v>
      </c>
      <c r="I276" s="150">
        <v>11.988154</v>
      </c>
      <c r="J276" s="150">
        <v>17.494077000000001</v>
      </c>
      <c r="K276" s="150">
        <v>47.243802655062602</v>
      </c>
      <c r="L276" s="150">
        <v>0.87180000000000002</v>
      </c>
      <c r="M276" s="150">
        <v>10.927364090199999</v>
      </c>
      <c r="N276" s="150">
        <v>116.4017726184</v>
      </c>
      <c r="O276" s="150">
        <v>12.8180698812</v>
      </c>
      <c r="P276" s="150">
        <v>2.3643000000000001</v>
      </c>
      <c r="Q276" s="150">
        <v>38.388466738799998</v>
      </c>
      <c r="R276" s="150">
        <v>82.580790478500006</v>
      </c>
      <c r="S276" s="150">
        <v>2033.42842546216</v>
      </c>
    </row>
    <row r="277" spans="1:19" ht="14.5" x14ac:dyDescent="0.35">
      <c r="A277" t="s">
        <v>450</v>
      </c>
      <c r="B277" s="150">
        <v>1203.9927150000001</v>
      </c>
      <c r="C277" s="150">
        <v>419.59100599999999</v>
      </c>
      <c r="D277" s="150">
        <v>0</v>
      </c>
      <c r="E277" s="150">
        <v>30.751754999999999</v>
      </c>
      <c r="F277" s="150">
        <v>79.813783999999998</v>
      </c>
      <c r="G277" s="150">
        <v>5.5178250000000002</v>
      </c>
      <c r="H277" s="150">
        <v>1</v>
      </c>
      <c r="I277" s="150">
        <v>7.0475329999999996</v>
      </c>
      <c r="J277" s="150">
        <v>12.608255</v>
      </c>
      <c r="K277" s="150">
        <v>30.393251969131502</v>
      </c>
      <c r="L277" s="150">
        <v>0</v>
      </c>
      <c r="M277" s="150">
        <v>8.9364600030000005</v>
      </c>
      <c r="N277" s="150">
        <v>58.854684321599997</v>
      </c>
      <c r="O277" s="150">
        <v>9.7753787699999997</v>
      </c>
      <c r="P277" s="150">
        <v>2.3643000000000001</v>
      </c>
      <c r="Q277" s="150">
        <v>22.567610172599998</v>
      </c>
      <c r="R277" s="150">
        <v>59.517267727499998</v>
      </c>
      <c r="S277" s="150">
        <v>1396.4016679638301</v>
      </c>
    </row>
    <row r="278" spans="1:19" ht="14.5" x14ac:dyDescent="0.35">
      <c r="A278" t="s">
        <v>451</v>
      </c>
      <c r="B278" s="150">
        <v>831.62143100000003</v>
      </c>
      <c r="C278" s="150">
        <v>799.38496699999996</v>
      </c>
      <c r="D278" s="150">
        <v>0</v>
      </c>
      <c r="E278" s="150">
        <v>18.321612999999999</v>
      </c>
      <c r="F278" s="150">
        <v>99.400334000000001</v>
      </c>
      <c r="G278" s="150">
        <v>9.3219469999999998</v>
      </c>
      <c r="H278" s="150">
        <v>0</v>
      </c>
      <c r="I278" s="150">
        <v>9.5530519999999992</v>
      </c>
      <c r="J278" s="150">
        <v>11.211796</v>
      </c>
      <c r="K278" s="150">
        <v>161.52889358759199</v>
      </c>
      <c r="L278" s="150">
        <v>0</v>
      </c>
      <c r="M278" s="150">
        <v>5.3242607378000004</v>
      </c>
      <c r="N278" s="150">
        <v>73.297806291599997</v>
      </c>
      <c r="O278" s="150">
        <v>16.5147613052</v>
      </c>
      <c r="P278" s="150">
        <v>0</v>
      </c>
      <c r="Q278" s="150">
        <v>30.590783114400001</v>
      </c>
      <c r="R278" s="150">
        <v>52.925283018000002</v>
      </c>
      <c r="S278" s="150">
        <v>1171.80321905459</v>
      </c>
    </row>
    <row r="279" spans="1:19" ht="14.5" x14ac:dyDescent="0.35">
      <c r="A279" t="s">
        <v>452</v>
      </c>
      <c r="B279" s="150">
        <v>1139.943563</v>
      </c>
      <c r="C279" s="150">
        <v>373.84454599999998</v>
      </c>
      <c r="D279" s="150">
        <v>0.68411599999999995</v>
      </c>
      <c r="E279" s="150">
        <v>32</v>
      </c>
      <c r="F279" s="150">
        <v>75.817131000000003</v>
      </c>
      <c r="G279" s="150">
        <v>4.1290370000000003</v>
      </c>
      <c r="H279" s="150">
        <v>0.264513</v>
      </c>
      <c r="I279" s="150">
        <v>5.7620449999999996</v>
      </c>
      <c r="J279" s="150">
        <v>10.5</v>
      </c>
      <c r="K279" s="150">
        <v>25.6415278492032</v>
      </c>
      <c r="L279" s="150">
        <v>0.1988041096</v>
      </c>
      <c r="M279" s="150">
        <v>9.2992000000000008</v>
      </c>
      <c r="N279" s="150">
        <v>55.907552399399997</v>
      </c>
      <c r="O279" s="150">
        <v>7.3150019492</v>
      </c>
      <c r="P279" s="150">
        <v>0.62538808589999995</v>
      </c>
      <c r="Q279" s="150">
        <v>18.451220499000001</v>
      </c>
      <c r="R279" s="150">
        <v>49.565249999999999</v>
      </c>
      <c r="S279" s="150">
        <v>1306.9475078923001</v>
      </c>
    </row>
    <row r="280" spans="1:19" ht="14.5" x14ac:dyDescent="0.35">
      <c r="A280" t="s">
        <v>453</v>
      </c>
      <c r="B280" s="150">
        <v>1265.4497289999999</v>
      </c>
      <c r="C280" s="150">
        <v>713.59066600000006</v>
      </c>
      <c r="D280" s="150">
        <v>0</v>
      </c>
      <c r="E280" s="150">
        <v>33.898378999999998</v>
      </c>
      <c r="F280" s="150">
        <v>91.348526000000007</v>
      </c>
      <c r="G280" s="150">
        <v>14.461967</v>
      </c>
      <c r="H280" s="150">
        <v>0</v>
      </c>
      <c r="I280" s="150">
        <v>5.2828169999999997</v>
      </c>
      <c r="J280" s="150">
        <v>20.952221000000002</v>
      </c>
      <c r="K280" s="150">
        <v>84.811028641755996</v>
      </c>
      <c r="L280" s="150">
        <v>0</v>
      </c>
      <c r="M280" s="150">
        <v>9.8508689373999996</v>
      </c>
      <c r="N280" s="150">
        <v>67.360403072400004</v>
      </c>
      <c r="O280" s="150">
        <v>25.620820737199999</v>
      </c>
      <c r="P280" s="150">
        <v>0</v>
      </c>
      <c r="Q280" s="150">
        <v>16.9166365974</v>
      </c>
      <c r="R280" s="150">
        <v>98.904959230499998</v>
      </c>
      <c r="S280" s="150">
        <v>1568.9144462166601</v>
      </c>
    </row>
    <row r="281" spans="1:19" ht="14.5" x14ac:dyDescent="0.35">
      <c r="A281" t="s">
        <v>454</v>
      </c>
      <c r="B281" s="150">
        <v>1937.0301489999999</v>
      </c>
      <c r="C281" s="150">
        <v>984.38062100000002</v>
      </c>
      <c r="D281" s="150">
        <v>1</v>
      </c>
      <c r="E281" s="150">
        <v>60.489019999999996</v>
      </c>
      <c r="F281" s="150">
        <v>168.29574600000001</v>
      </c>
      <c r="G281" s="150">
        <v>6.7308620000000001</v>
      </c>
      <c r="H281" s="150">
        <v>2</v>
      </c>
      <c r="I281" s="150">
        <v>6.7003890000000004</v>
      </c>
      <c r="J281" s="150">
        <v>22.486937000000001</v>
      </c>
      <c r="K281" s="150">
        <v>104.26533844041199</v>
      </c>
      <c r="L281" s="150">
        <v>0.29060000000000002</v>
      </c>
      <c r="M281" s="150">
        <v>17.578109212000001</v>
      </c>
      <c r="N281" s="150">
        <v>124.1012831004</v>
      </c>
      <c r="O281" s="150">
        <v>11.9243951192</v>
      </c>
      <c r="P281" s="150">
        <v>4.7286000000000001</v>
      </c>
      <c r="Q281" s="150">
        <v>21.455985655799999</v>
      </c>
      <c r="R281" s="150">
        <v>106.1495861085</v>
      </c>
      <c r="S281" s="150">
        <v>2327.5240466363098</v>
      </c>
    </row>
    <row r="282" spans="1:19" ht="14.5" x14ac:dyDescent="0.35">
      <c r="A282" t="s">
        <v>455</v>
      </c>
      <c r="B282" s="150">
        <v>587.459067</v>
      </c>
      <c r="C282" s="150">
        <v>236.046941</v>
      </c>
      <c r="D282" s="150">
        <v>0</v>
      </c>
      <c r="E282" s="150">
        <v>25</v>
      </c>
      <c r="F282" s="150">
        <v>60.966856</v>
      </c>
      <c r="G282" s="150">
        <v>3</v>
      </c>
      <c r="H282" s="150">
        <v>0</v>
      </c>
      <c r="I282" s="150">
        <v>3.982885</v>
      </c>
      <c r="J282" s="150">
        <v>7.6961979999999999</v>
      </c>
      <c r="K282" s="150">
        <v>19.841527569754199</v>
      </c>
      <c r="L282" s="150">
        <v>0</v>
      </c>
      <c r="M282" s="150">
        <v>7.2650000000000103</v>
      </c>
      <c r="N282" s="150">
        <v>44.956959614399999</v>
      </c>
      <c r="O282" s="150">
        <v>5.3148</v>
      </c>
      <c r="P282" s="150">
        <v>0</v>
      </c>
      <c r="Q282" s="150">
        <v>12.753994347000001</v>
      </c>
      <c r="R282" s="150">
        <v>36.329902658999998</v>
      </c>
      <c r="S282" s="150">
        <v>713.92125119015395</v>
      </c>
    </row>
    <row r="283" spans="1:19" ht="14.5" x14ac:dyDescent="0.35">
      <c r="A283" t="s">
        <v>456</v>
      </c>
      <c r="B283" s="150">
        <v>917.07119299999795</v>
      </c>
      <c r="C283" s="150">
        <v>322.08357999999998</v>
      </c>
      <c r="D283" s="150">
        <v>0</v>
      </c>
      <c r="E283" s="150">
        <v>19.444882</v>
      </c>
      <c r="F283" s="150">
        <v>90.599963000000002</v>
      </c>
      <c r="G283" s="150">
        <v>6.67</v>
      </c>
      <c r="H283" s="150">
        <v>0</v>
      </c>
      <c r="I283" s="150">
        <v>6.6627390000000002</v>
      </c>
      <c r="J283" s="150">
        <v>12.012879</v>
      </c>
      <c r="K283" s="150">
        <v>23.8136793615692</v>
      </c>
      <c r="L283" s="150">
        <v>0</v>
      </c>
      <c r="M283" s="150">
        <v>5.6506827091999998</v>
      </c>
      <c r="N283" s="150">
        <v>66.808412716200095</v>
      </c>
      <c r="O283" s="150">
        <v>11.816572000000001</v>
      </c>
      <c r="P283" s="150">
        <v>0</v>
      </c>
      <c r="Q283" s="150">
        <v>21.335422825799998</v>
      </c>
      <c r="R283" s="150">
        <v>56.706795319500003</v>
      </c>
      <c r="S283" s="150">
        <v>1103.2027579322701</v>
      </c>
    </row>
    <row r="284" spans="1:19" ht="14.5" x14ac:dyDescent="0.35">
      <c r="A284" t="s">
        <v>457</v>
      </c>
      <c r="B284" s="150">
        <v>1087.623963</v>
      </c>
      <c r="C284" s="150">
        <v>393.02172200000001</v>
      </c>
      <c r="D284" s="150">
        <v>0</v>
      </c>
      <c r="E284" s="150">
        <v>41.129227</v>
      </c>
      <c r="F284" s="150">
        <v>111.853358</v>
      </c>
      <c r="G284" s="150">
        <v>9.0460150000000006</v>
      </c>
      <c r="H284" s="150">
        <v>0</v>
      </c>
      <c r="I284" s="150">
        <v>8.992032</v>
      </c>
      <c r="J284" s="150">
        <v>8.25014</v>
      </c>
      <c r="K284" s="150">
        <v>30.0836438040375</v>
      </c>
      <c r="L284" s="150">
        <v>0</v>
      </c>
      <c r="M284" s="150">
        <v>11.952153366199999</v>
      </c>
      <c r="N284" s="150">
        <v>82.480666189199894</v>
      </c>
      <c r="O284" s="150">
        <v>16.025920173999999</v>
      </c>
      <c r="P284" s="150">
        <v>0</v>
      </c>
      <c r="Q284" s="150">
        <v>28.794284870399999</v>
      </c>
      <c r="R284" s="150">
        <v>38.944785869999997</v>
      </c>
      <c r="S284" s="150">
        <v>1295.9054172738399</v>
      </c>
    </row>
    <row r="285" spans="1:19" ht="14.5" x14ac:dyDescent="0.35">
      <c r="A285" t="s">
        <v>458</v>
      </c>
      <c r="B285" s="150">
        <v>798.89570900000001</v>
      </c>
      <c r="C285" s="150">
        <v>145.07604599999999</v>
      </c>
      <c r="D285" s="150">
        <v>1</v>
      </c>
      <c r="E285" s="150">
        <v>13.766082000000001</v>
      </c>
      <c r="F285" s="150">
        <v>47</v>
      </c>
      <c r="G285" s="150">
        <v>6.5</v>
      </c>
      <c r="H285" s="150">
        <v>1</v>
      </c>
      <c r="I285" s="150">
        <v>2</v>
      </c>
      <c r="J285" s="150">
        <v>7.5</v>
      </c>
      <c r="K285" s="150">
        <v>5.4848647504475103</v>
      </c>
      <c r="L285" s="150">
        <v>0.29060000000000002</v>
      </c>
      <c r="M285" s="150">
        <v>4.0004234291999996</v>
      </c>
      <c r="N285" s="150">
        <v>34.657800000000002</v>
      </c>
      <c r="O285" s="150">
        <v>11.5154</v>
      </c>
      <c r="P285" s="150">
        <v>2.3643000000000001</v>
      </c>
      <c r="Q285" s="150">
        <v>6.4043999999999999</v>
      </c>
      <c r="R285" s="150">
        <v>35.403750000000002</v>
      </c>
      <c r="S285" s="150">
        <v>899.01724717964805</v>
      </c>
    </row>
    <row r="286" spans="1:19" ht="14.5" x14ac:dyDescent="0.35">
      <c r="A286" t="s">
        <v>459</v>
      </c>
      <c r="B286" s="150">
        <v>1067.079448</v>
      </c>
      <c r="C286" s="150">
        <v>81.204429000000005</v>
      </c>
      <c r="D286" s="150">
        <v>7</v>
      </c>
      <c r="E286" s="150">
        <v>33.860855999999998</v>
      </c>
      <c r="F286" s="150">
        <v>60.774278000000002</v>
      </c>
      <c r="G286" s="150">
        <v>6</v>
      </c>
      <c r="H286" s="150">
        <v>0</v>
      </c>
      <c r="I286" s="150">
        <v>9</v>
      </c>
      <c r="J286" s="150">
        <v>9.5</v>
      </c>
      <c r="K286" s="150">
        <v>1.2905767448700101</v>
      </c>
      <c r="L286" s="150">
        <v>2.0341999999999998</v>
      </c>
      <c r="M286" s="150">
        <v>9.8399647536000003</v>
      </c>
      <c r="N286" s="150">
        <v>44.814952597199998</v>
      </c>
      <c r="O286" s="150">
        <v>10.6296</v>
      </c>
      <c r="P286" s="150">
        <v>0</v>
      </c>
      <c r="Q286" s="150">
        <v>28.819800000000001</v>
      </c>
      <c r="R286" s="150">
        <v>44.844749999999998</v>
      </c>
      <c r="S286" s="150">
        <v>1209.35329209567</v>
      </c>
    </row>
    <row r="287" spans="1:19" ht="14.5" x14ac:dyDescent="0.35">
      <c r="A287" t="s">
        <v>460</v>
      </c>
      <c r="B287" s="150">
        <v>3552.5762539999901</v>
      </c>
      <c r="C287" s="150">
        <v>458.37972100000002</v>
      </c>
      <c r="D287" s="150">
        <v>12.389317</v>
      </c>
      <c r="E287" s="150">
        <v>58.170884000000001</v>
      </c>
      <c r="F287" s="150">
        <v>285.87144000000001</v>
      </c>
      <c r="G287" s="150">
        <v>21.089102</v>
      </c>
      <c r="H287" s="150">
        <v>1</v>
      </c>
      <c r="I287" s="150">
        <v>19.051596</v>
      </c>
      <c r="J287" s="150">
        <v>73.422539999999998</v>
      </c>
      <c r="K287" s="150">
        <v>12.6225522931624</v>
      </c>
      <c r="L287" s="150">
        <v>3.6003355201999998</v>
      </c>
      <c r="M287" s="150">
        <v>16.904458890400001</v>
      </c>
      <c r="N287" s="150">
        <v>210.801599856</v>
      </c>
      <c r="O287" s="150">
        <v>37.361453103199999</v>
      </c>
      <c r="P287" s="150">
        <v>2.3643000000000001</v>
      </c>
      <c r="Q287" s="150">
        <v>61.007020711199999</v>
      </c>
      <c r="R287" s="150">
        <v>346.59110006999998</v>
      </c>
      <c r="S287" s="150">
        <v>4243.8290744441501</v>
      </c>
    </row>
    <row r="288" spans="1:19" ht="14.5" x14ac:dyDescent="0.35">
      <c r="A288" t="s">
        <v>461</v>
      </c>
      <c r="B288" s="150">
        <v>1994.9324219999901</v>
      </c>
      <c r="C288" s="150">
        <v>206.479511</v>
      </c>
      <c r="D288" s="150">
        <v>36.11542</v>
      </c>
      <c r="E288" s="150">
        <v>23.908667999999999</v>
      </c>
      <c r="F288" s="150">
        <v>171.28446500000001</v>
      </c>
      <c r="G288" s="150">
        <v>10.718374000000001</v>
      </c>
      <c r="H288" s="150">
        <v>1.62</v>
      </c>
      <c r="I288" s="150">
        <v>27.235955000000001</v>
      </c>
      <c r="J288" s="150">
        <v>37.946989000000002</v>
      </c>
      <c r="K288" s="150">
        <v>4.7012241178545802</v>
      </c>
      <c r="L288" s="150">
        <v>10.495141051999999</v>
      </c>
      <c r="M288" s="150">
        <v>6.9478589207999999</v>
      </c>
      <c r="N288" s="150">
        <v>126.305164491</v>
      </c>
      <c r="O288" s="150">
        <v>18.988671378399999</v>
      </c>
      <c r="P288" s="150">
        <v>3.8301660000000002</v>
      </c>
      <c r="Q288" s="150">
        <v>87.214975100999993</v>
      </c>
      <c r="R288" s="150">
        <v>179.1287615745</v>
      </c>
      <c r="S288" s="150">
        <v>2432.5443846355402</v>
      </c>
    </row>
    <row r="289" spans="1:19" ht="14.5" x14ac:dyDescent="0.35">
      <c r="A289" t="s">
        <v>462</v>
      </c>
      <c r="B289" s="150">
        <v>774.35419100000001</v>
      </c>
      <c r="C289" s="150">
        <v>534.410934</v>
      </c>
      <c r="D289" s="150">
        <v>7.063218</v>
      </c>
      <c r="E289" s="150">
        <v>12.137506999999999</v>
      </c>
      <c r="F289" s="150">
        <v>54.772243000000003</v>
      </c>
      <c r="G289" s="150">
        <v>6.8759990000000002</v>
      </c>
      <c r="H289" s="150">
        <v>0</v>
      </c>
      <c r="I289" s="150">
        <v>11</v>
      </c>
      <c r="J289" s="150">
        <v>16.095117999999999</v>
      </c>
      <c r="K289" s="150">
        <v>77.2639202550221</v>
      </c>
      <c r="L289" s="150">
        <v>2.0525711508</v>
      </c>
      <c r="M289" s="150">
        <v>3.5271595341999999</v>
      </c>
      <c r="N289" s="150">
        <v>40.389051988200002</v>
      </c>
      <c r="O289" s="150">
        <v>12.181519828400001</v>
      </c>
      <c r="P289" s="150">
        <v>0</v>
      </c>
      <c r="Q289" s="150">
        <v>35.224200000000003</v>
      </c>
      <c r="R289" s="150">
        <v>75.977004519000005</v>
      </c>
      <c r="S289" s="150">
        <v>1020.96961827562</v>
      </c>
    </row>
    <row r="290" spans="1:19" ht="14.5" x14ac:dyDescent="0.35">
      <c r="A290" t="s">
        <v>463</v>
      </c>
      <c r="B290" s="150">
        <v>4518.6160069999996</v>
      </c>
      <c r="C290" s="150">
        <v>474.55637100000001</v>
      </c>
      <c r="D290" s="150">
        <v>62.689503999999999</v>
      </c>
      <c r="E290" s="150">
        <v>35.165714000000001</v>
      </c>
      <c r="F290" s="150">
        <v>272.835126</v>
      </c>
      <c r="G290" s="150">
        <v>42.887619999999998</v>
      </c>
      <c r="H290" s="150">
        <v>3.971832</v>
      </c>
      <c r="I290" s="150">
        <v>22.812728</v>
      </c>
      <c r="J290" s="150">
        <v>75.771348000000003</v>
      </c>
      <c r="K290" s="150">
        <v>10.728736332934499</v>
      </c>
      <c r="L290" s="150">
        <v>18.217569862400001</v>
      </c>
      <c r="M290" s="150">
        <v>10.219156488399999</v>
      </c>
      <c r="N290" s="150">
        <v>201.18862191240001</v>
      </c>
      <c r="O290" s="150">
        <v>75.979707591999997</v>
      </c>
      <c r="P290" s="150">
        <v>9.3906023976000004</v>
      </c>
      <c r="Q290" s="150">
        <v>73.050917601600005</v>
      </c>
      <c r="R290" s="150">
        <v>357.67864823399998</v>
      </c>
      <c r="S290" s="150">
        <v>5275.0699674213301</v>
      </c>
    </row>
    <row r="291" spans="1:19" ht="14.5" x14ac:dyDescent="0.35">
      <c r="A291" t="s">
        <v>464</v>
      </c>
      <c r="B291" s="150">
        <v>782.46852699999999</v>
      </c>
      <c r="C291" s="150">
        <v>250.74476200000001</v>
      </c>
      <c r="D291" s="150">
        <v>0</v>
      </c>
      <c r="E291" s="150">
        <v>24</v>
      </c>
      <c r="F291" s="150">
        <v>60.254252999999999</v>
      </c>
      <c r="G291" s="150">
        <v>6.5387909999999998</v>
      </c>
      <c r="H291" s="150">
        <v>1</v>
      </c>
      <c r="I291" s="150">
        <v>1</v>
      </c>
      <c r="J291" s="150">
        <v>2</v>
      </c>
      <c r="K291" s="150">
        <v>16.896060897203601</v>
      </c>
      <c r="L291" s="150">
        <v>0</v>
      </c>
      <c r="M291" s="150">
        <v>6.9744000000000002</v>
      </c>
      <c r="N291" s="150">
        <v>44.431486162200002</v>
      </c>
      <c r="O291" s="150">
        <v>11.584122135599999</v>
      </c>
      <c r="P291" s="150">
        <v>2.3643000000000001</v>
      </c>
      <c r="Q291" s="150">
        <v>3.2021999999999999</v>
      </c>
      <c r="R291" s="150">
        <v>9.4410000000000007</v>
      </c>
      <c r="S291" s="150">
        <v>877.36209619500301</v>
      </c>
    </row>
    <row r="292" spans="1:19" ht="14.5" x14ac:dyDescent="0.35">
      <c r="A292" t="s">
        <v>465</v>
      </c>
      <c r="B292" s="150">
        <v>1115.28404</v>
      </c>
      <c r="C292" s="150">
        <v>243.09230299999999</v>
      </c>
      <c r="D292" s="150">
        <v>0.70267800000000002</v>
      </c>
      <c r="E292" s="150">
        <v>14.392118</v>
      </c>
      <c r="F292" s="150">
        <v>50.453113000000002</v>
      </c>
      <c r="G292" s="150">
        <v>2.5996419999999998</v>
      </c>
      <c r="H292" s="150">
        <v>0.86</v>
      </c>
      <c r="I292" s="150">
        <v>4</v>
      </c>
      <c r="J292" s="150">
        <v>6.9658110000000004</v>
      </c>
      <c r="K292" s="150">
        <v>10.9599447436466</v>
      </c>
      <c r="L292" s="150">
        <v>0.20419822679999999</v>
      </c>
      <c r="M292" s="150">
        <v>4.1823494908000001</v>
      </c>
      <c r="N292" s="150">
        <v>37.204125526200002</v>
      </c>
      <c r="O292" s="150">
        <v>4.6055257671999996</v>
      </c>
      <c r="P292" s="150">
        <v>2.0332979999999998</v>
      </c>
      <c r="Q292" s="150">
        <v>12.8088</v>
      </c>
      <c r="R292" s="150">
        <v>32.8821108255</v>
      </c>
      <c r="S292" s="150">
        <v>1220.16439258015</v>
      </c>
    </row>
    <row r="293" spans="1:19" ht="14.5" x14ac:dyDescent="0.35">
      <c r="A293" t="s">
        <v>466</v>
      </c>
      <c r="B293" s="150">
        <v>585.19907899999998</v>
      </c>
      <c r="C293" s="150">
        <v>127.279251</v>
      </c>
      <c r="D293" s="150">
        <v>2</v>
      </c>
      <c r="E293" s="150">
        <v>5</v>
      </c>
      <c r="F293" s="150">
        <v>32.932094999999997</v>
      </c>
      <c r="G293" s="150">
        <v>7.228027</v>
      </c>
      <c r="H293" s="150">
        <v>0</v>
      </c>
      <c r="I293" s="150">
        <v>0</v>
      </c>
      <c r="J293" s="150">
        <v>0.28964699999999999</v>
      </c>
      <c r="K293" s="150">
        <v>5.7612944510888102</v>
      </c>
      <c r="L293" s="150">
        <v>0.58120000000000005</v>
      </c>
      <c r="M293" s="150">
        <v>1.4530000000000001</v>
      </c>
      <c r="N293" s="150">
        <v>24.284126853</v>
      </c>
      <c r="O293" s="150">
        <v>12.8051726332</v>
      </c>
      <c r="P293" s="150">
        <v>0</v>
      </c>
      <c r="Q293" s="150">
        <v>0</v>
      </c>
      <c r="R293" s="150">
        <v>1.3672786635</v>
      </c>
      <c r="S293" s="150">
        <v>631.45115160078899</v>
      </c>
    </row>
    <row r="294" spans="1:19" ht="14.5" x14ac:dyDescent="0.35">
      <c r="A294" t="s">
        <v>467</v>
      </c>
      <c r="B294" s="150">
        <v>634.88554699999997</v>
      </c>
      <c r="C294" s="150">
        <v>337.85700000000003</v>
      </c>
      <c r="D294" s="150">
        <v>7.5250329999999996</v>
      </c>
      <c r="E294" s="150">
        <v>21.927793999999999</v>
      </c>
      <c r="F294" s="150">
        <v>38.214838</v>
      </c>
      <c r="G294" s="150">
        <v>10.378157</v>
      </c>
      <c r="H294" s="150">
        <v>1</v>
      </c>
      <c r="I294" s="150">
        <v>7.3251229999999996</v>
      </c>
      <c r="J294" s="150">
        <v>7.5796080000000003</v>
      </c>
      <c r="K294" s="150">
        <v>38.185708168429699</v>
      </c>
      <c r="L294" s="150">
        <v>2.1867745898000002</v>
      </c>
      <c r="M294" s="150">
        <v>6.3722169364000001</v>
      </c>
      <c r="N294" s="150">
        <v>28.1796215412</v>
      </c>
      <c r="O294" s="150">
        <v>18.3859429412</v>
      </c>
      <c r="P294" s="150">
        <v>2.3643000000000001</v>
      </c>
      <c r="Q294" s="150">
        <v>23.4565088706</v>
      </c>
      <c r="R294" s="150">
        <v>35.779539563999997</v>
      </c>
      <c r="S294" s="150">
        <v>789.79615961162995</v>
      </c>
    </row>
    <row r="295" spans="1:19" ht="14.5" x14ac:dyDescent="0.35">
      <c r="A295" t="s">
        <v>468</v>
      </c>
      <c r="B295" s="150">
        <v>814.82382500000006</v>
      </c>
      <c r="C295" s="150">
        <v>271.92471599999999</v>
      </c>
      <c r="D295" s="150">
        <v>0</v>
      </c>
      <c r="E295" s="150">
        <v>13</v>
      </c>
      <c r="F295" s="150">
        <v>58.077477999999999</v>
      </c>
      <c r="G295" s="150">
        <v>4.3002390000000004</v>
      </c>
      <c r="H295" s="150">
        <v>1</v>
      </c>
      <c r="I295" s="150">
        <v>5.88</v>
      </c>
      <c r="J295" s="150">
        <v>4.4404310000000002</v>
      </c>
      <c r="K295" s="150">
        <v>18.9688294007541</v>
      </c>
      <c r="L295" s="150">
        <v>0</v>
      </c>
      <c r="M295" s="150">
        <v>3.7778</v>
      </c>
      <c r="N295" s="150">
        <v>42.826332277200002</v>
      </c>
      <c r="O295" s="150">
        <v>7.6183034124000004</v>
      </c>
      <c r="P295" s="150">
        <v>2.3643000000000001</v>
      </c>
      <c r="Q295" s="150">
        <v>18.828935999999999</v>
      </c>
      <c r="R295" s="150">
        <v>20.961054535500001</v>
      </c>
      <c r="S295" s="150">
        <v>930.16938062585405</v>
      </c>
    </row>
    <row r="296" spans="1:19" ht="14.5" x14ac:dyDescent="0.35">
      <c r="A296" t="s">
        <v>469</v>
      </c>
      <c r="B296" s="150">
        <v>735.92605500000104</v>
      </c>
      <c r="C296" s="150">
        <v>174.86799600000001</v>
      </c>
      <c r="D296" s="150">
        <v>0</v>
      </c>
      <c r="E296" s="150">
        <v>10</v>
      </c>
      <c r="F296" s="150">
        <v>29.448197</v>
      </c>
      <c r="G296" s="150">
        <v>0</v>
      </c>
      <c r="H296" s="150">
        <v>0</v>
      </c>
      <c r="I296" s="150">
        <v>0</v>
      </c>
      <c r="J296" s="150">
        <v>4.6254569999999999</v>
      </c>
      <c r="K296" s="150">
        <v>8.5931200804050896</v>
      </c>
      <c r="L296" s="150">
        <v>0</v>
      </c>
      <c r="M296" s="150">
        <v>2.9060000000000001</v>
      </c>
      <c r="N296" s="150">
        <v>21.715100467799999</v>
      </c>
      <c r="O296" s="150">
        <v>0</v>
      </c>
      <c r="P296" s="150">
        <v>0</v>
      </c>
      <c r="Q296" s="150">
        <v>0</v>
      </c>
      <c r="R296" s="150">
        <v>21.8344697685</v>
      </c>
      <c r="S296" s="150">
        <v>790.97474531670605</v>
      </c>
    </row>
    <row r="297" spans="1:19" ht="14.5" x14ac:dyDescent="0.35">
      <c r="A297" t="s">
        <v>470</v>
      </c>
      <c r="B297" s="150">
        <v>950.55021899999997</v>
      </c>
      <c r="C297" s="150">
        <v>297.89826499999998</v>
      </c>
      <c r="D297" s="150">
        <v>8.0361960000000003</v>
      </c>
      <c r="E297" s="150">
        <v>26.901216999999999</v>
      </c>
      <c r="F297" s="150">
        <v>80.955994000000004</v>
      </c>
      <c r="G297" s="150">
        <v>13.626950000000001</v>
      </c>
      <c r="H297" s="150">
        <v>0</v>
      </c>
      <c r="I297" s="150">
        <v>2</v>
      </c>
      <c r="J297" s="150">
        <v>14.183108000000001</v>
      </c>
      <c r="K297" s="150">
        <v>19.7560828530485</v>
      </c>
      <c r="L297" s="150">
        <v>2.3353185576</v>
      </c>
      <c r="M297" s="150">
        <v>7.81749366020001</v>
      </c>
      <c r="N297" s="150">
        <v>59.696949975599999</v>
      </c>
      <c r="O297" s="150">
        <v>24.141504619999999</v>
      </c>
      <c r="P297" s="150">
        <v>0</v>
      </c>
      <c r="Q297" s="150">
        <v>6.4043999999999999</v>
      </c>
      <c r="R297" s="150">
        <v>66.951361313999996</v>
      </c>
      <c r="S297" s="150">
        <v>1137.6533299804501</v>
      </c>
    </row>
    <row r="298" spans="1:19" ht="14.5" x14ac:dyDescent="0.35">
      <c r="A298" t="s">
        <v>471</v>
      </c>
      <c r="B298" s="150">
        <v>1070.5980030000001</v>
      </c>
      <c r="C298" s="150">
        <v>222.18197000000001</v>
      </c>
      <c r="D298" s="150">
        <v>0</v>
      </c>
      <c r="E298" s="150">
        <v>13.660238</v>
      </c>
      <c r="F298" s="150">
        <v>94.404895999999994</v>
      </c>
      <c r="G298" s="150">
        <v>4.5144979999999997</v>
      </c>
      <c r="H298" s="150">
        <v>0</v>
      </c>
      <c r="I298" s="150">
        <v>3</v>
      </c>
      <c r="J298" s="150">
        <v>8.9967400000000008</v>
      </c>
      <c r="K298" s="150">
        <v>9.4507868390353096</v>
      </c>
      <c r="L298" s="150">
        <v>0</v>
      </c>
      <c r="M298" s="150">
        <v>3.9696651628000001</v>
      </c>
      <c r="N298" s="150">
        <v>69.614170310399999</v>
      </c>
      <c r="O298" s="150">
        <v>7.9978846568000002</v>
      </c>
      <c r="P298" s="150">
        <v>0</v>
      </c>
      <c r="Q298" s="150">
        <v>9.6066000000000003</v>
      </c>
      <c r="R298" s="150">
        <v>42.469111169999998</v>
      </c>
      <c r="S298" s="150">
        <v>1213.7062211390401</v>
      </c>
    </row>
    <row r="299" spans="1:19" ht="14.5" x14ac:dyDescent="0.35">
      <c r="A299" t="s">
        <v>472</v>
      </c>
      <c r="B299" s="150">
        <v>3710.4856479999899</v>
      </c>
      <c r="C299" s="150">
        <v>542.59878300000003</v>
      </c>
      <c r="D299" s="150">
        <v>23.798741</v>
      </c>
      <c r="E299" s="150">
        <v>49.278661</v>
      </c>
      <c r="F299" s="150">
        <v>241.339068</v>
      </c>
      <c r="G299" s="150">
        <v>17.348796</v>
      </c>
      <c r="H299" s="150">
        <v>0.18076200000000001</v>
      </c>
      <c r="I299" s="150">
        <v>20.539847999999999</v>
      </c>
      <c r="J299" s="150">
        <v>44.350597</v>
      </c>
      <c r="K299" s="150">
        <v>16.628247877209802</v>
      </c>
      <c r="L299" s="150">
        <v>6.9159141346000004</v>
      </c>
      <c r="M299" s="150">
        <v>14.3203788866</v>
      </c>
      <c r="N299" s="150">
        <v>177.96342874320001</v>
      </c>
      <c r="O299" s="150">
        <v>30.735126993600002</v>
      </c>
      <c r="P299" s="150">
        <v>0.42737559660000002</v>
      </c>
      <c r="Q299" s="150">
        <v>65.772701265600006</v>
      </c>
      <c r="R299" s="150">
        <v>209.3569931385</v>
      </c>
      <c r="S299" s="150">
        <v>4232.6058146359001</v>
      </c>
    </row>
    <row r="300" spans="1:19" ht="14.5" x14ac:dyDescent="0.35">
      <c r="A300" t="s">
        <v>473</v>
      </c>
      <c r="B300" s="150">
        <v>2161.0707579999898</v>
      </c>
      <c r="C300" s="150">
        <v>382.73280599999998</v>
      </c>
      <c r="D300" s="150">
        <v>5.7047850000000002</v>
      </c>
      <c r="E300" s="150">
        <v>50.409847999999997</v>
      </c>
      <c r="F300" s="150">
        <v>184.660957</v>
      </c>
      <c r="G300" s="150">
        <v>1.0643659999999999</v>
      </c>
      <c r="H300" s="150">
        <v>1</v>
      </c>
      <c r="I300" s="150">
        <v>17.575917</v>
      </c>
      <c r="J300" s="150">
        <v>25.569951</v>
      </c>
      <c r="K300" s="150">
        <v>14.075645559907899</v>
      </c>
      <c r="L300" s="150">
        <v>1.657810521</v>
      </c>
      <c r="M300" s="150">
        <v>14.649101828799999</v>
      </c>
      <c r="N300" s="150">
        <v>136.16898969179999</v>
      </c>
      <c r="O300" s="150">
        <v>1.8856308056</v>
      </c>
      <c r="P300" s="150">
        <v>2.3643000000000001</v>
      </c>
      <c r="Q300" s="150">
        <v>56.281601417399997</v>
      </c>
      <c r="R300" s="150">
        <v>120.7029536955</v>
      </c>
      <c r="S300" s="150">
        <v>2508.8567915200001</v>
      </c>
    </row>
    <row r="301" spans="1:19" ht="14.5" x14ac:dyDescent="0.35">
      <c r="A301" t="s">
        <v>474</v>
      </c>
      <c r="B301" s="150">
        <v>20818.596692000101</v>
      </c>
      <c r="C301" s="150">
        <v>1326.7602670000001</v>
      </c>
      <c r="D301" s="150">
        <v>237.65834899999999</v>
      </c>
      <c r="E301" s="150">
        <v>339.975594</v>
      </c>
      <c r="F301" s="150">
        <v>1826.345421</v>
      </c>
      <c r="G301" s="150">
        <v>73.082367000000005</v>
      </c>
      <c r="H301" s="150">
        <v>20.397652000000001</v>
      </c>
      <c r="I301" s="150">
        <v>78.870497999999998</v>
      </c>
      <c r="J301" s="150">
        <v>414.42547000000002</v>
      </c>
      <c r="K301" s="150">
        <v>18.109533890245199</v>
      </c>
      <c r="L301" s="150">
        <v>69.063516219399801</v>
      </c>
      <c r="M301" s="150">
        <v>98.796907616399594</v>
      </c>
      <c r="N301" s="150">
        <v>1346.7471134453699</v>
      </c>
      <c r="O301" s="150">
        <v>129.4727213772</v>
      </c>
      <c r="P301" s="150">
        <v>48.226168623600003</v>
      </c>
      <c r="Q301" s="150">
        <v>252.5591086956</v>
      </c>
      <c r="R301" s="150">
        <v>1956.2954311349799</v>
      </c>
      <c r="S301" s="150">
        <v>24737.867193002901</v>
      </c>
    </row>
    <row r="302" spans="1:19" ht="14.5" x14ac:dyDescent="0.35">
      <c r="A302" t="s">
        <v>475</v>
      </c>
      <c r="B302" s="150">
        <v>1463.877512</v>
      </c>
      <c r="C302" s="150">
        <v>460.42891400000002</v>
      </c>
      <c r="D302" s="150">
        <v>7.3546329999999998</v>
      </c>
      <c r="E302" s="150">
        <v>31.431515999999998</v>
      </c>
      <c r="F302" s="150">
        <v>89.166441000000006</v>
      </c>
      <c r="G302" s="150">
        <v>4.0998640000000002</v>
      </c>
      <c r="H302" s="150">
        <v>1</v>
      </c>
      <c r="I302" s="150">
        <v>4.7433379999999996</v>
      </c>
      <c r="J302" s="150">
        <v>21.223876000000001</v>
      </c>
      <c r="K302" s="150">
        <v>29.914387911800599</v>
      </c>
      <c r="L302" s="150">
        <v>2.1372563497999999</v>
      </c>
      <c r="M302" s="150">
        <v>9.1339985495999994</v>
      </c>
      <c r="N302" s="150">
        <v>65.751333593400005</v>
      </c>
      <c r="O302" s="150">
        <v>7.2633190623999999</v>
      </c>
      <c r="P302" s="150">
        <v>2.3643000000000001</v>
      </c>
      <c r="Q302" s="150">
        <v>15.1891169436</v>
      </c>
      <c r="R302" s="150">
        <v>100.187306658</v>
      </c>
      <c r="S302" s="150">
        <v>1695.8185310685999</v>
      </c>
    </row>
    <row r="303" spans="1:19" ht="14.5" x14ac:dyDescent="0.35">
      <c r="A303" t="s">
        <v>1493</v>
      </c>
      <c r="B303" s="150">
        <v>6</v>
      </c>
      <c r="C303" s="150">
        <v>0</v>
      </c>
      <c r="D303" s="150">
        <v>0</v>
      </c>
      <c r="E303" s="150">
        <v>0</v>
      </c>
      <c r="F303" s="150">
        <v>0</v>
      </c>
      <c r="G303" s="150">
        <v>0</v>
      </c>
      <c r="H303" s="150">
        <v>0</v>
      </c>
      <c r="I303" s="150">
        <v>0</v>
      </c>
      <c r="J303" s="150">
        <v>0</v>
      </c>
      <c r="K303" s="150">
        <v>0</v>
      </c>
      <c r="L303" s="150">
        <v>0</v>
      </c>
      <c r="M303" s="150">
        <v>0</v>
      </c>
      <c r="N303" s="150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6</v>
      </c>
    </row>
    <row r="304" spans="1:19" ht="14.5" x14ac:dyDescent="0.35">
      <c r="A304" t="s">
        <v>476</v>
      </c>
      <c r="B304" s="150">
        <v>1146.66299</v>
      </c>
      <c r="C304" s="150">
        <v>328.80160699999999</v>
      </c>
      <c r="D304" s="150">
        <v>0</v>
      </c>
      <c r="E304" s="150">
        <v>63.072935000000001</v>
      </c>
      <c r="F304" s="150">
        <v>110.696743</v>
      </c>
      <c r="G304" s="150">
        <v>3.2705920000000002</v>
      </c>
      <c r="H304" s="150">
        <v>2</v>
      </c>
      <c r="I304" s="150">
        <v>11.037172</v>
      </c>
      <c r="J304" s="150">
        <v>15.884950999999999</v>
      </c>
      <c r="K304" s="150">
        <v>19.2765388019833</v>
      </c>
      <c r="L304" s="150">
        <v>0</v>
      </c>
      <c r="M304" s="150">
        <v>18.328994910999999</v>
      </c>
      <c r="N304" s="150">
        <v>81.627778288199906</v>
      </c>
      <c r="O304" s="150">
        <v>5.7941807872000002</v>
      </c>
      <c r="P304" s="150">
        <v>4.7286000000000001</v>
      </c>
      <c r="Q304" s="150">
        <v>35.343232178400001</v>
      </c>
      <c r="R304" s="150">
        <v>74.984911195500004</v>
      </c>
      <c r="S304" s="150">
        <v>1386.74722616228</v>
      </c>
    </row>
    <row r="305" spans="1:19" ht="14.5" x14ac:dyDescent="0.35">
      <c r="A305" t="s">
        <v>477</v>
      </c>
      <c r="B305" s="150">
        <v>1886.3707730000001</v>
      </c>
      <c r="C305" s="150">
        <v>538.034719</v>
      </c>
      <c r="D305" s="150">
        <v>5</v>
      </c>
      <c r="E305" s="150">
        <v>33.693252000000001</v>
      </c>
      <c r="F305" s="150">
        <v>90.064019000000002</v>
      </c>
      <c r="G305" s="150">
        <v>16.534141000000002</v>
      </c>
      <c r="H305" s="150">
        <v>3</v>
      </c>
      <c r="I305" s="150">
        <v>10</v>
      </c>
      <c r="J305" s="150">
        <v>20.839462000000001</v>
      </c>
      <c r="K305" s="150">
        <v>32.175501037067903</v>
      </c>
      <c r="L305" s="150">
        <v>1.4530000000000001</v>
      </c>
      <c r="M305" s="150">
        <v>9.7912590311999992</v>
      </c>
      <c r="N305" s="150">
        <v>66.413207610599997</v>
      </c>
      <c r="O305" s="150">
        <v>29.291884195600002</v>
      </c>
      <c r="P305" s="150">
        <v>7.0929000000000002</v>
      </c>
      <c r="Q305" s="150">
        <v>32.021999999999998</v>
      </c>
      <c r="R305" s="150">
        <v>98.372680371000001</v>
      </c>
      <c r="S305" s="150">
        <v>2162.9832052454699</v>
      </c>
    </row>
    <row r="306" spans="1:19" ht="14.5" x14ac:dyDescent="0.35">
      <c r="A306" t="s">
        <v>478</v>
      </c>
      <c r="B306" s="150">
        <v>1823.1190879999999</v>
      </c>
      <c r="C306" s="150">
        <v>667.65101300000003</v>
      </c>
      <c r="D306" s="150">
        <v>2</v>
      </c>
      <c r="E306" s="150">
        <v>38.988371999999998</v>
      </c>
      <c r="F306" s="150">
        <v>194.07492500000001</v>
      </c>
      <c r="G306" s="150">
        <v>8.8573439999999994</v>
      </c>
      <c r="H306" s="150">
        <v>1</v>
      </c>
      <c r="I306" s="150">
        <v>8</v>
      </c>
      <c r="J306" s="150">
        <v>24.156977000000001</v>
      </c>
      <c r="K306" s="150">
        <v>51.1407387064529</v>
      </c>
      <c r="L306" s="150">
        <v>0.58120000000000005</v>
      </c>
      <c r="M306" s="150">
        <v>11.330020903199999</v>
      </c>
      <c r="N306" s="150">
        <v>143.11084969500001</v>
      </c>
      <c r="O306" s="150">
        <v>15.691670630400001</v>
      </c>
      <c r="P306" s="150">
        <v>2.3643000000000001</v>
      </c>
      <c r="Q306" s="150">
        <v>25.617599999999999</v>
      </c>
      <c r="R306" s="150">
        <v>114.03300992849999</v>
      </c>
      <c r="S306" s="150">
        <v>2186.9884778635501</v>
      </c>
    </row>
    <row r="307" spans="1:19" ht="14.5" x14ac:dyDescent="0.35">
      <c r="A307" t="s">
        <v>479</v>
      </c>
      <c r="B307" s="150">
        <v>1444.440658</v>
      </c>
      <c r="C307" s="150">
        <v>543.99867900000004</v>
      </c>
      <c r="D307" s="150">
        <v>2.9982000000000002E-2</v>
      </c>
      <c r="E307" s="150">
        <v>10.440037</v>
      </c>
      <c r="F307" s="150">
        <v>146.39531099999999</v>
      </c>
      <c r="G307" s="150">
        <v>8.3699259999999995</v>
      </c>
      <c r="H307" s="150">
        <v>3</v>
      </c>
      <c r="I307" s="150">
        <v>14.350189</v>
      </c>
      <c r="J307" s="150">
        <v>15.017989</v>
      </c>
      <c r="K307" s="150">
        <v>43.119621408242601</v>
      </c>
      <c r="L307" s="150">
        <v>8.7127691999999996E-3</v>
      </c>
      <c r="M307" s="150">
        <v>3.0338747522</v>
      </c>
      <c r="N307" s="150">
        <v>107.95190233140001</v>
      </c>
      <c r="O307" s="150">
        <v>14.8281609016</v>
      </c>
      <c r="P307" s="150">
        <v>7.0929000000000002</v>
      </c>
      <c r="Q307" s="150">
        <v>45.952175215799997</v>
      </c>
      <c r="R307" s="150">
        <v>70.892417074500003</v>
      </c>
      <c r="S307" s="150">
        <v>1737.32042245294</v>
      </c>
    </row>
    <row r="308" spans="1:19" ht="14.5" x14ac:dyDescent="0.35">
      <c r="A308" t="s">
        <v>480</v>
      </c>
      <c r="B308" s="150">
        <v>820.55416299999899</v>
      </c>
      <c r="C308" s="150">
        <v>381.91795300000001</v>
      </c>
      <c r="D308" s="150">
        <v>0</v>
      </c>
      <c r="E308" s="150">
        <v>30.178477000000001</v>
      </c>
      <c r="F308" s="150">
        <v>79.558662999999996</v>
      </c>
      <c r="G308" s="150">
        <v>8.9541360000000001</v>
      </c>
      <c r="H308" s="150">
        <v>0</v>
      </c>
      <c r="I308" s="150">
        <v>4.045579</v>
      </c>
      <c r="J308" s="150">
        <v>15.488652</v>
      </c>
      <c r="K308" s="150">
        <v>37.183325359201397</v>
      </c>
      <c r="L308" s="150">
        <v>0</v>
      </c>
      <c r="M308" s="150">
        <v>8.7698654162</v>
      </c>
      <c r="N308" s="150">
        <v>58.666558096199999</v>
      </c>
      <c r="O308" s="150">
        <v>15.863147337599999</v>
      </c>
      <c r="P308" s="150">
        <v>0</v>
      </c>
      <c r="Q308" s="150">
        <v>12.954753073799999</v>
      </c>
      <c r="R308" s="150">
        <v>73.114181766000002</v>
      </c>
      <c r="S308" s="150">
        <v>1027.1059940489999</v>
      </c>
    </row>
    <row r="309" spans="1:19" ht="14.5" x14ac:dyDescent="0.35">
      <c r="A309" t="s">
        <v>481</v>
      </c>
      <c r="B309" s="150">
        <v>2035.1642899999999</v>
      </c>
      <c r="C309" s="150">
        <v>340.50920300000001</v>
      </c>
      <c r="D309" s="150">
        <v>1</v>
      </c>
      <c r="E309" s="150">
        <v>27.845545000000001</v>
      </c>
      <c r="F309" s="150">
        <v>127.535887</v>
      </c>
      <c r="G309" s="150">
        <v>9.6727319999999999</v>
      </c>
      <c r="H309" s="150">
        <v>1</v>
      </c>
      <c r="I309" s="150">
        <v>6</v>
      </c>
      <c r="J309" s="150">
        <v>23.893093</v>
      </c>
      <c r="K309" s="150">
        <v>11.9041419188567</v>
      </c>
      <c r="L309" s="150">
        <v>0.29060000000000002</v>
      </c>
      <c r="M309" s="150">
        <v>8.0919153769999994</v>
      </c>
      <c r="N309" s="150">
        <v>94.044963073799806</v>
      </c>
      <c r="O309" s="150">
        <v>17.136212011200001</v>
      </c>
      <c r="P309" s="150">
        <v>2.3643000000000001</v>
      </c>
      <c r="Q309" s="150">
        <v>19.213200000000001</v>
      </c>
      <c r="R309" s="150">
        <v>112.7873455065</v>
      </c>
      <c r="S309" s="150">
        <v>2300.9969678873599</v>
      </c>
    </row>
    <row r="310" spans="1:19" ht="14.5" x14ac:dyDescent="0.35">
      <c r="A310" t="s">
        <v>482</v>
      </c>
      <c r="B310" s="150">
        <v>1901.882321</v>
      </c>
      <c r="C310" s="150">
        <v>629.36684500000001</v>
      </c>
      <c r="D310" s="150">
        <v>0</v>
      </c>
      <c r="E310" s="150">
        <v>29.316779</v>
      </c>
      <c r="F310" s="150">
        <v>189.75203500000001</v>
      </c>
      <c r="G310" s="150">
        <v>29.609970000000001</v>
      </c>
      <c r="H310" s="150">
        <v>1</v>
      </c>
      <c r="I310" s="150">
        <v>7.9841550000000003</v>
      </c>
      <c r="J310" s="150">
        <v>26.152844999999999</v>
      </c>
      <c r="K310" s="150">
        <v>44.299814494664403</v>
      </c>
      <c r="L310" s="150">
        <v>0</v>
      </c>
      <c r="M310" s="150">
        <v>8.5194559773999998</v>
      </c>
      <c r="N310" s="150">
        <v>139.923150609</v>
      </c>
      <c r="O310" s="150">
        <v>52.457022852000001</v>
      </c>
      <c r="P310" s="150">
        <v>2.3643000000000001</v>
      </c>
      <c r="Q310" s="150">
        <v>25.566861141</v>
      </c>
      <c r="R310" s="150">
        <v>123.4545048225</v>
      </c>
      <c r="S310" s="150">
        <v>2298.46743089656</v>
      </c>
    </row>
    <row r="311" spans="1:19" ht="14.5" x14ac:dyDescent="0.35">
      <c r="A311" t="s">
        <v>483</v>
      </c>
      <c r="B311" s="150">
        <v>1223.687817</v>
      </c>
      <c r="C311" s="150">
        <v>360.45560699999999</v>
      </c>
      <c r="D311" s="150">
        <v>1</v>
      </c>
      <c r="E311" s="150">
        <v>32.337311999999997</v>
      </c>
      <c r="F311" s="150">
        <v>168.80055100000001</v>
      </c>
      <c r="G311" s="150">
        <v>8.6364059999999991</v>
      </c>
      <c r="H311" s="150">
        <v>2</v>
      </c>
      <c r="I311" s="150">
        <v>5.9210739999999999</v>
      </c>
      <c r="J311" s="150">
        <v>9</v>
      </c>
      <c r="K311" s="150">
        <v>22.4454178813372</v>
      </c>
      <c r="L311" s="150">
        <v>0.29060000000000002</v>
      </c>
      <c r="M311" s="150">
        <v>9.3972228672</v>
      </c>
      <c r="N311" s="150">
        <v>124.47352630739999</v>
      </c>
      <c r="O311" s="150">
        <v>15.3002568696</v>
      </c>
      <c r="P311" s="150">
        <v>4.7286000000000001</v>
      </c>
      <c r="Q311" s="150">
        <v>18.9604631628</v>
      </c>
      <c r="R311" s="150">
        <v>42.484499999999997</v>
      </c>
      <c r="S311" s="150">
        <v>1461.76840408834</v>
      </c>
    </row>
    <row r="312" spans="1:19" ht="14.5" x14ac:dyDescent="0.35">
      <c r="A312" t="s">
        <v>484</v>
      </c>
      <c r="B312" s="150">
        <v>10403.417576</v>
      </c>
      <c r="C312" s="150">
        <v>2817.8789660000002</v>
      </c>
      <c r="D312" s="150">
        <v>421.93203599999998</v>
      </c>
      <c r="E312" s="150">
        <v>223.181836</v>
      </c>
      <c r="F312" s="150">
        <v>901.67118500000004</v>
      </c>
      <c r="G312" s="150">
        <v>86.651463000000007</v>
      </c>
      <c r="H312" s="150">
        <v>7.2117649999999998</v>
      </c>
      <c r="I312" s="150">
        <v>57.857306000000001</v>
      </c>
      <c r="J312" s="150">
        <v>218.49187599999999</v>
      </c>
      <c r="K312" s="150">
        <v>161.19910048337201</v>
      </c>
      <c r="L312" s="150">
        <v>122.61344966159901</v>
      </c>
      <c r="M312" s="150">
        <v>64.856641541599799</v>
      </c>
      <c r="N312" s="150">
        <v>664.89233181899101</v>
      </c>
      <c r="O312" s="150">
        <v>153.5117318508</v>
      </c>
      <c r="P312" s="150">
        <v>17.0507759895</v>
      </c>
      <c r="Q312" s="150">
        <v>185.2706652732</v>
      </c>
      <c r="R312" s="150">
        <v>1031.390900658</v>
      </c>
      <c r="S312" s="150">
        <v>12804.203173277099</v>
      </c>
    </row>
    <row r="313" spans="1:19" ht="14.5" x14ac:dyDescent="0.35">
      <c r="A313" t="s">
        <v>485</v>
      </c>
      <c r="B313" s="150">
        <v>487.92303399999997</v>
      </c>
      <c r="C313" s="150">
        <v>233.161303</v>
      </c>
      <c r="D313" s="150">
        <v>1</v>
      </c>
      <c r="E313" s="150">
        <v>14.757455999999999</v>
      </c>
      <c r="F313" s="150">
        <v>72.581840999999997</v>
      </c>
      <c r="G313" s="150">
        <v>5</v>
      </c>
      <c r="H313" s="150">
        <v>1</v>
      </c>
      <c r="I313" s="150">
        <v>4.017881</v>
      </c>
      <c r="J313" s="150">
        <v>6</v>
      </c>
      <c r="K313" s="150">
        <v>23.672778642574499</v>
      </c>
      <c r="L313" s="150">
        <v>0.29060000000000002</v>
      </c>
      <c r="M313" s="150">
        <v>4.2885167136</v>
      </c>
      <c r="N313" s="150">
        <v>53.521849553400003</v>
      </c>
      <c r="O313" s="150">
        <v>8.8580000000000005</v>
      </c>
      <c r="P313" s="150">
        <v>2.3643000000000001</v>
      </c>
      <c r="Q313" s="150">
        <v>12.866058538200001</v>
      </c>
      <c r="R313" s="150">
        <v>28.323</v>
      </c>
      <c r="S313" s="150">
        <v>622.10813744777397</v>
      </c>
    </row>
    <row r="314" spans="1:19" ht="14.5" x14ac:dyDescent="0.35">
      <c r="A314" t="s">
        <v>486</v>
      </c>
      <c r="B314" s="150">
        <v>2459.4034839999999</v>
      </c>
      <c r="C314" s="150">
        <v>948.71435399999496</v>
      </c>
      <c r="D314" s="150">
        <v>18.120225000000001</v>
      </c>
      <c r="E314" s="150">
        <v>30.610506000000001</v>
      </c>
      <c r="F314" s="150">
        <v>239.860975</v>
      </c>
      <c r="G314" s="150">
        <v>16.285951000000001</v>
      </c>
      <c r="H314" s="150">
        <v>0.59099800000000002</v>
      </c>
      <c r="I314" s="150">
        <v>17.468019000000002</v>
      </c>
      <c r="J314" s="150">
        <v>31.445489999999999</v>
      </c>
      <c r="K314" s="150">
        <v>77.088866163937993</v>
      </c>
      <c r="L314" s="150">
        <v>5.2657373850000004</v>
      </c>
      <c r="M314" s="150">
        <v>8.8954130435999996</v>
      </c>
      <c r="N314" s="150">
        <v>176.87348296499999</v>
      </c>
      <c r="O314" s="150">
        <v>28.852190791600002</v>
      </c>
      <c r="P314" s="150">
        <v>1.3972965714000001</v>
      </c>
      <c r="Q314" s="150">
        <v>55.936090441799998</v>
      </c>
      <c r="R314" s="150">
        <v>148.438435545</v>
      </c>
      <c r="S314" s="150">
        <v>2962.15099690734</v>
      </c>
    </row>
    <row r="315" spans="1:19" ht="14.5" x14ac:dyDescent="0.35">
      <c r="A315" t="s">
        <v>487</v>
      </c>
      <c r="B315" s="150">
        <v>3811.632826</v>
      </c>
      <c r="C315" s="150">
        <v>1253.7690299999999</v>
      </c>
      <c r="D315" s="150">
        <v>92.391108000000003</v>
      </c>
      <c r="E315" s="150">
        <v>66.843436999999994</v>
      </c>
      <c r="F315" s="150">
        <v>317.00854800000002</v>
      </c>
      <c r="G315" s="150">
        <v>37.724697999999997</v>
      </c>
      <c r="H315" s="150">
        <v>4.9960990000000001</v>
      </c>
      <c r="I315" s="150">
        <v>20.569343</v>
      </c>
      <c r="J315" s="150">
        <v>66.316767999999996</v>
      </c>
      <c r="K315" s="150">
        <v>87.289684344406595</v>
      </c>
      <c r="L315" s="150">
        <v>26.8488559848</v>
      </c>
      <c r="M315" s="150">
        <v>19.424702792200002</v>
      </c>
      <c r="N315" s="150">
        <v>233.762103295201</v>
      </c>
      <c r="O315" s="150">
        <v>66.833074976800006</v>
      </c>
      <c r="P315" s="150">
        <v>11.812276865699999</v>
      </c>
      <c r="Q315" s="150">
        <v>65.867150154599997</v>
      </c>
      <c r="R315" s="150">
        <v>313.04830334399998</v>
      </c>
      <c r="S315" s="150">
        <v>4636.5189777576998</v>
      </c>
    </row>
    <row r="316" spans="1:19" ht="14.5" x14ac:dyDescent="0.35">
      <c r="A316" t="s">
        <v>488</v>
      </c>
      <c r="B316" s="150">
        <v>3101.4711980000002</v>
      </c>
      <c r="C316" s="150">
        <v>1893.4695859999999</v>
      </c>
      <c r="D316" s="150">
        <v>42.367088000000003</v>
      </c>
      <c r="E316" s="150">
        <v>55.835518</v>
      </c>
      <c r="F316" s="150">
        <v>254.69086100000001</v>
      </c>
      <c r="G316" s="150">
        <v>13.972431</v>
      </c>
      <c r="H316" s="150">
        <v>1.757279</v>
      </c>
      <c r="I316" s="150">
        <v>12.244381000000001</v>
      </c>
      <c r="J316" s="150">
        <v>33.748987999999997</v>
      </c>
      <c r="K316" s="150">
        <v>238.58911392700901</v>
      </c>
      <c r="L316" s="150">
        <v>12.311875772800001</v>
      </c>
      <c r="M316" s="150">
        <v>16.225801530799998</v>
      </c>
      <c r="N316" s="150">
        <v>187.80904090140001</v>
      </c>
      <c r="O316" s="150">
        <v>24.753558759600001</v>
      </c>
      <c r="P316" s="150">
        <v>4.1547347397000003</v>
      </c>
      <c r="Q316" s="150">
        <v>39.208956838200002</v>
      </c>
      <c r="R316" s="150">
        <v>159.312097854</v>
      </c>
      <c r="S316" s="150">
        <v>3783.83637832351</v>
      </c>
    </row>
    <row r="317" spans="1:19" ht="14.5" x14ac:dyDescent="0.35">
      <c r="A317" t="s">
        <v>489</v>
      </c>
      <c r="B317" s="150">
        <v>7698.50661699999</v>
      </c>
      <c r="C317" s="150">
        <v>1763.670065</v>
      </c>
      <c r="D317" s="150">
        <v>280.54113899999999</v>
      </c>
      <c r="E317" s="150">
        <v>100.688294</v>
      </c>
      <c r="F317" s="150">
        <v>788.23992299999998</v>
      </c>
      <c r="G317" s="150">
        <v>58.543467999999997</v>
      </c>
      <c r="H317" s="150">
        <v>7.0006389999999996</v>
      </c>
      <c r="I317" s="150">
        <v>53.684581999999999</v>
      </c>
      <c r="J317" s="150">
        <v>131.58365699999999</v>
      </c>
      <c r="K317" s="150">
        <v>85.076861979151204</v>
      </c>
      <c r="L317" s="150">
        <v>81.525254993399699</v>
      </c>
      <c r="M317" s="150">
        <v>29.260018236400001</v>
      </c>
      <c r="N317" s="150">
        <v>581.24811922019296</v>
      </c>
      <c r="O317" s="150">
        <v>103.7156079088</v>
      </c>
      <c r="P317" s="150">
        <v>16.5516107877</v>
      </c>
      <c r="Q317" s="150">
        <v>171.9087684804</v>
      </c>
      <c r="R317" s="150">
        <v>621.14065286850098</v>
      </c>
      <c r="S317" s="150">
        <v>9388.9335114745409</v>
      </c>
    </row>
    <row r="318" spans="1:19" ht="14.5" x14ac:dyDescent="0.35">
      <c r="A318" t="s">
        <v>490</v>
      </c>
      <c r="B318" s="150">
        <v>5899.7977559999999</v>
      </c>
      <c r="C318" s="150">
        <v>3623.6668530000002</v>
      </c>
      <c r="D318" s="150">
        <v>197.118808</v>
      </c>
      <c r="E318" s="150">
        <v>162.09228999999999</v>
      </c>
      <c r="F318" s="150">
        <v>588.961277</v>
      </c>
      <c r="G318" s="150">
        <v>71.390343999999999</v>
      </c>
      <c r="H318" s="150">
        <v>4</v>
      </c>
      <c r="I318" s="150">
        <v>59.100141999999998</v>
      </c>
      <c r="J318" s="150">
        <v>120.58568099999999</v>
      </c>
      <c r="K318" s="150">
        <v>468.11662699638703</v>
      </c>
      <c r="L318" s="150">
        <v>57.2827256047999</v>
      </c>
      <c r="M318" s="150">
        <v>47.104019473999998</v>
      </c>
      <c r="N318" s="150">
        <v>434.300045659798</v>
      </c>
      <c r="O318" s="150">
        <v>126.47513343040001</v>
      </c>
      <c r="P318" s="150">
        <v>9.4572000000000003</v>
      </c>
      <c r="Q318" s="150">
        <v>189.25047471240001</v>
      </c>
      <c r="R318" s="150">
        <v>569.224707160501</v>
      </c>
      <c r="S318" s="150">
        <v>7801.00868903829</v>
      </c>
    </row>
    <row r="319" spans="1:19" ht="14.5" x14ac:dyDescent="0.35">
      <c r="A319" t="s">
        <v>491</v>
      </c>
      <c r="B319" s="150">
        <v>4931.3485269999901</v>
      </c>
      <c r="C319" s="150">
        <v>299.86130200000002</v>
      </c>
      <c r="D319" s="150">
        <v>126.64707900000001</v>
      </c>
      <c r="E319" s="150">
        <v>124.312843</v>
      </c>
      <c r="F319" s="150">
        <v>327.83777900000001</v>
      </c>
      <c r="G319" s="150">
        <v>46.946331000000001</v>
      </c>
      <c r="H319" s="150">
        <v>3</v>
      </c>
      <c r="I319" s="150">
        <v>24.787461</v>
      </c>
      <c r="J319" s="150">
        <v>88.258075000000005</v>
      </c>
      <c r="K319" s="150">
        <v>3.8842702062665801</v>
      </c>
      <c r="L319" s="150">
        <v>36.803641157400001</v>
      </c>
      <c r="M319" s="150">
        <v>36.125312175799998</v>
      </c>
      <c r="N319" s="150">
        <v>241.74757823460101</v>
      </c>
      <c r="O319" s="150">
        <v>83.170119999600104</v>
      </c>
      <c r="P319" s="150">
        <v>7.0929000000000002</v>
      </c>
      <c r="Q319" s="150">
        <v>79.374407614199995</v>
      </c>
      <c r="R319" s="150">
        <v>416.62224303750003</v>
      </c>
      <c r="S319" s="150">
        <v>5836.1689994253602</v>
      </c>
    </row>
    <row r="320" spans="1:19" ht="14.5" x14ac:dyDescent="0.35">
      <c r="A320" t="s">
        <v>492</v>
      </c>
      <c r="B320" s="150">
        <v>7221.0327819999902</v>
      </c>
      <c r="C320" s="150">
        <v>3987.6672870000002</v>
      </c>
      <c r="D320" s="150">
        <v>615.79351399999996</v>
      </c>
      <c r="E320" s="150">
        <v>129.89954599999999</v>
      </c>
      <c r="F320" s="150">
        <v>472.16824700000001</v>
      </c>
      <c r="G320" s="150">
        <v>50.881571000000001</v>
      </c>
      <c r="H320" s="150">
        <v>4.8789790000000002</v>
      </c>
      <c r="I320" s="150">
        <v>15.469450999999999</v>
      </c>
      <c r="J320" s="150">
        <v>126.056714</v>
      </c>
      <c r="K320" s="150">
        <v>459.63176782274797</v>
      </c>
      <c r="L320" s="150">
        <v>178.94959516840001</v>
      </c>
      <c r="M320" s="150">
        <v>37.748808067600002</v>
      </c>
      <c r="N320" s="150">
        <v>348.17686533779897</v>
      </c>
      <c r="O320" s="150">
        <v>90.141791183600006</v>
      </c>
      <c r="P320" s="150">
        <v>11.535370049699999</v>
      </c>
      <c r="Q320" s="150">
        <v>49.536275992199997</v>
      </c>
      <c r="R320" s="150">
        <v>595.05071843700102</v>
      </c>
      <c r="S320" s="150">
        <v>8991.8039740590393</v>
      </c>
    </row>
    <row r="321" spans="1:19" ht="14.5" x14ac:dyDescent="0.35">
      <c r="A321" t="s">
        <v>493</v>
      </c>
      <c r="B321" s="150">
        <v>15997.703968</v>
      </c>
      <c r="C321" s="150">
        <v>3652.516885</v>
      </c>
      <c r="D321" s="150">
        <v>1153.277061</v>
      </c>
      <c r="E321" s="150">
        <v>390.858677</v>
      </c>
      <c r="F321" s="150">
        <v>1409.4382989999999</v>
      </c>
      <c r="G321" s="150">
        <v>100.50873799999999</v>
      </c>
      <c r="H321" s="150">
        <v>10.71</v>
      </c>
      <c r="I321" s="150">
        <v>68.384383999999997</v>
      </c>
      <c r="J321" s="150">
        <v>244.078214</v>
      </c>
      <c r="K321" s="150">
        <v>173.802659734884</v>
      </c>
      <c r="L321" s="150">
        <v>335.14231392660002</v>
      </c>
      <c r="M321" s="150">
        <v>113.5835315362</v>
      </c>
      <c r="N321" s="150">
        <v>1039.31980168258</v>
      </c>
      <c r="O321" s="150">
        <v>178.06128024079999</v>
      </c>
      <c r="P321" s="150">
        <v>25.321653000000001</v>
      </c>
      <c r="Q321" s="150">
        <v>218.9804744448</v>
      </c>
      <c r="R321" s="150">
        <v>1152.1712091869999</v>
      </c>
      <c r="S321" s="150">
        <v>19234.086891752901</v>
      </c>
    </row>
    <row r="322" spans="1:19" ht="14.5" x14ac:dyDescent="0.35">
      <c r="A322" t="s">
        <v>494</v>
      </c>
      <c r="B322" s="150">
        <v>15709.4607340001</v>
      </c>
      <c r="C322" s="150">
        <v>2364.73388999999</v>
      </c>
      <c r="D322" s="150">
        <v>1132.046488</v>
      </c>
      <c r="E322" s="150">
        <v>102.05391899999999</v>
      </c>
      <c r="F322" s="150">
        <v>1151.8046079999999</v>
      </c>
      <c r="G322" s="150">
        <v>109.696099</v>
      </c>
      <c r="H322" s="150">
        <v>9.0172410000000003</v>
      </c>
      <c r="I322" s="150">
        <v>95.748373999999998</v>
      </c>
      <c r="J322" s="150">
        <v>388.20723700000002</v>
      </c>
      <c r="K322" s="150">
        <v>75.555896366377894</v>
      </c>
      <c r="L322" s="150">
        <v>328.97270941280698</v>
      </c>
      <c r="M322" s="150">
        <v>29.6568688614</v>
      </c>
      <c r="N322" s="150">
        <v>849.34071793918599</v>
      </c>
      <c r="O322" s="150">
        <v>194.33760898840001</v>
      </c>
      <c r="P322" s="150">
        <v>21.319462896299999</v>
      </c>
      <c r="Q322" s="150">
        <v>306.60544322279998</v>
      </c>
      <c r="R322" s="150">
        <v>1832.5322622584899</v>
      </c>
      <c r="S322" s="150">
        <v>19347.781703945799</v>
      </c>
    </row>
    <row r="323" spans="1:19" ht="14.5" x14ac:dyDescent="0.35">
      <c r="A323" t="s">
        <v>495</v>
      </c>
      <c r="B323" s="150">
        <v>1209.0448100000001</v>
      </c>
      <c r="C323" s="150">
        <v>266.498693</v>
      </c>
      <c r="D323" s="150">
        <v>14.215546</v>
      </c>
      <c r="E323" s="150">
        <v>11.586454</v>
      </c>
      <c r="F323" s="150">
        <v>67.188811000000001</v>
      </c>
      <c r="G323" s="150">
        <v>6.8270920000000004</v>
      </c>
      <c r="H323" s="150">
        <v>0</v>
      </c>
      <c r="I323" s="150">
        <v>6</v>
      </c>
      <c r="J323" s="150">
        <v>4.5950600000000001</v>
      </c>
      <c r="K323" s="150">
        <v>12.251006000232501</v>
      </c>
      <c r="L323" s="150">
        <v>4.1310376676000002</v>
      </c>
      <c r="M323" s="150">
        <v>3.3670235324000002</v>
      </c>
      <c r="N323" s="150">
        <v>49.545029231400001</v>
      </c>
      <c r="O323" s="150">
        <v>12.094876187200001</v>
      </c>
      <c r="P323" s="150">
        <v>0</v>
      </c>
      <c r="Q323" s="150">
        <v>19.213200000000001</v>
      </c>
      <c r="R323" s="150">
        <v>21.69098073</v>
      </c>
      <c r="S323" s="150">
        <v>1331.33796334883</v>
      </c>
    </row>
    <row r="324" spans="1:19" ht="14.5" x14ac:dyDescent="0.35">
      <c r="A324" t="s">
        <v>496</v>
      </c>
      <c r="B324" s="150">
        <v>1177.402304</v>
      </c>
      <c r="C324" s="150">
        <v>286.65887700000002</v>
      </c>
      <c r="D324" s="150">
        <v>5</v>
      </c>
      <c r="E324" s="150">
        <v>19.973951</v>
      </c>
      <c r="F324" s="150">
        <v>120.372589</v>
      </c>
      <c r="G324" s="150">
        <v>5.45784</v>
      </c>
      <c r="H324" s="150">
        <v>2</v>
      </c>
      <c r="I324" s="150">
        <v>7</v>
      </c>
      <c r="J324" s="150">
        <v>9</v>
      </c>
      <c r="K324" s="150">
        <v>14.6561545878341</v>
      </c>
      <c r="L324" s="150">
        <v>1.4530000000000001</v>
      </c>
      <c r="M324" s="150">
        <v>5.8044301605999999</v>
      </c>
      <c r="N324" s="150">
        <v>88.762747128599898</v>
      </c>
      <c r="O324" s="150">
        <v>9.6691093440000007</v>
      </c>
      <c r="P324" s="150">
        <v>4.7286000000000001</v>
      </c>
      <c r="Q324" s="150">
        <v>22.415400000000002</v>
      </c>
      <c r="R324" s="150">
        <v>42.484499999999997</v>
      </c>
      <c r="S324" s="150">
        <v>1367.3762452210301</v>
      </c>
    </row>
    <row r="325" spans="1:19" ht="14.5" x14ac:dyDescent="0.35">
      <c r="A325" t="s">
        <v>497</v>
      </c>
      <c r="B325" s="150">
        <v>410.359354</v>
      </c>
      <c r="C325" s="150">
        <v>173.22530499999999</v>
      </c>
      <c r="D325" s="150">
        <v>11</v>
      </c>
      <c r="E325" s="150">
        <v>18.501646999999998</v>
      </c>
      <c r="F325" s="150">
        <v>35.669142000000001</v>
      </c>
      <c r="G325" s="150">
        <v>7</v>
      </c>
      <c r="H325" s="150">
        <v>0</v>
      </c>
      <c r="I325" s="150">
        <v>3.545455</v>
      </c>
      <c r="J325" s="150">
        <v>6.5738890000000003</v>
      </c>
      <c r="K325" s="150">
        <v>15.5019526856151</v>
      </c>
      <c r="L325" s="150">
        <v>3.1966000000000001</v>
      </c>
      <c r="M325" s="150">
        <v>5.3765786181999999</v>
      </c>
      <c r="N325" s="150">
        <v>26.3024253108</v>
      </c>
      <c r="O325" s="150">
        <v>12.401199999999999</v>
      </c>
      <c r="P325" s="150">
        <v>0</v>
      </c>
      <c r="Q325" s="150">
        <v>11.353256001</v>
      </c>
      <c r="R325" s="150">
        <v>31.032043024499998</v>
      </c>
      <c r="S325" s="150">
        <v>515.52340964011501</v>
      </c>
    </row>
    <row r="326" spans="1:19" ht="14.5" x14ac:dyDescent="0.35">
      <c r="A326" t="s">
        <v>498</v>
      </c>
      <c r="B326" s="150">
        <v>524.40189499999997</v>
      </c>
      <c r="C326" s="150">
        <v>113.56319499999999</v>
      </c>
      <c r="D326" s="150">
        <v>0</v>
      </c>
      <c r="E326" s="150">
        <v>11</v>
      </c>
      <c r="F326" s="150">
        <v>29.988143000000001</v>
      </c>
      <c r="G326" s="150">
        <v>2.4979840000000002</v>
      </c>
      <c r="H326" s="150">
        <v>0</v>
      </c>
      <c r="I326" s="150">
        <v>5</v>
      </c>
      <c r="J326" s="150">
        <v>4</v>
      </c>
      <c r="K326" s="150">
        <v>5.3775673639285504</v>
      </c>
      <c r="L326" s="150">
        <v>0</v>
      </c>
      <c r="M326" s="150">
        <v>3.1966000000000001</v>
      </c>
      <c r="N326" s="150">
        <v>22.1132566482</v>
      </c>
      <c r="O326" s="150">
        <v>4.4254284544000004</v>
      </c>
      <c r="P326" s="150">
        <v>0</v>
      </c>
      <c r="Q326" s="150">
        <v>16.010999999999999</v>
      </c>
      <c r="R326" s="150">
        <v>18.882000000000001</v>
      </c>
      <c r="S326" s="150">
        <v>594.40774746652903</v>
      </c>
    </row>
    <row r="327" spans="1:19" ht="14.5" x14ac:dyDescent="0.35">
      <c r="A327" t="s">
        <v>499</v>
      </c>
      <c r="B327" s="150">
        <v>1196.4967859999999</v>
      </c>
      <c r="C327" s="150">
        <v>417.001015</v>
      </c>
      <c r="D327" s="150">
        <v>11.729604</v>
      </c>
      <c r="E327" s="150">
        <v>36.527197999999999</v>
      </c>
      <c r="F327" s="150">
        <v>98.634825000000006</v>
      </c>
      <c r="G327" s="150">
        <v>12.076950999999999</v>
      </c>
      <c r="H327" s="150">
        <v>3</v>
      </c>
      <c r="I327" s="150">
        <v>11.463684000000001</v>
      </c>
      <c r="J327" s="150">
        <v>9.8087999999999997</v>
      </c>
      <c r="K327" s="150">
        <v>30.634502519315799</v>
      </c>
      <c r="L327" s="150">
        <v>3.4086229224000002</v>
      </c>
      <c r="M327" s="150">
        <v>10.614803738799999</v>
      </c>
      <c r="N327" s="150">
        <v>72.733319954999999</v>
      </c>
      <c r="O327" s="150">
        <v>21.395526391600001</v>
      </c>
      <c r="P327" s="150">
        <v>7.0929000000000002</v>
      </c>
      <c r="Q327" s="150">
        <v>36.709008904800001</v>
      </c>
      <c r="R327" s="150">
        <v>46.302440400000002</v>
      </c>
      <c r="S327" s="150">
        <v>1425.38791083192</v>
      </c>
    </row>
    <row r="328" spans="1:19" ht="14.5" x14ac:dyDescent="0.35">
      <c r="A328" t="s">
        <v>500</v>
      </c>
      <c r="B328" s="150">
        <v>1171.8994009999999</v>
      </c>
      <c r="C328" s="150">
        <v>433.78353800000002</v>
      </c>
      <c r="D328" s="150">
        <v>4</v>
      </c>
      <c r="E328" s="150">
        <v>29.383241999999999</v>
      </c>
      <c r="F328" s="150">
        <v>140.782849</v>
      </c>
      <c r="G328" s="150">
        <v>9.8501270000000005</v>
      </c>
      <c r="H328" s="150">
        <v>1</v>
      </c>
      <c r="I328" s="150">
        <v>8</v>
      </c>
      <c r="J328" s="150">
        <v>17.309153999999999</v>
      </c>
      <c r="K328" s="150">
        <v>33.689304880223702</v>
      </c>
      <c r="L328" s="150">
        <v>1.1624000000000001</v>
      </c>
      <c r="M328" s="150">
        <v>8.5387701251999992</v>
      </c>
      <c r="N328" s="150">
        <v>103.81327285259999</v>
      </c>
      <c r="O328" s="150">
        <v>17.4504849932</v>
      </c>
      <c r="P328" s="150">
        <v>2.3643000000000001</v>
      </c>
      <c r="Q328" s="150">
        <v>25.617599999999999</v>
      </c>
      <c r="R328" s="150">
        <v>81.707861457000007</v>
      </c>
      <c r="S328" s="150">
        <v>1446.24339530822</v>
      </c>
    </row>
    <row r="329" spans="1:19" ht="14.5" x14ac:dyDescent="0.35">
      <c r="A329" t="s">
        <v>501</v>
      </c>
      <c r="B329" s="150">
        <v>1238.8449230000001</v>
      </c>
      <c r="C329" s="150">
        <v>292.598161</v>
      </c>
      <c r="D329" s="150">
        <v>7.2704519999999997</v>
      </c>
      <c r="E329" s="150">
        <v>37.953232</v>
      </c>
      <c r="F329" s="150">
        <v>111.214648</v>
      </c>
      <c r="G329" s="150">
        <v>11.771145000000001</v>
      </c>
      <c r="H329" s="150">
        <v>0</v>
      </c>
      <c r="I329" s="150">
        <v>1.8234840000000001</v>
      </c>
      <c r="J329" s="150">
        <v>11</v>
      </c>
      <c r="K329" s="150">
        <v>14.3885562692476</v>
      </c>
      <c r="L329" s="150">
        <v>2.1127933512000001</v>
      </c>
      <c r="M329" s="150">
        <v>11.0292092192</v>
      </c>
      <c r="N329" s="150">
        <v>82.009681435199894</v>
      </c>
      <c r="O329" s="150">
        <v>20.853760481999998</v>
      </c>
      <c r="P329" s="150">
        <v>0</v>
      </c>
      <c r="Q329" s="150">
        <v>5.8391604648</v>
      </c>
      <c r="R329" s="150">
        <v>51.9255</v>
      </c>
      <c r="S329" s="150">
        <v>1427.00358422165</v>
      </c>
    </row>
    <row r="330" spans="1:19" ht="14.5" x14ac:dyDescent="0.35">
      <c r="A330" t="s">
        <v>503</v>
      </c>
      <c r="B330" s="150">
        <v>867.33541600000001</v>
      </c>
      <c r="C330" s="150">
        <v>358.46499599999999</v>
      </c>
      <c r="D330" s="150">
        <v>22.5</v>
      </c>
      <c r="E330" s="150">
        <v>21.080465</v>
      </c>
      <c r="F330" s="150">
        <v>95.968771000000004</v>
      </c>
      <c r="G330" s="150">
        <v>14.271558000000001</v>
      </c>
      <c r="H330" s="150">
        <v>0</v>
      </c>
      <c r="I330" s="150">
        <v>3.66222</v>
      </c>
      <c r="J330" s="150">
        <v>8.4070920000000005</v>
      </c>
      <c r="K330" s="150">
        <v>31.1686919782424</v>
      </c>
      <c r="L330" s="150">
        <v>6.5385</v>
      </c>
      <c r="M330" s="150">
        <v>6.1259831289999997</v>
      </c>
      <c r="N330" s="150">
        <v>70.767371735400005</v>
      </c>
      <c r="O330" s="150">
        <v>25.283492152800001</v>
      </c>
      <c r="P330" s="150">
        <v>0</v>
      </c>
      <c r="Q330" s="150">
        <v>11.727160884</v>
      </c>
      <c r="R330" s="150">
        <v>39.685677785999999</v>
      </c>
      <c r="S330" s="150">
        <v>1058.6322936654401</v>
      </c>
    </row>
    <row r="331" spans="1:19" ht="14.5" x14ac:dyDescent="0.35">
      <c r="A331" t="s">
        <v>504</v>
      </c>
      <c r="B331" s="150">
        <v>2744.9482549999998</v>
      </c>
      <c r="C331" s="150">
        <v>406.460442</v>
      </c>
      <c r="D331" s="150">
        <v>13.793663</v>
      </c>
      <c r="E331" s="150">
        <v>31.708331999999999</v>
      </c>
      <c r="F331" s="150">
        <v>180.965124</v>
      </c>
      <c r="G331" s="150">
        <v>21.02</v>
      </c>
      <c r="H331" s="150">
        <v>2.1257139999999999</v>
      </c>
      <c r="I331" s="150">
        <v>10.648485000000001</v>
      </c>
      <c r="J331" s="150">
        <v>22.563019000000001</v>
      </c>
      <c r="K331" s="150">
        <v>12.5719168511314</v>
      </c>
      <c r="L331" s="150">
        <v>4.0084384677999996</v>
      </c>
      <c r="M331" s="150">
        <v>9.2144412792000008</v>
      </c>
      <c r="N331" s="150">
        <v>133.44368243759999</v>
      </c>
      <c r="O331" s="150">
        <v>37.239032000000002</v>
      </c>
      <c r="P331" s="150">
        <v>5.0258256102000001</v>
      </c>
      <c r="Q331" s="150">
        <v>34.098578666999998</v>
      </c>
      <c r="R331" s="150">
        <v>106.5087311895</v>
      </c>
      <c r="S331" s="150">
        <v>3087.0589015024302</v>
      </c>
    </row>
    <row r="332" spans="1:19" ht="14.5" x14ac:dyDescent="0.35">
      <c r="A332" t="s">
        <v>505</v>
      </c>
      <c r="B332" s="150">
        <v>2628.83329</v>
      </c>
      <c r="C332" s="150">
        <v>249.82836800000001</v>
      </c>
      <c r="D332" s="150">
        <v>4.6551739999999997</v>
      </c>
      <c r="E332" s="150">
        <v>23.969728</v>
      </c>
      <c r="F332" s="150">
        <v>154.731551</v>
      </c>
      <c r="G332" s="150">
        <v>22.005848</v>
      </c>
      <c r="H332" s="150">
        <v>3</v>
      </c>
      <c r="I332" s="150">
        <v>7.1666689999999997</v>
      </c>
      <c r="J332" s="150">
        <v>25.423143</v>
      </c>
      <c r="K332" s="150">
        <v>4.9932853781696602</v>
      </c>
      <c r="L332" s="150">
        <v>1.3527935644</v>
      </c>
      <c r="M332" s="150">
        <v>6.9656029567999997</v>
      </c>
      <c r="N332" s="150">
        <v>114.09904570739999</v>
      </c>
      <c r="O332" s="150">
        <v>38.985560316799997</v>
      </c>
      <c r="P332" s="150">
        <v>7.0929000000000002</v>
      </c>
      <c r="Q332" s="150">
        <v>22.949107471800001</v>
      </c>
      <c r="R332" s="150">
        <v>120.00994653150001</v>
      </c>
      <c r="S332" s="150">
        <v>2945.2815319268698</v>
      </c>
    </row>
    <row r="333" spans="1:19" ht="14.5" x14ac:dyDescent="0.35">
      <c r="A333" t="s">
        <v>506</v>
      </c>
      <c r="B333" s="150">
        <v>334.48413099999999</v>
      </c>
      <c r="C333" s="150">
        <v>102.94991400000001</v>
      </c>
      <c r="D333" s="150">
        <v>6</v>
      </c>
      <c r="E333" s="150">
        <v>8.1952680000000004</v>
      </c>
      <c r="F333" s="150">
        <v>44.784232000000003</v>
      </c>
      <c r="G333" s="150">
        <v>10.553255</v>
      </c>
      <c r="H333" s="150">
        <v>0</v>
      </c>
      <c r="I333" s="150">
        <v>1</v>
      </c>
      <c r="J333" s="150">
        <v>3.4424990000000002</v>
      </c>
      <c r="K333" s="150">
        <v>6.8840201351741701</v>
      </c>
      <c r="L333" s="150">
        <v>1.7436</v>
      </c>
      <c r="M333" s="150">
        <v>2.3815448807999999</v>
      </c>
      <c r="N333" s="150">
        <v>33.023892676800003</v>
      </c>
      <c r="O333" s="150">
        <v>18.696146557999999</v>
      </c>
      <c r="P333" s="150">
        <v>0</v>
      </c>
      <c r="Q333" s="150">
        <v>3.2021999999999999</v>
      </c>
      <c r="R333" s="150">
        <v>16.250316529500001</v>
      </c>
      <c r="S333" s="150">
        <v>416.66585178027401</v>
      </c>
    </row>
    <row r="334" spans="1:19" ht="14.5" x14ac:dyDescent="0.35">
      <c r="A334" t="s">
        <v>507</v>
      </c>
      <c r="B334" s="150">
        <v>1814.724835</v>
      </c>
      <c r="C334" s="150">
        <v>171.25767400000001</v>
      </c>
      <c r="D334" s="150">
        <v>5.0251429999999999</v>
      </c>
      <c r="E334" s="150">
        <v>21.111111000000001</v>
      </c>
      <c r="F334" s="150">
        <v>124.26442</v>
      </c>
      <c r="G334" s="150">
        <v>5.2887769999999996</v>
      </c>
      <c r="H334" s="150">
        <v>3</v>
      </c>
      <c r="I334" s="150">
        <v>1</v>
      </c>
      <c r="J334" s="150">
        <v>19.614443999999999</v>
      </c>
      <c r="K334" s="150">
        <v>3.36115351090764</v>
      </c>
      <c r="L334" s="150">
        <v>1.4603065557999999</v>
      </c>
      <c r="M334" s="150">
        <v>6.1348888565999999</v>
      </c>
      <c r="N334" s="150">
        <v>91.632583307999894</v>
      </c>
      <c r="O334" s="150">
        <v>9.3695973331999998</v>
      </c>
      <c r="P334" s="150">
        <v>7.0929000000000002</v>
      </c>
      <c r="Q334" s="150">
        <v>3.2021999999999999</v>
      </c>
      <c r="R334" s="150">
        <v>92.589982902000003</v>
      </c>
      <c r="S334" s="150">
        <v>2029.5684474664999</v>
      </c>
    </row>
    <row r="335" spans="1:19" ht="14.5" x14ac:dyDescent="0.35">
      <c r="A335" t="s">
        <v>508</v>
      </c>
      <c r="B335" s="150">
        <v>7857.4880450000301</v>
      </c>
      <c r="C335" s="150">
        <v>986.59210599999994</v>
      </c>
      <c r="D335" s="150">
        <v>117.95359500000001</v>
      </c>
      <c r="E335" s="150">
        <v>153.202989</v>
      </c>
      <c r="F335" s="150">
        <v>720.69805399999996</v>
      </c>
      <c r="G335" s="150">
        <v>63.605888</v>
      </c>
      <c r="H335" s="150">
        <v>5.86</v>
      </c>
      <c r="I335" s="150">
        <v>82.581902999999997</v>
      </c>
      <c r="J335" s="150">
        <v>138.17589000000001</v>
      </c>
      <c r="K335" s="150">
        <v>26.400356359426699</v>
      </c>
      <c r="L335" s="150">
        <v>34.277314707000002</v>
      </c>
      <c r="M335" s="150">
        <v>44.5207886034</v>
      </c>
      <c r="N335" s="150">
        <v>531.44274501959501</v>
      </c>
      <c r="O335" s="150">
        <v>112.6841911808</v>
      </c>
      <c r="P335" s="150">
        <v>13.854798000000001</v>
      </c>
      <c r="Q335" s="150">
        <v>264.4437697866</v>
      </c>
      <c r="R335" s="150">
        <v>652.25928874500096</v>
      </c>
      <c r="S335" s="150">
        <v>9537.3712974018599</v>
      </c>
    </row>
    <row r="336" spans="1:19" ht="14.5" x14ac:dyDescent="0.35">
      <c r="A336" t="s">
        <v>509</v>
      </c>
      <c r="B336" s="150">
        <v>605.785491000001</v>
      </c>
      <c r="C336" s="150">
        <v>121.297254</v>
      </c>
      <c r="D336" s="150">
        <v>3.7687309999999998</v>
      </c>
      <c r="E336" s="150">
        <v>11.342708999999999</v>
      </c>
      <c r="F336" s="150">
        <v>48.247906</v>
      </c>
      <c r="G336" s="150">
        <v>5.920337</v>
      </c>
      <c r="H336" s="150">
        <v>1</v>
      </c>
      <c r="I336" s="150">
        <v>4.8600000000000003</v>
      </c>
      <c r="J336" s="150">
        <v>4.1100000000000003</v>
      </c>
      <c r="K336" s="150">
        <v>5.0818666284343301</v>
      </c>
      <c r="L336" s="150">
        <v>1.0951932285999999</v>
      </c>
      <c r="M336" s="150">
        <v>3.2961912353999998</v>
      </c>
      <c r="N336" s="150">
        <v>35.5780058844</v>
      </c>
      <c r="O336" s="150">
        <v>10.488469029199999</v>
      </c>
      <c r="P336" s="150">
        <v>2.3643000000000001</v>
      </c>
      <c r="Q336" s="150">
        <v>15.562692</v>
      </c>
      <c r="R336" s="150">
        <v>19.401254999999999</v>
      </c>
      <c r="S336" s="150">
        <v>698.65346400603505</v>
      </c>
    </row>
    <row r="337" spans="1:19" ht="14.5" x14ac:dyDescent="0.35">
      <c r="A337" t="s">
        <v>510</v>
      </c>
      <c r="B337" s="150">
        <v>1273.140856</v>
      </c>
      <c r="C337" s="150">
        <v>357.48479700000001</v>
      </c>
      <c r="D337" s="150">
        <v>2</v>
      </c>
      <c r="E337" s="150">
        <v>27.337167000000001</v>
      </c>
      <c r="F337" s="150">
        <v>123.330596</v>
      </c>
      <c r="G337" s="150">
        <v>15.618364</v>
      </c>
      <c r="H337" s="150">
        <v>0</v>
      </c>
      <c r="I337" s="150">
        <v>3.4650449999999999</v>
      </c>
      <c r="J337" s="150">
        <v>12.5</v>
      </c>
      <c r="K337" s="150">
        <v>21.225203455170298</v>
      </c>
      <c r="L337" s="150">
        <v>0.58120000000000005</v>
      </c>
      <c r="M337" s="150">
        <v>7.9441807302000003</v>
      </c>
      <c r="N337" s="150">
        <v>90.943981490399807</v>
      </c>
      <c r="O337" s="150">
        <v>27.669493662400001</v>
      </c>
      <c r="P337" s="150">
        <v>0</v>
      </c>
      <c r="Q337" s="150">
        <v>11.095767099</v>
      </c>
      <c r="R337" s="150">
        <v>59.006250000000001</v>
      </c>
      <c r="S337" s="150">
        <v>1491.6069324371699</v>
      </c>
    </row>
    <row r="338" spans="1:19" ht="14.5" x14ac:dyDescent="0.35">
      <c r="A338" t="s">
        <v>511</v>
      </c>
      <c r="B338" s="150">
        <v>2634.3436379999998</v>
      </c>
      <c r="C338" s="150">
        <v>333.160752</v>
      </c>
      <c r="D338" s="150">
        <v>43.847448999999997</v>
      </c>
      <c r="E338" s="150">
        <v>55.128985999999998</v>
      </c>
      <c r="F338" s="150">
        <v>153.98644400000001</v>
      </c>
      <c r="G338" s="150">
        <v>15.115235999999999</v>
      </c>
      <c r="H338" s="150">
        <v>2.9553210000000001</v>
      </c>
      <c r="I338" s="150">
        <v>13.930381000000001</v>
      </c>
      <c r="J338" s="150">
        <v>37.434272</v>
      </c>
      <c r="K338" s="150">
        <v>9.0402014529722692</v>
      </c>
      <c r="L338" s="150">
        <v>12.742068679400001</v>
      </c>
      <c r="M338" s="150">
        <v>16.020483331600001</v>
      </c>
      <c r="N338" s="150">
        <v>113.5496038056</v>
      </c>
      <c r="O338" s="150">
        <v>26.7781520976</v>
      </c>
      <c r="P338" s="150">
        <v>6.9872654402999999</v>
      </c>
      <c r="Q338" s="150">
        <v>44.607866038200001</v>
      </c>
      <c r="R338" s="150">
        <v>176.708480976</v>
      </c>
      <c r="S338" s="150">
        <v>3040.7777598216699</v>
      </c>
    </row>
    <row r="339" spans="1:19" ht="14.5" x14ac:dyDescent="0.35">
      <c r="A339" t="s">
        <v>512</v>
      </c>
      <c r="B339" s="150">
        <v>1535.6862249999999</v>
      </c>
      <c r="C339" s="150">
        <v>1086.1421869999999</v>
      </c>
      <c r="D339" s="150">
        <v>2</v>
      </c>
      <c r="E339" s="150">
        <v>43.765005000000002</v>
      </c>
      <c r="F339" s="150">
        <v>159.777692</v>
      </c>
      <c r="G339" s="150">
        <v>5.5744109999999996</v>
      </c>
      <c r="H339" s="150">
        <v>0</v>
      </c>
      <c r="I339" s="150">
        <v>8.4446549999999991</v>
      </c>
      <c r="J339" s="150">
        <v>19.350297000000001</v>
      </c>
      <c r="K339" s="150">
        <v>159.811752835942</v>
      </c>
      <c r="L339" s="150">
        <v>0.58120000000000005</v>
      </c>
      <c r="M339" s="150">
        <v>12.718110453</v>
      </c>
      <c r="N339" s="150">
        <v>117.82007008079999</v>
      </c>
      <c r="O339" s="150">
        <v>9.8756265275999997</v>
      </c>
      <c r="P339" s="150">
        <v>0</v>
      </c>
      <c r="Q339" s="150">
        <v>27.041474241</v>
      </c>
      <c r="R339" s="150">
        <v>91.343076988500002</v>
      </c>
      <c r="S339" s="150">
        <v>1954.8775361268399</v>
      </c>
    </row>
    <row r="340" spans="1:19" ht="14.5" x14ac:dyDescent="0.35">
      <c r="A340" t="s">
        <v>513</v>
      </c>
      <c r="B340" s="150">
        <v>1344.2991159999999</v>
      </c>
      <c r="C340" s="150">
        <v>659.53941299999997</v>
      </c>
      <c r="D340" s="150">
        <v>73.92595</v>
      </c>
      <c r="E340" s="150">
        <v>18.163592000000001</v>
      </c>
      <c r="F340" s="150">
        <v>152.05507600000001</v>
      </c>
      <c r="G340" s="150">
        <v>21.461368</v>
      </c>
      <c r="H340" s="150">
        <v>0</v>
      </c>
      <c r="I340" s="150">
        <v>10.459607999999999</v>
      </c>
      <c r="J340" s="150">
        <v>18</v>
      </c>
      <c r="K340" s="150">
        <v>68.260214703156393</v>
      </c>
      <c r="L340" s="150">
        <v>21.482881070000001</v>
      </c>
      <c r="M340" s="150">
        <v>5.2783398351999997</v>
      </c>
      <c r="N340" s="150">
        <v>112.1254130424</v>
      </c>
      <c r="O340" s="150">
        <v>38.020959548800001</v>
      </c>
      <c r="P340" s="150">
        <v>0</v>
      </c>
      <c r="Q340" s="150">
        <v>33.493756737600002</v>
      </c>
      <c r="R340" s="150">
        <v>84.968999999999994</v>
      </c>
      <c r="S340" s="150">
        <v>1707.9296809371599</v>
      </c>
    </row>
    <row r="341" spans="1:19" ht="14.5" x14ac:dyDescent="0.35">
      <c r="A341" t="s">
        <v>514</v>
      </c>
      <c r="B341" s="150">
        <v>7262.3017100000097</v>
      </c>
      <c r="C341" s="150">
        <v>697.18481699999995</v>
      </c>
      <c r="D341" s="150">
        <v>53.714027000000002</v>
      </c>
      <c r="E341" s="150">
        <v>98.871194000000003</v>
      </c>
      <c r="F341" s="150">
        <v>422.021635</v>
      </c>
      <c r="G341" s="150">
        <v>29.454311000000001</v>
      </c>
      <c r="H341" s="150">
        <v>0</v>
      </c>
      <c r="I341" s="150">
        <v>27.644504000000001</v>
      </c>
      <c r="J341" s="150">
        <v>96.977885999999998</v>
      </c>
      <c r="K341" s="150">
        <v>14.1279778124843</v>
      </c>
      <c r="L341" s="150">
        <v>15.6092962462</v>
      </c>
      <c r="M341" s="150">
        <v>28.731968976400001</v>
      </c>
      <c r="N341" s="150">
        <v>311.19875364900003</v>
      </c>
      <c r="O341" s="150">
        <v>52.181257367599997</v>
      </c>
      <c r="P341" s="150">
        <v>0</v>
      </c>
      <c r="Q341" s="150">
        <v>88.5232307088</v>
      </c>
      <c r="R341" s="150">
        <v>457.78411086300002</v>
      </c>
      <c r="S341" s="150">
        <v>8230.4583056234897</v>
      </c>
    </row>
    <row r="342" spans="1:19" ht="14.5" x14ac:dyDescent="0.35">
      <c r="A342" t="s">
        <v>515</v>
      </c>
      <c r="B342" s="150">
        <v>8597.3469439999099</v>
      </c>
      <c r="C342" s="150">
        <v>5371.5273579999903</v>
      </c>
      <c r="D342" s="150">
        <v>340.70105699999999</v>
      </c>
      <c r="E342" s="150">
        <v>168.720304</v>
      </c>
      <c r="F342" s="150">
        <v>954.39110100000198</v>
      </c>
      <c r="G342" s="150">
        <v>113.504439</v>
      </c>
      <c r="H342" s="150">
        <v>11.720808</v>
      </c>
      <c r="I342" s="150">
        <v>51.203611000000002</v>
      </c>
      <c r="J342" s="150">
        <v>117.49983899999999</v>
      </c>
      <c r="K342" s="150">
        <v>704.72701353156106</v>
      </c>
      <c r="L342" s="150">
        <v>99.007727164199594</v>
      </c>
      <c r="M342" s="150">
        <v>49.030120342399897</v>
      </c>
      <c r="N342" s="150">
        <v>703.76799787739105</v>
      </c>
      <c r="O342" s="150">
        <v>201.0844641324</v>
      </c>
      <c r="P342" s="150">
        <v>27.711506354400001</v>
      </c>
      <c r="Q342" s="150">
        <v>163.96420314420001</v>
      </c>
      <c r="R342" s="150">
        <v>554.65798999950005</v>
      </c>
      <c r="S342" s="150">
        <v>11101.297966546001</v>
      </c>
    </row>
    <row r="343" spans="1:19" ht="14.5" x14ac:dyDescent="0.35">
      <c r="A343" t="s">
        <v>516</v>
      </c>
      <c r="B343" s="150">
        <v>7396.7949539999699</v>
      </c>
      <c r="C343" s="150">
        <v>1485.315202</v>
      </c>
      <c r="D343" s="150">
        <v>53.258467000000003</v>
      </c>
      <c r="E343" s="150">
        <v>107.081271</v>
      </c>
      <c r="F343" s="150">
        <v>752.64267000000098</v>
      </c>
      <c r="G343" s="150">
        <v>80.462113000000002</v>
      </c>
      <c r="H343" s="150">
        <v>11.327068000000001</v>
      </c>
      <c r="I343" s="150">
        <v>101.894886</v>
      </c>
      <c r="J343" s="150">
        <v>106.137388</v>
      </c>
      <c r="K343" s="150">
        <v>63.827855489634302</v>
      </c>
      <c r="L343" s="150">
        <v>15.4769105102</v>
      </c>
      <c r="M343" s="150">
        <v>31.117817352599999</v>
      </c>
      <c r="N343" s="150">
        <v>554.99870485799397</v>
      </c>
      <c r="O343" s="150">
        <v>142.54667939079999</v>
      </c>
      <c r="P343" s="150">
        <v>26.780586872400001</v>
      </c>
      <c r="Q343" s="150">
        <v>326.2878039492</v>
      </c>
      <c r="R343" s="150">
        <v>501.02154005400098</v>
      </c>
      <c r="S343" s="150">
        <v>9058.8528524768008</v>
      </c>
    </row>
    <row r="344" spans="1:19" ht="14.5" x14ac:dyDescent="0.35">
      <c r="A344" t="s">
        <v>517</v>
      </c>
      <c r="B344" s="150">
        <v>3619.468347</v>
      </c>
      <c r="C344" s="150">
        <v>1476.07919299999</v>
      </c>
      <c r="D344" s="150">
        <v>8</v>
      </c>
      <c r="E344" s="150">
        <v>68.248108000000002</v>
      </c>
      <c r="F344" s="150">
        <v>334.24192099999999</v>
      </c>
      <c r="G344" s="150">
        <v>25.563956000000001</v>
      </c>
      <c r="H344" s="150">
        <v>5.36</v>
      </c>
      <c r="I344" s="150">
        <v>28.819258999999999</v>
      </c>
      <c r="J344" s="150">
        <v>35.682074</v>
      </c>
      <c r="K344" s="150">
        <v>126.65272384611001</v>
      </c>
      <c r="L344" s="150">
        <v>2.3248000000000002</v>
      </c>
      <c r="M344" s="150">
        <v>19.8329001848</v>
      </c>
      <c r="N344" s="150">
        <v>246.4699925454</v>
      </c>
      <c r="O344" s="150">
        <v>45.289104449600003</v>
      </c>
      <c r="P344" s="150">
        <v>12.672648000000001</v>
      </c>
      <c r="Q344" s="150">
        <v>92.285031169800007</v>
      </c>
      <c r="R344" s="150">
        <v>168.437230317</v>
      </c>
      <c r="S344" s="150">
        <v>4333.4327775127103</v>
      </c>
    </row>
    <row r="345" spans="1:19" ht="14.5" x14ac:dyDescent="0.35">
      <c r="A345" t="s">
        <v>518</v>
      </c>
      <c r="B345" s="150">
        <v>2117.1178450000002</v>
      </c>
      <c r="C345" s="150">
        <v>716.19607700000097</v>
      </c>
      <c r="D345" s="150">
        <v>2.1575259999999998</v>
      </c>
      <c r="E345" s="150">
        <v>55.305514000000002</v>
      </c>
      <c r="F345" s="150">
        <v>219.67698100000001</v>
      </c>
      <c r="G345" s="150">
        <v>28.772537</v>
      </c>
      <c r="H345" s="150">
        <v>1</v>
      </c>
      <c r="I345" s="150">
        <v>20.023575000000001</v>
      </c>
      <c r="J345" s="150">
        <v>22.437871999999999</v>
      </c>
      <c r="K345" s="150">
        <v>50.692637635518103</v>
      </c>
      <c r="L345" s="150">
        <v>0.62697705560000005</v>
      </c>
      <c r="M345" s="150">
        <v>16.071782368400001</v>
      </c>
      <c r="N345" s="150">
        <v>161.98980578940001</v>
      </c>
      <c r="O345" s="150">
        <v>50.973426549199999</v>
      </c>
      <c r="P345" s="150">
        <v>2.3643000000000001</v>
      </c>
      <c r="Q345" s="150">
        <v>64.119491865000001</v>
      </c>
      <c r="R345" s="150">
        <v>105.91797477599999</v>
      </c>
      <c r="S345" s="150">
        <v>2569.8742410391201</v>
      </c>
    </row>
    <row r="346" spans="1:19" ht="14.5" x14ac:dyDescent="0.35">
      <c r="A346" t="s">
        <v>519</v>
      </c>
      <c r="B346" s="150">
        <v>560.354421</v>
      </c>
      <c r="C346" s="150">
        <v>207.01048599999999</v>
      </c>
      <c r="D346" s="150">
        <v>2.5799820000000002</v>
      </c>
      <c r="E346" s="150">
        <v>7</v>
      </c>
      <c r="F346" s="150">
        <v>40.688885999999997</v>
      </c>
      <c r="G346" s="150">
        <v>1</v>
      </c>
      <c r="H346" s="150">
        <v>0</v>
      </c>
      <c r="I346" s="150">
        <v>0</v>
      </c>
      <c r="J346" s="150">
        <v>1.793944</v>
      </c>
      <c r="K346" s="150">
        <v>15.5811547242901</v>
      </c>
      <c r="L346" s="150">
        <v>0.74974276920000005</v>
      </c>
      <c r="M346" s="150">
        <v>2.0341999999999998</v>
      </c>
      <c r="N346" s="150">
        <v>30.003984536400001</v>
      </c>
      <c r="O346" s="150">
        <v>1.7716000000000001</v>
      </c>
      <c r="P346" s="150">
        <v>0</v>
      </c>
      <c r="Q346" s="150">
        <v>0</v>
      </c>
      <c r="R346" s="150">
        <v>8.4683126519999998</v>
      </c>
      <c r="S346" s="150">
        <v>618.96341568188996</v>
      </c>
    </row>
    <row r="347" spans="1:19" ht="14.5" x14ac:dyDescent="0.35">
      <c r="A347" t="s">
        <v>520</v>
      </c>
      <c r="B347" s="150">
        <v>552.27670000000001</v>
      </c>
      <c r="C347" s="150">
        <v>100.26013500000001</v>
      </c>
      <c r="D347" s="150">
        <v>0</v>
      </c>
      <c r="E347" s="150">
        <v>12</v>
      </c>
      <c r="F347" s="150">
        <v>55.306049999999999</v>
      </c>
      <c r="G347" s="150">
        <v>2</v>
      </c>
      <c r="H347" s="150">
        <v>0</v>
      </c>
      <c r="I347" s="150">
        <v>0</v>
      </c>
      <c r="J347" s="150">
        <v>6</v>
      </c>
      <c r="K347" s="150">
        <v>3.7612340687688799</v>
      </c>
      <c r="L347" s="150">
        <v>0</v>
      </c>
      <c r="M347" s="150">
        <v>3.4872000000000001</v>
      </c>
      <c r="N347" s="150">
        <v>40.782681269999998</v>
      </c>
      <c r="O347" s="150">
        <v>3.5432000000000001</v>
      </c>
      <c r="P347" s="150">
        <v>0</v>
      </c>
      <c r="Q347" s="150">
        <v>0</v>
      </c>
      <c r="R347" s="150">
        <v>28.323</v>
      </c>
      <c r="S347" s="150">
        <v>632.17401533876898</v>
      </c>
    </row>
    <row r="348" spans="1:19" ht="14.5" x14ac:dyDescent="0.35">
      <c r="A348" t="s">
        <v>521</v>
      </c>
      <c r="B348" s="150">
        <v>517.001575</v>
      </c>
      <c r="C348" s="150">
        <v>176.97278600000001</v>
      </c>
      <c r="D348" s="150">
        <v>0</v>
      </c>
      <c r="E348" s="150">
        <v>5.1806010000000002</v>
      </c>
      <c r="F348" s="150">
        <v>61.944629999999997</v>
      </c>
      <c r="G348" s="150">
        <v>6.5432499999999996</v>
      </c>
      <c r="H348" s="150">
        <v>0</v>
      </c>
      <c r="I348" s="150">
        <v>4.1399999999999997</v>
      </c>
      <c r="J348" s="150">
        <v>5.0480369999999999</v>
      </c>
      <c r="K348" s="150">
        <v>12.7501909936703</v>
      </c>
      <c r="L348" s="150">
        <v>0</v>
      </c>
      <c r="M348" s="150">
        <v>1.5054826506000001</v>
      </c>
      <c r="N348" s="150">
        <v>45.677970162000001</v>
      </c>
      <c r="O348" s="150">
        <v>11.5920217</v>
      </c>
      <c r="P348" s="150">
        <v>0</v>
      </c>
      <c r="Q348" s="150">
        <v>13.257108000000001</v>
      </c>
      <c r="R348" s="150">
        <v>23.829258658499999</v>
      </c>
      <c r="S348" s="150">
        <v>625.61360716476997</v>
      </c>
    </row>
    <row r="349" spans="1:19" ht="14.5" x14ac:dyDescent="0.35">
      <c r="A349" t="s">
        <v>522</v>
      </c>
      <c r="B349" s="150">
        <v>1438.853474</v>
      </c>
      <c r="C349" s="150">
        <v>311.94669299999998</v>
      </c>
      <c r="D349" s="150">
        <v>4</v>
      </c>
      <c r="E349" s="150">
        <v>21.776859000000002</v>
      </c>
      <c r="F349" s="150">
        <v>86.226444999999998</v>
      </c>
      <c r="G349" s="150">
        <v>0.78374699999999997</v>
      </c>
      <c r="H349" s="150">
        <v>0</v>
      </c>
      <c r="I349" s="150">
        <v>4</v>
      </c>
      <c r="J349" s="150">
        <v>14.894152999999999</v>
      </c>
      <c r="K349" s="150">
        <v>13.9052677524882</v>
      </c>
      <c r="L349" s="150">
        <v>1.1624000000000001</v>
      </c>
      <c r="M349" s="150">
        <v>6.3283552254000002</v>
      </c>
      <c r="N349" s="150">
        <v>63.583380543000096</v>
      </c>
      <c r="O349" s="150">
        <v>1.3884861851999999</v>
      </c>
      <c r="P349" s="150">
        <v>0</v>
      </c>
      <c r="Q349" s="150">
        <v>12.8088</v>
      </c>
      <c r="R349" s="150">
        <v>70.307849236500005</v>
      </c>
      <c r="S349" s="150">
        <v>1608.33801294259</v>
      </c>
    </row>
    <row r="350" spans="1:19" ht="14.5" x14ac:dyDescent="0.35">
      <c r="A350" t="s">
        <v>523</v>
      </c>
      <c r="B350" s="150">
        <v>668.084708000001</v>
      </c>
      <c r="C350" s="150">
        <v>243.61235500000001</v>
      </c>
      <c r="D350" s="150">
        <v>16.158614</v>
      </c>
      <c r="E350" s="150">
        <v>8</v>
      </c>
      <c r="F350" s="150">
        <v>44.497044000000002</v>
      </c>
      <c r="G350" s="150">
        <v>4.9129750000000003</v>
      </c>
      <c r="H350" s="150">
        <v>0</v>
      </c>
      <c r="I350" s="150">
        <v>5.9737629999999999</v>
      </c>
      <c r="J350" s="150">
        <v>7.6</v>
      </c>
      <c r="K350" s="150">
        <v>18.514956334278299</v>
      </c>
      <c r="L350" s="150">
        <v>4.6956932283999997</v>
      </c>
      <c r="M350" s="150">
        <v>2.3248000000000002</v>
      </c>
      <c r="N350" s="150">
        <v>32.812120245599999</v>
      </c>
      <c r="O350" s="150">
        <v>8.7038265100000007</v>
      </c>
      <c r="P350" s="150">
        <v>0</v>
      </c>
      <c r="Q350" s="150">
        <v>19.129183878599999</v>
      </c>
      <c r="R350" s="150">
        <v>35.875799999999998</v>
      </c>
      <c r="S350" s="150">
        <v>790.14108819687897</v>
      </c>
    </row>
    <row r="351" spans="1:19" ht="14.5" x14ac:dyDescent="0.35">
      <c r="A351" t="s">
        <v>524</v>
      </c>
      <c r="B351" s="150">
        <v>1059.1484809999999</v>
      </c>
      <c r="C351" s="150">
        <v>136.458033</v>
      </c>
      <c r="D351" s="150">
        <v>9.6856760000000008</v>
      </c>
      <c r="E351" s="150">
        <v>19.296989</v>
      </c>
      <c r="F351" s="150">
        <v>56.056435</v>
      </c>
      <c r="G351" s="150">
        <v>3</v>
      </c>
      <c r="H351" s="150">
        <v>0</v>
      </c>
      <c r="I351" s="150">
        <v>5.12</v>
      </c>
      <c r="J351" s="150">
        <v>18.148565000000001</v>
      </c>
      <c r="K351" s="150">
        <v>3.6297729630733602</v>
      </c>
      <c r="L351" s="150">
        <v>2.8146574456</v>
      </c>
      <c r="M351" s="150">
        <v>5.6077050034000004</v>
      </c>
      <c r="N351" s="150">
        <v>41.336015169</v>
      </c>
      <c r="O351" s="150">
        <v>5.3148</v>
      </c>
      <c r="P351" s="150">
        <v>0</v>
      </c>
      <c r="Q351" s="150">
        <v>16.395264000000001</v>
      </c>
      <c r="R351" s="150">
        <v>85.670301082500004</v>
      </c>
      <c r="S351" s="150">
        <v>1219.91699666357</v>
      </c>
    </row>
    <row r="352" spans="1:19" ht="14.5" x14ac:dyDescent="0.35">
      <c r="A352" t="s">
        <v>525</v>
      </c>
      <c r="B352" s="150">
        <v>176.06224700000001</v>
      </c>
      <c r="C352" s="150">
        <v>57.875017999999997</v>
      </c>
      <c r="D352" s="150">
        <v>0</v>
      </c>
      <c r="E352" s="150">
        <v>1</v>
      </c>
      <c r="F352" s="150">
        <v>22.215149</v>
      </c>
      <c r="G352" s="150">
        <v>0</v>
      </c>
      <c r="H352" s="150">
        <v>0</v>
      </c>
      <c r="I352" s="150">
        <v>1</v>
      </c>
      <c r="J352" s="150">
        <v>0</v>
      </c>
      <c r="K352" s="150">
        <v>3.8545037591528302</v>
      </c>
      <c r="L352" s="150">
        <v>0</v>
      </c>
      <c r="M352" s="150">
        <v>0.29060000000000002</v>
      </c>
      <c r="N352" s="150">
        <v>16.381450872599999</v>
      </c>
      <c r="O352" s="150">
        <v>0</v>
      </c>
      <c r="P352" s="150">
        <v>0</v>
      </c>
      <c r="Q352" s="150">
        <v>3.2021999999999999</v>
      </c>
      <c r="R352" s="150">
        <v>0</v>
      </c>
      <c r="S352" s="150">
        <v>199.79100163175301</v>
      </c>
    </row>
    <row r="353" spans="1:19" ht="14.5" x14ac:dyDescent="0.35">
      <c r="A353" t="s">
        <v>526</v>
      </c>
      <c r="B353" s="150">
        <v>393.97393499999998</v>
      </c>
      <c r="C353" s="150">
        <v>144.490106</v>
      </c>
      <c r="D353" s="150">
        <v>1</v>
      </c>
      <c r="E353" s="150">
        <v>25.475317</v>
      </c>
      <c r="F353" s="150">
        <v>32.386614999999999</v>
      </c>
      <c r="G353" s="150">
        <v>5</v>
      </c>
      <c r="H353" s="150">
        <v>0</v>
      </c>
      <c r="I353" s="150">
        <v>0</v>
      </c>
      <c r="J353" s="150">
        <v>1</v>
      </c>
      <c r="K353" s="150">
        <v>10.959378918342599</v>
      </c>
      <c r="L353" s="150">
        <v>0.29060000000000002</v>
      </c>
      <c r="M353" s="150">
        <v>7.4031271202000104</v>
      </c>
      <c r="N353" s="150">
        <v>23.881889901000001</v>
      </c>
      <c r="O353" s="150">
        <v>8.8580000000000005</v>
      </c>
      <c r="P353" s="150">
        <v>0</v>
      </c>
      <c r="Q353" s="150">
        <v>0</v>
      </c>
      <c r="R353" s="150">
        <v>4.7205000000000004</v>
      </c>
      <c r="S353" s="150">
        <v>450.08743093954303</v>
      </c>
    </row>
    <row r="354" spans="1:19" ht="14.5" x14ac:dyDescent="0.35">
      <c r="A354" t="s">
        <v>527</v>
      </c>
      <c r="B354" s="150">
        <v>511.20051899999999</v>
      </c>
      <c r="C354" s="150">
        <v>170.68606199999999</v>
      </c>
      <c r="D354" s="150">
        <v>0</v>
      </c>
      <c r="E354" s="150">
        <v>14.296170999999999</v>
      </c>
      <c r="F354" s="150">
        <v>41.682955</v>
      </c>
      <c r="G354" s="150">
        <v>2</v>
      </c>
      <c r="H354" s="150">
        <v>0</v>
      </c>
      <c r="I354" s="150">
        <v>1</v>
      </c>
      <c r="J354" s="150">
        <v>7.8584160000000001</v>
      </c>
      <c r="K354" s="150">
        <v>11.8753489743372</v>
      </c>
      <c r="L354" s="150">
        <v>0</v>
      </c>
      <c r="M354" s="150">
        <v>4.1544672925999997</v>
      </c>
      <c r="N354" s="150">
        <v>30.737011017</v>
      </c>
      <c r="O354" s="150">
        <v>3.5432000000000001</v>
      </c>
      <c r="P354" s="150">
        <v>0</v>
      </c>
      <c r="Q354" s="150">
        <v>3.2021999999999999</v>
      </c>
      <c r="R354" s="150">
        <v>37.095652727999997</v>
      </c>
      <c r="S354" s="150">
        <v>601.80839901193701</v>
      </c>
    </row>
    <row r="355" spans="1:19" ht="14.5" x14ac:dyDescent="0.35">
      <c r="A355" t="s">
        <v>528</v>
      </c>
      <c r="B355" s="150">
        <v>1006.963496</v>
      </c>
      <c r="C355" s="150">
        <v>348.68245100000001</v>
      </c>
      <c r="D355" s="150">
        <v>3.392093</v>
      </c>
      <c r="E355" s="150">
        <v>25.479071000000001</v>
      </c>
      <c r="F355" s="150">
        <v>119.71388899999999</v>
      </c>
      <c r="G355" s="150">
        <v>5.879372</v>
      </c>
      <c r="H355" s="150">
        <v>2</v>
      </c>
      <c r="I355" s="150">
        <v>7</v>
      </c>
      <c r="J355" s="150">
        <v>2</v>
      </c>
      <c r="K355" s="150">
        <v>25.093799959332799</v>
      </c>
      <c r="L355" s="150">
        <v>0.98574222580000004</v>
      </c>
      <c r="M355" s="150">
        <v>7.4042180326000002</v>
      </c>
      <c r="N355" s="150">
        <v>88.277021748599907</v>
      </c>
      <c r="O355" s="150">
        <v>10.415895435199999</v>
      </c>
      <c r="P355" s="150">
        <v>4.7286000000000001</v>
      </c>
      <c r="Q355" s="150">
        <v>22.415400000000002</v>
      </c>
      <c r="R355" s="150">
        <v>9.4410000000000007</v>
      </c>
      <c r="S355" s="150">
        <v>1175.7251734015299</v>
      </c>
    </row>
    <row r="356" spans="1:19" ht="14.5" x14ac:dyDescent="0.35">
      <c r="A356" t="s">
        <v>529</v>
      </c>
      <c r="B356" s="150">
        <v>410.05331900000101</v>
      </c>
      <c r="C356" s="150">
        <v>237.004255</v>
      </c>
      <c r="D356" s="150">
        <v>1.068357</v>
      </c>
      <c r="E356" s="150">
        <v>9.8747629999999997</v>
      </c>
      <c r="F356" s="150">
        <v>68.403559000000001</v>
      </c>
      <c r="G356" s="150">
        <v>1</v>
      </c>
      <c r="H356" s="150">
        <v>2</v>
      </c>
      <c r="I356" s="150">
        <v>5</v>
      </c>
      <c r="J356" s="150">
        <v>0.87</v>
      </c>
      <c r="K356" s="150">
        <v>28.792627870879301</v>
      </c>
      <c r="L356" s="150">
        <v>0.31046454420000003</v>
      </c>
      <c r="M356" s="150">
        <v>2.8696061278</v>
      </c>
      <c r="N356" s="150">
        <v>50.440784406600002</v>
      </c>
      <c r="O356" s="150">
        <v>1.7716000000000001</v>
      </c>
      <c r="P356" s="150">
        <v>4.7286000000000001</v>
      </c>
      <c r="Q356" s="150">
        <v>16.010999999999999</v>
      </c>
      <c r="R356" s="150">
        <v>4.1068350000000002</v>
      </c>
      <c r="S356" s="150">
        <v>519.08483694947995</v>
      </c>
    </row>
    <row r="357" spans="1:19" ht="14.5" x14ac:dyDescent="0.35">
      <c r="A357" t="s">
        <v>530</v>
      </c>
      <c r="B357" s="150">
        <v>402.26319100000001</v>
      </c>
      <c r="C357" s="150">
        <v>165.36834400000001</v>
      </c>
      <c r="D357" s="150">
        <v>0</v>
      </c>
      <c r="E357" s="150">
        <v>24.390564999999999</v>
      </c>
      <c r="F357" s="150">
        <v>46.990960000000001</v>
      </c>
      <c r="G357" s="150">
        <v>0.47284900000000002</v>
      </c>
      <c r="H357" s="150">
        <v>1</v>
      </c>
      <c r="I357" s="150">
        <v>1</v>
      </c>
      <c r="J357" s="150">
        <v>2</v>
      </c>
      <c r="K357" s="150">
        <v>13.88517644209</v>
      </c>
      <c r="L357" s="150">
        <v>0</v>
      </c>
      <c r="M357" s="150">
        <v>7.0878981889999997</v>
      </c>
      <c r="N357" s="150">
        <v>34.651133903999998</v>
      </c>
      <c r="O357" s="150">
        <v>0.83769928839999996</v>
      </c>
      <c r="P357" s="150">
        <v>2.3643000000000001</v>
      </c>
      <c r="Q357" s="150">
        <v>3.2021999999999999</v>
      </c>
      <c r="R357" s="150">
        <v>9.4410000000000007</v>
      </c>
      <c r="S357" s="150">
        <v>473.73259882348998</v>
      </c>
    </row>
    <row r="358" spans="1:19" ht="14.5" x14ac:dyDescent="0.35">
      <c r="A358" t="s">
        <v>531</v>
      </c>
      <c r="B358" s="150">
        <v>426.98170699999997</v>
      </c>
      <c r="C358" s="150">
        <v>116.50833799999999</v>
      </c>
      <c r="D358" s="150">
        <v>1</v>
      </c>
      <c r="E358" s="150">
        <v>7.7117649999999998</v>
      </c>
      <c r="F358" s="150">
        <v>48.127867999999999</v>
      </c>
      <c r="G358" s="150">
        <v>2.7034880000000001</v>
      </c>
      <c r="H358" s="150">
        <v>0</v>
      </c>
      <c r="I358" s="150">
        <v>2.484496</v>
      </c>
      <c r="J358" s="150">
        <v>5.5466490000000004</v>
      </c>
      <c r="K358" s="150">
        <v>6.7429776422891301</v>
      </c>
      <c r="L358" s="150">
        <v>0.29060000000000002</v>
      </c>
      <c r="M358" s="150">
        <v>2.2410389089999998</v>
      </c>
      <c r="N358" s="150">
        <v>35.489489863199999</v>
      </c>
      <c r="O358" s="150">
        <v>4.7894993407999999</v>
      </c>
      <c r="P358" s="150">
        <v>0</v>
      </c>
      <c r="Q358" s="150">
        <v>7.9558530911999998</v>
      </c>
      <c r="R358" s="150">
        <v>26.182956604499999</v>
      </c>
      <c r="S358" s="150">
        <v>510.67412245098899</v>
      </c>
    </row>
    <row r="359" spans="1:19" ht="14.5" x14ac:dyDescent="0.35">
      <c r="A359" t="s">
        <v>532</v>
      </c>
      <c r="B359" s="150">
        <v>1019.562175</v>
      </c>
      <c r="C359" s="150">
        <v>230.49007399999999</v>
      </c>
      <c r="D359" s="150">
        <v>2</v>
      </c>
      <c r="E359" s="150">
        <v>18.435504999999999</v>
      </c>
      <c r="F359" s="150">
        <v>115.61349800000001</v>
      </c>
      <c r="G359" s="150">
        <v>18.951917999999999</v>
      </c>
      <c r="H359" s="150">
        <v>0</v>
      </c>
      <c r="I359" s="150">
        <v>11.691632</v>
      </c>
      <c r="J359" s="150">
        <v>13</v>
      </c>
      <c r="K359" s="150">
        <v>11.4868823014671</v>
      </c>
      <c r="L359" s="150">
        <v>0.58120000000000005</v>
      </c>
      <c r="M359" s="150">
        <v>5.3573577529999996</v>
      </c>
      <c r="N359" s="150">
        <v>85.253393425199903</v>
      </c>
      <c r="O359" s="150">
        <v>33.575217928800001</v>
      </c>
      <c r="P359" s="150">
        <v>0</v>
      </c>
      <c r="Q359" s="150">
        <v>37.438943990399999</v>
      </c>
      <c r="R359" s="150">
        <v>61.366500000000002</v>
      </c>
      <c r="S359" s="150">
        <v>1254.62167039887</v>
      </c>
    </row>
    <row r="360" spans="1:19" ht="14.5" x14ac:dyDescent="0.35">
      <c r="A360" t="s">
        <v>533</v>
      </c>
      <c r="B360" s="150">
        <v>826.33294799999896</v>
      </c>
      <c r="C360" s="150">
        <v>234.189324</v>
      </c>
      <c r="D360" s="150">
        <v>0.94078899999999999</v>
      </c>
      <c r="E360" s="150">
        <v>7.9293149999999999</v>
      </c>
      <c r="F360" s="150">
        <v>88.351292999999998</v>
      </c>
      <c r="G360" s="150">
        <v>8.1097169999999998</v>
      </c>
      <c r="H360" s="150">
        <v>0</v>
      </c>
      <c r="I360" s="150">
        <v>2.8456899999999998</v>
      </c>
      <c r="J360" s="150">
        <v>4.78</v>
      </c>
      <c r="K360" s="150">
        <v>13.631011012416399</v>
      </c>
      <c r="L360" s="150">
        <v>0.27339328340000002</v>
      </c>
      <c r="M360" s="150">
        <v>2.3042589389999999</v>
      </c>
      <c r="N360" s="150">
        <v>65.150243458200094</v>
      </c>
      <c r="O360" s="150">
        <v>14.3671746372</v>
      </c>
      <c r="P360" s="150">
        <v>0</v>
      </c>
      <c r="Q360" s="150">
        <v>9.112468518</v>
      </c>
      <c r="R360" s="150">
        <v>22.56399</v>
      </c>
      <c r="S360" s="150">
        <v>953.73548784821605</v>
      </c>
    </row>
    <row r="361" spans="1:19" ht="14.5" x14ac:dyDescent="0.35">
      <c r="A361" t="s">
        <v>534</v>
      </c>
      <c r="B361" s="150">
        <v>713.91481200000101</v>
      </c>
      <c r="C361" s="150">
        <v>383.66643599999998</v>
      </c>
      <c r="D361" s="150">
        <v>0</v>
      </c>
      <c r="E361" s="150">
        <v>18.867099</v>
      </c>
      <c r="F361" s="150">
        <v>71.967293999999995</v>
      </c>
      <c r="G361" s="150">
        <v>5.5317350000000003</v>
      </c>
      <c r="H361" s="150">
        <v>1</v>
      </c>
      <c r="I361" s="150">
        <v>5.9835019999999997</v>
      </c>
      <c r="J361" s="150">
        <v>10.014728</v>
      </c>
      <c r="K361" s="150">
        <v>43.533822049152</v>
      </c>
      <c r="L361" s="150">
        <v>0</v>
      </c>
      <c r="M361" s="150">
        <v>5.4827789694</v>
      </c>
      <c r="N361" s="150">
        <v>53.068682595600002</v>
      </c>
      <c r="O361" s="150">
        <v>9.8000217260000007</v>
      </c>
      <c r="P361" s="150">
        <v>2.3643000000000001</v>
      </c>
      <c r="Q361" s="150">
        <v>19.160370104399998</v>
      </c>
      <c r="R361" s="150">
        <v>47.274523524000003</v>
      </c>
      <c r="S361" s="150">
        <v>894.59931096855303</v>
      </c>
    </row>
    <row r="362" spans="1:19" ht="14.5" x14ac:dyDescent="0.35">
      <c r="A362" t="s">
        <v>535</v>
      </c>
      <c r="B362" s="150">
        <v>901.30064400000003</v>
      </c>
      <c r="C362" s="150">
        <v>303.90578799999997</v>
      </c>
      <c r="D362" s="150">
        <v>1</v>
      </c>
      <c r="E362" s="150">
        <v>21.174375999999999</v>
      </c>
      <c r="F362" s="150">
        <v>80.768120999999994</v>
      </c>
      <c r="G362" s="150">
        <v>2.6026669999999998</v>
      </c>
      <c r="H362" s="150">
        <v>1</v>
      </c>
      <c r="I362" s="150">
        <v>5.9710340000000004</v>
      </c>
      <c r="J362" s="150">
        <v>9</v>
      </c>
      <c r="K362" s="150">
        <v>21.3744583152362</v>
      </c>
      <c r="L362" s="150">
        <v>0.29060000000000002</v>
      </c>
      <c r="M362" s="150">
        <v>6.1532736656000004</v>
      </c>
      <c r="N362" s="150">
        <v>59.5584124254001</v>
      </c>
      <c r="O362" s="150">
        <v>4.6108848572000003</v>
      </c>
      <c r="P362" s="150">
        <v>2.3643000000000001</v>
      </c>
      <c r="Q362" s="150">
        <v>19.120445074799999</v>
      </c>
      <c r="R362" s="150">
        <v>42.484499999999997</v>
      </c>
      <c r="S362" s="150">
        <v>1057.2575183382401</v>
      </c>
    </row>
    <row r="363" spans="1:19" ht="14.5" x14ac:dyDescent="0.35">
      <c r="A363" t="s">
        <v>536</v>
      </c>
      <c r="B363" s="150">
        <v>1116.7183050000001</v>
      </c>
      <c r="C363" s="150">
        <v>455.90620000000001</v>
      </c>
      <c r="D363" s="150">
        <v>0</v>
      </c>
      <c r="E363" s="150">
        <v>46.222273000000001</v>
      </c>
      <c r="F363" s="150">
        <v>121.241921</v>
      </c>
      <c r="G363" s="150">
        <v>13.870710000000001</v>
      </c>
      <c r="H363" s="150">
        <v>1</v>
      </c>
      <c r="I363" s="150">
        <v>6.7599840000000002</v>
      </c>
      <c r="J363" s="150">
        <v>17.948720000000002</v>
      </c>
      <c r="K363" s="150">
        <v>39.418684241049</v>
      </c>
      <c r="L363" s="150">
        <v>0</v>
      </c>
      <c r="M363" s="150">
        <v>13.4321925338</v>
      </c>
      <c r="N363" s="150">
        <v>89.403792545399796</v>
      </c>
      <c r="O363" s="150">
        <v>24.573349835999998</v>
      </c>
      <c r="P363" s="150">
        <v>2.3643000000000001</v>
      </c>
      <c r="Q363" s="150">
        <v>21.646820764800001</v>
      </c>
      <c r="R363" s="150">
        <v>84.726932759999997</v>
      </c>
      <c r="S363" s="150">
        <v>1392.28437768105</v>
      </c>
    </row>
    <row r="364" spans="1:19" ht="14.5" x14ac:dyDescent="0.35">
      <c r="A364" t="s">
        <v>537</v>
      </c>
      <c r="B364" s="150">
        <v>1586.4534880000001</v>
      </c>
      <c r="C364" s="150">
        <v>329.46018500000002</v>
      </c>
      <c r="D364" s="150">
        <v>213.13230300000001</v>
      </c>
      <c r="E364" s="150">
        <v>19.433734000000001</v>
      </c>
      <c r="F364" s="150">
        <v>136.59281200000001</v>
      </c>
      <c r="G364" s="150">
        <v>5.3875500000000001</v>
      </c>
      <c r="H364" s="150">
        <v>1</v>
      </c>
      <c r="I364" s="150">
        <v>10.5</v>
      </c>
      <c r="J364" s="150">
        <v>8</v>
      </c>
      <c r="K364" s="150">
        <v>14.0467697539484</v>
      </c>
      <c r="L364" s="150">
        <v>61.936247251799898</v>
      </c>
      <c r="M364" s="150">
        <v>5.6474431004000003</v>
      </c>
      <c r="N364" s="150">
        <v>100.72353956880001</v>
      </c>
      <c r="O364" s="150">
        <v>9.5445835799999994</v>
      </c>
      <c r="P364" s="150">
        <v>2.3643000000000001</v>
      </c>
      <c r="Q364" s="150">
        <v>33.623100000000001</v>
      </c>
      <c r="R364" s="150">
        <v>37.764000000000003</v>
      </c>
      <c r="S364" s="150">
        <v>1852.1034712549499</v>
      </c>
    </row>
    <row r="365" spans="1:19" ht="14.5" x14ac:dyDescent="0.35">
      <c r="A365" t="s">
        <v>539</v>
      </c>
      <c r="B365" s="150">
        <v>2082.9049830000099</v>
      </c>
      <c r="C365" s="150">
        <v>760.35831999999903</v>
      </c>
      <c r="D365" s="150">
        <v>13</v>
      </c>
      <c r="E365" s="150">
        <v>41.089480000000002</v>
      </c>
      <c r="F365" s="150">
        <v>256.00159500000001</v>
      </c>
      <c r="G365" s="150">
        <v>22.299852000000001</v>
      </c>
      <c r="H365" s="150">
        <v>0</v>
      </c>
      <c r="I365" s="150">
        <v>12.149108</v>
      </c>
      <c r="J365" s="150">
        <v>8.3796130000000009</v>
      </c>
      <c r="K365" s="150">
        <v>58.0962086565535</v>
      </c>
      <c r="L365" s="150">
        <v>3.7778</v>
      </c>
      <c r="M365" s="150">
        <v>11.940602888000001</v>
      </c>
      <c r="N365" s="150">
        <v>188.775576153</v>
      </c>
      <c r="O365" s="150">
        <v>39.506417803200002</v>
      </c>
      <c r="P365" s="150">
        <v>0</v>
      </c>
      <c r="Q365" s="150">
        <v>38.9038736376</v>
      </c>
      <c r="R365" s="150">
        <v>39.5559631665</v>
      </c>
      <c r="S365" s="150">
        <v>2463.4614253048599</v>
      </c>
    </row>
    <row r="366" spans="1:19" ht="14.5" x14ac:dyDescent="0.35">
      <c r="A366" t="s">
        <v>540</v>
      </c>
      <c r="B366" s="150">
        <v>584.98508800000002</v>
      </c>
      <c r="C366" s="150">
        <v>165.56062299999999</v>
      </c>
      <c r="D366" s="150">
        <v>0</v>
      </c>
      <c r="E366" s="150">
        <v>17.904413000000002</v>
      </c>
      <c r="F366" s="150">
        <v>52.451599000000002</v>
      </c>
      <c r="G366" s="150">
        <v>3</v>
      </c>
      <c r="H366" s="150">
        <v>1</v>
      </c>
      <c r="I366" s="150">
        <v>4</v>
      </c>
      <c r="J366" s="150">
        <v>6.9021739999999996</v>
      </c>
      <c r="K366" s="150">
        <v>9.6654219867473508</v>
      </c>
      <c r="L366" s="150">
        <v>0</v>
      </c>
      <c r="M366" s="150">
        <v>5.2030224177999997</v>
      </c>
      <c r="N366" s="150">
        <v>38.677809102600001</v>
      </c>
      <c r="O366" s="150">
        <v>5.3148</v>
      </c>
      <c r="P366" s="150">
        <v>2.3643000000000001</v>
      </c>
      <c r="Q366" s="150">
        <v>12.8088</v>
      </c>
      <c r="R366" s="150">
        <v>32.581712367000002</v>
      </c>
      <c r="S366" s="150">
        <v>691.60095387414697</v>
      </c>
    </row>
    <row r="367" spans="1:19" ht="14.5" x14ac:dyDescent="0.35">
      <c r="A367" t="s">
        <v>541</v>
      </c>
      <c r="B367" s="150">
        <v>867.267515</v>
      </c>
      <c r="C367" s="150">
        <v>364.34145100000001</v>
      </c>
      <c r="D367" s="150">
        <v>0</v>
      </c>
      <c r="E367" s="150">
        <v>18.845276999999999</v>
      </c>
      <c r="F367" s="150">
        <v>76.493868000000006</v>
      </c>
      <c r="G367" s="150">
        <v>5.0880109999999998</v>
      </c>
      <c r="H367" s="150">
        <v>0</v>
      </c>
      <c r="I367" s="150">
        <v>1</v>
      </c>
      <c r="J367" s="150">
        <v>8</v>
      </c>
      <c r="K367" s="150">
        <v>31.529236968801399</v>
      </c>
      <c r="L367" s="150">
        <v>0</v>
      </c>
      <c r="M367" s="150">
        <v>5.4764374962</v>
      </c>
      <c r="N367" s="150">
        <v>56.406578263200103</v>
      </c>
      <c r="O367" s="150">
        <v>9.0139202875999995</v>
      </c>
      <c r="P367" s="150">
        <v>0</v>
      </c>
      <c r="Q367" s="150">
        <v>3.2021999999999999</v>
      </c>
      <c r="R367" s="150">
        <v>37.764000000000003</v>
      </c>
      <c r="S367" s="150">
        <v>1010.6598880158</v>
      </c>
    </row>
    <row r="368" spans="1:19" ht="14.5" x14ac:dyDescent="0.35">
      <c r="A368" t="s">
        <v>542</v>
      </c>
      <c r="B368" s="150">
        <v>742.39901299999997</v>
      </c>
      <c r="C368" s="150">
        <v>304.20703200000003</v>
      </c>
      <c r="D368" s="150">
        <v>5</v>
      </c>
      <c r="E368" s="150">
        <v>23.241474</v>
      </c>
      <c r="F368" s="150">
        <v>58.078328999999997</v>
      </c>
      <c r="G368" s="150">
        <v>1.9477150000000001</v>
      </c>
      <c r="H368" s="150">
        <v>2</v>
      </c>
      <c r="I368" s="150">
        <v>4</v>
      </c>
      <c r="J368" s="150">
        <v>11</v>
      </c>
      <c r="K368" s="150">
        <v>25.9195214766189</v>
      </c>
      <c r="L368" s="150">
        <v>1.4530000000000001</v>
      </c>
      <c r="M368" s="150">
        <v>6.7539723444000002</v>
      </c>
      <c r="N368" s="150">
        <v>42.826959804600001</v>
      </c>
      <c r="O368" s="150">
        <v>3.4505718939999999</v>
      </c>
      <c r="P368" s="150">
        <v>4.7286000000000001</v>
      </c>
      <c r="Q368" s="150">
        <v>12.8088</v>
      </c>
      <c r="R368" s="150">
        <v>51.9255</v>
      </c>
      <c r="S368" s="150">
        <v>892.265938519619</v>
      </c>
    </row>
    <row r="369" spans="1:19" ht="14.5" x14ac:dyDescent="0.35">
      <c r="A369" t="s">
        <v>543</v>
      </c>
      <c r="B369" s="150">
        <v>992.21751600000005</v>
      </c>
      <c r="C369" s="150">
        <v>424.22616399999998</v>
      </c>
      <c r="D369" s="150">
        <v>2</v>
      </c>
      <c r="E369" s="150">
        <v>32.009963999999997</v>
      </c>
      <c r="F369" s="150">
        <v>109.537442</v>
      </c>
      <c r="G369" s="150">
        <v>5.942145</v>
      </c>
      <c r="H369" s="150">
        <v>0</v>
      </c>
      <c r="I369" s="150">
        <v>6.3529410000000004</v>
      </c>
      <c r="J369" s="150">
        <v>8.2220739999999992</v>
      </c>
      <c r="K369" s="150">
        <v>37.696432930601702</v>
      </c>
      <c r="L369" s="150">
        <v>0.58120000000000005</v>
      </c>
      <c r="M369" s="150">
        <v>9.3020955383999997</v>
      </c>
      <c r="N369" s="150">
        <v>80.772909730799896</v>
      </c>
      <c r="O369" s="150">
        <v>10.527104081999999</v>
      </c>
      <c r="P369" s="150">
        <v>0</v>
      </c>
      <c r="Q369" s="150">
        <v>20.343387670199998</v>
      </c>
      <c r="R369" s="150">
        <v>38.812300317000002</v>
      </c>
      <c r="S369" s="150">
        <v>1190.2529462689999</v>
      </c>
    </row>
    <row r="370" spans="1:19" ht="14.5" x14ac:dyDescent="0.35">
      <c r="A370" t="s">
        <v>544</v>
      </c>
      <c r="B370" s="150">
        <v>1161.4225019999999</v>
      </c>
      <c r="C370" s="150">
        <v>857.24754499999995</v>
      </c>
      <c r="D370" s="150">
        <v>0</v>
      </c>
      <c r="E370" s="150">
        <v>18.937949</v>
      </c>
      <c r="F370" s="150">
        <v>86.204329999999999</v>
      </c>
      <c r="G370" s="150">
        <v>8.3759820000000005</v>
      </c>
      <c r="H370" s="150">
        <v>3</v>
      </c>
      <c r="I370" s="150">
        <v>22.788231</v>
      </c>
      <c r="J370" s="150">
        <v>3.4023829999999999</v>
      </c>
      <c r="K370" s="150">
        <v>133.015432892733</v>
      </c>
      <c r="L370" s="150">
        <v>0</v>
      </c>
      <c r="M370" s="150">
        <v>5.5033679794000001</v>
      </c>
      <c r="N370" s="150">
        <v>63.567072942000003</v>
      </c>
      <c r="O370" s="150">
        <v>14.8388897112</v>
      </c>
      <c r="P370" s="150">
        <v>7.0929000000000002</v>
      </c>
      <c r="Q370" s="150">
        <v>72.972473308199994</v>
      </c>
      <c r="R370" s="150">
        <v>16.060948951499999</v>
      </c>
      <c r="S370" s="150">
        <v>1474.4735877850301</v>
      </c>
    </row>
    <row r="371" spans="1:19" ht="14.5" x14ac:dyDescent="0.35">
      <c r="A371" t="s">
        <v>545</v>
      </c>
      <c r="B371" s="150">
        <v>1570.1579360000001</v>
      </c>
      <c r="C371" s="150">
        <v>794.426199</v>
      </c>
      <c r="D371" s="150">
        <v>0</v>
      </c>
      <c r="E371" s="150">
        <v>33.529252999999997</v>
      </c>
      <c r="F371" s="150">
        <v>186.15446399999999</v>
      </c>
      <c r="G371" s="150">
        <v>22.884955999999999</v>
      </c>
      <c r="H371" s="150">
        <v>7</v>
      </c>
      <c r="I371" s="150">
        <v>13.9514</v>
      </c>
      <c r="J371" s="150">
        <v>21.098738999999998</v>
      </c>
      <c r="K371" s="150">
        <v>85.266261127663398</v>
      </c>
      <c r="L371" s="150">
        <v>0</v>
      </c>
      <c r="M371" s="150">
        <v>9.7436009218000006</v>
      </c>
      <c r="N371" s="150">
        <v>137.27030175359999</v>
      </c>
      <c r="O371" s="150">
        <v>40.542988049599998</v>
      </c>
      <c r="P371" s="150">
        <v>16.5501</v>
      </c>
      <c r="Q371" s="150">
        <v>44.67517308</v>
      </c>
      <c r="R371" s="150">
        <v>99.596597449499995</v>
      </c>
      <c r="S371" s="150">
        <v>2003.8029583821601</v>
      </c>
    </row>
    <row r="372" spans="1:19" ht="14.5" x14ac:dyDescent="0.35">
      <c r="A372" t="s">
        <v>546</v>
      </c>
      <c r="B372" s="150">
        <v>1464.399244</v>
      </c>
      <c r="C372" s="150">
        <v>723.48454400000003</v>
      </c>
      <c r="D372" s="150">
        <v>0</v>
      </c>
      <c r="E372" s="150">
        <v>25.527131000000001</v>
      </c>
      <c r="F372" s="150">
        <v>143.214538</v>
      </c>
      <c r="G372" s="150">
        <v>13.942618</v>
      </c>
      <c r="H372" s="150">
        <v>2</v>
      </c>
      <c r="I372" s="150">
        <v>13.542564</v>
      </c>
      <c r="J372" s="150">
        <v>15.902673</v>
      </c>
      <c r="K372" s="150">
        <v>74.961500137791404</v>
      </c>
      <c r="L372" s="150">
        <v>0</v>
      </c>
      <c r="M372" s="150">
        <v>7.4181842686000001</v>
      </c>
      <c r="N372" s="150">
        <v>105.6064003212</v>
      </c>
      <c r="O372" s="150">
        <v>24.700742048799999</v>
      </c>
      <c r="P372" s="150">
        <v>4.7286000000000001</v>
      </c>
      <c r="Q372" s="150">
        <v>43.365998440799999</v>
      </c>
      <c r="R372" s="150">
        <v>75.068567896499999</v>
      </c>
      <c r="S372" s="150">
        <v>1800.24923711369</v>
      </c>
    </row>
    <row r="373" spans="1:19" ht="14.5" x14ac:dyDescent="0.35">
      <c r="A373" t="s">
        <v>547</v>
      </c>
      <c r="B373" s="150">
        <v>2011.5026519999999</v>
      </c>
      <c r="C373" s="150">
        <v>1015.04858</v>
      </c>
      <c r="D373" s="150">
        <v>0</v>
      </c>
      <c r="E373" s="150">
        <v>12.613481</v>
      </c>
      <c r="F373" s="150">
        <v>132.848086</v>
      </c>
      <c r="G373" s="150">
        <v>21.644271</v>
      </c>
      <c r="H373" s="150">
        <v>2.9940540000000002</v>
      </c>
      <c r="I373" s="150">
        <v>32.344107999999999</v>
      </c>
      <c r="J373" s="150">
        <v>28.494115000000001</v>
      </c>
      <c r="K373" s="150">
        <v>108.94195170862299</v>
      </c>
      <c r="L373" s="150">
        <v>0</v>
      </c>
      <c r="M373" s="150">
        <v>3.6654775786</v>
      </c>
      <c r="N373" s="150">
        <v>97.962178616399797</v>
      </c>
      <c r="O373" s="150">
        <v>38.344990503600002</v>
      </c>
      <c r="P373" s="150">
        <v>7.0788418721999999</v>
      </c>
      <c r="Q373" s="150">
        <v>103.5723026376</v>
      </c>
      <c r="R373" s="150">
        <v>134.50646985750001</v>
      </c>
      <c r="S373" s="150">
        <v>2505.5748647745199</v>
      </c>
    </row>
    <row r="374" spans="1:19" ht="14.5" x14ac:dyDescent="0.35">
      <c r="A374" t="s">
        <v>548</v>
      </c>
      <c r="B374" s="150">
        <v>1086.0523619999999</v>
      </c>
      <c r="C374" s="150">
        <v>228.88240999999999</v>
      </c>
      <c r="D374" s="150">
        <v>0.35752200000000001</v>
      </c>
      <c r="E374" s="150">
        <v>15.071503999999999</v>
      </c>
      <c r="F374" s="150">
        <v>59.095942000000001</v>
      </c>
      <c r="G374" s="150">
        <v>6.5997880000000002</v>
      </c>
      <c r="H374" s="150">
        <v>0</v>
      </c>
      <c r="I374" s="150">
        <v>6</v>
      </c>
      <c r="J374" s="150">
        <v>16.227284000000001</v>
      </c>
      <c r="K374" s="150">
        <v>10.2737078015943</v>
      </c>
      <c r="L374" s="150">
        <v>0.10389589320000001</v>
      </c>
      <c r="M374" s="150">
        <v>4.3797790623999999</v>
      </c>
      <c r="N374" s="150">
        <v>43.577347630799999</v>
      </c>
      <c r="O374" s="150">
        <v>11.6921844208</v>
      </c>
      <c r="P374" s="150">
        <v>0</v>
      </c>
      <c r="Q374" s="150">
        <v>19.213200000000001</v>
      </c>
      <c r="R374" s="150">
        <v>76.600894122</v>
      </c>
      <c r="S374" s="150">
        <v>1251.8933709307901</v>
      </c>
    </row>
    <row r="375" spans="1:19" ht="14.5" x14ac:dyDescent="0.35">
      <c r="A375" t="s">
        <v>549</v>
      </c>
      <c r="B375" s="150">
        <v>610.47132399999998</v>
      </c>
      <c r="C375" s="150">
        <v>241.37482199999999</v>
      </c>
      <c r="D375" s="150">
        <v>8</v>
      </c>
      <c r="E375" s="150">
        <v>12.428936</v>
      </c>
      <c r="F375" s="150">
        <v>58.537492999999998</v>
      </c>
      <c r="G375" s="150">
        <v>11.982049999999999</v>
      </c>
      <c r="H375" s="150">
        <v>0</v>
      </c>
      <c r="I375" s="150">
        <v>2</v>
      </c>
      <c r="J375" s="150">
        <v>1</v>
      </c>
      <c r="K375" s="150">
        <v>20.1358467348349</v>
      </c>
      <c r="L375" s="150">
        <v>2.3248000000000002</v>
      </c>
      <c r="M375" s="150">
        <v>3.6118488015999999</v>
      </c>
      <c r="N375" s="150">
        <v>43.1655473382</v>
      </c>
      <c r="O375" s="150">
        <v>21.227399779999999</v>
      </c>
      <c r="P375" s="150">
        <v>0</v>
      </c>
      <c r="Q375" s="150">
        <v>6.4043999999999999</v>
      </c>
      <c r="R375" s="150">
        <v>4.7205000000000004</v>
      </c>
      <c r="S375" s="150">
        <v>712.06166665463502</v>
      </c>
    </row>
    <row r="376" spans="1:19" ht="14.5" x14ac:dyDescent="0.35">
      <c r="A376" t="s">
        <v>550</v>
      </c>
      <c r="B376" s="150">
        <v>893.50758399999995</v>
      </c>
      <c r="C376" s="150">
        <v>341.72322100000002</v>
      </c>
      <c r="D376" s="150">
        <v>2</v>
      </c>
      <c r="E376" s="150">
        <v>15.146292000000001</v>
      </c>
      <c r="F376" s="150">
        <v>88.387696000000005</v>
      </c>
      <c r="G376" s="150">
        <v>6.6135820000000001</v>
      </c>
      <c r="H376" s="150">
        <v>0</v>
      </c>
      <c r="I376" s="150">
        <v>6</v>
      </c>
      <c r="J376" s="150">
        <v>12</v>
      </c>
      <c r="K376" s="150">
        <v>27.196045859312601</v>
      </c>
      <c r="L376" s="150">
        <v>0.58120000000000005</v>
      </c>
      <c r="M376" s="150">
        <v>4.4015124551999998</v>
      </c>
      <c r="N376" s="150">
        <v>65.177087030400102</v>
      </c>
      <c r="O376" s="150">
        <v>11.716621871199999</v>
      </c>
      <c r="P376" s="150">
        <v>0</v>
      </c>
      <c r="Q376" s="150">
        <v>19.213200000000001</v>
      </c>
      <c r="R376" s="150">
        <v>56.646000000000001</v>
      </c>
      <c r="S376" s="150">
        <v>1078.4392512161101</v>
      </c>
    </row>
    <row r="377" spans="1:19" ht="14.5" x14ac:dyDescent="0.35">
      <c r="A377" t="s">
        <v>551</v>
      </c>
      <c r="B377" s="150">
        <v>1193.731121</v>
      </c>
      <c r="C377" s="150">
        <v>355.098861</v>
      </c>
      <c r="D377" s="150">
        <v>0</v>
      </c>
      <c r="E377" s="150">
        <v>16.981498999999999</v>
      </c>
      <c r="F377" s="150">
        <v>191.629785</v>
      </c>
      <c r="G377" s="150">
        <v>6.6053119999999996</v>
      </c>
      <c r="H377" s="150">
        <v>5</v>
      </c>
      <c r="I377" s="150">
        <v>3.425996</v>
      </c>
      <c r="J377" s="150">
        <v>23</v>
      </c>
      <c r="K377" s="150">
        <v>22.565611416243001</v>
      </c>
      <c r="L377" s="150">
        <v>0</v>
      </c>
      <c r="M377" s="150">
        <v>4.9348236094000004</v>
      </c>
      <c r="N377" s="150">
        <v>141.30780345900001</v>
      </c>
      <c r="O377" s="150">
        <v>11.7019707392</v>
      </c>
      <c r="P377" s="150">
        <v>11.8215</v>
      </c>
      <c r="Q377" s="150">
        <v>10.970724391199999</v>
      </c>
      <c r="R377" s="150">
        <v>108.5715</v>
      </c>
      <c r="S377" s="150">
        <v>1505.60505461504</v>
      </c>
    </row>
    <row r="378" spans="1:19" ht="14.5" x14ac:dyDescent="0.35">
      <c r="A378" t="s">
        <v>552</v>
      </c>
      <c r="B378" s="150">
        <v>1185.3744610000001</v>
      </c>
      <c r="C378" s="150">
        <v>120.977583</v>
      </c>
      <c r="D378" s="150">
        <v>3</v>
      </c>
      <c r="E378" s="150">
        <v>19</v>
      </c>
      <c r="F378" s="150">
        <v>110.436885</v>
      </c>
      <c r="G378" s="150">
        <v>5.4792899999999998</v>
      </c>
      <c r="H378" s="150">
        <v>0</v>
      </c>
      <c r="I378" s="150">
        <v>1</v>
      </c>
      <c r="J378" s="150">
        <v>6.979768</v>
      </c>
      <c r="K378" s="150">
        <v>2.5528113800747598</v>
      </c>
      <c r="L378" s="150">
        <v>0.87180000000000002</v>
      </c>
      <c r="M378" s="150">
        <v>5.5213999999999999</v>
      </c>
      <c r="N378" s="150">
        <v>81.4361589989999</v>
      </c>
      <c r="O378" s="150">
        <v>9.7071101639999995</v>
      </c>
      <c r="P378" s="150">
        <v>0</v>
      </c>
      <c r="Q378" s="150">
        <v>3.2021999999999999</v>
      </c>
      <c r="R378" s="150">
        <v>32.947994844</v>
      </c>
      <c r="S378" s="150">
        <v>1321.61393638707</v>
      </c>
    </row>
    <row r="379" spans="1:19" ht="14.5" x14ac:dyDescent="0.35">
      <c r="A379" t="s">
        <v>553</v>
      </c>
      <c r="B379" s="150">
        <v>2985.3092240000001</v>
      </c>
      <c r="C379" s="150">
        <v>1018.3909619999999</v>
      </c>
      <c r="D379" s="150">
        <v>41.223004000000003</v>
      </c>
      <c r="E379" s="150">
        <v>67.841806000000005</v>
      </c>
      <c r="F379" s="150">
        <v>225.106179</v>
      </c>
      <c r="G379" s="150">
        <v>23.123550999999999</v>
      </c>
      <c r="H379" s="150">
        <v>2.5</v>
      </c>
      <c r="I379" s="150">
        <v>12.782486</v>
      </c>
      <c r="J379" s="150">
        <v>49.474691</v>
      </c>
      <c r="K379" s="150">
        <v>72.619295299931593</v>
      </c>
      <c r="L379" s="150">
        <v>11.9794049624</v>
      </c>
      <c r="M379" s="150">
        <v>19.714828823600001</v>
      </c>
      <c r="N379" s="150">
        <v>165.99329639460001</v>
      </c>
      <c r="O379" s="150">
        <v>40.965682951600002</v>
      </c>
      <c r="P379" s="150">
        <v>5.9107500000000002</v>
      </c>
      <c r="Q379" s="150">
        <v>40.932076669200001</v>
      </c>
      <c r="R379" s="150">
        <v>233.54527886549999</v>
      </c>
      <c r="S379" s="150">
        <v>3576.9698379668298</v>
      </c>
    </row>
    <row r="380" spans="1:19" ht="14.5" x14ac:dyDescent="0.35">
      <c r="A380" t="s">
        <v>554</v>
      </c>
      <c r="B380" s="150">
        <v>3874.1091230000002</v>
      </c>
      <c r="C380" s="150">
        <v>1011.695482</v>
      </c>
      <c r="D380" s="150">
        <v>84.770097000000007</v>
      </c>
      <c r="E380" s="150">
        <v>30.890084999999999</v>
      </c>
      <c r="F380" s="150">
        <v>329.61658299999999</v>
      </c>
      <c r="G380" s="150">
        <v>31.471861000000001</v>
      </c>
      <c r="H380" s="150">
        <v>4</v>
      </c>
      <c r="I380" s="150">
        <v>6.5438599999999996</v>
      </c>
      <c r="J380" s="150">
        <v>40.681286</v>
      </c>
      <c r="K380" s="150">
        <v>54.9055480651407</v>
      </c>
      <c r="L380" s="150">
        <v>24.634190188200002</v>
      </c>
      <c r="M380" s="150">
        <v>8.9766587009999999</v>
      </c>
      <c r="N380" s="150">
        <v>243.059268304201</v>
      </c>
      <c r="O380" s="150">
        <v>55.755548947599998</v>
      </c>
      <c r="P380" s="150">
        <v>9.4572000000000003</v>
      </c>
      <c r="Q380" s="150">
        <v>20.954748492</v>
      </c>
      <c r="R380" s="150">
        <v>192.03601056299999</v>
      </c>
      <c r="S380" s="150">
        <v>4483.8882962611397</v>
      </c>
    </row>
    <row r="381" spans="1:19" ht="14.5" x14ac:dyDescent="0.35">
      <c r="A381" t="s">
        <v>555</v>
      </c>
      <c r="B381" s="150">
        <v>1608.1625329999999</v>
      </c>
      <c r="C381" s="150">
        <v>359.64941199999998</v>
      </c>
      <c r="D381" s="150">
        <v>42.576208999999999</v>
      </c>
      <c r="E381" s="150">
        <v>31.494340999999999</v>
      </c>
      <c r="F381" s="150">
        <v>77.049947000000003</v>
      </c>
      <c r="G381" s="150">
        <v>7.7773750000000001</v>
      </c>
      <c r="H381" s="150">
        <v>0</v>
      </c>
      <c r="I381" s="150">
        <v>7</v>
      </c>
      <c r="J381" s="150">
        <v>16.514392000000001</v>
      </c>
      <c r="K381" s="150">
        <v>16.7180791278955</v>
      </c>
      <c r="L381" s="150">
        <v>12.372646335400001</v>
      </c>
      <c r="M381" s="150">
        <v>9.1522554946000092</v>
      </c>
      <c r="N381" s="150">
        <v>56.816630917799998</v>
      </c>
      <c r="O381" s="150">
        <v>13.778397549999999</v>
      </c>
      <c r="P381" s="150">
        <v>0</v>
      </c>
      <c r="Q381" s="150">
        <v>22.415400000000002</v>
      </c>
      <c r="R381" s="150">
        <v>77.956187435999993</v>
      </c>
      <c r="S381" s="150">
        <v>1817.3721298616999</v>
      </c>
    </row>
    <row r="382" spans="1:19" ht="14.5" x14ac:dyDescent="0.35">
      <c r="A382" t="s">
        <v>556</v>
      </c>
      <c r="B382" s="150">
        <v>1078.6332600000001</v>
      </c>
      <c r="C382" s="150">
        <v>1031.8727879999999</v>
      </c>
      <c r="D382" s="150">
        <v>0</v>
      </c>
      <c r="E382" s="150">
        <v>9.5898540000000008</v>
      </c>
      <c r="F382" s="150">
        <v>168.54638600000001</v>
      </c>
      <c r="G382" s="150">
        <v>11.256475</v>
      </c>
      <c r="H382" s="150">
        <v>2.86</v>
      </c>
      <c r="I382" s="150">
        <v>16.736111999999999</v>
      </c>
      <c r="J382" s="150">
        <v>12.217729</v>
      </c>
      <c r="K382" s="150">
        <v>208.34844593746499</v>
      </c>
      <c r="L382" s="150">
        <v>0</v>
      </c>
      <c r="M382" s="150">
        <v>2.7868115724</v>
      </c>
      <c r="N382" s="150">
        <v>124.2861050364</v>
      </c>
      <c r="O382" s="150">
        <v>19.941971110000001</v>
      </c>
      <c r="P382" s="150">
        <v>6.7618980000000004</v>
      </c>
      <c r="Q382" s="150">
        <v>53.592377846399998</v>
      </c>
      <c r="R382" s="150">
        <v>57.673789744499999</v>
      </c>
      <c r="S382" s="150">
        <v>1552.0246592471699</v>
      </c>
    </row>
    <row r="383" spans="1:19" ht="14.5" x14ac:dyDescent="0.35">
      <c r="A383" t="s">
        <v>557</v>
      </c>
      <c r="B383" s="150">
        <v>1561.7303629999999</v>
      </c>
      <c r="C383" s="150">
        <v>652.30739700000004</v>
      </c>
      <c r="D383" s="150">
        <v>1.349475</v>
      </c>
      <c r="E383" s="150">
        <v>3.9536720000000001</v>
      </c>
      <c r="F383" s="150">
        <v>177.90773999999999</v>
      </c>
      <c r="G383" s="150">
        <v>5.907845</v>
      </c>
      <c r="H383" s="150">
        <v>2</v>
      </c>
      <c r="I383" s="150">
        <v>15.492691000000001</v>
      </c>
      <c r="J383" s="150">
        <v>18.850287999999999</v>
      </c>
      <c r="K383" s="150">
        <v>56.545280632103399</v>
      </c>
      <c r="L383" s="150">
        <v>0.392157435</v>
      </c>
      <c r="M383" s="150">
        <v>1.1489370832000001</v>
      </c>
      <c r="N383" s="150">
        <v>131.18916747599999</v>
      </c>
      <c r="O383" s="150">
        <v>10.466338201999999</v>
      </c>
      <c r="P383" s="150">
        <v>4.7286000000000001</v>
      </c>
      <c r="Q383" s="150">
        <v>49.610695120199999</v>
      </c>
      <c r="R383" s="150">
        <v>88.982784503999994</v>
      </c>
      <c r="S383" s="150">
        <v>1904.7943234525001</v>
      </c>
    </row>
    <row r="384" spans="1:19" ht="14.5" x14ac:dyDescent="0.35">
      <c r="A384" t="s">
        <v>558</v>
      </c>
      <c r="B384" s="150">
        <v>1377.8624500000001</v>
      </c>
      <c r="C384" s="150">
        <v>1209.609025</v>
      </c>
      <c r="D384" s="150">
        <v>0</v>
      </c>
      <c r="E384" s="150">
        <v>41</v>
      </c>
      <c r="F384" s="150">
        <v>113.663544</v>
      </c>
      <c r="G384" s="150">
        <v>12.837135999999999</v>
      </c>
      <c r="H384" s="150">
        <v>2.86</v>
      </c>
      <c r="I384" s="150">
        <v>51.679284000000003</v>
      </c>
      <c r="J384" s="150">
        <v>26.418792</v>
      </c>
      <c r="K384" s="150">
        <v>231.65271243260901</v>
      </c>
      <c r="L384" s="150">
        <v>0</v>
      </c>
      <c r="M384" s="150">
        <v>11.9146</v>
      </c>
      <c r="N384" s="150">
        <v>83.815497345599894</v>
      </c>
      <c r="O384" s="150">
        <v>22.742270137599998</v>
      </c>
      <c r="P384" s="150">
        <v>6.7618980000000004</v>
      </c>
      <c r="Q384" s="150">
        <v>165.4874032248</v>
      </c>
      <c r="R384" s="150">
        <v>124.709907636</v>
      </c>
      <c r="S384" s="150">
        <v>2024.9467387766099</v>
      </c>
    </row>
    <row r="385" spans="1:19" ht="14.5" x14ac:dyDescent="0.35">
      <c r="A385" t="s">
        <v>559</v>
      </c>
      <c r="B385" s="150">
        <v>1516.9289409999999</v>
      </c>
      <c r="C385" s="150">
        <v>1415.0493590000001</v>
      </c>
      <c r="D385" s="150">
        <v>0</v>
      </c>
      <c r="E385" s="150">
        <v>30.524301999999999</v>
      </c>
      <c r="F385" s="150">
        <v>102.83688600000001</v>
      </c>
      <c r="G385" s="150">
        <v>21.972909000000001</v>
      </c>
      <c r="H385" s="150">
        <v>2.7844199999999999</v>
      </c>
      <c r="I385" s="150">
        <v>9.3720440000000007</v>
      </c>
      <c r="J385" s="150">
        <v>18.801748</v>
      </c>
      <c r="K385" s="150">
        <v>276.53515388397301</v>
      </c>
      <c r="L385" s="150">
        <v>0</v>
      </c>
      <c r="M385" s="150">
        <v>8.8703621611999992</v>
      </c>
      <c r="N385" s="150">
        <v>75.831919736399996</v>
      </c>
      <c r="O385" s="150">
        <v>38.927205584399999</v>
      </c>
      <c r="P385" s="150">
        <v>6.5832042059999996</v>
      </c>
      <c r="Q385" s="150">
        <v>30.011159296799999</v>
      </c>
      <c r="R385" s="150">
        <v>88.753651434000005</v>
      </c>
      <c r="S385" s="150">
        <v>2042.4415973027701</v>
      </c>
    </row>
    <row r="386" spans="1:19" ht="14.5" x14ac:dyDescent="0.35">
      <c r="A386" t="s">
        <v>560</v>
      </c>
      <c r="B386" s="150">
        <v>760.19175900000005</v>
      </c>
      <c r="C386" s="150">
        <v>729.79122600000005</v>
      </c>
      <c r="D386" s="150">
        <v>0</v>
      </c>
      <c r="E386" s="150">
        <v>19.906834</v>
      </c>
      <c r="F386" s="150">
        <v>109.018925</v>
      </c>
      <c r="G386" s="150">
        <v>3.5645319999999998</v>
      </c>
      <c r="H386" s="150">
        <v>1</v>
      </c>
      <c r="I386" s="150">
        <v>7.8225129999999998</v>
      </c>
      <c r="J386" s="150">
        <v>9.6859090000000005</v>
      </c>
      <c r="K386" s="150">
        <v>146.240381356791</v>
      </c>
      <c r="L386" s="150">
        <v>0</v>
      </c>
      <c r="M386" s="150">
        <v>5.7849259603999998</v>
      </c>
      <c r="N386" s="150">
        <v>80.390555294999899</v>
      </c>
      <c r="O386" s="150">
        <v>6.3149248911999996</v>
      </c>
      <c r="P386" s="150">
        <v>2.3643000000000001</v>
      </c>
      <c r="Q386" s="150">
        <v>25.049251128600002</v>
      </c>
      <c r="R386" s="150">
        <v>45.722333434500001</v>
      </c>
      <c r="S386" s="150">
        <v>1072.0584310664899</v>
      </c>
    </row>
    <row r="387" spans="1:19" ht="14.5" x14ac:dyDescent="0.35">
      <c r="A387" t="s">
        <v>561</v>
      </c>
      <c r="B387" s="150">
        <v>1667.826409</v>
      </c>
      <c r="C387" s="150">
        <v>323.13709299999999</v>
      </c>
      <c r="D387" s="150">
        <v>18</v>
      </c>
      <c r="E387" s="150">
        <v>25.568282</v>
      </c>
      <c r="F387" s="150">
        <v>108.52846099999999</v>
      </c>
      <c r="G387" s="150">
        <v>5.1261840000000003</v>
      </c>
      <c r="H387" s="150">
        <v>0</v>
      </c>
      <c r="I387" s="150">
        <v>11.537445</v>
      </c>
      <c r="J387" s="150">
        <v>8</v>
      </c>
      <c r="K387" s="150">
        <v>12.841572058341599</v>
      </c>
      <c r="L387" s="150">
        <v>5.2308000000000003</v>
      </c>
      <c r="M387" s="150">
        <v>7.4301427492000096</v>
      </c>
      <c r="N387" s="150">
        <v>80.028887141399906</v>
      </c>
      <c r="O387" s="150">
        <v>9.0815475744</v>
      </c>
      <c r="P387" s="150">
        <v>0</v>
      </c>
      <c r="Q387" s="150">
        <v>36.945206378999998</v>
      </c>
      <c r="R387" s="150">
        <v>37.764000000000003</v>
      </c>
      <c r="S387" s="150">
        <v>1857.14856490234</v>
      </c>
    </row>
    <row r="388" spans="1:19" ht="14.5" x14ac:dyDescent="0.35">
      <c r="A388" t="s">
        <v>562</v>
      </c>
      <c r="B388" s="150">
        <v>1798.2595679999999</v>
      </c>
      <c r="C388" s="150">
        <v>814.479276999999</v>
      </c>
      <c r="D388" s="150">
        <v>4.2508749999999997</v>
      </c>
      <c r="E388" s="150">
        <v>40.540059999999997</v>
      </c>
      <c r="F388" s="150">
        <v>218.53871699999999</v>
      </c>
      <c r="G388" s="150">
        <v>18.076101999999999</v>
      </c>
      <c r="H388" s="150">
        <v>0</v>
      </c>
      <c r="I388" s="150">
        <v>7.7684410000000002</v>
      </c>
      <c r="J388" s="150">
        <v>35.794451000000002</v>
      </c>
      <c r="K388" s="150">
        <v>78.299846935786206</v>
      </c>
      <c r="L388" s="150">
        <v>1.2353042750000001</v>
      </c>
      <c r="M388" s="150">
        <v>11.780941436000001</v>
      </c>
      <c r="N388" s="150">
        <v>161.15044991580001</v>
      </c>
      <c r="O388" s="150">
        <v>32.0236223032</v>
      </c>
      <c r="P388" s="150">
        <v>0</v>
      </c>
      <c r="Q388" s="150">
        <v>24.876101770199998</v>
      </c>
      <c r="R388" s="150">
        <v>168.9677059455</v>
      </c>
      <c r="S388" s="150">
        <v>2276.5935405814898</v>
      </c>
    </row>
    <row r="389" spans="1:19" ht="14.5" x14ac:dyDescent="0.35">
      <c r="A389" t="s">
        <v>563</v>
      </c>
      <c r="B389" s="150">
        <v>4437.3093770000196</v>
      </c>
      <c r="C389" s="150">
        <v>1669.2021070000001</v>
      </c>
      <c r="D389" s="150">
        <v>445.69867299999999</v>
      </c>
      <c r="E389" s="150">
        <v>119.422135</v>
      </c>
      <c r="F389" s="150">
        <v>290.94653499999998</v>
      </c>
      <c r="G389" s="150">
        <v>33.812139000000002</v>
      </c>
      <c r="H389" s="150">
        <v>3</v>
      </c>
      <c r="I389" s="150">
        <v>24.245674999999999</v>
      </c>
      <c r="J389" s="150">
        <v>77.178298999999996</v>
      </c>
      <c r="K389" s="150">
        <v>131.654233919722</v>
      </c>
      <c r="L389" s="150">
        <v>129.5200343738</v>
      </c>
      <c r="M389" s="150">
        <v>34.704072431</v>
      </c>
      <c r="N389" s="150">
        <v>214.54397490900001</v>
      </c>
      <c r="O389" s="150">
        <v>59.901585452399999</v>
      </c>
      <c r="P389" s="150">
        <v>7.0929000000000002</v>
      </c>
      <c r="Q389" s="150">
        <v>77.639500484999999</v>
      </c>
      <c r="R389" s="150">
        <v>364.32016042949999</v>
      </c>
      <c r="S389" s="150">
        <v>5456.68583900044</v>
      </c>
    </row>
    <row r="390" spans="1:19" ht="14.5" x14ac:dyDescent="0.35">
      <c r="A390" t="s">
        <v>564</v>
      </c>
      <c r="B390" s="150">
        <v>1993.85837900001</v>
      </c>
      <c r="C390" s="150">
        <v>729.32944399999894</v>
      </c>
      <c r="D390" s="150">
        <v>1</v>
      </c>
      <c r="E390" s="150">
        <v>42.735582000000001</v>
      </c>
      <c r="F390" s="150">
        <v>125.869094</v>
      </c>
      <c r="G390" s="150">
        <v>9.1652349999999991</v>
      </c>
      <c r="H390" s="150">
        <v>1.137915</v>
      </c>
      <c r="I390" s="150">
        <v>9.2389530000000004</v>
      </c>
      <c r="J390" s="150">
        <v>28.917591999999999</v>
      </c>
      <c r="K390" s="150">
        <v>56.174716427461902</v>
      </c>
      <c r="L390" s="150">
        <v>0.29060000000000002</v>
      </c>
      <c r="M390" s="150">
        <v>12.4189601292</v>
      </c>
      <c r="N390" s="150">
        <v>92.815869915599805</v>
      </c>
      <c r="O390" s="150">
        <v>16.237130325999999</v>
      </c>
      <c r="P390" s="150">
        <v>2.6903724345</v>
      </c>
      <c r="Q390" s="150">
        <v>29.5849752966</v>
      </c>
      <c r="R390" s="150">
        <v>136.50549303599999</v>
      </c>
      <c r="S390" s="150">
        <v>2340.5764965653698</v>
      </c>
    </row>
    <row r="391" spans="1:19" ht="14.5" x14ac:dyDescent="0.35">
      <c r="A391" t="s">
        <v>565</v>
      </c>
      <c r="B391" s="150">
        <v>1552.079626</v>
      </c>
      <c r="C391" s="150">
        <v>529.07555000000002</v>
      </c>
      <c r="D391" s="150">
        <v>0</v>
      </c>
      <c r="E391" s="150">
        <v>29.905080999999999</v>
      </c>
      <c r="F391" s="150">
        <v>182.03848099999999</v>
      </c>
      <c r="G391" s="150">
        <v>20.532824999999999</v>
      </c>
      <c r="H391" s="150">
        <v>0</v>
      </c>
      <c r="I391" s="150">
        <v>12.339698</v>
      </c>
      <c r="J391" s="150">
        <v>13.755584000000001</v>
      </c>
      <c r="K391" s="150">
        <v>38.044488142138803</v>
      </c>
      <c r="L391" s="150">
        <v>0</v>
      </c>
      <c r="M391" s="150">
        <v>8.6904165385999992</v>
      </c>
      <c r="N391" s="150">
        <v>134.23517588940001</v>
      </c>
      <c r="O391" s="150">
        <v>36.375952769999998</v>
      </c>
      <c r="P391" s="150">
        <v>0</v>
      </c>
      <c r="Q391" s="150">
        <v>39.514180935600002</v>
      </c>
      <c r="R391" s="150">
        <v>64.933234272000007</v>
      </c>
      <c r="S391" s="150">
        <v>1873.8730745477401</v>
      </c>
    </row>
    <row r="392" spans="1:19" ht="14.5" x14ac:dyDescent="0.35">
      <c r="A392" t="s">
        <v>566</v>
      </c>
      <c r="B392" s="150">
        <v>1122.1083920000001</v>
      </c>
      <c r="C392" s="150">
        <v>330.36035800000002</v>
      </c>
      <c r="D392" s="150">
        <v>9.8803780000000003</v>
      </c>
      <c r="E392" s="150">
        <v>19.640795000000001</v>
      </c>
      <c r="F392" s="150">
        <v>99.709270000000004</v>
      </c>
      <c r="G392" s="150">
        <v>6.333278</v>
      </c>
      <c r="H392" s="150">
        <v>0</v>
      </c>
      <c r="I392" s="150">
        <v>5</v>
      </c>
      <c r="J392" s="150">
        <v>14.006843999999999</v>
      </c>
      <c r="K392" s="150">
        <v>20.489973666821999</v>
      </c>
      <c r="L392" s="150">
        <v>2.8712378468000002</v>
      </c>
      <c r="M392" s="150">
        <v>5.7076150270000001</v>
      </c>
      <c r="N392" s="150">
        <v>73.525615697999996</v>
      </c>
      <c r="O392" s="150">
        <v>11.2200353048</v>
      </c>
      <c r="P392" s="150">
        <v>0</v>
      </c>
      <c r="Q392" s="150">
        <v>16.010999999999999</v>
      </c>
      <c r="R392" s="150">
        <v>66.119307101999993</v>
      </c>
      <c r="S392" s="150">
        <v>1318.0531766454201</v>
      </c>
    </row>
    <row r="393" spans="1:19" ht="14.5" x14ac:dyDescent="0.35">
      <c r="A393" t="s">
        <v>567</v>
      </c>
      <c r="B393" s="150">
        <v>4201.5989730000101</v>
      </c>
      <c r="C393" s="150">
        <v>1129.478126</v>
      </c>
      <c r="D393" s="150">
        <v>57.452700999999998</v>
      </c>
      <c r="E393" s="150">
        <v>105.125947</v>
      </c>
      <c r="F393" s="150">
        <v>319.76352300000002</v>
      </c>
      <c r="G393" s="150">
        <v>38.222146000000002</v>
      </c>
      <c r="H393" s="150">
        <v>2</v>
      </c>
      <c r="I393" s="150">
        <v>24.707581000000001</v>
      </c>
      <c r="J393" s="150">
        <v>71.558772000000005</v>
      </c>
      <c r="K393" s="150">
        <v>64.291035743423805</v>
      </c>
      <c r="L393" s="150">
        <v>16.695754910600002</v>
      </c>
      <c r="M393" s="150">
        <v>30.5496001982</v>
      </c>
      <c r="N393" s="150">
        <v>235.793621860201</v>
      </c>
      <c r="O393" s="150">
        <v>67.714353853600002</v>
      </c>
      <c r="P393" s="150">
        <v>4.7286000000000001</v>
      </c>
      <c r="Q393" s="150">
        <v>79.118615878200004</v>
      </c>
      <c r="R393" s="150">
        <v>337.793183226</v>
      </c>
      <c r="S393" s="150">
        <v>5038.2837386702304</v>
      </c>
    </row>
    <row r="394" spans="1:19" ht="14.5" x14ac:dyDescent="0.35">
      <c r="A394" t="s">
        <v>568</v>
      </c>
      <c r="B394" s="150">
        <v>1675.205958</v>
      </c>
      <c r="C394" s="150">
        <v>385.81424299999998</v>
      </c>
      <c r="D394" s="150">
        <v>3</v>
      </c>
      <c r="E394" s="150">
        <v>14.493062</v>
      </c>
      <c r="F394" s="150">
        <v>160.17280700000001</v>
      </c>
      <c r="G394" s="150">
        <v>7.4782979999999997</v>
      </c>
      <c r="H394" s="150">
        <v>1</v>
      </c>
      <c r="I394" s="150">
        <v>10.371053</v>
      </c>
      <c r="J394" s="150">
        <v>12.769702000000001</v>
      </c>
      <c r="K394" s="150">
        <v>18.3729229167391</v>
      </c>
      <c r="L394" s="150">
        <v>0.87180000000000002</v>
      </c>
      <c r="M394" s="150">
        <v>4.2116838172</v>
      </c>
      <c r="N394" s="150">
        <v>118.1114278818</v>
      </c>
      <c r="O394" s="150">
        <v>13.248552736800001</v>
      </c>
      <c r="P394" s="150">
        <v>2.3643000000000001</v>
      </c>
      <c r="Q394" s="150">
        <v>33.210185916599997</v>
      </c>
      <c r="R394" s="150">
        <v>60.279378291</v>
      </c>
      <c r="S394" s="150">
        <v>1925.8762095601401</v>
      </c>
    </row>
    <row r="395" spans="1:19" ht="14.5" x14ac:dyDescent="0.35">
      <c r="A395" t="s">
        <v>569</v>
      </c>
      <c r="B395" s="150">
        <v>1430.463915</v>
      </c>
      <c r="C395" s="150">
        <v>625.01675999999998</v>
      </c>
      <c r="D395" s="150">
        <v>1.2025980000000001</v>
      </c>
      <c r="E395" s="150">
        <v>28.707827999999999</v>
      </c>
      <c r="F395" s="150">
        <v>146.32284899999999</v>
      </c>
      <c r="G395" s="150">
        <v>6.4464269999999999</v>
      </c>
      <c r="H395" s="150">
        <v>4</v>
      </c>
      <c r="I395" s="150">
        <v>11</v>
      </c>
      <c r="J395" s="150">
        <v>14.287292000000001</v>
      </c>
      <c r="K395" s="150">
        <v>56.827938171040202</v>
      </c>
      <c r="L395" s="150">
        <v>0.3494749788</v>
      </c>
      <c r="M395" s="150">
        <v>8.3424948168000004</v>
      </c>
      <c r="N395" s="150">
        <v>107.8984688526</v>
      </c>
      <c r="O395" s="150">
        <v>11.4204900732</v>
      </c>
      <c r="P395" s="150">
        <v>9.4572000000000003</v>
      </c>
      <c r="Q395" s="150">
        <v>35.224200000000003</v>
      </c>
      <c r="R395" s="150">
        <v>67.443161885999999</v>
      </c>
      <c r="S395" s="150">
        <v>1727.42734377844</v>
      </c>
    </row>
    <row r="396" spans="1:19" ht="14.5" x14ac:dyDescent="0.35">
      <c r="A396" t="s">
        <v>570</v>
      </c>
      <c r="B396" s="150">
        <v>605.26273700000104</v>
      </c>
      <c r="C396" s="150">
        <v>255.940541</v>
      </c>
      <c r="D396" s="150">
        <v>0</v>
      </c>
      <c r="E396" s="150">
        <v>22.109355999999998</v>
      </c>
      <c r="F396" s="150">
        <v>53.867075999999997</v>
      </c>
      <c r="G396" s="150">
        <v>2</v>
      </c>
      <c r="H396" s="150">
        <v>1.72</v>
      </c>
      <c r="I396" s="150">
        <v>6.5033450000000004</v>
      </c>
      <c r="J396" s="150">
        <v>3.86</v>
      </c>
      <c r="K396" s="150">
        <v>22.821809634849998</v>
      </c>
      <c r="L396" s="150">
        <v>0</v>
      </c>
      <c r="M396" s="150">
        <v>6.4249788535999999</v>
      </c>
      <c r="N396" s="150">
        <v>39.721581842399999</v>
      </c>
      <c r="O396" s="150">
        <v>3.5432000000000001</v>
      </c>
      <c r="P396" s="150">
        <v>4.0665959999999997</v>
      </c>
      <c r="Q396" s="150">
        <v>20.825011359000001</v>
      </c>
      <c r="R396" s="150">
        <v>18.221129999999999</v>
      </c>
      <c r="S396" s="150">
        <v>720.887044689851</v>
      </c>
    </row>
    <row r="397" spans="1:19" ht="14.5" x14ac:dyDescent="0.35">
      <c r="A397" t="s">
        <v>571</v>
      </c>
      <c r="B397" s="150">
        <v>4321.0042679999997</v>
      </c>
      <c r="C397" s="150">
        <v>439.43700100000001</v>
      </c>
      <c r="D397" s="150">
        <v>53.772072000000001</v>
      </c>
      <c r="E397" s="150">
        <v>46.429282000000001</v>
      </c>
      <c r="F397" s="150">
        <v>246.25679400000001</v>
      </c>
      <c r="G397" s="150">
        <v>13.930192999999999</v>
      </c>
      <c r="H397" s="150">
        <v>4</v>
      </c>
      <c r="I397" s="150">
        <v>15.697143000000001</v>
      </c>
      <c r="J397" s="150">
        <v>59.137044000000003</v>
      </c>
      <c r="K397" s="150">
        <v>9.4723204359916995</v>
      </c>
      <c r="L397" s="150">
        <v>15.626164123200001</v>
      </c>
      <c r="M397" s="150">
        <v>13.4923493492</v>
      </c>
      <c r="N397" s="150">
        <v>181.5897598956</v>
      </c>
      <c r="O397" s="150">
        <v>24.678729918799998</v>
      </c>
      <c r="P397" s="150">
        <v>9.4572000000000003</v>
      </c>
      <c r="Q397" s="150">
        <v>50.265391314600002</v>
      </c>
      <c r="R397" s="150">
        <v>279.156416202</v>
      </c>
      <c r="S397" s="150">
        <v>4904.7425992393901</v>
      </c>
    </row>
    <row r="398" spans="1:19" ht="14.5" x14ac:dyDescent="0.35">
      <c r="A398" t="s">
        <v>572</v>
      </c>
      <c r="B398" s="150">
        <v>3768.2287940000001</v>
      </c>
      <c r="C398" s="150">
        <v>327.53480100000002</v>
      </c>
      <c r="D398" s="150">
        <v>19.953488</v>
      </c>
      <c r="E398" s="150">
        <v>19.070457000000001</v>
      </c>
      <c r="F398" s="150">
        <v>253.69455600000001</v>
      </c>
      <c r="G398" s="150">
        <v>25.626436999999999</v>
      </c>
      <c r="H398" s="150">
        <v>2</v>
      </c>
      <c r="I398" s="150">
        <v>12.170114999999999</v>
      </c>
      <c r="J398" s="150">
        <v>61.133944</v>
      </c>
      <c r="K398" s="150">
        <v>6.00803293389031</v>
      </c>
      <c r="L398" s="150">
        <v>5.7984836128000001</v>
      </c>
      <c r="M398" s="150">
        <v>5.5418748041999999</v>
      </c>
      <c r="N398" s="150">
        <v>187.07436559440001</v>
      </c>
      <c r="O398" s="150">
        <v>45.399795789199999</v>
      </c>
      <c r="P398" s="150">
        <v>4.7286000000000001</v>
      </c>
      <c r="Q398" s="150">
        <v>38.971142252999996</v>
      </c>
      <c r="R398" s="150">
        <v>288.58278265199999</v>
      </c>
      <c r="S398" s="150">
        <v>4350.3338716394901</v>
      </c>
    </row>
    <row r="399" spans="1:19" ht="14.5" x14ac:dyDescent="0.35">
      <c r="A399" t="s">
        <v>573</v>
      </c>
      <c r="B399" s="150">
        <v>1624.2702469999999</v>
      </c>
      <c r="C399" s="150">
        <v>1589.6651240000001</v>
      </c>
      <c r="D399" s="150">
        <v>27.048653000000002</v>
      </c>
      <c r="E399" s="150">
        <v>8</v>
      </c>
      <c r="F399" s="150">
        <v>126.392848</v>
      </c>
      <c r="G399" s="150">
        <v>12.701753999999999</v>
      </c>
      <c r="H399" s="150">
        <v>0</v>
      </c>
      <c r="I399" s="150">
        <v>3.5868259999999998</v>
      </c>
      <c r="J399" s="150">
        <v>10.169575999999999</v>
      </c>
      <c r="K399" s="150">
        <v>320.38379974396298</v>
      </c>
      <c r="L399" s="150">
        <v>7.8603385618000097</v>
      </c>
      <c r="M399" s="150">
        <v>2.3248000000000002</v>
      </c>
      <c r="N399" s="150">
        <v>93.202086115199805</v>
      </c>
      <c r="O399" s="150">
        <v>22.502427386400001</v>
      </c>
      <c r="P399" s="150">
        <v>0</v>
      </c>
      <c r="Q399" s="150">
        <v>11.485734217199999</v>
      </c>
      <c r="R399" s="150">
        <v>48.005483507999998</v>
      </c>
      <c r="S399" s="150">
        <v>2130.0349165325601</v>
      </c>
    </row>
    <row r="400" spans="1:19" ht="14.5" x14ac:dyDescent="0.35">
      <c r="A400" t="s">
        <v>574</v>
      </c>
      <c r="B400" s="150">
        <v>829.974468</v>
      </c>
      <c r="C400" s="150">
        <v>211.57647</v>
      </c>
      <c r="D400" s="150">
        <v>0</v>
      </c>
      <c r="E400" s="150">
        <v>17.437923999999999</v>
      </c>
      <c r="F400" s="150">
        <v>59.353290999999999</v>
      </c>
      <c r="G400" s="150">
        <v>1</v>
      </c>
      <c r="H400" s="150">
        <v>0</v>
      </c>
      <c r="I400" s="150">
        <v>0</v>
      </c>
      <c r="J400" s="150">
        <v>9</v>
      </c>
      <c r="K400" s="150">
        <v>11.237429919573801</v>
      </c>
      <c r="L400" s="150">
        <v>0</v>
      </c>
      <c r="M400" s="150">
        <v>5.0674607144000001</v>
      </c>
      <c r="N400" s="150">
        <v>43.767116783399999</v>
      </c>
      <c r="O400" s="150">
        <v>1.7716000000000001</v>
      </c>
      <c r="P400" s="150">
        <v>0</v>
      </c>
      <c r="Q400" s="150">
        <v>0</v>
      </c>
      <c r="R400" s="150">
        <v>42.484499999999997</v>
      </c>
      <c r="S400" s="150">
        <v>934.30257541737399</v>
      </c>
    </row>
    <row r="401" spans="1:19" ht="14.5" x14ac:dyDescent="0.35">
      <c r="A401" t="s">
        <v>575</v>
      </c>
      <c r="B401" s="150">
        <v>1606.076793</v>
      </c>
      <c r="C401" s="150">
        <v>488.32282700000002</v>
      </c>
      <c r="D401" s="150">
        <v>0</v>
      </c>
      <c r="E401" s="150">
        <v>20</v>
      </c>
      <c r="F401" s="150">
        <v>134.70236299999999</v>
      </c>
      <c r="G401" s="150">
        <v>7.6123750000000001</v>
      </c>
      <c r="H401" s="150">
        <v>1</v>
      </c>
      <c r="I401" s="150">
        <v>7</v>
      </c>
      <c r="J401" s="150">
        <v>22.168752999999999</v>
      </c>
      <c r="K401" s="150">
        <v>30.877983898438799</v>
      </c>
      <c r="L401" s="150">
        <v>0</v>
      </c>
      <c r="M401" s="150">
        <v>5.8120000000000003</v>
      </c>
      <c r="N401" s="150">
        <v>99.329522476199799</v>
      </c>
      <c r="O401" s="150">
        <v>13.48608355</v>
      </c>
      <c r="P401" s="150">
        <v>2.3643000000000001</v>
      </c>
      <c r="Q401" s="150">
        <v>22.415400000000002</v>
      </c>
      <c r="R401" s="150">
        <v>104.6475985365</v>
      </c>
      <c r="S401" s="150">
        <v>1885.00968146114</v>
      </c>
    </row>
    <row r="402" spans="1:19" ht="14.5" x14ac:dyDescent="0.35">
      <c r="A402" t="s">
        <v>576</v>
      </c>
      <c r="B402" s="150">
        <v>1450.3526710000001</v>
      </c>
      <c r="C402" s="150">
        <v>371.00163800000001</v>
      </c>
      <c r="D402" s="150">
        <v>1</v>
      </c>
      <c r="E402" s="150">
        <v>25.466258</v>
      </c>
      <c r="F402" s="150">
        <v>101.97717299999999</v>
      </c>
      <c r="G402" s="150">
        <v>8.2743900000000004</v>
      </c>
      <c r="H402" s="150">
        <v>0</v>
      </c>
      <c r="I402" s="150">
        <v>3</v>
      </c>
      <c r="J402" s="150">
        <v>16.380368000000001</v>
      </c>
      <c r="K402" s="150">
        <v>19.8639814388685</v>
      </c>
      <c r="L402" s="150">
        <v>0.29060000000000002</v>
      </c>
      <c r="M402" s="150">
        <v>7.4004945748000104</v>
      </c>
      <c r="N402" s="150">
        <v>75.197967370200004</v>
      </c>
      <c r="O402" s="150">
        <v>14.658909324</v>
      </c>
      <c r="P402" s="150">
        <v>0</v>
      </c>
      <c r="Q402" s="150">
        <v>9.6066000000000003</v>
      </c>
      <c r="R402" s="150">
        <v>77.323527143999996</v>
      </c>
      <c r="S402" s="150">
        <v>1654.6947508518699</v>
      </c>
    </row>
    <row r="403" spans="1:19" ht="14.5" x14ac:dyDescent="0.35">
      <c r="A403" t="s">
        <v>577</v>
      </c>
      <c r="B403" s="150">
        <v>2889.592478</v>
      </c>
      <c r="C403" s="150">
        <v>995.68641499999899</v>
      </c>
      <c r="D403" s="150">
        <v>1</v>
      </c>
      <c r="E403" s="150">
        <v>36.796078999999999</v>
      </c>
      <c r="F403" s="150">
        <v>298.69820399999998</v>
      </c>
      <c r="G403" s="150">
        <v>11.654116999999999</v>
      </c>
      <c r="H403" s="150">
        <v>1</v>
      </c>
      <c r="I403" s="150">
        <v>9.7169080000000001</v>
      </c>
      <c r="J403" s="150">
        <v>27.100072999999998</v>
      </c>
      <c r="K403" s="150">
        <v>71.455318948049793</v>
      </c>
      <c r="L403" s="150">
        <v>0.29060000000000002</v>
      </c>
      <c r="M403" s="150">
        <v>10.6929405574</v>
      </c>
      <c r="N403" s="150">
        <v>220.260055629601</v>
      </c>
      <c r="O403" s="150">
        <v>20.646433677200001</v>
      </c>
      <c r="P403" s="150">
        <v>2.3643000000000001</v>
      </c>
      <c r="Q403" s="150">
        <v>31.115482797599999</v>
      </c>
      <c r="R403" s="150">
        <v>127.9258945965</v>
      </c>
      <c r="S403" s="150">
        <v>3374.3435042063502</v>
      </c>
    </row>
    <row r="404" spans="1:19" ht="14.5" x14ac:dyDescent="0.35">
      <c r="A404" t="s">
        <v>578</v>
      </c>
      <c r="B404" s="150">
        <v>4010.57542099996</v>
      </c>
      <c r="C404" s="150">
        <v>380.35627299999999</v>
      </c>
      <c r="D404" s="150">
        <v>8.8699999999999992</v>
      </c>
      <c r="E404" s="150">
        <v>40.839551</v>
      </c>
      <c r="F404" s="150">
        <v>259.25507199999998</v>
      </c>
      <c r="G404" s="150">
        <v>39.074618000000001</v>
      </c>
      <c r="H404" s="150">
        <v>1</v>
      </c>
      <c r="I404" s="150">
        <v>27.654388000000001</v>
      </c>
      <c r="J404" s="150">
        <v>52.292569999999998</v>
      </c>
      <c r="K404" s="150">
        <v>7.9148578993348604</v>
      </c>
      <c r="L404" s="150">
        <v>2.5776219999999999</v>
      </c>
      <c r="M404" s="150">
        <v>11.8679735206</v>
      </c>
      <c r="N404" s="150">
        <v>191.17469009280001</v>
      </c>
      <c r="O404" s="150">
        <v>69.224593248800005</v>
      </c>
      <c r="P404" s="150">
        <v>2.3643000000000001</v>
      </c>
      <c r="Q404" s="150">
        <v>88.554881253600001</v>
      </c>
      <c r="R404" s="150">
        <v>246.84707668499999</v>
      </c>
      <c r="S404" s="150">
        <v>4631.1014157001</v>
      </c>
    </row>
    <row r="405" spans="1:19" ht="14.5" x14ac:dyDescent="0.35">
      <c r="A405" t="s">
        <v>579</v>
      </c>
      <c r="B405" s="150">
        <v>981.49122399999999</v>
      </c>
      <c r="C405" s="150">
        <v>2</v>
      </c>
      <c r="D405" s="150">
        <v>8.0043369999999996</v>
      </c>
      <c r="E405" s="150">
        <v>7</v>
      </c>
      <c r="F405" s="150">
        <v>38.81494</v>
      </c>
      <c r="G405" s="150">
        <v>3.459514</v>
      </c>
      <c r="H405" s="150">
        <v>0</v>
      </c>
      <c r="I405" s="150">
        <v>3</v>
      </c>
      <c r="J405" s="150">
        <v>16.339518000000002</v>
      </c>
      <c r="K405" s="150">
        <v>8.2570707577025396E-4</v>
      </c>
      <c r="L405" s="150">
        <v>2.3260603322</v>
      </c>
      <c r="M405" s="150">
        <v>2.0341999999999998</v>
      </c>
      <c r="N405" s="150">
        <v>28.622136756</v>
      </c>
      <c r="O405" s="150">
        <v>6.1288750024</v>
      </c>
      <c r="P405" s="150">
        <v>0</v>
      </c>
      <c r="Q405" s="150">
        <v>9.6066000000000003</v>
      </c>
      <c r="R405" s="150">
        <v>77.130694719000005</v>
      </c>
      <c r="S405" s="150">
        <v>1107.34061651668</v>
      </c>
    </row>
    <row r="406" spans="1:19" ht="14.5" x14ac:dyDescent="0.35">
      <c r="A406" t="s">
        <v>580</v>
      </c>
      <c r="B406" s="150">
        <v>3509.1034119999999</v>
      </c>
      <c r="C406" s="150">
        <v>1416.03297</v>
      </c>
      <c r="D406" s="150">
        <v>29.803553999999998</v>
      </c>
      <c r="E406" s="150">
        <v>23.553816000000001</v>
      </c>
      <c r="F406" s="150">
        <v>289.63313699999998</v>
      </c>
      <c r="G406" s="150">
        <v>53.187564000000002</v>
      </c>
      <c r="H406" s="150">
        <v>1.721894</v>
      </c>
      <c r="I406" s="150">
        <v>23.522328000000002</v>
      </c>
      <c r="J406" s="150">
        <v>68.287266000000002</v>
      </c>
      <c r="K406" s="150">
        <v>122.742614776197</v>
      </c>
      <c r="L406" s="150">
        <v>8.6609127923999996</v>
      </c>
      <c r="M406" s="150">
        <v>6.8447389296000001</v>
      </c>
      <c r="N406" s="150">
        <v>213.5754752238</v>
      </c>
      <c r="O406" s="150">
        <v>94.227088382400098</v>
      </c>
      <c r="P406" s="150">
        <v>4.0710739841999999</v>
      </c>
      <c r="Q406" s="150">
        <v>75.323198721599994</v>
      </c>
      <c r="R406" s="150">
        <v>322.35003915300001</v>
      </c>
      <c r="S406" s="150">
        <v>4356.8985539632004</v>
      </c>
    </row>
    <row r="407" spans="1:19" ht="14.5" x14ac:dyDescent="0.35">
      <c r="A407" t="s">
        <v>581</v>
      </c>
      <c r="B407" s="150">
        <v>6979.1772449999999</v>
      </c>
      <c r="C407" s="150">
        <v>3564.6750919999999</v>
      </c>
      <c r="D407" s="150">
        <v>67.413396000000006</v>
      </c>
      <c r="E407" s="150">
        <v>86.989453999999995</v>
      </c>
      <c r="F407" s="150">
        <v>701.05195600000002</v>
      </c>
      <c r="G407" s="150">
        <v>120.481289</v>
      </c>
      <c r="H407" s="150">
        <v>3.914399</v>
      </c>
      <c r="I407" s="150">
        <v>26.957941000000002</v>
      </c>
      <c r="J407" s="150">
        <v>122.512152</v>
      </c>
      <c r="K407" s="150">
        <v>386.63902021859798</v>
      </c>
      <c r="L407" s="150">
        <v>19.590332877600002</v>
      </c>
      <c r="M407" s="150">
        <v>25.279135332399999</v>
      </c>
      <c r="N407" s="150">
        <v>516.95571235439502</v>
      </c>
      <c r="O407" s="150">
        <v>213.44465159239999</v>
      </c>
      <c r="P407" s="150">
        <v>9.2548135557000002</v>
      </c>
      <c r="Q407" s="150">
        <v>86.324718670199999</v>
      </c>
      <c r="R407" s="150">
        <v>578.31861351600105</v>
      </c>
      <c r="S407" s="150">
        <v>8814.9842431173001</v>
      </c>
    </row>
    <row r="408" spans="1:19" ht="14.5" x14ac:dyDescent="0.35">
      <c r="A408" t="s">
        <v>582</v>
      </c>
      <c r="B408" s="150">
        <v>1141.752929</v>
      </c>
      <c r="C408" s="150">
        <v>383.44879900000001</v>
      </c>
      <c r="D408" s="150">
        <v>4.8337750000000002</v>
      </c>
      <c r="E408" s="150">
        <v>15.420151000000001</v>
      </c>
      <c r="F408" s="150">
        <v>148.08065300000001</v>
      </c>
      <c r="G408" s="150">
        <v>5.8310469999999999</v>
      </c>
      <c r="H408" s="150">
        <v>1</v>
      </c>
      <c r="I408" s="150">
        <v>14.710255</v>
      </c>
      <c r="J408" s="150">
        <v>15.858936</v>
      </c>
      <c r="K408" s="150">
        <v>27.191586986660099</v>
      </c>
      <c r="L408" s="150">
        <v>1.4046950149999999</v>
      </c>
      <c r="M408" s="150">
        <v>4.4810958805999999</v>
      </c>
      <c r="N408" s="150">
        <v>109.19467352220001</v>
      </c>
      <c r="O408" s="150">
        <v>10.330282865199999</v>
      </c>
      <c r="P408" s="150">
        <v>2.3643000000000001</v>
      </c>
      <c r="Q408" s="150">
        <v>47.105178561000002</v>
      </c>
      <c r="R408" s="150">
        <v>74.862107387999998</v>
      </c>
      <c r="S408" s="150">
        <v>1418.68684921866</v>
      </c>
    </row>
    <row r="409" spans="1:19" ht="14.5" x14ac:dyDescent="0.35">
      <c r="A409" t="s">
        <v>583</v>
      </c>
      <c r="B409" s="150">
        <v>2155.31706700001</v>
      </c>
      <c r="C409" s="150">
        <v>496.74210900000003</v>
      </c>
      <c r="D409" s="150">
        <v>35.240417000000001</v>
      </c>
      <c r="E409" s="150">
        <v>40.072586999999999</v>
      </c>
      <c r="F409" s="150">
        <v>176.331007</v>
      </c>
      <c r="G409" s="150">
        <v>4.114058</v>
      </c>
      <c r="H409" s="150">
        <v>0</v>
      </c>
      <c r="I409" s="150">
        <v>5.5102630000000001</v>
      </c>
      <c r="J409" s="150">
        <v>19.430862999999999</v>
      </c>
      <c r="K409" s="150">
        <v>23.620409302540001</v>
      </c>
      <c r="L409" s="150">
        <v>10.2408651802</v>
      </c>
      <c r="M409" s="150">
        <v>11.6450937822</v>
      </c>
      <c r="N409" s="150">
        <v>130.0264845618</v>
      </c>
      <c r="O409" s="150">
        <v>7.2884651527999997</v>
      </c>
      <c r="P409" s="150">
        <v>0</v>
      </c>
      <c r="Q409" s="150">
        <v>17.644964178599999</v>
      </c>
      <c r="R409" s="150">
        <v>91.7233887915</v>
      </c>
      <c r="S409" s="150">
        <v>2447.50673794965</v>
      </c>
    </row>
    <row r="410" spans="1:19" ht="14.5" x14ac:dyDescent="0.35">
      <c r="A410" t="s">
        <v>584</v>
      </c>
      <c r="B410" s="150">
        <v>1172.0985049999999</v>
      </c>
      <c r="C410" s="150">
        <v>505.73004900000001</v>
      </c>
      <c r="D410" s="150">
        <v>6.8578809999999999</v>
      </c>
      <c r="E410" s="150">
        <v>22.469608999999998</v>
      </c>
      <c r="F410" s="150">
        <v>136.71727200000001</v>
      </c>
      <c r="G410" s="150">
        <v>9.9987349999999999</v>
      </c>
      <c r="H410" s="150">
        <v>0</v>
      </c>
      <c r="I410" s="150">
        <v>3</v>
      </c>
      <c r="J410" s="150">
        <v>11.970392</v>
      </c>
      <c r="K410" s="150">
        <v>45.518096796515202</v>
      </c>
      <c r="L410" s="150">
        <v>1.9929002186</v>
      </c>
      <c r="M410" s="150">
        <v>6.5296683754</v>
      </c>
      <c r="N410" s="150">
        <v>100.8153163728</v>
      </c>
      <c r="O410" s="150">
        <v>17.713758926000001</v>
      </c>
      <c r="P410" s="150">
        <v>0</v>
      </c>
      <c r="Q410" s="150">
        <v>9.6066000000000003</v>
      </c>
      <c r="R410" s="150">
        <v>56.506235435999997</v>
      </c>
      <c r="S410" s="150">
        <v>1410.78108112531</v>
      </c>
    </row>
    <row r="411" spans="1:19" ht="14.5" x14ac:dyDescent="0.35">
      <c r="A411" t="s">
        <v>585</v>
      </c>
      <c r="B411" s="150">
        <v>4437.3824839999997</v>
      </c>
      <c r="C411" s="150">
        <v>2240.387573</v>
      </c>
      <c r="D411" s="150">
        <v>33.057516</v>
      </c>
      <c r="E411" s="150">
        <v>75.417343000000002</v>
      </c>
      <c r="F411" s="150">
        <v>489.69650999999999</v>
      </c>
      <c r="G411" s="150">
        <v>28.584726</v>
      </c>
      <c r="H411" s="150">
        <v>1</v>
      </c>
      <c r="I411" s="150">
        <v>25.900704000000001</v>
      </c>
      <c r="J411" s="150">
        <v>58.605398000000001</v>
      </c>
      <c r="K411" s="150">
        <v>235.666899008592</v>
      </c>
      <c r="L411" s="150">
        <v>9.6065141496000006</v>
      </c>
      <c r="M411" s="150">
        <v>21.916279875800001</v>
      </c>
      <c r="N411" s="150">
        <v>361.10220647399802</v>
      </c>
      <c r="O411" s="150">
        <v>50.640700581600001</v>
      </c>
      <c r="P411" s="150">
        <v>2.3643000000000001</v>
      </c>
      <c r="Q411" s="150">
        <v>82.939234348799999</v>
      </c>
      <c r="R411" s="150">
        <v>276.64678125900002</v>
      </c>
      <c r="S411" s="150">
        <v>5478.2653996973904</v>
      </c>
    </row>
    <row r="412" spans="1:19" ht="14.5" x14ac:dyDescent="0.35">
      <c r="A412" t="s">
        <v>586</v>
      </c>
      <c r="B412" s="150">
        <v>4044.2547639999998</v>
      </c>
      <c r="C412" s="150">
        <v>1646.2954749999999</v>
      </c>
      <c r="D412" s="150">
        <v>68.918013999999999</v>
      </c>
      <c r="E412" s="150">
        <v>66.959107000000003</v>
      </c>
      <c r="F412" s="150">
        <v>439.34682400000003</v>
      </c>
      <c r="G412" s="150">
        <v>39.911861000000002</v>
      </c>
      <c r="H412" s="150">
        <v>0</v>
      </c>
      <c r="I412" s="150">
        <v>22.907413999999999</v>
      </c>
      <c r="J412" s="150">
        <v>46.472203999999998</v>
      </c>
      <c r="K412" s="150">
        <v>140.61285999371501</v>
      </c>
      <c r="L412" s="150">
        <v>20.027574868399999</v>
      </c>
      <c r="M412" s="150">
        <v>19.458316494200002</v>
      </c>
      <c r="N412" s="150">
        <v>323.97434801759903</v>
      </c>
      <c r="O412" s="150">
        <v>70.707852947600003</v>
      </c>
      <c r="P412" s="150">
        <v>0</v>
      </c>
      <c r="Q412" s="150">
        <v>73.354121110799994</v>
      </c>
      <c r="R412" s="150">
        <v>219.37203898199999</v>
      </c>
      <c r="S412" s="150">
        <v>4911.7618764143099</v>
      </c>
    </row>
    <row r="413" spans="1:19" ht="14.5" x14ac:dyDescent="0.35">
      <c r="A413" t="s">
        <v>587</v>
      </c>
      <c r="B413" s="150">
        <v>2563.7762699999998</v>
      </c>
      <c r="C413" s="150">
        <v>281.15913</v>
      </c>
      <c r="D413" s="150">
        <v>3.7951039999999998</v>
      </c>
      <c r="E413" s="150">
        <v>26.993492</v>
      </c>
      <c r="F413" s="150">
        <v>181.17355499999999</v>
      </c>
      <c r="G413" s="150">
        <v>8.5273109999999992</v>
      </c>
      <c r="H413" s="150">
        <v>0</v>
      </c>
      <c r="I413" s="150">
        <v>11.935807</v>
      </c>
      <c r="J413" s="150">
        <v>30.457820000000002</v>
      </c>
      <c r="K413" s="150">
        <v>6.4921268377307699</v>
      </c>
      <c r="L413" s="150">
        <v>1.1028572223999999</v>
      </c>
      <c r="M413" s="150">
        <v>7.8443087752</v>
      </c>
      <c r="N413" s="150">
        <v>133.59737945699999</v>
      </c>
      <c r="O413" s="150">
        <v>15.1069841676</v>
      </c>
      <c r="P413" s="150">
        <v>0</v>
      </c>
      <c r="Q413" s="150">
        <v>38.220841175399997</v>
      </c>
      <c r="R413" s="150">
        <v>143.77613930999999</v>
      </c>
      <c r="S413" s="150">
        <v>2909.9169069453301</v>
      </c>
    </row>
    <row r="414" spans="1:19" ht="14.5" x14ac:dyDescent="0.35">
      <c r="A414" t="s">
        <v>588</v>
      </c>
      <c r="B414" s="150">
        <v>747.53919099999996</v>
      </c>
      <c r="C414" s="150">
        <v>308.55006800000001</v>
      </c>
      <c r="D414" s="150">
        <v>0</v>
      </c>
      <c r="E414" s="150">
        <v>17</v>
      </c>
      <c r="F414" s="150">
        <v>57.276845000000002</v>
      </c>
      <c r="G414" s="150">
        <v>7.3692789999999997</v>
      </c>
      <c r="H414" s="150">
        <v>1</v>
      </c>
      <c r="I414" s="150">
        <v>4</v>
      </c>
      <c r="J414" s="150">
        <v>9.3593109999999999</v>
      </c>
      <c r="K414" s="150">
        <v>26.562357340245399</v>
      </c>
      <c r="L414" s="150">
        <v>0</v>
      </c>
      <c r="M414" s="150">
        <v>4.9401999999999999</v>
      </c>
      <c r="N414" s="150">
        <v>42.235945503000003</v>
      </c>
      <c r="O414" s="150">
        <v>13.0554146764</v>
      </c>
      <c r="P414" s="150">
        <v>2.3643000000000001</v>
      </c>
      <c r="Q414" s="150">
        <v>12.8088</v>
      </c>
      <c r="R414" s="150">
        <v>44.180627575499997</v>
      </c>
      <c r="S414" s="150">
        <v>893.68683609514596</v>
      </c>
    </row>
    <row r="415" spans="1:19" ht="14.5" x14ac:dyDescent="0.35">
      <c r="A415" t="s">
        <v>589</v>
      </c>
      <c r="B415" s="150">
        <v>493.83421800000002</v>
      </c>
      <c r="C415" s="150">
        <v>223.34675200000001</v>
      </c>
      <c r="D415" s="150">
        <v>0</v>
      </c>
      <c r="E415" s="150">
        <v>7.4751110000000001</v>
      </c>
      <c r="F415" s="150">
        <v>55.033123000000003</v>
      </c>
      <c r="G415" s="150">
        <v>0</v>
      </c>
      <c r="H415" s="150">
        <v>0</v>
      </c>
      <c r="I415" s="150">
        <v>3</v>
      </c>
      <c r="J415" s="150">
        <v>3.3409089999999999</v>
      </c>
      <c r="K415" s="150">
        <v>20.772022246724301</v>
      </c>
      <c r="L415" s="150">
        <v>0</v>
      </c>
      <c r="M415" s="150">
        <v>2.1722672566000001</v>
      </c>
      <c r="N415" s="150">
        <v>40.581424900199998</v>
      </c>
      <c r="O415" s="150">
        <v>0</v>
      </c>
      <c r="P415" s="150">
        <v>0</v>
      </c>
      <c r="Q415" s="150">
        <v>9.6066000000000003</v>
      </c>
      <c r="R415" s="150">
        <v>15.7707609345</v>
      </c>
      <c r="S415" s="150">
        <v>582.73729333802396</v>
      </c>
    </row>
    <row r="416" spans="1:19" ht="14.5" x14ac:dyDescent="0.35">
      <c r="A416" t="s">
        <v>590</v>
      </c>
      <c r="B416" s="150">
        <v>1814.7664119999999</v>
      </c>
      <c r="C416" s="150">
        <v>209.815977</v>
      </c>
      <c r="D416" s="150">
        <v>8.7089820000000007</v>
      </c>
      <c r="E416" s="150">
        <v>15</v>
      </c>
      <c r="F416" s="150">
        <v>119.154979</v>
      </c>
      <c r="G416" s="150">
        <v>2.0059390000000001</v>
      </c>
      <c r="H416" s="150">
        <v>3</v>
      </c>
      <c r="I416" s="150">
        <v>7.86</v>
      </c>
      <c r="J416" s="150">
        <v>19.605634999999999</v>
      </c>
      <c r="K416" s="150">
        <v>5.0555196449356403</v>
      </c>
      <c r="L416" s="150">
        <v>2.5308301692000001</v>
      </c>
      <c r="M416" s="150">
        <v>4.359</v>
      </c>
      <c r="N416" s="150">
        <v>87.864881514599901</v>
      </c>
      <c r="O416" s="150">
        <v>3.5537215324</v>
      </c>
      <c r="P416" s="150">
        <v>7.0929000000000002</v>
      </c>
      <c r="Q416" s="150">
        <v>25.169291999999999</v>
      </c>
      <c r="R416" s="150">
        <v>92.548400017500001</v>
      </c>
      <c r="S416" s="150">
        <v>2042.94095687864</v>
      </c>
    </row>
    <row r="417" spans="1:19" ht="14.5" x14ac:dyDescent="0.35">
      <c r="A417" t="s">
        <v>591</v>
      </c>
      <c r="B417" s="150">
        <v>406.78564899999998</v>
      </c>
      <c r="C417" s="150">
        <v>384.49494299999998</v>
      </c>
      <c r="D417" s="150">
        <v>2</v>
      </c>
      <c r="E417" s="150">
        <v>6.4046849999999997</v>
      </c>
      <c r="F417" s="150">
        <v>52.27693</v>
      </c>
      <c r="G417" s="150">
        <v>5.5874889999999997</v>
      </c>
      <c r="H417" s="150">
        <v>1</v>
      </c>
      <c r="I417" s="150">
        <v>2</v>
      </c>
      <c r="J417" s="150">
        <v>8.7347940000000008</v>
      </c>
      <c r="K417" s="150">
        <v>76.949534313466003</v>
      </c>
      <c r="L417" s="150">
        <v>0.58120000000000005</v>
      </c>
      <c r="M417" s="150">
        <v>1.8612014610000001</v>
      </c>
      <c r="N417" s="150">
        <v>38.549008182000001</v>
      </c>
      <c r="O417" s="150">
        <v>9.8987955123999996</v>
      </c>
      <c r="P417" s="150">
        <v>2.3643000000000001</v>
      </c>
      <c r="Q417" s="150">
        <v>6.4043999999999999</v>
      </c>
      <c r="R417" s="150">
        <v>41.232595076999999</v>
      </c>
      <c r="S417" s="150">
        <v>584.62668354586594</v>
      </c>
    </row>
    <row r="418" spans="1:19" ht="14.5" x14ac:dyDescent="0.35">
      <c r="A418" t="s">
        <v>592</v>
      </c>
      <c r="B418" s="150">
        <v>1242.165219</v>
      </c>
      <c r="C418" s="150">
        <v>226.63648699999999</v>
      </c>
      <c r="D418" s="150">
        <v>0</v>
      </c>
      <c r="E418" s="150">
        <v>13.222523000000001</v>
      </c>
      <c r="F418" s="150">
        <v>124.44504499999999</v>
      </c>
      <c r="G418" s="150">
        <v>5</v>
      </c>
      <c r="H418" s="150">
        <v>0</v>
      </c>
      <c r="I418" s="150">
        <v>4</v>
      </c>
      <c r="J418" s="150">
        <v>9</v>
      </c>
      <c r="K418" s="150">
        <v>8.5257170451496407</v>
      </c>
      <c r="L418" s="150">
        <v>0</v>
      </c>
      <c r="M418" s="150">
        <v>3.8424651837999999</v>
      </c>
      <c r="N418" s="150">
        <v>91.765776182999801</v>
      </c>
      <c r="O418" s="150">
        <v>8.8580000000000005</v>
      </c>
      <c r="P418" s="150">
        <v>0</v>
      </c>
      <c r="Q418" s="150">
        <v>12.8088</v>
      </c>
      <c r="R418" s="150">
        <v>42.484499999999997</v>
      </c>
      <c r="S418" s="150">
        <v>1410.45047741195</v>
      </c>
    </row>
    <row r="419" spans="1:19" ht="14.5" x14ac:dyDescent="0.35">
      <c r="A419" t="s">
        <v>593</v>
      </c>
      <c r="B419" s="150">
        <v>942.59684300000004</v>
      </c>
      <c r="C419" s="150">
        <v>244.92280199999999</v>
      </c>
      <c r="D419" s="150">
        <v>1</v>
      </c>
      <c r="E419" s="150">
        <v>26.837033999999999</v>
      </c>
      <c r="F419" s="150">
        <v>66.434946999999994</v>
      </c>
      <c r="G419" s="150">
        <v>2</v>
      </c>
      <c r="H419" s="150">
        <v>0</v>
      </c>
      <c r="I419" s="150">
        <v>8.9384549999999994</v>
      </c>
      <c r="J419" s="150">
        <v>7</v>
      </c>
      <c r="K419" s="150">
        <v>13.157141801028001</v>
      </c>
      <c r="L419" s="150">
        <v>0.29060000000000002</v>
      </c>
      <c r="M419" s="150">
        <v>7.7988420804000098</v>
      </c>
      <c r="N419" s="150">
        <v>48.9891299178</v>
      </c>
      <c r="O419" s="150">
        <v>3.5432000000000001</v>
      </c>
      <c r="P419" s="150">
        <v>0</v>
      </c>
      <c r="Q419" s="150">
        <v>28.622720601000001</v>
      </c>
      <c r="R419" s="150">
        <v>33.043500000000002</v>
      </c>
      <c r="S419" s="150">
        <v>1078.0419774002301</v>
      </c>
    </row>
    <row r="420" spans="1:19" ht="14.5" x14ac:dyDescent="0.35">
      <c r="A420" t="s">
        <v>594</v>
      </c>
      <c r="B420" s="150">
        <v>1989.0432929999999</v>
      </c>
      <c r="C420" s="150">
        <v>647.69543599999997</v>
      </c>
      <c r="D420" s="150">
        <v>10.995818</v>
      </c>
      <c r="E420" s="150">
        <v>41.662503999999998</v>
      </c>
      <c r="F420" s="150">
        <v>181.31805</v>
      </c>
      <c r="G420" s="150">
        <v>20.554234000000001</v>
      </c>
      <c r="H420" s="150">
        <v>2</v>
      </c>
      <c r="I420" s="150">
        <v>11.86</v>
      </c>
      <c r="J420" s="150">
        <v>24.004996999999999</v>
      </c>
      <c r="K420" s="150">
        <v>45.186281551334503</v>
      </c>
      <c r="L420" s="150">
        <v>3.1953847108</v>
      </c>
      <c r="M420" s="150">
        <v>12.107123662399999</v>
      </c>
      <c r="N420" s="150">
        <v>133.70393007000001</v>
      </c>
      <c r="O420" s="150">
        <v>36.4138809544</v>
      </c>
      <c r="P420" s="150">
        <v>4.7286000000000001</v>
      </c>
      <c r="Q420" s="150">
        <v>37.978091999999997</v>
      </c>
      <c r="R420" s="150">
        <v>113.31558833850001</v>
      </c>
      <c r="S420" s="150">
        <v>2375.6721742874302</v>
      </c>
    </row>
    <row r="421" spans="1:19" ht="14.5" x14ac:dyDescent="0.35">
      <c r="A421" t="s">
        <v>595</v>
      </c>
      <c r="B421" s="150">
        <v>651.76502000000005</v>
      </c>
      <c r="C421" s="150">
        <v>139.194931</v>
      </c>
      <c r="D421" s="150">
        <v>0</v>
      </c>
      <c r="E421" s="150">
        <v>16.865209</v>
      </c>
      <c r="F421" s="150">
        <v>52.718381999999998</v>
      </c>
      <c r="G421" s="150">
        <v>3</v>
      </c>
      <c r="H421" s="150">
        <v>1</v>
      </c>
      <c r="I421" s="150">
        <v>3</v>
      </c>
      <c r="J421" s="150">
        <v>6</v>
      </c>
      <c r="K421" s="150">
        <v>6.1960148772131403</v>
      </c>
      <c r="L421" s="150">
        <v>0</v>
      </c>
      <c r="M421" s="150">
        <v>4.9010297353999999</v>
      </c>
      <c r="N421" s="150">
        <v>38.874534886799999</v>
      </c>
      <c r="O421" s="150">
        <v>5.3148</v>
      </c>
      <c r="P421" s="150">
        <v>2.3643000000000001</v>
      </c>
      <c r="Q421" s="150">
        <v>9.6066000000000003</v>
      </c>
      <c r="R421" s="150">
        <v>28.323</v>
      </c>
      <c r="S421" s="150">
        <v>747.34529949941304</v>
      </c>
    </row>
    <row r="422" spans="1:19" ht="14.5" x14ac:dyDescent="0.35">
      <c r="A422" t="s">
        <v>596</v>
      </c>
      <c r="B422" s="150">
        <v>1021.999854</v>
      </c>
      <c r="C422" s="150">
        <v>502.22698000000003</v>
      </c>
      <c r="D422" s="150">
        <v>13.766492</v>
      </c>
      <c r="E422" s="150">
        <v>15.400271999999999</v>
      </c>
      <c r="F422" s="150">
        <v>122.714164</v>
      </c>
      <c r="G422" s="150">
        <v>3.9342600000000001</v>
      </c>
      <c r="H422" s="150">
        <v>1</v>
      </c>
      <c r="I422" s="150">
        <v>5.9974780000000001</v>
      </c>
      <c r="J422" s="150">
        <v>10.339394</v>
      </c>
      <c r="K422" s="150">
        <v>50.903133674611503</v>
      </c>
      <c r="L422" s="150">
        <v>4.0005425751999999</v>
      </c>
      <c r="M422" s="150">
        <v>4.4753190431999998</v>
      </c>
      <c r="N422" s="150">
        <v>90.489424533599902</v>
      </c>
      <c r="O422" s="150">
        <v>6.969935016</v>
      </c>
      <c r="P422" s="150">
        <v>2.3643000000000001</v>
      </c>
      <c r="Q422" s="150">
        <v>19.205124051599999</v>
      </c>
      <c r="R422" s="150">
        <v>48.807109377000003</v>
      </c>
      <c r="S422" s="150">
        <v>1249.2147422712101</v>
      </c>
    </row>
    <row r="423" spans="1:19" ht="14.5" x14ac:dyDescent="0.35">
      <c r="A423" t="s">
        <v>597</v>
      </c>
      <c r="B423" s="150">
        <v>1307.4443040000001</v>
      </c>
      <c r="C423" s="150">
        <v>385.47058600000003</v>
      </c>
      <c r="D423" s="150">
        <v>26.969919000000001</v>
      </c>
      <c r="E423" s="150">
        <v>21.213750000000001</v>
      </c>
      <c r="F423" s="150">
        <v>82.496127999999999</v>
      </c>
      <c r="G423" s="150">
        <v>5.2411180000000002</v>
      </c>
      <c r="H423" s="150">
        <v>0</v>
      </c>
      <c r="I423" s="150">
        <v>1.7009559999999999</v>
      </c>
      <c r="J423" s="150">
        <v>15.944687999999999</v>
      </c>
      <c r="K423" s="150">
        <v>29.250781073849002</v>
      </c>
      <c r="L423" s="150">
        <v>7.8374584614000096</v>
      </c>
      <c r="M423" s="150">
        <v>6.16471575</v>
      </c>
      <c r="N423" s="150">
        <v>60.832644787200103</v>
      </c>
      <c r="O423" s="150">
        <v>9.2851646488000004</v>
      </c>
      <c r="P423" s="150">
        <v>0</v>
      </c>
      <c r="Q423" s="150">
        <v>5.4468013032</v>
      </c>
      <c r="R423" s="150">
        <v>75.266899703999997</v>
      </c>
      <c r="S423" s="150">
        <v>1501.52876972845</v>
      </c>
    </row>
    <row r="424" spans="1:19" ht="14.5" x14ac:dyDescent="0.35">
      <c r="A424" t="s">
        <v>598</v>
      </c>
      <c r="B424" s="150">
        <v>635.35834199999999</v>
      </c>
      <c r="C424" s="150">
        <v>311.46768600000001</v>
      </c>
      <c r="D424" s="150">
        <v>0</v>
      </c>
      <c r="E424" s="150">
        <v>13.473083000000001</v>
      </c>
      <c r="F424" s="150">
        <v>60.518244000000003</v>
      </c>
      <c r="G424" s="150">
        <v>5.7623949999999997</v>
      </c>
      <c r="H424" s="150">
        <v>1</v>
      </c>
      <c r="I424" s="150">
        <v>3</v>
      </c>
      <c r="J424" s="150">
        <v>5.8358869999999996</v>
      </c>
      <c r="K424" s="150">
        <v>31.432293211824302</v>
      </c>
      <c r="L424" s="150">
        <v>0</v>
      </c>
      <c r="M424" s="150">
        <v>3.9152779197999998</v>
      </c>
      <c r="N424" s="150">
        <v>44.626153125599998</v>
      </c>
      <c r="O424" s="150">
        <v>10.208658981999999</v>
      </c>
      <c r="P424" s="150">
        <v>2.3643000000000001</v>
      </c>
      <c r="Q424" s="150">
        <v>9.6066000000000003</v>
      </c>
      <c r="R424" s="150">
        <v>27.548304583499998</v>
      </c>
      <c r="S424" s="150">
        <v>765.05992982272403</v>
      </c>
    </row>
    <row r="425" spans="1:19" ht="14.5" x14ac:dyDescent="0.35">
      <c r="A425" t="s">
        <v>599</v>
      </c>
      <c r="B425" s="150">
        <v>1948.569845</v>
      </c>
      <c r="C425" s="150">
        <v>621.86168399999997</v>
      </c>
      <c r="D425" s="150">
        <v>3.8224680000000002</v>
      </c>
      <c r="E425" s="150">
        <v>36.743682</v>
      </c>
      <c r="F425" s="150">
        <v>117.220152</v>
      </c>
      <c r="G425" s="150">
        <v>7.5576739999999996</v>
      </c>
      <c r="H425" s="150">
        <v>0</v>
      </c>
      <c r="I425" s="150">
        <v>15.957853</v>
      </c>
      <c r="J425" s="150">
        <v>21.369561999999998</v>
      </c>
      <c r="K425" s="150">
        <v>42.220069836400299</v>
      </c>
      <c r="L425" s="150">
        <v>1.1108092007999999</v>
      </c>
      <c r="M425" s="150">
        <v>10.677713989200001</v>
      </c>
      <c r="N425" s="150">
        <v>86.438140084799898</v>
      </c>
      <c r="O425" s="150">
        <v>13.3891752584</v>
      </c>
      <c r="P425" s="150">
        <v>0</v>
      </c>
      <c r="Q425" s="150">
        <v>51.1002368766</v>
      </c>
      <c r="R425" s="150">
        <v>100.875017421</v>
      </c>
      <c r="S425" s="150">
        <v>2254.3810076671998</v>
      </c>
    </row>
    <row r="426" spans="1:19" ht="14.5" x14ac:dyDescent="0.35">
      <c r="A426" t="s">
        <v>600</v>
      </c>
      <c r="B426" s="150">
        <v>1127.4712790000001</v>
      </c>
      <c r="C426" s="150">
        <v>406.29353500000002</v>
      </c>
      <c r="D426" s="150">
        <v>3</v>
      </c>
      <c r="E426" s="150">
        <v>41.572918999999999</v>
      </c>
      <c r="F426" s="150">
        <v>147.04586699999999</v>
      </c>
      <c r="G426" s="150">
        <v>5.325272</v>
      </c>
      <c r="H426" s="150">
        <v>1</v>
      </c>
      <c r="I426" s="150">
        <v>5</v>
      </c>
      <c r="J426" s="150">
        <v>10.666917</v>
      </c>
      <c r="K426" s="150">
        <v>29.988499078995599</v>
      </c>
      <c r="L426" s="150">
        <v>0.87180000000000002</v>
      </c>
      <c r="M426" s="150">
        <v>12.0810902614</v>
      </c>
      <c r="N426" s="150">
        <v>108.43162232580001</v>
      </c>
      <c r="O426" s="150">
        <v>9.4342518751999993</v>
      </c>
      <c r="P426" s="150">
        <v>2.3643000000000001</v>
      </c>
      <c r="Q426" s="150">
        <v>16.010999999999999</v>
      </c>
      <c r="R426" s="150">
        <v>50.353181698500002</v>
      </c>
      <c r="S426" s="150">
        <v>1357.0070242398999</v>
      </c>
    </row>
    <row r="427" spans="1:19" ht="14.5" x14ac:dyDescent="0.35">
      <c r="A427" t="s">
        <v>601</v>
      </c>
      <c r="B427" s="150">
        <v>2267.5002039999999</v>
      </c>
      <c r="C427" s="150">
        <v>471.60442999999998</v>
      </c>
      <c r="D427" s="150">
        <v>4.6003499999999997</v>
      </c>
      <c r="E427" s="150">
        <v>29.828571</v>
      </c>
      <c r="F427" s="150">
        <v>173.389927</v>
      </c>
      <c r="G427" s="150">
        <v>25.935582</v>
      </c>
      <c r="H427" s="150">
        <v>2</v>
      </c>
      <c r="I427" s="150">
        <v>8.9499999999999993</v>
      </c>
      <c r="J427" s="150">
        <v>17.948073999999998</v>
      </c>
      <c r="K427" s="150">
        <v>20.922750248302901</v>
      </c>
      <c r="L427" s="150">
        <v>1.33686171</v>
      </c>
      <c r="M427" s="150">
        <v>8.6681827326000001</v>
      </c>
      <c r="N427" s="150">
        <v>127.8577321698</v>
      </c>
      <c r="O427" s="150">
        <v>45.947477071199998</v>
      </c>
      <c r="P427" s="150">
        <v>4.7286000000000001</v>
      </c>
      <c r="Q427" s="150">
        <v>28.659690000000001</v>
      </c>
      <c r="R427" s="150">
        <v>84.723883317000002</v>
      </c>
      <c r="S427" s="150">
        <v>2590.3453812489001</v>
      </c>
    </row>
    <row r="428" spans="1:19" ht="14.5" x14ac:dyDescent="0.35">
      <c r="A428" t="s">
        <v>602</v>
      </c>
      <c r="B428" s="150">
        <v>2257.186733</v>
      </c>
      <c r="C428" s="150">
        <v>649.38898200000006</v>
      </c>
      <c r="D428" s="150">
        <v>2.1781609999999998</v>
      </c>
      <c r="E428" s="150">
        <v>43.570709999999998</v>
      </c>
      <c r="F428" s="150">
        <v>171.78448599999999</v>
      </c>
      <c r="G428" s="150">
        <v>17.140284999999999</v>
      </c>
      <c r="H428" s="150">
        <v>1</v>
      </c>
      <c r="I428" s="150">
        <v>30.550663</v>
      </c>
      <c r="J428" s="150">
        <v>22.723607000000001</v>
      </c>
      <c r="K428" s="150">
        <v>38.9767416774202</v>
      </c>
      <c r="L428" s="150">
        <v>0.63297358660000003</v>
      </c>
      <c r="M428" s="150">
        <v>12.661648326</v>
      </c>
      <c r="N428" s="150">
        <v>126.6738799764</v>
      </c>
      <c r="O428" s="150">
        <v>30.365728906000001</v>
      </c>
      <c r="P428" s="150">
        <v>2.3643000000000001</v>
      </c>
      <c r="Q428" s="150">
        <v>97.8293330586</v>
      </c>
      <c r="R428" s="150">
        <v>107.2667868435</v>
      </c>
      <c r="S428" s="150">
        <v>2673.95812537452</v>
      </c>
    </row>
    <row r="429" spans="1:19" ht="14.5" x14ac:dyDescent="0.35">
      <c r="A429" t="s">
        <v>603</v>
      </c>
      <c r="B429" s="150">
        <v>3224.3680319999999</v>
      </c>
      <c r="C429" s="150">
        <v>200.846733</v>
      </c>
      <c r="D429" s="150">
        <v>15.704159000000001</v>
      </c>
      <c r="E429" s="150">
        <v>35.360801000000002</v>
      </c>
      <c r="F429" s="150">
        <v>220.994111</v>
      </c>
      <c r="G429" s="150">
        <v>34.604971999999997</v>
      </c>
      <c r="H429" s="150">
        <v>4</v>
      </c>
      <c r="I429" s="150">
        <v>35.417425999999999</v>
      </c>
      <c r="J429" s="150">
        <v>24.543707000000001</v>
      </c>
      <c r="K429" s="150">
        <v>2.6089824013803899</v>
      </c>
      <c r="L429" s="150">
        <v>4.5636286053999999</v>
      </c>
      <c r="M429" s="150">
        <v>10.2758487706</v>
      </c>
      <c r="N429" s="150">
        <v>162.96105745139999</v>
      </c>
      <c r="O429" s="150">
        <v>61.306168395199997</v>
      </c>
      <c r="P429" s="150">
        <v>9.4572000000000003</v>
      </c>
      <c r="Q429" s="150">
        <v>113.41368153720001</v>
      </c>
      <c r="R429" s="150">
        <v>115.85856889350001</v>
      </c>
      <c r="S429" s="150">
        <v>3704.8131680546799</v>
      </c>
    </row>
    <row r="430" spans="1:19" ht="14.5" x14ac:dyDescent="0.35">
      <c r="A430" t="s">
        <v>604</v>
      </c>
      <c r="B430" s="150">
        <v>794.95545300000003</v>
      </c>
      <c r="C430" s="150">
        <v>365.58569299999999</v>
      </c>
      <c r="D430" s="150">
        <v>1</v>
      </c>
      <c r="E430" s="150">
        <v>12.558377</v>
      </c>
      <c r="F430" s="150">
        <v>58.408793000000003</v>
      </c>
      <c r="G430" s="150">
        <v>3</v>
      </c>
      <c r="H430" s="150">
        <v>1</v>
      </c>
      <c r="I430" s="150">
        <v>6.4366589999999997</v>
      </c>
      <c r="J430" s="150">
        <v>6.3556939999999997</v>
      </c>
      <c r="K430" s="150">
        <v>34.849487146681099</v>
      </c>
      <c r="L430" s="150">
        <v>0.29060000000000002</v>
      </c>
      <c r="M430" s="150">
        <v>3.6494643562000002</v>
      </c>
      <c r="N430" s="150">
        <v>43.070643958200002</v>
      </c>
      <c r="O430" s="150">
        <v>5.3148</v>
      </c>
      <c r="P430" s="150">
        <v>2.3643000000000001</v>
      </c>
      <c r="Q430" s="150">
        <v>20.611469449800001</v>
      </c>
      <c r="R430" s="150">
        <v>30.002053527000001</v>
      </c>
      <c r="S430" s="150">
        <v>935.10827143788197</v>
      </c>
    </row>
    <row r="431" spans="1:19" ht="14.5" x14ac:dyDescent="0.35">
      <c r="A431" t="s">
        <v>606</v>
      </c>
      <c r="B431" s="150">
        <v>1726.752941</v>
      </c>
      <c r="C431" s="150">
        <v>1662.267523</v>
      </c>
      <c r="D431" s="150">
        <v>0</v>
      </c>
      <c r="E431" s="150">
        <v>40.571710000000003</v>
      </c>
      <c r="F431" s="150">
        <v>165.09349599999999</v>
      </c>
      <c r="G431" s="150">
        <v>21.672902000000001</v>
      </c>
      <c r="H431" s="150">
        <v>0</v>
      </c>
      <c r="I431" s="150">
        <v>13.472858</v>
      </c>
      <c r="J431" s="150">
        <v>26.147295</v>
      </c>
      <c r="K431" s="150">
        <v>336.16283930869201</v>
      </c>
      <c r="L431" s="150">
        <v>0</v>
      </c>
      <c r="M431" s="150">
        <v>11.790138925999999</v>
      </c>
      <c r="N431" s="150">
        <v>121.7399439504</v>
      </c>
      <c r="O431" s="150">
        <v>38.395713183200002</v>
      </c>
      <c r="P431" s="150">
        <v>0</v>
      </c>
      <c r="Q431" s="150">
        <v>43.142785887599999</v>
      </c>
      <c r="R431" s="150">
        <v>123.4283060475</v>
      </c>
      <c r="S431" s="150">
        <v>2401.4126683033901</v>
      </c>
    </row>
    <row r="432" spans="1:19" ht="14.5" x14ac:dyDescent="0.35">
      <c r="A432" t="s">
        <v>607</v>
      </c>
      <c r="B432" s="150">
        <v>724.23572999999999</v>
      </c>
      <c r="C432" s="150">
        <v>460.77535499999999</v>
      </c>
      <c r="D432" s="150">
        <v>0</v>
      </c>
      <c r="E432" s="150">
        <v>19.531634</v>
      </c>
      <c r="F432" s="150">
        <v>77.969303999999994</v>
      </c>
      <c r="G432" s="150">
        <v>5.633718</v>
      </c>
      <c r="H432" s="150">
        <v>0</v>
      </c>
      <c r="I432" s="150">
        <v>4</v>
      </c>
      <c r="J432" s="150">
        <v>6</v>
      </c>
      <c r="K432" s="150">
        <v>60.894765331112097</v>
      </c>
      <c r="L432" s="150">
        <v>0</v>
      </c>
      <c r="M432" s="150">
        <v>5.6758928404000004</v>
      </c>
      <c r="N432" s="150">
        <v>57.494564769600103</v>
      </c>
      <c r="O432" s="150">
        <v>9.9806948087999992</v>
      </c>
      <c r="P432" s="150">
        <v>0</v>
      </c>
      <c r="Q432" s="150">
        <v>12.8088</v>
      </c>
      <c r="R432" s="150">
        <v>28.323</v>
      </c>
      <c r="S432" s="150">
        <v>899.41344774991205</v>
      </c>
    </row>
    <row r="433" spans="1:19" ht="14.5" x14ac:dyDescent="0.35">
      <c r="A433" t="s">
        <v>608</v>
      </c>
      <c r="B433" s="150">
        <v>836.38008800000102</v>
      </c>
      <c r="C433" s="150">
        <v>30.598130000000001</v>
      </c>
      <c r="D433" s="150">
        <v>0</v>
      </c>
      <c r="E433" s="150">
        <v>18</v>
      </c>
      <c r="F433" s="150">
        <v>66.276919000000007</v>
      </c>
      <c r="G433" s="150">
        <v>2</v>
      </c>
      <c r="H433" s="150">
        <v>0</v>
      </c>
      <c r="I433" s="150">
        <v>3</v>
      </c>
      <c r="J433" s="150">
        <v>4</v>
      </c>
      <c r="K433" s="150">
        <v>0.22679763507601899</v>
      </c>
      <c r="L433" s="150">
        <v>0</v>
      </c>
      <c r="M433" s="150">
        <v>5.2308000000000003</v>
      </c>
      <c r="N433" s="150">
        <v>48.872600070600001</v>
      </c>
      <c r="O433" s="150">
        <v>3.5432000000000001</v>
      </c>
      <c r="P433" s="150">
        <v>0</v>
      </c>
      <c r="Q433" s="150">
        <v>9.6066000000000003</v>
      </c>
      <c r="R433" s="150">
        <v>18.882000000000001</v>
      </c>
      <c r="S433" s="150">
        <v>922.74208570567703</v>
      </c>
    </row>
    <row r="434" spans="1:19" ht="14.5" x14ac:dyDescent="0.35">
      <c r="A434" t="s">
        <v>609</v>
      </c>
      <c r="B434" s="150">
        <v>1001.560801</v>
      </c>
      <c r="C434" s="150">
        <v>271.602216</v>
      </c>
      <c r="D434" s="150">
        <v>1.4928250000000001</v>
      </c>
      <c r="E434" s="150">
        <v>12.749269999999999</v>
      </c>
      <c r="F434" s="150">
        <v>100.79523500000001</v>
      </c>
      <c r="G434" s="150">
        <v>6.6327100000000003</v>
      </c>
      <c r="H434" s="150">
        <v>0</v>
      </c>
      <c r="I434" s="150">
        <v>8</v>
      </c>
      <c r="J434" s="150">
        <v>9.8693030000000004</v>
      </c>
      <c r="K434" s="150">
        <v>15.312283811470101</v>
      </c>
      <c r="L434" s="150">
        <v>0.43381494500000001</v>
      </c>
      <c r="M434" s="150">
        <v>3.704937862</v>
      </c>
      <c r="N434" s="150">
        <v>74.326406289000005</v>
      </c>
      <c r="O434" s="150">
        <v>11.750509036</v>
      </c>
      <c r="P434" s="150">
        <v>0</v>
      </c>
      <c r="Q434" s="150">
        <v>25.617599999999999</v>
      </c>
      <c r="R434" s="150">
        <v>46.588044811499998</v>
      </c>
      <c r="S434" s="150">
        <v>1179.2943977549701</v>
      </c>
    </row>
    <row r="435" spans="1:19" ht="14.5" x14ac:dyDescent="0.35">
      <c r="A435" t="s">
        <v>610</v>
      </c>
      <c r="B435" s="150">
        <v>975.01945599999897</v>
      </c>
      <c r="C435" s="150">
        <v>89.369819000000007</v>
      </c>
      <c r="D435" s="150">
        <v>5.3937059999999999</v>
      </c>
      <c r="E435" s="150">
        <v>13.528741</v>
      </c>
      <c r="F435" s="150">
        <v>76.634805</v>
      </c>
      <c r="G435" s="150">
        <v>3</v>
      </c>
      <c r="H435" s="150">
        <v>0</v>
      </c>
      <c r="I435" s="150">
        <v>5</v>
      </c>
      <c r="J435" s="150">
        <v>1.0118739999999999</v>
      </c>
      <c r="K435" s="150">
        <v>1.7153791407485099</v>
      </c>
      <c r="L435" s="150">
        <v>1.5674109636</v>
      </c>
      <c r="M435" s="150">
        <v>3.9314521346000002</v>
      </c>
      <c r="N435" s="150">
        <v>56.510505207000101</v>
      </c>
      <c r="O435" s="150">
        <v>5.3148</v>
      </c>
      <c r="P435" s="150">
        <v>0</v>
      </c>
      <c r="Q435" s="150">
        <v>16.010999999999999</v>
      </c>
      <c r="R435" s="150">
        <v>4.7765512169999997</v>
      </c>
      <c r="S435" s="150">
        <v>1064.84655466295</v>
      </c>
    </row>
    <row r="436" spans="1:19" ht="14.5" x14ac:dyDescent="0.35">
      <c r="A436" t="s">
        <v>611</v>
      </c>
      <c r="B436" s="150">
        <v>998.75383399999998</v>
      </c>
      <c r="C436" s="150">
        <v>62.343378000000001</v>
      </c>
      <c r="D436" s="150">
        <v>3</v>
      </c>
      <c r="E436" s="150">
        <v>14.975695</v>
      </c>
      <c r="F436" s="150">
        <v>66.094417000000007</v>
      </c>
      <c r="G436" s="150">
        <v>2</v>
      </c>
      <c r="H436" s="150">
        <v>0</v>
      </c>
      <c r="I436" s="150">
        <v>6.2542169999999997</v>
      </c>
      <c r="J436" s="150">
        <v>8.9823050000000002</v>
      </c>
      <c r="K436" s="150">
        <v>0.83903849583382595</v>
      </c>
      <c r="L436" s="150">
        <v>0.87180000000000002</v>
      </c>
      <c r="M436" s="150">
        <v>4.3519369670000003</v>
      </c>
      <c r="N436" s="150">
        <v>48.738023095800003</v>
      </c>
      <c r="O436" s="150">
        <v>3.5432000000000001</v>
      </c>
      <c r="P436" s="150">
        <v>0</v>
      </c>
      <c r="Q436" s="150">
        <v>20.027253677400001</v>
      </c>
      <c r="R436" s="150">
        <v>42.400970752500001</v>
      </c>
      <c r="S436" s="150">
        <v>1119.5260569885299</v>
      </c>
    </row>
    <row r="437" spans="1:19" ht="14.5" x14ac:dyDescent="0.35">
      <c r="A437" t="s">
        <v>612</v>
      </c>
      <c r="B437" s="150">
        <v>1455.624695</v>
      </c>
      <c r="C437" s="150">
        <v>336.625249</v>
      </c>
      <c r="D437" s="150">
        <v>88.483323999999996</v>
      </c>
      <c r="E437" s="150">
        <v>16.118302</v>
      </c>
      <c r="F437" s="150">
        <v>55.721963000000002</v>
      </c>
      <c r="G437" s="150">
        <v>4</v>
      </c>
      <c r="H437" s="150">
        <v>2.9693890000000001</v>
      </c>
      <c r="I437" s="150">
        <v>4.5513310000000002</v>
      </c>
      <c r="J437" s="150">
        <v>17.097598999999999</v>
      </c>
      <c r="K437" s="150">
        <v>16.0520413525972</v>
      </c>
      <c r="L437" s="150">
        <v>25.713253954399999</v>
      </c>
      <c r="M437" s="150">
        <v>4.6839785612</v>
      </c>
      <c r="N437" s="150">
        <v>41.089375516200001</v>
      </c>
      <c r="O437" s="150">
        <v>7.0864000000000003</v>
      </c>
      <c r="P437" s="150">
        <v>7.0205264126999998</v>
      </c>
      <c r="Q437" s="150">
        <v>14.574272128200001</v>
      </c>
      <c r="R437" s="150">
        <v>80.709216079499996</v>
      </c>
      <c r="S437" s="150">
        <v>1652.5537590048</v>
      </c>
    </row>
    <row r="438" spans="1:19" ht="14.5" x14ac:dyDescent="0.35">
      <c r="A438" t="s">
        <v>613</v>
      </c>
      <c r="B438" s="150">
        <v>1276.948048</v>
      </c>
      <c r="C438" s="150">
        <v>241.713359</v>
      </c>
      <c r="D438" s="150">
        <v>0</v>
      </c>
      <c r="E438" s="150">
        <v>15.319836</v>
      </c>
      <c r="F438" s="150">
        <v>80.874965000000003</v>
      </c>
      <c r="G438" s="150">
        <v>0.17379</v>
      </c>
      <c r="H438" s="150">
        <v>0</v>
      </c>
      <c r="I438" s="150">
        <v>3.146868</v>
      </c>
      <c r="J438" s="150">
        <v>12.456098000000001</v>
      </c>
      <c r="K438" s="150">
        <v>9.35235178800251</v>
      </c>
      <c r="L438" s="150">
        <v>0</v>
      </c>
      <c r="M438" s="150">
        <v>4.4519443416</v>
      </c>
      <c r="N438" s="150">
        <v>59.6371991910001</v>
      </c>
      <c r="O438" s="150">
        <v>0.30788636400000002</v>
      </c>
      <c r="P438" s="150">
        <v>0</v>
      </c>
      <c r="Q438" s="150">
        <v>10.0769007096</v>
      </c>
      <c r="R438" s="150">
        <v>58.799010609</v>
      </c>
      <c r="S438" s="150">
        <v>1419.5733410032001</v>
      </c>
    </row>
    <row r="439" spans="1:19" ht="14.5" x14ac:dyDescent="0.35">
      <c r="A439" t="s">
        <v>614</v>
      </c>
      <c r="B439" s="150">
        <v>587.32707100000005</v>
      </c>
      <c r="C439" s="150">
        <v>121.920348</v>
      </c>
      <c r="D439" s="150">
        <v>3.88</v>
      </c>
      <c r="E439" s="150">
        <v>6</v>
      </c>
      <c r="F439" s="150">
        <v>29.965782999999998</v>
      </c>
      <c r="G439" s="150">
        <v>1</v>
      </c>
      <c r="H439" s="150">
        <v>1</v>
      </c>
      <c r="I439" s="150">
        <v>1</v>
      </c>
      <c r="J439" s="150">
        <v>5.1986530000000002</v>
      </c>
      <c r="K439" s="150">
        <v>5.2622548690604001</v>
      </c>
      <c r="L439" s="150">
        <v>1.1275280000000001</v>
      </c>
      <c r="M439" s="150">
        <v>1.7436</v>
      </c>
      <c r="N439" s="150">
        <v>22.096768384200001</v>
      </c>
      <c r="O439" s="150">
        <v>1.7716000000000001</v>
      </c>
      <c r="P439" s="150">
        <v>2.3643000000000001</v>
      </c>
      <c r="Q439" s="150">
        <v>3.2021999999999999</v>
      </c>
      <c r="R439" s="150">
        <v>24.540241486500001</v>
      </c>
      <c r="S439" s="150">
        <v>649.43556373976003</v>
      </c>
    </row>
    <row r="440" spans="1:19" ht="14.5" x14ac:dyDescent="0.35">
      <c r="A440" t="s">
        <v>615</v>
      </c>
      <c r="B440" s="150">
        <v>2054.2874969999998</v>
      </c>
      <c r="C440" s="150">
        <v>1066.480178</v>
      </c>
      <c r="D440" s="150">
        <v>2.030872</v>
      </c>
      <c r="E440" s="150">
        <v>97.764899</v>
      </c>
      <c r="F440" s="150">
        <v>271.375158</v>
      </c>
      <c r="G440" s="150">
        <v>12.597137</v>
      </c>
      <c r="H440" s="150">
        <v>0.83477000000000001</v>
      </c>
      <c r="I440" s="150">
        <v>8.7074580000000008</v>
      </c>
      <c r="J440" s="150">
        <v>27.982119000000001</v>
      </c>
      <c r="K440" s="150">
        <v>115.781550008012</v>
      </c>
      <c r="L440" s="150">
        <v>0.59017140320000006</v>
      </c>
      <c r="M440" s="150">
        <v>28.410479649399999</v>
      </c>
      <c r="N440" s="150">
        <v>200.1120415092</v>
      </c>
      <c r="O440" s="150">
        <v>22.317087909200001</v>
      </c>
      <c r="P440" s="150">
        <v>1.973646711</v>
      </c>
      <c r="Q440" s="150">
        <v>27.883022007600001</v>
      </c>
      <c r="R440" s="150">
        <v>132.08959273950001</v>
      </c>
      <c r="S440" s="150">
        <v>2583.4450889371101</v>
      </c>
    </row>
    <row r="441" spans="1:19" ht="14.5" x14ac:dyDescent="0.35">
      <c r="A441" t="s">
        <v>617</v>
      </c>
      <c r="B441" s="150">
        <v>1464.3729020000001</v>
      </c>
      <c r="C441" s="150">
        <v>343.79264799999999</v>
      </c>
      <c r="D441" s="150">
        <v>3.5449609999999998</v>
      </c>
      <c r="E441" s="150">
        <v>15.292638</v>
      </c>
      <c r="F441" s="150">
        <v>106.409684</v>
      </c>
      <c r="G441" s="150">
        <v>1.4970650000000001</v>
      </c>
      <c r="H441" s="150">
        <v>1.82867</v>
      </c>
      <c r="I441" s="150">
        <v>10.431471</v>
      </c>
      <c r="J441" s="150">
        <v>22.439919</v>
      </c>
      <c r="K441" s="150">
        <v>16.967827398827499</v>
      </c>
      <c r="L441" s="150">
        <v>1.0301656666000001</v>
      </c>
      <c r="M441" s="150">
        <v>4.4440406028000004</v>
      </c>
      <c r="N441" s="150">
        <v>78.466500981600007</v>
      </c>
      <c r="O441" s="150">
        <v>2.6522003540000001</v>
      </c>
      <c r="P441" s="150">
        <v>4.3235244809999998</v>
      </c>
      <c r="Q441" s="150">
        <v>33.403656436200002</v>
      </c>
      <c r="R441" s="150">
        <v>105.92763763950001</v>
      </c>
      <c r="S441" s="150">
        <v>1711.5884555605301</v>
      </c>
    </row>
    <row r="442" spans="1:19" ht="14.5" x14ac:dyDescent="0.35">
      <c r="A442" t="s">
        <v>618</v>
      </c>
      <c r="B442" s="150">
        <v>338.13843200000002</v>
      </c>
      <c r="C442" s="150">
        <v>298.67185799999999</v>
      </c>
      <c r="D442" s="150">
        <v>0</v>
      </c>
      <c r="E442" s="150">
        <v>4</v>
      </c>
      <c r="F442" s="150">
        <v>51.458426000000003</v>
      </c>
      <c r="G442" s="150">
        <v>8.9422359999999994</v>
      </c>
      <c r="H442" s="150">
        <v>1</v>
      </c>
      <c r="I442" s="150">
        <v>5.4959129999999998</v>
      </c>
      <c r="J442" s="150">
        <v>5</v>
      </c>
      <c r="K442" s="150">
        <v>56.945757324286099</v>
      </c>
      <c r="L442" s="150">
        <v>0</v>
      </c>
      <c r="M442" s="150">
        <v>1.1624000000000001</v>
      </c>
      <c r="N442" s="150">
        <v>37.945443332399996</v>
      </c>
      <c r="O442" s="150">
        <v>15.8420652976</v>
      </c>
      <c r="P442" s="150">
        <v>2.3643000000000001</v>
      </c>
      <c r="Q442" s="150">
        <v>17.599012608599999</v>
      </c>
      <c r="R442" s="150">
        <v>23.602499999999999</v>
      </c>
      <c r="S442" s="150">
        <v>493.59991056288601</v>
      </c>
    </row>
    <row r="443" spans="1:19" ht="14.5" x14ac:dyDescent="0.35">
      <c r="A443" t="s">
        <v>619</v>
      </c>
      <c r="B443" s="150">
        <v>2570.8832539999898</v>
      </c>
      <c r="C443" s="150">
        <v>2473.214661</v>
      </c>
      <c r="D443" s="150">
        <v>12.930986000000001</v>
      </c>
      <c r="E443" s="150">
        <v>71.118465</v>
      </c>
      <c r="F443" s="150">
        <v>286.48593899999997</v>
      </c>
      <c r="G443" s="150">
        <v>33.839840000000002</v>
      </c>
      <c r="H443" s="150">
        <v>4.3339730000000003</v>
      </c>
      <c r="I443" s="150">
        <v>22.516738</v>
      </c>
      <c r="J443" s="150">
        <v>36.978042000000002</v>
      </c>
      <c r="K443" s="150">
        <v>501.08828323228897</v>
      </c>
      <c r="L443" s="150">
        <v>3.7577445316000002</v>
      </c>
      <c r="M443" s="150">
        <v>20.667025929000001</v>
      </c>
      <c r="N443" s="150">
        <v>211.25473141859999</v>
      </c>
      <c r="O443" s="150">
        <v>59.950660544000002</v>
      </c>
      <c r="P443" s="150">
        <v>10.2468123639</v>
      </c>
      <c r="Q443" s="150">
        <v>72.103098423600002</v>
      </c>
      <c r="R443" s="150">
        <v>174.55484726099999</v>
      </c>
      <c r="S443" s="150">
        <v>3624.5064577039798</v>
      </c>
    </row>
    <row r="444" spans="1:19" ht="14.5" x14ac:dyDescent="0.35">
      <c r="A444" t="s">
        <v>620</v>
      </c>
      <c r="B444" s="150">
        <v>3885.6357659999999</v>
      </c>
      <c r="C444" s="150">
        <v>2626.7428669999999</v>
      </c>
      <c r="D444" s="150">
        <v>128.23740000000001</v>
      </c>
      <c r="E444" s="150">
        <v>81.379292000000007</v>
      </c>
      <c r="F444" s="150">
        <v>357.348904</v>
      </c>
      <c r="G444" s="150">
        <v>36.035756999999997</v>
      </c>
      <c r="H444" s="150">
        <v>4.6456869999999997</v>
      </c>
      <c r="I444" s="150">
        <v>31.033764000000001</v>
      </c>
      <c r="J444" s="150">
        <v>30.404477</v>
      </c>
      <c r="K444" s="150">
        <v>369.21785845014102</v>
      </c>
      <c r="L444" s="150">
        <v>37.265788440000001</v>
      </c>
      <c r="M444" s="150">
        <v>23.648822255199999</v>
      </c>
      <c r="N444" s="150">
        <v>263.50908180960101</v>
      </c>
      <c r="O444" s="150">
        <v>63.840947101200001</v>
      </c>
      <c r="P444" s="150">
        <v>10.983797774099999</v>
      </c>
      <c r="Q444" s="150">
        <v>99.376319080800002</v>
      </c>
      <c r="R444" s="150">
        <v>143.5243336785</v>
      </c>
      <c r="S444" s="150">
        <v>4897.0027145895401</v>
      </c>
    </row>
    <row r="445" spans="1:19" ht="14.5" x14ac:dyDescent="0.35">
      <c r="A445" t="s">
        <v>621</v>
      </c>
      <c r="B445" s="150">
        <v>1104.0130650000001</v>
      </c>
      <c r="C445" s="150">
        <v>569.60605099999998</v>
      </c>
      <c r="D445" s="150">
        <v>0</v>
      </c>
      <c r="E445" s="150">
        <v>19.661762</v>
      </c>
      <c r="F445" s="150">
        <v>121.81107</v>
      </c>
      <c r="G445" s="150">
        <v>8.2320709999999995</v>
      </c>
      <c r="H445" s="150">
        <v>0</v>
      </c>
      <c r="I445" s="150">
        <v>5.9955740000000004</v>
      </c>
      <c r="J445" s="150">
        <v>14.397418999999999</v>
      </c>
      <c r="K445" s="150">
        <v>61.280883024485497</v>
      </c>
      <c r="L445" s="150">
        <v>0</v>
      </c>
      <c r="M445" s="150">
        <v>5.7137080372</v>
      </c>
      <c r="N445" s="150">
        <v>89.823483017999905</v>
      </c>
      <c r="O445" s="150">
        <v>14.583936983599999</v>
      </c>
      <c r="P445" s="150">
        <v>0</v>
      </c>
      <c r="Q445" s="150">
        <v>19.199027062799999</v>
      </c>
      <c r="R445" s="150">
        <v>67.963016389499998</v>
      </c>
      <c r="S445" s="150">
        <v>1362.5771195155901</v>
      </c>
    </row>
    <row r="446" spans="1:19" ht="14.5" x14ac:dyDescent="0.35">
      <c r="A446" t="s">
        <v>622</v>
      </c>
      <c r="B446" s="150">
        <v>4931.1751120000099</v>
      </c>
      <c r="C446" s="150">
        <v>1640.273586</v>
      </c>
      <c r="D446" s="150">
        <v>73.299914000000001</v>
      </c>
      <c r="E446" s="150">
        <v>129.841194</v>
      </c>
      <c r="F446" s="150">
        <v>451.72493300000002</v>
      </c>
      <c r="G446" s="150">
        <v>32.343307000000003</v>
      </c>
      <c r="H446" s="150">
        <v>9</v>
      </c>
      <c r="I446" s="150">
        <v>54.037367000000003</v>
      </c>
      <c r="J446" s="150">
        <v>50.942414999999997</v>
      </c>
      <c r="K446" s="150">
        <v>113.98147152764901</v>
      </c>
      <c r="L446" s="150">
        <v>21.300955008399999</v>
      </c>
      <c r="M446" s="150">
        <v>37.731850976399997</v>
      </c>
      <c r="N446" s="150">
        <v>333.10196559419899</v>
      </c>
      <c r="O446" s="150">
        <v>57.2994026812</v>
      </c>
      <c r="P446" s="150">
        <v>21.278700000000001</v>
      </c>
      <c r="Q446" s="150">
        <v>173.03845660740001</v>
      </c>
      <c r="R446" s="150">
        <v>240.4736700075</v>
      </c>
      <c r="S446" s="150">
        <v>5929.3815844027604</v>
      </c>
    </row>
    <row r="447" spans="1:19" ht="14.5" x14ac:dyDescent="0.35">
      <c r="A447" t="s">
        <v>623</v>
      </c>
      <c r="B447" s="150">
        <v>1544.523717</v>
      </c>
      <c r="C447" s="150">
        <v>1487.253508</v>
      </c>
      <c r="D447" s="150">
        <v>16.142489999999999</v>
      </c>
      <c r="E447" s="150">
        <v>40.287171000000001</v>
      </c>
      <c r="F447" s="150">
        <v>138.36228700000001</v>
      </c>
      <c r="G447" s="150">
        <v>25.385781000000001</v>
      </c>
      <c r="H447" s="150">
        <v>1</v>
      </c>
      <c r="I447" s="150">
        <v>10.493686</v>
      </c>
      <c r="J447" s="150">
        <v>20.236532</v>
      </c>
      <c r="K447" s="150">
        <v>301.20111217286302</v>
      </c>
      <c r="L447" s="150">
        <v>4.6910075940000002</v>
      </c>
      <c r="M447" s="150">
        <v>11.7074518926</v>
      </c>
      <c r="N447" s="150">
        <v>102.0283504338</v>
      </c>
      <c r="O447" s="150">
        <v>44.973449619599997</v>
      </c>
      <c r="P447" s="150">
        <v>2.3643000000000001</v>
      </c>
      <c r="Q447" s="150">
        <v>33.602881309200001</v>
      </c>
      <c r="R447" s="150">
        <v>95.526549306000007</v>
      </c>
      <c r="S447" s="150">
        <v>2140.61881932806</v>
      </c>
    </row>
    <row r="448" spans="1:19" ht="14.5" x14ac:dyDescent="0.35">
      <c r="A448" t="s">
        <v>624</v>
      </c>
      <c r="B448" s="150">
        <v>1781.401912</v>
      </c>
      <c r="C448" s="150">
        <v>559.321742000001</v>
      </c>
      <c r="D448" s="150">
        <v>5</v>
      </c>
      <c r="E448" s="150">
        <v>71.268331000000003</v>
      </c>
      <c r="F448" s="150">
        <v>124.395166</v>
      </c>
      <c r="G448" s="150">
        <v>8.3933970000000002</v>
      </c>
      <c r="H448" s="150">
        <v>4</v>
      </c>
      <c r="I448" s="150">
        <v>16.824805999999999</v>
      </c>
      <c r="J448" s="150">
        <v>19.031077</v>
      </c>
      <c r="K448" s="150">
        <v>36.934805349228</v>
      </c>
      <c r="L448" s="150">
        <v>1.4530000000000001</v>
      </c>
      <c r="M448" s="150">
        <v>20.7105769886</v>
      </c>
      <c r="N448" s="150">
        <v>91.728995408399896</v>
      </c>
      <c r="O448" s="150">
        <v>14.8697421252</v>
      </c>
      <c r="P448" s="150">
        <v>9.4572000000000003</v>
      </c>
      <c r="Q448" s="150">
        <v>53.8763937732</v>
      </c>
      <c r="R448" s="150">
        <v>89.836198978499993</v>
      </c>
      <c r="S448" s="150">
        <v>2100.2688246231301</v>
      </c>
    </row>
    <row r="449" spans="1:19" ht="14.5" x14ac:dyDescent="0.35">
      <c r="A449" t="s">
        <v>625</v>
      </c>
      <c r="B449" s="150">
        <v>5830.1375600000401</v>
      </c>
      <c r="C449" s="150">
        <v>2962.0340780000001</v>
      </c>
      <c r="D449" s="150">
        <v>144.95455699999999</v>
      </c>
      <c r="E449" s="150">
        <v>124.71503800000001</v>
      </c>
      <c r="F449" s="150">
        <v>598.41250000000002</v>
      </c>
      <c r="G449" s="150">
        <v>59.202553999999999</v>
      </c>
      <c r="H449" s="150">
        <v>4.83</v>
      </c>
      <c r="I449" s="150">
        <v>73.496707000000001</v>
      </c>
      <c r="J449" s="150">
        <v>85.822700999999995</v>
      </c>
      <c r="K449" s="150">
        <v>315.83251966433301</v>
      </c>
      <c r="L449" s="150">
        <v>42.123794264200001</v>
      </c>
      <c r="M449" s="150">
        <v>36.242190042799997</v>
      </c>
      <c r="N449" s="150">
        <v>441.26937749999701</v>
      </c>
      <c r="O449" s="150">
        <v>104.8832446664</v>
      </c>
      <c r="P449" s="150">
        <v>11.419568999999999</v>
      </c>
      <c r="Q449" s="150">
        <v>235.35115515539999</v>
      </c>
      <c r="R449" s="150">
        <v>405.12606007049999</v>
      </c>
      <c r="S449" s="150">
        <v>7422.3854703636698</v>
      </c>
    </row>
    <row r="450" spans="1:19" ht="14.5" x14ac:dyDescent="0.35">
      <c r="A450" t="s">
        <v>626</v>
      </c>
      <c r="B450" s="150">
        <v>1762.3368479999999</v>
      </c>
      <c r="C450" s="150">
        <v>1688.381627</v>
      </c>
      <c r="D450" s="150">
        <v>1</v>
      </c>
      <c r="E450" s="150">
        <v>61.046151999999999</v>
      </c>
      <c r="F450" s="150">
        <v>183.73961600000001</v>
      </c>
      <c r="G450" s="150">
        <v>24.269842000000001</v>
      </c>
      <c r="H450" s="150">
        <v>1.603175</v>
      </c>
      <c r="I450" s="150">
        <v>24.594260999999999</v>
      </c>
      <c r="J450" s="150">
        <v>23.405853</v>
      </c>
      <c r="K450" s="150">
        <v>342.06041881075902</v>
      </c>
      <c r="L450" s="150">
        <v>0.29060000000000002</v>
      </c>
      <c r="M450" s="150">
        <v>17.740011771199999</v>
      </c>
      <c r="N450" s="150">
        <v>135.4895928384</v>
      </c>
      <c r="O450" s="150">
        <v>42.996452087199998</v>
      </c>
      <c r="P450" s="150">
        <v>3.7903866525000001</v>
      </c>
      <c r="Q450" s="150">
        <v>78.755742574199999</v>
      </c>
      <c r="R450" s="150">
        <v>110.4873290865</v>
      </c>
      <c r="S450" s="150">
        <v>2493.9473818207598</v>
      </c>
    </row>
    <row r="451" spans="1:19" ht="14.5" x14ac:dyDescent="0.35">
      <c r="A451" t="s">
        <v>628</v>
      </c>
      <c r="B451" s="150">
        <v>1051.502238</v>
      </c>
      <c r="C451" s="150">
        <v>456.03426300000001</v>
      </c>
      <c r="D451" s="150">
        <v>2</v>
      </c>
      <c r="E451" s="150">
        <v>52.159739000000002</v>
      </c>
      <c r="F451" s="150">
        <v>112.754591</v>
      </c>
      <c r="G451" s="150">
        <v>7.1520530000000004</v>
      </c>
      <c r="H451" s="150">
        <v>2</v>
      </c>
      <c r="I451" s="150">
        <v>6.150836</v>
      </c>
      <c r="J451" s="150">
        <v>19.399853</v>
      </c>
      <c r="K451" s="150">
        <v>41.842403080874</v>
      </c>
      <c r="L451" s="150">
        <v>0.58120000000000005</v>
      </c>
      <c r="M451" s="150">
        <v>15.1576201534</v>
      </c>
      <c r="N451" s="150">
        <v>83.145235403399894</v>
      </c>
      <c r="O451" s="150">
        <v>12.6705770948</v>
      </c>
      <c r="P451" s="150">
        <v>4.7286000000000001</v>
      </c>
      <c r="Q451" s="150">
        <v>19.696207039200001</v>
      </c>
      <c r="R451" s="150">
        <v>91.577006086500006</v>
      </c>
      <c r="S451" s="150">
        <v>1320.9010868581699</v>
      </c>
    </row>
    <row r="452" spans="1:19" ht="14.5" x14ac:dyDescent="0.35">
      <c r="A452" t="s">
        <v>629</v>
      </c>
      <c r="B452" s="150">
        <v>1802.332097</v>
      </c>
      <c r="C452" s="150">
        <v>560.53492500000004</v>
      </c>
      <c r="D452" s="150">
        <v>1</v>
      </c>
      <c r="E452" s="150">
        <v>63.694889000000003</v>
      </c>
      <c r="F452" s="150">
        <v>150.612663</v>
      </c>
      <c r="G452" s="150">
        <v>10.624781</v>
      </c>
      <c r="H452" s="150">
        <v>1</v>
      </c>
      <c r="I452" s="150">
        <v>12.891823</v>
      </c>
      <c r="J452" s="150">
        <v>24.385331999999998</v>
      </c>
      <c r="K452" s="150">
        <v>36.836769460902197</v>
      </c>
      <c r="L452" s="150">
        <v>0.29060000000000002</v>
      </c>
      <c r="M452" s="150">
        <v>18.509734743399999</v>
      </c>
      <c r="N452" s="150">
        <v>111.0617776962</v>
      </c>
      <c r="O452" s="150">
        <v>18.822862019599999</v>
      </c>
      <c r="P452" s="150">
        <v>2.3643000000000001</v>
      </c>
      <c r="Q452" s="150">
        <v>41.282195610599999</v>
      </c>
      <c r="R452" s="150">
        <v>115.110959706</v>
      </c>
      <c r="S452" s="150">
        <v>2146.6112962367001</v>
      </c>
    </row>
    <row r="453" spans="1:19" ht="14.5" x14ac:dyDescent="0.35">
      <c r="A453" t="s">
        <v>630</v>
      </c>
      <c r="B453" s="150">
        <v>1045.98081</v>
      </c>
      <c r="C453" s="150">
        <v>388.28491400000001</v>
      </c>
      <c r="D453" s="150">
        <v>0</v>
      </c>
      <c r="E453" s="150">
        <v>26.626728</v>
      </c>
      <c r="F453" s="150">
        <v>68.527739999999994</v>
      </c>
      <c r="G453" s="150">
        <v>6.9948430000000004</v>
      </c>
      <c r="H453" s="150">
        <v>1</v>
      </c>
      <c r="I453" s="150">
        <v>11.812485000000001</v>
      </c>
      <c r="J453" s="150">
        <v>16.981826999999999</v>
      </c>
      <c r="K453" s="150">
        <v>30.949899123462199</v>
      </c>
      <c r="L453" s="150">
        <v>0</v>
      </c>
      <c r="M453" s="150">
        <v>7.7377271568000001</v>
      </c>
      <c r="N453" s="150">
        <v>50.532355475999999</v>
      </c>
      <c r="O453" s="150">
        <v>12.3920638588</v>
      </c>
      <c r="P453" s="150">
        <v>2.3643000000000001</v>
      </c>
      <c r="Q453" s="150">
        <v>37.825939466999998</v>
      </c>
      <c r="R453" s="150">
        <v>80.162714353499993</v>
      </c>
      <c r="S453" s="150">
        <v>1267.94580943556</v>
      </c>
    </row>
    <row r="454" spans="1:19" ht="14.5" x14ac:dyDescent="0.35">
      <c r="A454" t="s">
        <v>631</v>
      </c>
      <c r="B454" s="150">
        <v>2115.8765229999999</v>
      </c>
      <c r="C454" s="150">
        <v>691.40554799999995</v>
      </c>
      <c r="D454" s="150">
        <v>1</v>
      </c>
      <c r="E454" s="150">
        <v>43</v>
      </c>
      <c r="F454" s="150">
        <v>194.89132699999999</v>
      </c>
      <c r="G454" s="150">
        <v>7.9174040000000003</v>
      </c>
      <c r="H454" s="150">
        <v>0</v>
      </c>
      <c r="I454" s="150">
        <v>20.138590000000001</v>
      </c>
      <c r="J454" s="150">
        <v>28.442933</v>
      </c>
      <c r="K454" s="150">
        <v>47.672026229184098</v>
      </c>
      <c r="L454" s="150">
        <v>0.29060000000000002</v>
      </c>
      <c r="M454" s="150">
        <v>12.495799999999999</v>
      </c>
      <c r="N454" s="150">
        <v>143.71286452979999</v>
      </c>
      <c r="O454" s="150">
        <v>14.0264729264</v>
      </c>
      <c r="P454" s="150">
        <v>0</v>
      </c>
      <c r="Q454" s="150">
        <v>64.487792897999995</v>
      </c>
      <c r="R454" s="150">
        <v>134.26486522650001</v>
      </c>
      <c r="S454" s="150">
        <v>2532.8269448098899</v>
      </c>
    </row>
    <row r="455" spans="1:19" ht="14.5" x14ac:dyDescent="0.35">
      <c r="A455" t="s">
        <v>632</v>
      </c>
      <c r="B455" s="150">
        <v>1873.862697</v>
      </c>
      <c r="C455" s="150">
        <v>892.46836400000097</v>
      </c>
      <c r="D455" s="150">
        <v>0</v>
      </c>
      <c r="E455" s="150">
        <v>40.869841000000001</v>
      </c>
      <c r="F455" s="150">
        <v>195.34590700000001</v>
      </c>
      <c r="G455" s="150">
        <v>11.814429000000001</v>
      </c>
      <c r="H455" s="150">
        <v>0</v>
      </c>
      <c r="I455" s="150">
        <v>21.303644999999999</v>
      </c>
      <c r="J455" s="150">
        <v>18.130782</v>
      </c>
      <c r="K455" s="150">
        <v>89.079925893872698</v>
      </c>
      <c r="L455" s="150">
        <v>0</v>
      </c>
      <c r="M455" s="150">
        <v>11.8767757946</v>
      </c>
      <c r="N455" s="150">
        <v>144.04807182179999</v>
      </c>
      <c r="O455" s="150">
        <v>20.930442416399998</v>
      </c>
      <c r="P455" s="150">
        <v>0</v>
      </c>
      <c r="Q455" s="150">
        <v>68.218532018999994</v>
      </c>
      <c r="R455" s="150">
        <v>85.586356430999999</v>
      </c>
      <c r="S455" s="150">
        <v>2293.60280137667</v>
      </c>
    </row>
    <row r="456" spans="1:19" ht="14.5" x14ac:dyDescent="0.35">
      <c r="A456" t="s">
        <v>633</v>
      </c>
      <c r="B456" s="150">
        <v>2447.248251</v>
      </c>
      <c r="C456" s="150">
        <v>1944.9518880000001</v>
      </c>
      <c r="D456" s="150">
        <v>1</v>
      </c>
      <c r="E456" s="150">
        <v>118.632249</v>
      </c>
      <c r="F456" s="150">
        <v>324.86418200000003</v>
      </c>
      <c r="G456" s="150">
        <v>44.708858999999997</v>
      </c>
      <c r="H456" s="150">
        <v>4</v>
      </c>
      <c r="I456" s="150">
        <v>42.483080999999999</v>
      </c>
      <c r="J456" s="150">
        <v>21.509748999999999</v>
      </c>
      <c r="K456" s="150">
        <v>442.99211413364799</v>
      </c>
      <c r="L456" s="150">
        <v>0.29060000000000002</v>
      </c>
      <c r="M456" s="150">
        <v>34.474531559399999</v>
      </c>
      <c r="N456" s="150">
        <v>239.55484780680101</v>
      </c>
      <c r="O456" s="150">
        <v>79.206214604400003</v>
      </c>
      <c r="P456" s="150">
        <v>9.4572000000000003</v>
      </c>
      <c r="Q456" s="150">
        <v>136.03932197820001</v>
      </c>
      <c r="R456" s="150">
        <v>101.5367701545</v>
      </c>
      <c r="S456" s="150">
        <v>3490.79985123695</v>
      </c>
    </row>
    <row r="457" spans="1:19" ht="14.5" x14ac:dyDescent="0.35">
      <c r="A457" t="s">
        <v>634</v>
      </c>
      <c r="B457" s="150">
        <v>2965.5620389999999</v>
      </c>
      <c r="C457" s="150">
        <v>1038.6791020000001</v>
      </c>
      <c r="D457" s="150">
        <v>7</v>
      </c>
      <c r="E457" s="150">
        <v>82.310838000000004</v>
      </c>
      <c r="F457" s="150">
        <v>280.04582499999998</v>
      </c>
      <c r="G457" s="150">
        <v>12.261601000000001</v>
      </c>
      <c r="H457" s="150">
        <v>4</v>
      </c>
      <c r="I457" s="150">
        <v>27.558427999999999</v>
      </c>
      <c r="J457" s="150">
        <v>34.654395999999998</v>
      </c>
      <c r="K457" s="150">
        <v>76.391548320093605</v>
      </c>
      <c r="L457" s="150">
        <v>2.0341999999999998</v>
      </c>
      <c r="M457" s="150">
        <v>23.919529522800001</v>
      </c>
      <c r="N457" s="150">
        <v>206.50579135500001</v>
      </c>
      <c r="O457" s="150">
        <v>21.722652331599999</v>
      </c>
      <c r="P457" s="150">
        <v>9.4572000000000003</v>
      </c>
      <c r="Q457" s="150">
        <v>88.247598141599994</v>
      </c>
      <c r="R457" s="150">
        <v>163.58607631800001</v>
      </c>
      <c r="S457" s="150">
        <v>3557.4266349891</v>
      </c>
    </row>
    <row r="458" spans="1:19" ht="14.5" x14ac:dyDescent="0.35">
      <c r="A458" t="s">
        <v>635</v>
      </c>
      <c r="B458" s="150">
        <v>1379.8585869999999</v>
      </c>
      <c r="C458" s="150">
        <v>615.47582599999896</v>
      </c>
      <c r="D458" s="150">
        <v>7</v>
      </c>
      <c r="E458" s="150">
        <v>39.227924999999999</v>
      </c>
      <c r="F458" s="150">
        <v>111.196314</v>
      </c>
      <c r="G458" s="150">
        <v>4.8127000000000004</v>
      </c>
      <c r="H458" s="150">
        <v>1</v>
      </c>
      <c r="I458" s="150">
        <v>10.077778</v>
      </c>
      <c r="J458" s="150">
        <v>17.184674999999999</v>
      </c>
      <c r="K458" s="150">
        <v>56.4362455796932</v>
      </c>
      <c r="L458" s="150">
        <v>2.0341999999999998</v>
      </c>
      <c r="M458" s="150">
        <v>11.399635005</v>
      </c>
      <c r="N458" s="150">
        <v>81.996161943599901</v>
      </c>
      <c r="O458" s="150">
        <v>8.5261793200000007</v>
      </c>
      <c r="P458" s="150">
        <v>2.3643000000000001</v>
      </c>
      <c r="Q458" s="150">
        <v>32.271060711600001</v>
      </c>
      <c r="R458" s="150">
        <v>81.120258337500005</v>
      </c>
      <c r="S458" s="150">
        <v>1656.00662789739</v>
      </c>
    </row>
    <row r="459" spans="1:19" ht="14.5" x14ac:dyDescent="0.35">
      <c r="A459" t="s">
        <v>636</v>
      </c>
      <c r="B459" s="150">
        <v>843.78037800000004</v>
      </c>
      <c r="C459" s="150">
        <v>290.69318099999998</v>
      </c>
      <c r="D459" s="150">
        <v>0</v>
      </c>
      <c r="E459" s="150">
        <v>15.45218</v>
      </c>
      <c r="F459" s="150">
        <v>72.985498000000007</v>
      </c>
      <c r="G459" s="150">
        <v>6.1494049999999998</v>
      </c>
      <c r="H459" s="150">
        <v>0</v>
      </c>
      <c r="I459" s="150">
        <v>4</v>
      </c>
      <c r="J459" s="150">
        <v>4.5929140000000004</v>
      </c>
      <c r="K459" s="150">
        <v>20.7093001757863</v>
      </c>
      <c r="L459" s="150">
        <v>0</v>
      </c>
      <c r="M459" s="150">
        <v>4.490403508</v>
      </c>
      <c r="N459" s="150">
        <v>53.819506225200101</v>
      </c>
      <c r="O459" s="150">
        <v>10.894285898</v>
      </c>
      <c r="P459" s="150">
        <v>0</v>
      </c>
      <c r="Q459" s="150">
        <v>12.8088</v>
      </c>
      <c r="R459" s="150">
        <v>21.680850537000001</v>
      </c>
      <c r="S459" s="150">
        <v>968.18352434398605</v>
      </c>
    </row>
    <row r="460" spans="1:19" ht="14.5" x14ac:dyDescent="0.35">
      <c r="A460" t="s">
        <v>637</v>
      </c>
      <c r="B460" s="150">
        <v>1433.1243999999999</v>
      </c>
      <c r="C460" s="150">
        <v>399.35199999999998</v>
      </c>
      <c r="D460" s="150">
        <v>0</v>
      </c>
      <c r="E460" s="150">
        <v>37.655000000000001</v>
      </c>
      <c r="F460" s="150">
        <v>147.51745</v>
      </c>
      <c r="G460" s="150">
        <v>5.36</v>
      </c>
      <c r="H460" s="150">
        <v>0.75</v>
      </c>
      <c r="I460" s="150">
        <v>13.38</v>
      </c>
      <c r="J460" s="150">
        <v>5.5237999999999996</v>
      </c>
      <c r="K460" s="150">
        <v>23.110256987097799</v>
      </c>
      <c r="L460" s="150">
        <v>0</v>
      </c>
      <c r="M460" s="150">
        <v>10.942543000000001</v>
      </c>
      <c r="N460" s="150">
        <v>108.77936763</v>
      </c>
      <c r="O460" s="150">
        <v>9.4957759999999993</v>
      </c>
      <c r="P460" s="150">
        <v>1.7732250000000001</v>
      </c>
      <c r="Q460" s="150">
        <v>42.845435999999999</v>
      </c>
      <c r="R460" s="150">
        <v>26.075097899999999</v>
      </c>
      <c r="S460" s="150">
        <v>1656.14610251709</v>
      </c>
    </row>
    <row r="461" spans="1:19" ht="14.5" x14ac:dyDescent="0.35">
      <c r="A461" t="s">
        <v>638</v>
      </c>
      <c r="B461" s="150">
        <v>535.08893899999998</v>
      </c>
      <c r="C461" s="150">
        <v>135.344471</v>
      </c>
      <c r="D461" s="150">
        <v>0</v>
      </c>
      <c r="E461" s="150">
        <v>11.220217999999999</v>
      </c>
      <c r="F461" s="150">
        <v>65.440506999999997</v>
      </c>
      <c r="G461" s="150">
        <v>0</v>
      </c>
      <c r="H461" s="150">
        <v>0</v>
      </c>
      <c r="I461" s="150">
        <v>5.6230359999999999</v>
      </c>
      <c r="J461" s="150">
        <v>2.2343609999999998</v>
      </c>
      <c r="K461" s="150">
        <v>7.1125666987070701</v>
      </c>
      <c r="L461" s="150">
        <v>0</v>
      </c>
      <c r="M461" s="150">
        <v>3.2605953508000001</v>
      </c>
      <c r="N461" s="150">
        <v>48.255829861800102</v>
      </c>
      <c r="O461" s="150">
        <v>0</v>
      </c>
      <c r="P461" s="150">
        <v>0</v>
      </c>
      <c r="Q461" s="150">
        <v>18.0060858792</v>
      </c>
      <c r="R461" s="150">
        <v>10.5473011005</v>
      </c>
      <c r="S461" s="150">
        <v>622.27131789100702</v>
      </c>
    </row>
    <row r="462" spans="1:19" ht="14.5" x14ac:dyDescent="0.35">
      <c r="A462" t="s">
        <v>639</v>
      </c>
      <c r="B462" s="150">
        <v>1287.374376</v>
      </c>
      <c r="C462" s="150">
        <v>293.35920399999998</v>
      </c>
      <c r="D462" s="150">
        <v>0</v>
      </c>
      <c r="E462" s="150">
        <v>26.394445000000001</v>
      </c>
      <c r="F462" s="150">
        <v>76.177226000000005</v>
      </c>
      <c r="G462" s="150">
        <v>7.0748129999999998</v>
      </c>
      <c r="H462" s="150">
        <v>1</v>
      </c>
      <c r="I462" s="150">
        <v>2</v>
      </c>
      <c r="J462" s="150">
        <v>4</v>
      </c>
      <c r="K462" s="150">
        <v>13.8198952116261</v>
      </c>
      <c r="L462" s="150">
        <v>0</v>
      </c>
      <c r="M462" s="150">
        <v>7.6702257170000099</v>
      </c>
      <c r="N462" s="150">
        <v>56.1730864524</v>
      </c>
      <c r="O462" s="150">
        <v>12.5337387108</v>
      </c>
      <c r="P462" s="150">
        <v>2.3643000000000001</v>
      </c>
      <c r="Q462" s="150">
        <v>6.4043999999999999</v>
      </c>
      <c r="R462" s="150">
        <v>18.882000000000001</v>
      </c>
      <c r="S462" s="150">
        <v>1405.22202209183</v>
      </c>
    </row>
    <row r="463" spans="1:19" ht="14.5" x14ac:dyDescent="0.35">
      <c r="A463" t="s">
        <v>640</v>
      </c>
      <c r="B463" s="150">
        <v>70.984448999999998</v>
      </c>
      <c r="C463" s="150">
        <v>0</v>
      </c>
      <c r="D463" s="150">
        <v>0</v>
      </c>
      <c r="E463" s="150">
        <v>2.6197149999999998</v>
      </c>
      <c r="F463" s="150">
        <v>6.4247399999999999</v>
      </c>
      <c r="G463" s="150">
        <v>0</v>
      </c>
      <c r="H463" s="150">
        <v>0</v>
      </c>
      <c r="I463" s="150">
        <v>0</v>
      </c>
      <c r="J463" s="150">
        <v>0</v>
      </c>
      <c r="K463" s="150">
        <v>0</v>
      </c>
      <c r="L463" s="150">
        <v>0</v>
      </c>
      <c r="M463" s="150">
        <v>0.76128917900000004</v>
      </c>
      <c r="N463" s="150">
        <v>4.7376032759999998</v>
      </c>
      <c r="O463" s="150">
        <v>0</v>
      </c>
      <c r="P463" s="150">
        <v>0</v>
      </c>
      <c r="Q463" s="150">
        <v>0</v>
      </c>
      <c r="R463" s="150">
        <v>0</v>
      </c>
      <c r="S463" s="150">
        <v>76.483341455000001</v>
      </c>
    </row>
    <row r="464" spans="1:19" ht="14.5" x14ac:dyDescent="0.35">
      <c r="A464" t="s">
        <v>641</v>
      </c>
      <c r="B464" s="150">
        <v>715.77025900000001</v>
      </c>
      <c r="C464" s="150">
        <v>202.82900100000001</v>
      </c>
      <c r="D464" s="150">
        <v>0.119509</v>
      </c>
      <c r="E464" s="150">
        <v>45.299702000000003</v>
      </c>
      <c r="F464" s="150">
        <v>64.949290000000005</v>
      </c>
      <c r="G464" s="150">
        <v>5.6789459999999998</v>
      </c>
      <c r="H464" s="150">
        <v>0</v>
      </c>
      <c r="I464" s="150">
        <v>3</v>
      </c>
      <c r="J464" s="150">
        <v>6</v>
      </c>
      <c r="K464" s="150">
        <v>12.1371105731202</v>
      </c>
      <c r="L464" s="150">
        <v>3.4729315400000002E-2</v>
      </c>
      <c r="M464" s="150">
        <v>13.164093401200001</v>
      </c>
      <c r="N464" s="150">
        <v>47.893606446</v>
      </c>
      <c r="O464" s="150">
        <v>10.0608207336</v>
      </c>
      <c r="P464" s="150">
        <v>0</v>
      </c>
      <c r="Q464" s="150">
        <v>9.6066000000000003</v>
      </c>
      <c r="R464" s="150">
        <v>28.323</v>
      </c>
      <c r="S464" s="150">
        <v>836.99021946931998</v>
      </c>
    </row>
    <row r="465" spans="1:19" ht="14.5" x14ac:dyDescent="0.35">
      <c r="A465" t="s">
        <v>642</v>
      </c>
      <c r="B465" s="150">
        <v>894.451009</v>
      </c>
      <c r="C465" s="150">
        <v>306.19239800000003</v>
      </c>
      <c r="D465" s="150">
        <v>4.5467029999999999</v>
      </c>
      <c r="E465" s="150">
        <v>16.112237</v>
      </c>
      <c r="F465" s="150">
        <v>111.054626</v>
      </c>
      <c r="G465" s="150">
        <v>2.9664779999999999</v>
      </c>
      <c r="H465" s="150">
        <v>1</v>
      </c>
      <c r="I465" s="150">
        <v>11.369743</v>
      </c>
      <c r="J465" s="150">
        <v>9.0120430000000002</v>
      </c>
      <c r="K465" s="150">
        <v>21.9808063585022</v>
      </c>
      <c r="L465" s="150">
        <v>1.3212718917999999</v>
      </c>
      <c r="M465" s="150">
        <v>4.6822160722000001</v>
      </c>
      <c r="N465" s="150">
        <v>81.891681212399902</v>
      </c>
      <c r="O465" s="150">
        <v>5.2554124248000003</v>
      </c>
      <c r="P465" s="150">
        <v>2.3643000000000001</v>
      </c>
      <c r="Q465" s="150">
        <v>36.408191034600002</v>
      </c>
      <c r="R465" s="150">
        <v>42.541348981500001</v>
      </c>
      <c r="S465" s="150">
        <v>1090.8962369758001</v>
      </c>
    </row>
    <row r="466" spans="1:19" ht="14.5" x14ac:dyDescent="0.35">
      <c r="A466" t="s">
        <v>643</v>
      </c>
      <c r="B466" s="150">
        <v>2193.22957</v>
      </c>
      <c r="C466" s="150">
        <v>714.17276600000002</v>
      </c>
      <c r="D466" s="150">
        <v>0</v>
      </c>
      <c r="E466" s="150">
        <v>36.970368000000001</v>
      </c>
      <c r="F466" s="150">
        <v>178.96865500000001</v>
      </c>
      <c r="G466" s="150">
        <v>18.013294999999999</v>
      </c>
      <c r="H466" s="150">
        <v>0</v>
      </c>
      <c r="I466" s="150">
        <v>22.559519000000002</v>
      </c>
      <c r="J466" s="150">
        <v>21.350845</v>
      </c>
      <c r="K466" s="150">
        <v>48.773083853918799</v>
      </c>
      <c r="L466" s="150">
        <v>0</v>
      </c>
      <c r="M466" s="150">
        <v>10.7435889408</v>
      </c>
      <c r="N466" s="150">
        <v>131.97148619699999</v>
      </c>
      <c r="O466" s="150">
        <v>31.912353421999999</v>
      </c>
      <c r="P466" s="150">
        <v>0</v>
      </c>
      <c r="Q466" s="150">
        <v>72.240091741800001</v>
      </c>
      <c r="R466" s="150">
        <v>100.7866638225</v>
      </c>
      <c r="S466" s="150">
        <v>2589.6568379780201</v>
      </c>
    </row>
    <row r="467" spans="1:19" ht="14.5" x14ac:dyDescent="0.35">
      <c r="A467" t="s">
        <v>644</v>
      </c>
      <c r="B467" s="150">
        <v>660.97308199999998</v>
      </c>
      <c r="C467" s="150">
        <v>639.71557600000006</v>
      </c>
      <c r="D467" s="150">
        <v>0</v>
      </c>
      <c r="E467" s="150">
        <v>17.261257000000001</v>
      </c>
      <c r="F467" s="150">
        <v>88.790041000000002</v>
      </c>
      <c r="G467" s="150">
        <v>5.5102979999999997</v>
      </c>
      <c r="H467" s="150">
        <v>1</v>
      </c>
      <c r="I467" s="150">
        <v>6.7472079999999997</v>
      </c>
      <c r="J467" s="150">
        <v>8</v>
      </c>
      <c r="K467" s="150">
        <v>129.61025372750299</v>
      </c>
      <c r="L467" s="150">
        <v>0</v>
      </c>
      <c r="M467" s="150">
        <v>5.0161212841999996</v>
      </c>
      <c r="N467" s="150">
        <v>65.473776233400002</v>
      </c>
      <c r="O467" s="150">
        <v>9.7620439367999996</v>
      </c>
      <c r="P467" s="150">
        <v>2.3643000000000001</v>
      </c>
      <c r="Q467" s="150">
        <v>21.605909457599999</v>
      </c>
      <c r="R467" s="150">
        <v>37.764000000000003</v>
      </c>
      <c r="S467" s="150">
        <v>932.569486639503</v>
      </c>
    </row>
    <row r="468" spans="1:19" ht="14.5" x14ac:dyDescent="0.35">
      <c r="A468" t="s">
        <v>645</v>
      </c>
      <c r="B468" s="150">
        <v>1710.97932699999</v>
      </c>
      <c r="C468" s="150">
        <v>693.03579100000002</v>
      </c>
      <c r="D468" s="150">
        <v>4</v>
      </c>
      <c r="E468" s="150">
        <v>16.894604000000001</v>
      </c>
      <c r="F468" s="150">
        <v>239.06793500000001</v>
      </c>
      <c r="G468" s="150">
        <v>1.084163</v>
      </c>
      <c r="H468" s="150">
        <v>2.9273950000000002</v>
      </c>
      <c r="I468" s="150">
        <v>12.989806</v>
      </c>
      <c r="J468" s="150">
        <v>19.754486</v>
      </c>
      <c r="K468" s="150">
        <v>58.170093226987397</v>
      </c>
      <c r="L468" s="150">
        <v>1.1624000000000001</v>
      </c>
      <c r="M468" s="150">
        <v>4.9095719223999996</v>
      </c>
      <c r="N468" s="150">
        <v>176.28869526899999</v>
      </c>
      <c r="O468" s="150">
        <v>1.9207031708</v>
      </c>
      <c r="P468" s="150">
        <v>6.9212399984999999</v>
      </c>
      <c r="Q468" s="150">
        <v>41.595956773200001</v>
      </c>
      <c r="R468" s="150">
        <v>93.251051163</v>
      </c>
      <c r="S468" s="150">
        <v>2095.1990385238801</v>
      </c>
    </row>
    <row r="469" spans="1:19" ht="14.5" x14ac:dyDescent="0.35">
      <c r="A469" t="s">
        <v>646</v>
      </c>
      <c r="B469" s="150">
        <v>4068.7237749999999</v>
      </c>
      <c r="C469" s="150">
        <v>1106.540712</v>
      </c>
      <c r="D469" s="150">
        <v>12.972058000000001</v>
      </c>
      <c r="E469" s="150">
        <v>68.160829000000007</v>
      </c>
      <c r="F469" s="150">
        <v>378.881507</v>
      </c>
      <c r="G469" s="150">
        <v>19.458283000000002</v>
      </c>
      <c r="H469" s="150">
        <v>4.2654690000000004</v>
      </c>
      <c r="I469" s="150">
        <v>20.185438000000001</v>
      </c>
      <c r="J469" s="150">
        <v>47.343313000000002</v>
      </c>
      <c r="K469" s="150">
        <v>63.439914898224799</v>
      </c>
      <c r="L469" s="150">
        <v>3.7696800547999998</v>
      </c>
      <c r="M469" s="150">
        <v>19.807536907399999</v>
      </c>
      <c r="N469" s="150">
        <v>279.38722326179999</v>
      </c>
      <c r="O469" s="150">
        <v>34.472294162799997</v>
      </c>
      <c r="P469" s="150">
        <v>10.0848483567</v>
      </c>
      <c r="Q469" s="150">
        <v>64.637809563600001</v>
      </c>
      <c r="R469" s="150">
        <v>223.48410901650001</v>
      </c>
      <c r="S469" s="150">
        <v>4767.8071912218302</v>
      </c>
    </row>
    <row r="470" spans="1:19" ht="14.5" x14ac:dyDescent="0.35">
      <c r="A470" t="s">
        <v>647</v>
      </c>
      <c r="B470" s="150">
        <v>1361.1749339999999</v>
      </c>
      <c r="C470" s="150">
        <v>498.65766200000002</v>
      </c>
      <c r="D470" s="150">
        <v>0</v>
      </c>
      <c r="E470" s="150">
        <v>16.099668000000001</v>
      </c>
      <c r="F470" s="150">
        <v>153.818735</v>
      </c>
      <c r="G470" s="150">
        <v>11.249665999999999</v>
      </c>
      <c r="H470" s="150">
        <v>3</v>
      </c>
      <c r="I470" s="150">
        <v>6.9646670000000004</v>
      </c>
      <c r="J470" s="150">
        <v>21.400438000000001</v>
      </c>
      <c r="K470" s="150">
        <v>38.641728429022699</v>
      </c>
      <c r="L470" s="150">
        <v>0</v>
      </c>
      <c r="M470" s="150">
        <v>4.6785635208</v>
      </c>
      <c r="N470" s="150">
        <v>113.425935189</v>
      </c>
      <c r="O470" s="150">
        <v>19.9299082856</v>
      </c>
      <c r="P470" s="150">
        <v>7.0929000000000002</v>
      </c>
      <c r="Q470" s="150">
        <v>22.302256667399998</v>
      </c>
      <c r="R470" s="150">
        <v>101.02076757899999</v>
      </c>
      <c r="S470" s="150">
        <v>1668.2669936708201</v>
      </c>
    </row>
    <row r="471" spans="1:19" ht="14.5" x14ac:dyDescent="0.35">
      <c r="A471" t="s">
        <v>648</v>
      </c>
      <c r="B471" s="150">
        <v>821.67436699999996</v>
      </c>
      <c r="C471" s="150">
        <v>788.06392800000003</v>
      </c>
      <c r="D471" s="150">
        <v>0</v>
      </c>
      <c r="E471" s="150">
        <v>16.298973</v>
      </c>
      <c r="F471" s="150">
        <v>77.709655999999995</v>
      </c>
      <c r="G471" s="150">
        <v>7</v>
      </c>
      <c r="H471" s="150">
        <v>3</v>
      </c>
      <c r="I471" s="150">
        <v>6.9634850000000004</v>
      </c>
      <c r="J471" s="150">
        <v>8</v>
      </c>
      <c r="K471" s="150">
        <v>157.98626603080601</v>
      </c>
      <c r="L471" s="150">
        <v>0</v>
      </c>
      <c r="M471" s="150">
        <v>4.7364815538</v>
      </c>
      <c r="N471" s="150">
        <v>57.303100334400099</v>
      </c>
      <c r="O471" s="150">
        <v>12.401199999999999</v>
      </c>
      <c r="P471" s="150">
        <v>7.0929000000000002</v>
      </c>
      <c r="Q471" s="150">
        <v>22.298471667000001</v>
      </c>
      <c r="R471" s="150">
        <v>37.764000000000003</v>
      </c>
      <c r="S471" s="150">
        <v>1121.2567865860101</v>
      </c>
    </row>
    <row r="472" spans="1:19" ht="14.5" x14ac:dyDescent="0.35">
      <c r="A472" t="s">
        <v>650</v>
      </c>
      <c r="B472" s="150">
        <v>1192.3970099999999</v>
      </c>
      <c r="C472" s="150">
        <v>1141.188173</v>
      </c>
      <c r="D472" s="150">
        <v>0</v>
      </c>
      <c r="E472" s="150">
        <v>42.124454</v>
      </c>
      <c r="F472" s="150">
        <v>144.775068</v>
      </c>
      <c r="G472" s="150">
        <v>6</v>
      </c>
      <c r="H472" s="150">
        <v>2</v>
      </c>
      <c r="I472" s="150">
        <v>11.842019000000001</v>
      </c>
      <c r="J472" s="150">
        <v>15.060627</v>
      </c>
      <c r="K472" s="150">
        <v>227.970864989906</v>
      </c>
      <c r="L472" s="150">
        <v>0</v>
      </c>
      <c r="M472" s="150">
        <v>12.2413663324</v>
      </c>
      <c r="N472" s="150">
        <v>106.7571351432</v>
      </c>
      <c r="O472" s="150">
        <v>10.6296</v>
      </c>
      <c r="P472" s="150">
        <v>4.7286000000000001</v>
      </c>
      <c r="Q472" s="150">
        <v>37.920513241800002</v>
      </c>
      <c r="R472" s="150">
        <v>71.093689753500001</v>
      </c>
      <c r="S472" s="150">
        <v>1663.7387794608101</v>
      </c>
    </row>
    <row r="473" spans="1:19" ht="14.5" x14ac:dyDescent="0.35">
      <c r="A473" t="s">
        <v>651</v>
      </c>
      <c r="B473" s="150">
        <v>1816.815249</v>
      </c>
      <c r="C473" s="150">
        <v>1753.6040700000001</v>
      </c>
      <c r="D473" s="150">
        <v>0</v>
      </c>
      <c r="E473" s="150">
        <v>55.790230000000001</v>
      </c>
      <c r="F473" s="150">
        <v>196.20235199999999</v>
      </c>
      <c r="G473" s="150">
        <v>10.29095</v>
      </c>
      <c r="H473" s="150">
        <v>0</v>
      </c>
      <c r="I473" s="150">
        <v>12.69627</v>
      </c>
      <c r="J473" s="150">
        <v>18.447462999999999</v>
      </c>
      <c r="K473" s="150">
        <v>350.35361431554901</v>
      </c>
      <c r="L473" s="150">
        <v>0</v>
      </c>
      <c r="M473" s="150">
        <v>16.212640837999999</v>
      </c>
      <c r="N473" s="150">
        <v>144.67961436479999</v>
      </c>
      <c r="O473" s="150">
        <v>18.231447020000001</v>
      </c>
      <c r="P473" s="150">
        <v>0</v>
      </c>
      <c r="Q473" s="150">
        <v>40.655995793999999</v>
      </c>
      <c r="R473" s="150">
        <v>87.081249091499998</v>
      </c>
      <c r="S473" s="150">
        <v>2474.02981042385</v>
      </c>
    </row>
    <row r="474" spans="1:19" ht="14.5" x14ac:dyDescent="0.35">
      <c r="A474" t="s">
        <v>652</v>
      </c>
      <c r="B474" s="150">
        <v>741.77538900000002</v>
      </c>
      <c r="C474" s="150">
        <v>713.40946699999995</v>
      </c>
      <c r="D474" s="150">
        <v>0</v>
      </c>
      <c r="E474" s="150">
        <v>26.113786000000001</v>
      </c>
      <c r="F474" s="150">
        <v>73.696669</v>
      </c>
      <c r="G474" s="150">
        <v>9.228275</v>
      </c>
      <c r="H474" s="150">
        <v>1.88</v>
      </c>
      <c r="I474" s="150">
        <v>6.6028890000000002</v>
      </c>
      <c r="J474" s="150">
        <v>5.8761580000000002</v>
      </c>
      <c r="K474" s="150">
        <v>143.60993296736501</v>
      </c>
      <c r="L474" s="150">
        <v>0</v>
      </c>
      <c r="M474" s="150">
        <v>7.5886662115999997</v>
      </c>
      <c r="N474" s="150">
        <v>54.343923720600102</v>
      </c>
      <c r="O474" s="150">
        <v>16.348811990000002</v>
      </c>
      <c r="P474" s="150">
        <v>4.4448840000000001</v>
      </c>
      <c r="Q474" s="150">
        <v>21.1437711558</v>
      </c>
      <c r="R474" s="150">
        <v>27.738403839</v>
      </c>
      <c r="S474" s="150">
        <v>1016.99378288436</v>
      </c>
    </row>
    <row r="475" spans="1:19" ht="14.5" x14ac:dyDescent="0.35">
      <c r="A475" t="s">
        <v>653</v>
      </c>
      <c r="B475" s="150">
        <v>2947.7965359999998</v>
      </c>
      <c r="C475" s="150">
        <v>190.826336</v>
      </c>
      <c r="D475" s="150">
        <v>12.916452</v>
      </c>
      <c r="E475" s="150">
        <v>31.469671999999999</v>
      </c>
      <c r="F475" s="150">
        <v>230.344415</v>
      </c>
      <c r="G475" s="150">
        <v>8.6724139999999998</v>
      </c>
      <c r="H475" s="150">
        <v>2</v>
      </c>
      <c r="I475" s="150">
        <v>23.796178000000001</v>
      </c>
      <c r="J475" s="150">
        <v>31.737743999999999</v>
      </c>
      <c r="K475" s="150">
        <v>2.5772291514343602</v>
      </c>
      <c r="L475" s="150">
        <v>3.7535209512000001</v>
      </c>
      <c r="M475" s="150">
        <v>9.1450866832000006</v>
      </c>
      <c r="N475" s="150">
        <v>169.85597162100001</v>
      </c>
      <c r="O475" s="150">
        <v>15.3640486424</v>
      </c>
      <c r="P475" s="150">
        <v>4.7286000000000001</v>
      </c>
      <c r="Q475" s="150">
        <v>76.200121191600005</v>
      </c>
      <c r="R475" s="150">
        <v>149.81802055200001</v>
      </c>
      <c r="S475" s="150">
        <v>3379.2391347928301</v>
      </c>
    </row>
    <row r="476" spans="1:19" ht="14.5" x14ac:dyDescent="0.35">
      <c r="A476" t="s">
        <v>654</v>
      </c>
      <c r="B476" s="150">
        <v>1645.9279779999999</v>
      </c>
      <c r="C476" s="150">
        <v>465.94986</v>
      </c>
      <c r="D476" s="150">
        <v>1</v>
      </c>
      <c r="E476" s="150">
        <v>29.547550999999999</v>
      </c>
      <c r="F476" s="150">
        <v>127.999285</v>
      </c>
      <c r="G476" s="150">
        <v>11.494253</v>
      </c>
      <c r="H476" s="150">
        <v>1</v>
      </c>
      <c r="I476" s="150">
        <v>17.454858000000002</v>
      </c>
      <c r="J476" s="150">
        <v>12.915222999999999</v>
      </c>
      <c r="K476" s="150">
        <v>27.887622000142301</v>
      </c>
      <c r="L476" s="150">
        <v>0.29060000000000002</v>
      </c>
      <c r="M476" s="150">
        <v>8.5865183205999998</v>
      </c>
      <c r="N476" s="150">
        <v>94.386672758999794</v>
      </c>
      <c r="O476" s="150">
        <v>20.363218614800001</v>
      </c>
      <c r="P476" s="150">
        <v>2.3643000000000001</v>
      </c>
      <c r="Q476" s="150">
        <v>55.893946287600002</v>
      </c>
      <c r="R476" s="150">
        <v>60.966310171499998</v>
      </c>
      <c r="S476" s="150">
        <v>1916.66716615364</v>
      </c>
    </row>
    <row r="477" spans="1:19" ht="14.5" x14ac:dyDescent="0.35">
      <c r="A477" t="s">
        <v>655</v>
      </c>
      <c r="B477" s="150">
        <v>1901.379015</v>
      </c>
      <c r="C477" s="150">
        <v>568.36449400000004</v>
      </c>
      <c r="D477" s="150">
        <v>24.952663000000001</v>
      </c>
      <c r="E477" s="150">
        <v>16.644970000000001</v>
      </c>
      <c r="F477" s="150">
        <v>172.68861100000001</v>
      </c>
      <c r="G477" s="150">
        <v>11.131869999999999</v>
      </c>
      <c r="H477" s="150">
        <v>3</v>
      </c>
      <c r="I477" s="150">
        <v>16.494083</v>
      </c>
      <c r="J477" s="150">
        <v>25.616667</v>
      </c>
      <c r="K477" s="150">
        <v>35.943015722819197</v>
      </c>
      <c r="L477" s="150">
        <v>7.2512438678000004</v>
      </c>
      <c r="M477" s="150">
        <v>4.8370282820000003</v>
      </c>
      <c r="N477" s="150">
        <v>127.34058175139999</v>
      </c>
      <c r="O477" s="150">
        <v>19.721220892000002</v>
      </c>
      <c r="P477" s="150">
        <v>7.0929000000000002</v>
      </c>
      <c r="Q477" s="150">
        <v>52.817352582600002</v>
      </c>
      <c r="R477" s="150">
        <v>120.9234765735</v>
      </c>
      <c r="S477" s="150">
        <v>2277.30583467212</v>
      </c>
    </row>
    <row r="478" spans="1:19" ht="14.5" x14ac:dyDescent="0.35">
      <c r="A478" t="s">
        <v>656</v>
      </c>
      <c r="B478" s="150">
        <v>1369.0836420000001</v>
      </c>
      <c r="C478" s="150">
        <v>413.97350899999998</v>
      </c>
      <c r="D478" s="150">
        <v>0</v>
      </c>
      <c r="E478" s="150">
        <v>44.810929000000002</v>
      </c>
      <c r="F478" s="150">
        <v>111.11521399999999</v>
      </c>
      <c r="G478" s="150">
        <v>11.803107000000001</v>
      </c>
      <c r="H478" s="150">
        <v>1</v>
      </c>
      <c r="I478" s="150">
        <v>8.4395740000000004</v>
      </c>
      <c r="J478" s="150">
        <v>13.08713</v>
      </c>
      <c r="K478" s="150">
        <v>26.392615979592701</v>
      </c>
      <c r="L478" s="150">
        <v>0</v>
      </c>
      <c r="M478" s="150">
        <v>13.0220559674</v>
      </c>
      <c r="N478" s="150">
        <v>81.936358803600001</v>
      </c>
      <c r="O478" s="150">
        <v>20.910384361199998</v>
      </c>
      <c r="P478" s="150">
        <v>2.3643000000000001</v>
      </c>
      <c r="Q478" s="150">
        <v>27.025203862800002</v>
      </c>
      <c r="R478" s="150">
        <v>61.777797165000003</v>
      </c>
      <c r="S478" s="150">
        <v>1602.5123581395901</v>
      </c>
    </row>
    <row r="479" spans="1:19" ht="14.5" x14ac:dyDescent="0.35">
      <c r="A479" t="s">
        <v>657</v>
      </c>
      <c r="B479" s="150">
        <v>1134.5559350000001</v>
      </c>
      <c r="C479" s="150">
        <v>268.09322400000002</v>
      </c>
      <c r="D479" s="150">
        <v>7.488372</v>
      </c>
      <c r="E479" s="150">
        <v>26.930232</v>
      </c>
      <c r="F479" s="150">
        <v>115.1644</v>
      </c>
      <c r="G479" s="150">
        <v>8.5437980000000007</v>
      </c>
      <c r="H479" s="150">
        <v>1</v>
      </c>
      <c r="I479" s="150">
        <v>2</v>
      </c>
      <c r="J479" s="150">
        <v>10</v>
      </c>
      <c r="K479" s="150">
        <v>13.2004062402589</v>
      </c>
      <c r="L479" s="150">
        <v>2.1761209032000002</v>
      </c>
      <c r="M479" s="150">
        <v>7.8259254191999998</v>
      </c>
      <c r="N479" s="150">
        <v>84.922228559999894</v>
      </c>
      <c r="O479" s="150">
        <v>15.136192536799999</v>
      </c>
      <c r="P479" s="150">
        <v>2.3643000000000001</v>
      </c>
      <c r="Q479" s="150">
        <v>6.4043999999999999</v>
      </c>
      <c r="R479" s="150">
        <v>47.204999999999998</v>
      </c>
      <c r="S479" s="150">
        <v>1313.7905086594601</v>
      </c>
    </row>
    <row r="480" spans="1:19" ht="14.5" x14ac:dyDescent="0.35">
      <c r="A480" t="s">
        <v>658</v>
      </c>
      <c r="B480" s="150">
        <v>1489.223841</v>
      </c>
      <c r="C480" s="150">
        <v>640.70945900000004</v>
      </c>
      <c r="D480" s="150">
        <v>1</v>
      </c>
      <c r="E480" s="150">
        <v>10.222222</v>
      </c>
      <c r="F480" s="150">
        <v>129.31004799999999</v>
      </c>
      <c r="G480" s="150">
        <v>12.54386</v>
      </c>
      <c r="H480" s="150">
        <v>0</v>
      </c>
      <c r="I480" s="150">
        <v>11.65497</v>
      </c>
      <c r="J480" s="150">
        <v>19.736840999999998</v>
      </c>
      <c r="K480" s="150">
        <v>57.727852856333797</v>
      </c>
      <c r="L480" s="150">
        <v>0.29060000000000002</v>
      </c>
      <c r="M480" s="150">
        <v>2.9705777132</v>
      </c>
      <c r="N480" s="150">
        <v>95.353229395199804</v>
      </c>
      <c r="O480" s="150">
        <v>22.222702376000001</v>
      </c>
      <c r="P480" s="150">
        <v>0</v>
      </c>
      <c r="Q480" s="150">
        <v>37.321544934000002</v>
      </c>
      <c r="R480" s="150">
        <v>93.167757940499996</v>
      </c>
      <c r="S480" s="150">
        <v>1798.2781062152301</v>
      </c>
    </row>
    <row r="481" spans="1:19" ht="14.5" x14ac:dyDescent="0.35">
      <c r="A481" t="s">
        <v>659</v>
      </c>
      <c r="B481" s="150">
        <v>2149.4809169999999</v>
      </c>
      <c r="C481" s="150">
        <v>779.83281299999999</v>
      </c>
      <c r="D481" s="150">
        <v>39.122340000000001</v>
      </c>
      <c r="E481" s="150">
        <v>27.416243000000001</v>
      </c>
      <c r="F481" s="150">
        <v>224.271852</v>
      </c>
      <c r="G481" s="150">
        <v>14.663506</v>
      </c>
      <c r="H481" s="150">
        <v>0</v>
      </c>
      <c r="I481" s="150">
        <v>14.67726</v>
      </c>
      <c r="J481" s="150">
        <v>25.563768</v>
      </c>
      <c r="K481" s="150">
        <v>59.153350115376902</v>
      </c>
      <c r="L481" s="150">
        <v>11.368952004</v>
      </c>
      <c r="M481" s="150">
        <v>7.9671602158000097</v>
      </c>
      <c r="N481" s="150">
        <v>165.37806366480001</v>
      </c>
      <c r="O481" s="150">
        <v>25.977867229600001</v>
      </c>
      <c r="P481" s="150">
        <v>0</v>
      </c>
      <c r="Q481" s="150">
        <v>46.999521971999997</v>
      </c>
      <c r="R481" s="150">
        <v>120.673766844</v>
      </c>
      <c r="S481" s="150">
        <v>2586.99959904558</v>
      </c>
    </row>
    <row r="482" spans="1:19" ht="14.5" x14ac:dyDescent="0.35">
      <c r="A482" t="s">
        <v>660</v>
      </c>
      <c r="B482" s="150">
        <v>1028.1649379999999</v>
      </c>
      <c r="C482" s="150">
        <v>377.497457</v>
      </c>
      <c r="D482" s="150">
        <v>0</v>
      </c>
      <c r="E482" s="150">
        <v>23.872223000000002</v>
      </c>
      <c r="F482" s="150">
        <v>79.166150999999999</v>
      </c>
      <c r="G482" s="150">
        <v>11.055538</v>
      </c>
      <c r="H482" s="150">
        <v>0</v>
      </c>
      <c r="I482" s="150">
        <v>11.906254000000001</v>
      </c>
      <c r="J482" s="150">
        <v>9.4335730000000009</v>
      </c>
      <c r="K482" s="150">
        <v>28.8212908894231</v>
      </c>
      <c r="L482" s="150">
        <v>0</v>
      </c>
      <c r="M482" s="150">
        <v>6.9372680037999999</v>
      </c>
      <c r="N482" s="150">
        <v>58.377119747400101</v>
      </c>
      <c r="O482" s="150">
        <v>19.585991120799999</v>
      </c>
      <c r="P482" s="150">
        <v>0</v>
      </c>
      <c r="Q482" s="150">
        <v>38.1262065588</v>
      </c>
      <c r="R482" s="150">
        <v>44.531181346499999</v>
      </c>
      <c r="S482" s="150">
        <v>1224.5439956667201</v>
      </c>
    </row>
    <row r="483" spans="1:19" ht="14.5" x14ac:dyDescent="0.35">
      <c r="A483" t="s">
        <v>661</v>
      </c>
      <c r="B483" s="150">
        <v>964.39742699999999</v>
      </c>
      <c r="C483" s="150">
        <v>393.315596999999</v>
      </c>
      <c r="D483" s="150">
        <v>2.5280330000000002</v>
      </c>
      <c r="E483" s="150">
        <v>15.334559</v>
      </c>
      <c r="F483" s="150">
        <v>95.340076000000096</v>
      </c>
      <c r="G483" s="150">
        <v>5.6508729999999998</v>
      </c>
      <c r="H483" s="150">
        <v>4.1820000000000003E-2</v>
      </c>
      <c r="I483" s="150">
        <v>10.503522</v>
      </c>
      <c r="J483" s="150">
        <v>14.740881999999999</v>
      </c>
      <c r="K483" s="150">
        <v>33.459813635395498</v>
      </c>
      <c r="L483" s="150">
        <v>0.73464638979999997</v>
      </c>
      <c r="M483" s="150">
        <v>4.4562228454000001</v>
      </c>
      <c r="N483" s="150">
        <v>70.303772042399999</v>
      </c>
      <c r="O483" s="150">
        <v>10.011086606799999</v>
      </c>
      <c r="P483" s="150">
        <v>9.8875026000000005E-2</v>
      </c>
      <c r="Q483" s="150">
        <v>33.634378148400003</v>
      </c>
      <c r="R483" s="150">
        <v>69.584333481000002</v>
      </c>
      <c r="S483" s="150">
        <v>1186.6805551752</v>
      </c>
    </row>
    <row r="484" spans="1:19" ht="14.5" x14ac:dyDescent="0.35">
      <c r="A484" t="s">
        <v>662</v>
      </c>
      <c r="B484" s="150">
        <v>1375.607894</v>
      </c>
      <c r="C484" s="150">
        <v>723.49438599999996</v>
      </c>
      <c r="D484" s="150">
        <v>1</v>
      </c>
      <c r="E484" s="150">
        <v>38.594203</v>
      </c>
      <c r="F484" s="150">
        <v>160.88431299999999</v>
      </c>
      <c r="G484" s="150">
        <v>2.6164749999999999</v>
      </c>
      <c r="H484" s="150">
        <v>1</v>
      </c>
      <c r="I484" s="150">
        <v>6.9750189999999996</v>
      </c>
      <c r="J484" s="150">
        <v>14.556380000000001</v>
      </c>
      <c r="K484" s="150">
        <v>78.692726354488499</v>
      </c>
      <c r="L484" s="150">
        <v>0.29060000000000002</v>
      </c>
      <c r="M484" s="150">
        <v>11.2154753918</v>
      </c>
      <c r="N484" s="150">
        <v>118.63609240620001</v>
      </c>
      <c r="O484" s="150">
        <v>4.6353471099999997</v>
      </c>
      <c r="P484" s="150">
        <v>2.3643000000000001</v>
      </c>
      <c r="Q484" s="150">
        <v>22.3354058418</v>
      </c>
      <c r="R484" s="150">
        <v>68.713391790000003</v>
      </c>
      <c r="S484" s="150">
        <v>1682.4912328942901</v>
      </c>
    </row>
    <row r="485" spans="1:19" ht="14.5" x14ac:dyDescent="0.35">
      <c r="A485" t="s">
        <v>663</v>
      </c>
      <c r="B485" s="150">
        <v>808.32668000000001</v>
      </c>
      <c r="C485" s="150">
        <v>309.41845499999999</v>
      </c>
      <c r="D485" s="150">
        <v>5</v>
      </c>
      <c r="E485" s="150">
        <v>11.927675000000001</v>
      </c>
      <c r="F485" s="150">
        <v>102.59688800000001</v>
      </c>
      <c r="G485" s="150">
        <v>12.779646</v>
      </c>
      <c r="H485" s="150">
        <v>1</v>
      </c>
      <c r="I485" s="150">
        <v>4.0179720000000003</v>
      </c>
      <c r="J485" s="150">
        <v>10.697062000000001</v>
      </c>
      <c r="K485" s="150">
        <v>25.0791129312409</v>
      </c>
      <c r="L485" s="150">
        <v>1.4530000000000001</v>
      </c>
      <c r="M485" s="150">
        <v>3.4661823549999999</v>
      </c>
      <c r="N485" s="150">
        <v>75.654945211200001</v>
      </c>
      <c r="O485" s="150">
        <v>22.640420853599998</v>
      </c>
      <c r="P485" s="150">
        <v>2.3643000000000001</v>
      </c>
      <c r="Q485" s="150">
        <v>12.866349938400001</v>
      </c>
      <c r="R485" s="150">
        <v>50.495481171000002</v>
      </c>
      <c r="S485" s="150">
        <v>1002.3464724604401</v>
      </c>
    </row>
    <row r="486" spans="1:19" ht="14.5" x14ac:dyDescent="0.35">
      <c r="A486" t="s">
        <v>664</v>
      </c>
      <c r="B486" s="150">
        <v>835.32959800000003</v>
      </c>
      <c r="C486" s="150">
        <v>211.33395999999999</v>
      </c>
      <c r="D486" s="150">
        <v>0</v>
      </c>
      <c r="E486" s="150">
        <v>20</v>
      </c>
      <c r="F486" s="150">
        <v>75.160550999999998</v>
      </c>
      <c r="G486" s="150">
        <v>5.5075050000000001</v>
      </c>
      <c r="H486" s="150">
        <v>1</v>
      </c>
      <c r="I486" s="150">
        <v>8.5</v>
      </c>
      <c r="J486" s="150">
        <v>14.372859</v>
      </c>
      <c r="K486" s="150">
        <v>11.1852864787647</v>
      </c>
      <c r="L486" s="150">
        <v>0</v>
      </c>
      <c r="M486" s="150">
        <v>5.8120000000000003</v>
      </c>
      <c r="N486" s="150">
        <v>55.423390307399998</v>
      </c>
      <c r="O486" s="150">
        <v>9.7570958579999996</v>
      </c>
      <c r="P486" s="150">
        <v>2.3643000000000001</v>
      </c>
      <c r="Q486" s="150">
        <v>27.218699999999998</v>
      </c>
      <c r="R486" s="150">
        <v>67.847080909499994</v>
      </c>
      <c r="S486" s="150">
        <v>1014.93745155366</v>
      </c>
    </row>
    <row r="487" spans="1:19" ht="14.5" x14ac:dyDescent="0.35">
      <c r="A487" t="s">
        <v>666</v>
      </c>
      <c r="B487" s="150">
        <v>466.66078499999998</v>
      </c>
      <c r="C487" s="150">
        <v>156.22549599999999</v>
      </c>
      <c r="D487" s="150">
        <v>0</v>
      </c>
      <c r="E487" s="150">
        <v>10</v>
      </c>
      <c r="F487" s="150">
        <v>69.467130999999995</v>
      </c>
      <c r="G487" s="150">
        <v>4</v>
      </c>
      <c r="H487" s="150">
        <v>0</v>
      </c>
      <c r="I487" s="150">
        <v>9</v>
      </c>
      <c r="J487" s="150">
        <v>8.8158790000000007</v>
      </c>
      <c r="K487" s="150">
        <v>11.4662611195191</v>
      </c>
      <c r="L487" s="150">
        <v>0</v>
      </c>
      <c r="M487" s="150">
        <v>2.9060000000000001</v>
      </c>
      <c r="N487" s="150">
        <v>51.225062399400102</v>
      </c>
      <c r="O487" s="150">
        <v>7.0864000000000003</v>
      </c>
      <c r="P487" s="150">
        <v>0</v>
      </c>
      <c r="Q487" s="150">
        <v>28.819800000000001</v>
      </c>
      <c r="R487" s="150">
        <v>41.615356819500001</v>
      </c>
      <c r="S487" s="150">
        <v>609.77966533841902</v>
      </c>
    </row>
    <row r="488" spans="1:19" ht="14.5" x14ac:dyDescent="0.35">
      <c r="A488" t="s">
        <v>667</v>
      </c>
      <c r="B488" s="150">
        <v>373.80719900000003</v>
      </c>
      <c r="C488" s="150">
        <v>62.507199</v>
      </c>
      <c r="D488" s="150">
        <v>0</v>
      </c>
      <c r="E488" s="150">
        <v>6</v>
      </c>
      <c r="F488" s="150">
        <v>31</v>
      </c>
      <c r="G488" s="150">
        <v>0</v>
      </c>
      <c r="H488" s="150">
        <v>0</v>
      </c>
      <c r="I488" s="150">
        <v>3</v>
      </c>
      <c r="J488" s="150">
        <v>0</v>
      </c>
      <c r="K488" s="150">
        <v>2.1177020209559401</v>
      </c>
      <c r="L488" s="150">
        <v>0</v>
      </c>
      <c r="M488" s="150">
        <v>1.7436</v>
      </c>
      <c r="N488" s="150">
        <v>22.859400000000001</v>
      </c>
      <c r="O488" s="150">
        <v>0</v>
      </c>
      <c r="P488" s="150">
        <v>0</v>
      </c>
      <c r="Q488" s="150">
        <v>9.6066000000000003</v>
      </c>
      <c r="R488" s="150">
        <v>0</v>
      </c>
      <c r="S488" s="150">
        <v>410.13450102095601</v>
      </c>
    </row>
    <row r="489" spans="1:19" ht="14.5" x14ac:dyDescent="0.35">
      <c r="A489" t="s">
        <v>668</v>
      </c>
      <c r="B489" s="150">
        <v>588.45456100000001</v>
      </c>
      <c r="C489" s="150">
        <v>49.396597999999997</v>
      </c>
      <c r="D489" s="150">
        <v>0</v>
      </c>
      <c r="E489" s="150">
        <v>17</v>
      </c>
      <c r="F489" s="150">
        <v>25</v>
      </c>
      <c r="G489" s="150">
        <v>1</v>
      </c>
      <c r="H489" s="150">
        <v>1</v>
      </c>
      <c r="I489" s="150">
        <v>8.7766710000000003</v>
      </c>
      <c r="J489" s="150">
        <v>5.1434639999999998</v>
      </c>
      <c r="K489" s="150">
        <v>0.90433617285451995</v>
      </c>
      <c r="L489" s="150">
        <v>0</v>
      </c>
      <c r="M489" s="150">
        <v>4.9401999999999999</v>
      </c>
      <c r="N489" s="150">
        <v>18.434999999999999</v>
      </c>
      <c r="O489" s="150">
        <v>1.7716000000000001</v>
      </c>
      <c r="P489" s="150">
        <v>2.3643000000000001</v>
      </c>
      <c r="Q489" s="150">
        <v>28.104655876199999</v>
      </c>
      <c r="R489" s="150">
        <v>24.279721811999998</v>
      </c>
      <c r="S489" s="150">
        <v>669.254374861055</v>
      </c>
    </row>
    <row r="490" spans="1:19" ht="14.5" x14ac:dyDescent="0.35">
      <c r="A490" t="s">
        <v>669</v>
      </c>
      <c r="B490" s="150">
        <v>619.93390699999998</v>
      </c>
      <c r="C490" s="150">
        <v>292.93652600000001</v>
      </c>
      <c r="D490" s="150">
        <v>16.132304999999999</v>
      </c>
      <c r="E490" s="150">
        <v>16.976004</v>
      </c>
      <c r="F490" s="150">
        <v>81.331793000000005</v>
      </c>
      <c r="G490" s="150">
        <v>5.0574320000000004</v>
      </c>
      <c r="H490" s="150">
        <v>1</v>
      </c>
      <c r="I490" s="150">
        <v>6.0172030000000003</v>
      </c>
      <c r="J490" s="150">
        <v>5.2</v>
      </c>
      <c r="K490" s="150">
        <v>29.028577556588999</v>
      </c>
      <c r="L490" s="150">
        <v>4.6880478329999997</v>
      </c>
      <c r="M490" s="150">
        <v>4.9332267624000004</v>
      </c>
      <c r="N490" s="150">
        <v>59.9740641582001</v>
      </c>
      <c r="O490" s="150">
        <v>8.9597465312000004</v>
      </c>
      <c r="P490" s="150">
        <v>2.3643000000000001</v>
      </c>
      <c r="Q490" s="150">
        <v>19.268287446599999</v>
      </c>
      <c r="R490" s="150">
        <v>24.546600000000002</v>
      </c>
      <c r="S490" s="150">
        <v>773.69675728798904</v>
      </c>
    </row>
    <row r="491" spans="1:19" ht="14.5" x14ac:dyDescent="0.35">
      <c r="A491" t="s">
        <v>670</v>
      </c>
      <c r="B491" s="150">
        <v>478.87582700000002</v>
      </c>
      <c r="C491" s="150">
        <v>31.765601</v>
      </c>
      <c r="D491" s="150">
        <v>0</v>
      </c>
      <c r="E491" s="150">
        <v>11</v>
      </c>
      <c r="F491" s="150">
        <v>39.211191999999997</v>
      </c>
      <c r="G491" s="150">
        <v>2</v>
      </c>
      <c r="H491" s="150">
        <v>0</v>
      </c>
      <c r="I491" s="150">
        <v>0.228017</v>
      </c>
      <c r="J491" s="150">
        <v>3</v>
      </c>
      <c r="K491" s="150">
        <v>0.44342128786041402</v>
      </c>
      <c r="L491" s="150">
        <v>0</v>
      </c>
      <c r="M491" s="150">
        <v>3.1966000000000001</v>
      </c>
      <c r="N491" s="150">
        <v>28.914332980800001</v>
      </c>
      <c r="O491" s="150">
        <v>3.5432000000000001</v>
      </c>
      <c r="P491" s="150">
        <v>0</v>
      </c>
      <c r="Q491" s="150">
        <v>0.73015603740000001</v>
      </c>
      <c r="R491" s="150">
        <v>14.1615</v>
      </c>
      <c r="S491" s="150">
        <v>529.86503730606</v>
      </c>
    </row>
    <row r="492" spans="1:19" ht="14.5" x14ac:dyDescent="0.35">
      <c r="A492" t="s">
        <v>671</v>
      </c>
      <c r="B492" s="150">
        <v>1489.187015</v>
      </c>
      <c r="C492" s="150">
        <v>262.13152400000001</v>
      </c>
      <c r="D492" s="150">
        <v>5.1459999999999999</v>
      </c>
      <c r="E492" s="150">
        <v>25.585999999999999</v>
      </c>
      <c r="F492" s="150">
        <v>149.57780500000001</v>
      </c>
      <c r="G492" s="150">
        <v>9.5419999999999998</v>
      </c>
      <c r="H492" s="150">
        <v>1</v>
      </c>
      <c r="I492" s="150">
        <v>15.17</v>
      </c>
      <c r="J492" s="150">
        <v>19.606000000000002</v>
      </c>
      <c r="K492" s="150">
        <v>9.8538450254545999</v>
      </c>
      <c r="L492" s="150">
        <v>1.4954276</v>
      </c>
      <c r="M492" s="150">
        <v>7.4352916000000002</v>
      </c>
      <c r="N492" s="150">
        <v>110.298673407</v>
      </c>
      <c r="O492" s="150">
        <v>16.904607200000001</v>
      </c>
      <c r="P492" s="150">
        <v>2.3643000000000001</v>
      </c>
      <c r="Q492" s="150">
        <v>48.577373999999999</v>
      </c>
      <c r="R492" s="150">
        <v>92.550122999999999</v>
      </c>
      <c r="S492" s="150">
        <v>1778.6666568324499</v>
      </c>
    </row>
    <row r="493" spans="1:19" ht="14.5" x14ac:dyDescent="0.35">
      <c r="A493" t="s">
        <v>672</v>
      </c>
      <c r="B493" s="150">
        <v>445.95943599999998</v>
      </c>
      <c r="C493" s="150">
        <v>53.311501999999997</v>
      </c>
      <c r="D493" s="150">
        <v>0</v>
      </c>
      <c r="E493" s="150">
        <v>12</v>
      </c>
      <c r="F493" s="150">
        <v>41.576509000000001</v>
      </c>
      <c r="G493" s="150">
        <v>5</v>
      </c>
      <c r="H493" s="150">
        <v>0</v>
      </c>
      <c r="I493" s="150">
        <v>4</v>
      </c>
      <c r="J493" s="150">
        <v>3</v>
      </c>
      <c r="K493" s="150">
        <v>1.29121604812347</v>
      </c>
      <c r="L493" s="150">
        <v>0</v>
      </c>
      <c r="M493" s="150">
        <v>3.4872000000000001</v>
      </c>
      <c r="N493" s="150">
        <v>30.6585177366</v>
      </c>
      <c r="O493" s="150">
        <v>8.8580000000000005</v>
      </c>
      <c r="P493" s="150">
        <v>0</v>
      </c>
      <c r="Q493" s="150">
        <v>12.8088</v>
      </c>
      <c r="R493" s="150">
        <v>14.1615</v>
      </c>
      <c r="S493" s="150">
        <v>517.22466978472301</v>
      </c>
    </row>
    <row r="494" spans="1:19" ht="14.5" x14ac:dyDescent="0.35">
      <c r="A494" t="s">
        <v>673</v>
      </c>
      <c r="B494" s="150">
        <v>513.77270599999895</v>
      </c>
      <c r="C494" s="150">
        <v>106.304022</v>
      </c>
      <c r="D494" s="150">
        <v>2.9793430000000001</v>
      </c>
      <c r="E494" s="150">
        <v>7</v>
      </c>
      <c r="F494" s="150">
        <v>50.069549000000002</v>
      </c>
      <c r="G494" s="150">
        <v>1.2661439999999999</v>
      </c>
      <c r="H494" s="150">
        <v>1</v>
      </c>
      <c r="I494" s="150">
        <v>2.9734799999999999</v>
      </c>
      <c r="J494" s="150">
        <v>5</v>
      </c>
      <c r="K494" s="150">
        <v>4.6240492547087904</v>
      </c>
      <c r="L494" s="150">
        <v>0.86579707579999998</v>
      </c>
      <c r="M494" s="150">
        <v>2.0341999999999998</v>
      </c>
      <c r="N494" s="150">
        <v>36.921285432600001</v>
      </c>
      <c r="O494" s="150">
        <v>2.2431007103999998</v>
      </c>
      <c r="P494" s="150">
        <v>2.3643000000000001</v>
      </c>
      <c r="Q494" s="150">
        <v>9.5216776559999996</v>
      </c>
      <c r="R494" s="150">
        <v>23.602499999999999</v>
      </c>
      <c r="S494" s="150">
        <v>595.94961612950794</v>
      </c>
    </row>
    <row r="495" spans="1:19" ht="14.5" x14ac:dyDescent="0.35">
      <c r="A495" t="s">
        <v>674</v>
      </c>
      <c r="B495" s="150">
        <v>1654.4531649999999</v>
      </c>
      <c r="C495" s="150">
        <v>546.96547899999996</v>
      </c>
      <c r="D495" s="150">
        <v>0.31037599999999999</v>
      </c>
      <c r="E495" s="150">
        <v>45.716738999999997</v>
      </c>
      <c r="F495" s="150">
        <v>169.329273</v>
      </c>
      <c r="G495" s="150">
        <v>18.475187999999999</v>
      </c>
      <c r="H495" s="150">
        <v>3.5065059999999999</v>
      </c>
      <c r="I495" s="150">
        <v>11.701864</v>
      </c>
      <c r="J495" s="150">
        <v>20.751854000000002</v>
      </c>
      <c r="K495" s="150">
        <v>38.296169184779302</v>
      </c>
      <c r="L495" s="150">
        <v>9.0195265600000005E-2</v>
      </c>
      <c r="M495" s="150">
        <v>13.2852843534</v>
      </c>
      <c r="N495" s="150">
        <v>124.8634059102</v>
      </c>
      <c r="O495" s="150">
        <v>32.730643060799999</v>
      </c>
      <c r="P495" s="150">
        <v>8.2904321357999997</v>
      </c>
      <c r="Q495" s="150">
        <v>37.471708900800003</v>
      </c>
      <c r="R495" s="150">
        <v>97.959126807000004</v>
      </c>
      <c r="S495" s="150">
        <v>2007.44013061838</v>
      </c>
    </row>
    <row r="496" spans="1:19" ht="14.5" x14ac:dyDescent="0.35">
      <c r="A496" t="s">
        <v>675</v>
      </c>
      <c r="B496" s="150">
        <v>1029.2281410000001</v>
      </c>
      <c r="C496" s="150">
        <v>339.100324</v>
      </c>
      <c r="D496" s="150">
        <v>0</v>
      </c>
      <c r="E496" s="150">
        <v>14.646725</v>
      </c>
      <c r="F496" s="150">
        <v>80.014308999999997</v>
      </c>
      <c r="G496" s="150">
        <v>4.95</v>
      </c>
      <c r="H496" s="150">
        <v>0</v>
      </c>
      <c r="I496" s="150">
        <v>2.5525540000000002</v>
      </c>
      <c r="J496" s="150">
        <v>11.523987</v>
      </c>
      <c r="K496" s="150">
        <v>23.0414957586</v>
      </c>
      <c r="L496" s="150">
        <v>0</v>
      </c>
      <c r="M496" s="150">
        <v>4.256338285</v>
      </c>
      <c r="N496" s="150">
        <v>59.002551456600102</v>
      </c>
      <c r="O496" s="150">
        <v>8.7694200000000002</v>
      </c>
      <c r="P496" s="150">
        <v>0</v>
      </c>
      <c r="Q496" s="150">
        <v>8.1737884187999992</v>
      </c>
      <c r="R496" s="150">
        <v>54.398980633500003</v>
      </c>
      <c r="S496" s="150">
        <v>1186.8707155525001</v>
      </c>
    </row>
    <row r="497" spans="1:19" ht="14.5" x14ac:dyDescent="0.35">
      <c r="A497" t="s">
        <v>676</v>
      </c>
      <c r="B497" s="150">
        <v>2362.4687439999998</v>
      </c>
      <c r="C497" s="150">
        <v>559.14002100000005</v>
      </c>
      <c r="D497" s="150">
        <v>4.9142400000000004</v>
      </c>
      <c r="E497" s="150">
        <v>51.173023000000001</v>
      </c>
      <c r="F497" s="150">
        <v>235.844255</v>
      </c>
      <c r="G497" s="150">
        <v>8.6058520000000005</v>
      </c>
      <c r="H497" s="150">
        <v>1</v>
      </c>
      <c r="I497" s="150">
        <v>21.076093</v>
      </c>
      <c r="J497" s="150">
        <v>28.681676</v>
      </c>
      <c r="K497" s="150">
        <v>28.027782934036502</v>
      </c>
      <c r="L497" s="150">
        <v>1.4280781440000001</v>
      </c>
      <c r="M497" s="150">
        <v>14.870880483800001</v>
      </c>
      <c r="N497" s="150">
        <v>173.911553637</v>
      </c>
      <c r="O497" s="150">
        <v>15.246127403199999</v>
      </c>
      <c r="P497" s="150">
        <v>2.3643000000000001</v>
      </c>
      <c r="Q497" s="150">
        <v>67.489865004600006</v>
      </c>
      <c r="R497" s="150">
        <v>135.39185155800001</v>
      </c>
      <c r="S497" s="150">
        <v>2801.1991831646401</v>
      </c>
    </row>
    <row r="498" spans="1:19" ht="14.5" x14ac:dyDescent="0.35">
      <c r="A498" t="s">
        <v>677</v>
      </c>
      <c r="B498" s="150">
        <v>489.36316300000101</v>
      </c>
      <c r="C498" s="150">
        <v>161.43170499999999</v>
      </c>
      <c r="D498" s="150">
        <v>0</v>
      </c>
      <c r="E498" s="150">
        <v>8</v>
      </c>
      <c r="F498" s="150">
        <v>45.528143999999998</v>
      </c>
      <c r="G498" s="150">
        <v>4.8280459999999996</v>
      </c>
      <c r="H498" s="150">
        <v>1</v>
      </c>
      <c r="I498" s="150">
        <v>1.9356880000000001</v>
      </c>
      <c r="J498" s="150">
        <v>2.7511030000000001</v>
      </c>
      <c r="K498" s="150">
        <v>11.116831980936499</v>
      </c>
      <c r="L498" s="150">
        <v>0</v>
      </c>
      <c r="M498" s="150">
        <v>2.3248000000000002</v>
      </c>
      <c r="N498" s="150">
        <v>33.572453385599999</v>
      </c>
      <c r="O498" s="150">
        <v>8.5533662935999999</v>
      </c>
      <c r="P498" s="150">
        <v>2.3643000000000001</v>
      </c>
      <c r="Q498" s="150">
        <v>6.1984601136000004</v>
      </c>
      <c r="R498" s="150">
        <v>12.9865817115</v>
      </c>
      <c r="S498" s="150">
        <v>566.47995648523704</v>
      </c>
    </row>
    <row r="499" spans="1:19" ht="14.5" x14ac:dyDescent="0.35">
      <c r="A499" t="s">
        <v>678</v>
      </c>
      <c r="B499" s="150">
        <v>2968.8083160000001</v>
      </c>
      <c r="C499" s="150">
        <v>1860.401032</v>
      </c>
      <c r="D499" s="150">
        <v>1</v>
      </c>
      <c r="E499" s="150">
        <v>98.503939000000003</v>
      </c>
      <c r="F499" s="150">
        <v>249.671673</v>
      </c>
      <c r="G499" s="150">
        <v>23.821705000000001</v>
      </c>
      <c r="H499" s="150">
        <v>5.2909540000000002</v>
      </c>
      <c r="I499" s="150">
        <v>32.101574999999997</v>
      </c>
      <c r="J499" s="150">
        <v>34.300946000000003</v>
      </c>
      <c r="K499" s="150">
        <v>245.55701103287001</v>
      </c>
      <c r="L499" s="150">
        <v>0.29060000000000002</v>
      </c>
      <c r="M499" s="150">
        <v>28.625244673400001</v>
      </c>
      <c r="N499" s="150">
        <v>184.10789167019999</v>
      </c>
      <c r="O499" s="150">
        <v>42.202532578000003</v>
      </c>
      <c r="P499" s="150">
        <v>12.5094025422</v>
      </c>
      <c r="Q499" s="150">
        <v>102.795663465</v>
      </c>
      <c r="R499" s="150">
        <v>161.91761559299999</v>
      </c>
      <c r="S499" s="150">
        <v>3746.8142775546698</v>
      </c>
    </row>
    <row r="500" spans="1:19" ht="14.5" x14ac:dyDescent="0.35">
      <c r="A500" t="s">
        <v>679</v>
      </c>
      <c r="B500" s="150">
        <v>678.74039700000003</v>
      </c>
      <c r="C500" s="150">
        <v>319.75155899999999</v>
      </c>
      <c r="D500" s="150">
        <v>1.266507</v>
      </c>
      <c r="E500" s="150">
        <v>14</v>
      </c>
      <c r="F500" s="150">
        <v>53.535564999999998</v>
      </c>
      <c r="G500" s="150">
        <v>7.9626789999999996</v>
      </c>
      <c r="H500" s="150">
        <v>0</v>
      </c>
      <c r="I500" s="150">
        <v>12</v>
      </c>
      <c r="J500" s="150">
        <v>5</v>
      </c>
      <c r="K500" s="150">
        <v>31.851958737372701</v>
      </c>
      <c r="L500" s="150">
        <v>0.36804693420000001</v>
      </c>
      <c r="M500" s="150">
        <v>4.0683999999999996</v>
      </c>
      <c r="N500" s="150">
        <v>39.477125631</v>
      </c>
      <c r="O500" s="150">
        <v>14.1066821164</v>
      </c>
      <c r="P500" s="150">
        <v>0</v>
      </c>
      <c r="Q500" s="150">
        <v>38.426400000000001</v>
      </c>
      <c r="R500" s="150">
        <v>23.602499999999999</v>
      </c>
      <c r="S500" s="150">
        <v>830.64151041897298</v>
      </c>
    </row>
    <row r="501" spans="1:19" ht="14.5" x14ac:dyDescent="0.35">
      <c r="A501" t="s">
        <v>680</v>
      </c>
      <c r="B501" s="150">
        <v>2022.3609369999999</v>
      </c>
      <c r="C501" s="150">
        <v>589.48618499999998</v>
      </c>
      <c r="D501" s="150">
        <v>8.4690650000000005</v>
      </c>
      <c r="E501" s="150">
        <v>29.902749</v>
      </c>
      <c r="F501" s="150">
        <v>120.778819</v>
      </c>
      <c r="G501" s="150">
        <v>11.147957999999999</v>
      </c>
      <c r="H501" s="150">
        <v>7</v>
      </c>
      <c r="I501" s="150">
        <v>12.125838999999999</v>
      </c>
      <c r="J501" s="150">
        <v>21.897728000000001</v>
      </c>
      <c r="K501" s="150">
        <v>36.275295180594497</v>
      </c>
      <c r="L501" s="150">
        <v>2.4611102890000001</v>
      </c>
      <c r="M501" s="150">
        <v>8.6897388594000002</v>
      </c>
      <c r="N501" s="150">
        <v>89.062301130599906</v>
      </c>
      <c r="O501" s="150">
        <v>19.749722392799999</v>
      </c>
      <c r="P501" s="150">
        <v>16.5501</v>
      </c>
      <c r="Q501" s="150">
        <v>38.829361645799999</v>
      </c>
      <c r="R501" s="150">
        <v>103.368225024</v>
      </c>
      <c r="S501" s="150">
        <v>2337.34679152219</v>
      </c>
    </row>
    <row r="502" spans="1:19" ht="14.5" x14ac:dyDescent="0.35">
      <c r="A502" t="s">
        <v>681</v>
      </c>
      <c r="B502" s="150">
        <v>1191.540471</v>
      </c>
      <c r="C502" s="150">
        <v>499.03026899999998</v>
      </c>
      <c r="D502" s="150">
        <v>0.80478300000000003</v>
      </c>
      <c r="E502" s="150">
        <v>38.216416000000002</v>
      </c>
      <c r="F502" s="150">
        <v>97.608969999999999</v>
      </c>
      <c r="G502" s="150">
        <v>5.5287949999999997</v>
      </c>
      <c r="H502" s="150">
        <v>1</v>
      </c>
      <c r="I502" s="150">
        <v>2.6988780000000001</v>
      </c>
      <c r="J502" s="150">
        <v>12.548024</v>
      </c>
      <c r="K502" s="150">
        <v>43.471974698579302</v>
      </c>
      <c r="L502" s="150">
        <v>0.23386993980000001</v>
      </c>
      <c r="M502" s="150">
        <v>11.105690489600001</v>
      </c>
      <c r="N502" s="150">
        <v>71.976854478000007</v>
      </c>
      <c r="O502" s="150">
        <v>9.7948132220000002</v>
      </c>
      <c r="P502" s="150">
        <v>2.3643000000000001</v>
      </c>
      <c r="Q502" s="150">
        <v>8.6423471315999993</v>
      </c>
      <c r="R502" s="150">
        <v>59.232947291999999</v>
      </c>
      <c r="S502" s="150">
        <v>1398.3632682515799</v>
      </c>
    </row>
    <row r="503" spans="1:19" ht="14.5" x14ac:dyDescent="0.35">
      <c r="A503" t="s">
        <v>682</v>
      </c>
      <c r="B503" s="150">
        <v>1047.2140850000001</v>
      </c>
      <c r="C503" s="150">
        <v>1013.650231</v>
      </c>
      <c r="D503" s="150">
        <v>0</v>
      </c>
      <c r="E503" s="150">
        <v>33.549021000000003</v>
      </c>
      <c r="F503" s="150">
        <v>112.70721399999999</v>
      </c>
      <c r="G503" s="150">
        <v>10.015801</v>
      </c>
      <c r="H503" s="150">
        <v>1.87</v>
      </c>
      <c r="I503" s="150">
        <v>10.144183999999999</v>
      </c>
      <c r="J503" s="150">
        <v>10.117213</v>
      </c>
      <c r="K503" s="150">
        <v>205.056950266641</v>
      </c>
      <c r="L503" s="150">
        <v>0</v>
      </c>
      <c r="M503" s="150">
        <v>9.7493455026000007</v>
      </c>
      <c r="N503" s="150">
        <v>83.110299603599898</v>
      </c>
      <c r="O503" s="150">
        <v>17.7439930516</v>
      </c>
      <c r="P503" s="150">
        <v>4.4212410000000002</v>
      </c>
      <c r="Q503" s="150">
        <v>32.483706004799998</v>
      </c>
      <c r="R503" s="150">
        <v>47.758303966500002</v>
      </c>
      <c r="S503" s="150">
        <v>1447.53792439574</v>
      </c>
    </row>
    <row r="504" spans="1:19" ht="14.5" x14ac:dyDescent="0.35">
      <c r="A504" t="s">
        <v>683</v>
      </c>
      <c r="B504" s="150">
        <v>842.80565900000101</v>
      </c>
      <c r="C504" s="150">
        <v>810.57786199999998</v>
      </c>
      <c r="D504" s="150">
        <v>2</v>
      </c>
      <c r="E504" s="150">
        <v>17.176323</v>
      </c>
      <c r="F504" s="150">
        <v>61.092272999999999</v>
      </c>
      <c r="G504" s="150">
        <v>7.214404</v>
      </c>
      <c r="H504" s="150">
        <v>0</v>
      </c>
      <c r="I504" s="150">
        <v>8.1876730000000002</v>
      </c>
      <c r="J504" s="150">
        <v>6.5</v>
      </c>
      <c r="K504" s="150">
        <v>162.04439462263301</v>
      </c>
      <c r="L504" s="150">
        <v>0.58120000000000005</v>
      </c>
      <c r="M504" s="150">
        <v>4.9914394637999999</v>
      </c>
      <c r="N504" s="150">
        <v>45.049442110199998</v>
      </c>
      <c r="O504" s="150">
        <v>12.7810381264</v>
      </c>
      <c r="P504" s="150">
        <v>0</v>
      </c>
      <c r="Q504" s="150">
        <v>26.2185664806</v>
      </c>
      <c r="R504" s="150">
        <v>30.683250000000001</v>
      </c>
      <c r="S504" s="150">
        <v>1125.1549898036301</v>
      </c>
    </row>
    <row r="505" spans="1:19" ht="14.5" x14ac:dyDescent="0.35">
      <c r="A505" t="s">
        <v>684</v>
      </c>
      <c r="B505" s="150">
        <v>1017.258276</v>
      </c>
      <c r="C505" s="150">
        <v>547.16500599999995</v>
      </c>
      <c r="D505" s="150">
        <v>0</v>
      </c>
      <c r="E505" s="150">
        <v>25.531690000000001</v>
      </c>
      <c r="F505" s="150">
        <v>107.84106199999999</v>
      </c>
      <c r="G505" s="150">
        <v>6.6205879999999997</v>
      </c>
      <c r="H505" s="150">
        <v>2.9999989999999999</v>
      </c>
      <c r="I505" s="150">
        <v>7.0236900000000002</v>
      </c>
      <c r="J505" s="150">
        <v>10.978132</v>
      </c>
      <c r="K505" s="150">
        <v>61.644924186626902</v>
      </c>
      <c r="L505" s="150">
        <v>0</v>
      </c>
      <c r="M505" s="150">
        <v>7.4195091140000002</v>
      </c>
      <c r="N505" s="150">
        <v>79.521999118799897</v>
      </c>
      <c r="O505" s="150">
        <v>11.729033700800001</v>
      </c>
      <c r="P505" s="150">
        <v>7.0928976357</v>
      </c>
      <c r="Q505" s="150">
        <v>22.491260118</v>
      </c>
      <c r="R505" s="150">
        <v>51.822272106</v>
      </c>
      <c r="S505" s="150">
        <v>1258.98017197993</v>
      </c>
    </row>
    <row r="506" spans="1:19" ht="14.5" x14ac:dyDescent="0.35">
      <c r="A506" t="s">
        <v>685</v>
      </c>
      <c r="B506" s="150">
        <v>2098.716199</v>
      </c>
      <c r="C506" s="150">
        <v>932.32103700000005</v>
      </c>
      <c r="D506" s="150">
        <v>2</v>
      </c>
      <c r="E506" s="150">
        <v>40.730204000000001</v>
      </c>
      <c r="F506" s="150">
        <v>151.697956</v>
      </c>
      <c r="G506" s="150">
        <v>11.850365999999999</v>
      </c>
      <c r="H506" s="150">
        <v>0.27051399999999998</v>
      </c>
      <c r="I506" s="150">
        <v>4.7305390000000003</v>
      </c>
      <c r="J506" s="150">
        <v>15.817295</v>
      </c>
      <c r="K506" s="150">
        <v>85.539442885803993</v>
      </c>
      <c r="L506" s="150">
        <v>0.58120000000000005</v>
      </c>
      <c r="M506" s="150">
        <v>11.836197282400001</v>
      </c>
      <c r="N506" s="150">
        <v>111.8620727544</v>
      </c>
      <c r="O506" s="150">
        <v>20.994108405599999</v>
      </c>
      <c r="P506" s="150">
        <v>0.63957625019999997</v>
      </c>
      <c r="Q506" s="150">
        <v>15.148131985799999</v>
      </c>
      <c r="R506" s="150">
        <v>74.6655410475</v>
      </c>
      <c r="S506" s="150">
        <v>2419.9824696116998</v>
      </c>
    </row>
    <row r="507" spans="1:19" ht="14.5" x14ac:dyDescent="0.35">
      <c r="A507" t="s">
        <v>686</v>
      </c>
      <c r="B507" s="150">
        <v>1247.3877299999999</v>
      </c>
      <c r="C507" s="150">
        <v>526.67702000000099</v>
      </c>
      <c r="D507" s="150">
        <v>0</v>
      </c>
      <c r="E507" s="150">
        <v>16.882750999999999</v>
      </c>
      <c r="F507" s="150">
        <v>139.559314</v>
      </c>
      <c r="G507" s="150">
        <v>3.87</v>
      </c>
      <c r="H507" s="150">
        <v>0.87</v>
      </c>
      <c r="I507" s="150">
        <v>8.8809609999999992</v>
      </c>
      <c r="J507" s="150">
        <v>14.74</v>
      </c>
      <c r="K507" s="150">
        <v>46.7331368424028</v>
      </c>
      <c r="L507" s="150">
        <v>0</v>
      </c>
      <c r="M507" s="150">
        <v>4.9061274405999997</v>
      </c>
      <c r="N507" s="150">
        <v>102.9110381436</v>
      </c>
      <c r="O507" s="150">
        <v>6.8560920000000003</v>
      </c>
      <c r="P507" s="150">
        <v>2.0569410000000001</v>
      </c>
      <c r="Q507" s="150">
        <v>28.438613314200001</v>
      </c>
      <c r="R507" s="150">
        <v>69.580169999999995</v>
      </c>
      <c r="S507" s="150">
        <v>1508.8698487408001</v>
      </c>
    </row>
    <row r="508" spans="1:19" ht="14.5" x14ac:dyDescent="0.35">
      <c r="A508" t="s">
        <v>687</v>
      </c>
      <c r="B508" s="150">
        <v>1005.703805</v>
      </c>
      <c r="C508" s="150">
        <v>392.72637200000003</v>
      </c>
      <c r="D508" s="150">
        <v>0</v>
      </c>
      <c r="E508" s="150">
        <v>10.748521</v>
      </c>
      <c r="F508" s="150">
        <v>80.657522999999998</v>
      </c>
      <c r="G508" s="150">
        <v>1</v>
      </c>
      <c r="H508" s="150">
        <v>0</v>
      </c>
      <c r="I508" s="150">
        <v>1.6635420000000001</v>
      </c>
      <c r="J508" s="150">
        <v>10.821797</v>
      </c>
      <c r="K508" s="150">
        <v>31.587644323644799</v>
      </c>
      <c r="L508" s="150">
        <v>0</v>
      </c>
      <c r="M508" s="150">
        <v>3.1235202026</v>
      </c>
      <c r="N508" s="150">
        <v>59.476857460200002</v>
      </c>
      <c r="O508" s="150">
        <v>1.7716000000000001</v>
      </c>
      <c r="P508" s="150">
        <v>0</v>
      </c>
      <c r="Q508" s="150">
        <v>5.3269941923999999</v>
      </c>
      <c r="R508" s="150">
        <v>51.084292738499997</v>
      </c>
      <c r="S508" s="150">
        <v>1158.07471391735</v>
      </c>
    </row>
    <row r="509" spans="1:19" ht="14.5" x14ac:dyDescent="0.35">
      <c r="A509" t="s">
        <v>688</v>
      </c>
      <c r="B509" s="150">
        <v>934.71157500000004</v>
      </c>
      <c r="C509" s="150">
        <v>197.781035</v>
      </c>
      <c r="D509" s="150">
        <v>1</v>
      </c>
      <c r="E509" s="150">
        <v>15.155317999999999</v>
      </c>
      <c r="F509" s="150">
        <v>73.982186999999996</v>
      </c>
      <c r="G509" s="150">
        <v>5.1957700000000004</v>
      </c>
      <c r="H509" s="150">
        <v>0</v>
      </c>
      <c r="I509" s="150">
        <v>5</v>
      </c>
      <c r="J509" s="150">
        <v>15.557228</v>
      </c>
      <c r="K509" s="150">
        <v>8.7631857820669001</v>
      </c>
      <c r="L509" s="150">
        <v>0.29060000000000002</v>
      </c>
      <c r="M509" s="150">
        <v>4.4041354108000004</v>
      </c>
      <c r="N509" s="150">
        <v>54.554464693800099</v>
      </c>
      <c r="O509" s="150">
        <v>9.2048261320000009</v>
      </c>
      <c r="P509" s="150">
        <v>0</v>
      </c>
      <c r="Q509" s="150">
        <v>16.010999999999999</v>
      </c>
      <c r="R509" s="150">
        <v>73.437894774</v>
      </c>
      <c r="S509" s="150">
        <v>1101.37768179267</v>
      </c>
    </row>
    <row r="510" spans="1:19" ht="14.5" x14ac:dyDescent="0.35">
      <c r="A510" t="s">
        <v>689</v>
      </c>
      <c r="B510" s="150">
        <v>842.98540400000104</v>
      </c>
      <c r="C510" s="150">
        <v>386.34616099999897</v>
      </c>
      <c r="D510" s="150">
        <v>0</v>
      </c>
      <c r="E510" s="150">
        <v>14.119284</v>
      </c>
      <c r="F510" s="150">
        <v>53.085661999999999</v>
      </c>
      <c r="G510" s="150">
        <v>5.4869130000000004</v>
      </c>
      <c r="H510" s="150">
        <v>4.200825</v>
      </c>
      <c r="I510" s="150">
        <v>20.993797000000001</v>
      </c>
      <c r="J510" s="150">
        <v>4.7753480000000001</v>
      </c>
      <c r="K510" s="150">
        <v>38.460196577218198</v>
      </c>
      <c r="L510" s="150">
        <v>0</v>
      </c>
      <c r="M510" s="150">
        <v>4.1030639304000003</v>
      </c>
      <c r="N510" s="150">
        <v>39.145367158799999</v>
      </c>
      <c r="O510" s="150">
        <v>9.7206150707999992</v>
      </c>
      <c r="P510" s="150">
        <v>9.9320105474999991</v>
      </c>
      <c r="Q510" s="150">
        <v>67.226336753400005</v>
      </c>
      <c r="R510" s="150">
        <v>22.542030233999999</v>
      </c>
      <c r="S510" s="150">
        <v>1034.1150242721201</v>
      </c>
    </row>
    <row r="511" spans="1:19" ht="14.5" x14ac:dyDescent="0.35">
      <c r="A511" t="s">
        <v>690</v>
      </c>
      <c r="B511" s="150">
        <v>688.38730999999996</v>
      </c>
      <c r="C511" s="150">
        <v>404.259591</v>
      </c>
      <c r="D511" s="150">
        <v>0</v>
      </c>
      <c r="E511" s="150">
        <v>25.981936000000001</v>
      </c>
      <c r="F511" s="150">
        <v>55.970846000000002</v>
      </c>
      <c r="G511" s="150">
        <v>8.2814969999999999</v>
      </c>
      <c r="H511" s="150">
        <v>0</v>
      </c>
      <c r="I511" s="150">
        <v>8.5617570000000001</v>
      </c>
      <c r="J511" s="150">
        <v>4</v>
      </c>
      <c r="K511" s="150">
        <v>49.1781714477248</v>
      </c>
      <c r="L511" s="150">
        <v>0</v>
      </c>
      <c r="M511" s="150">
        <v>7.5503506015999999</v>
      </c>
      <c r="N511" s="150">
        <v>41.272901840400003</v>
      </c>
      <c r="O511" s="150">
        <v>14.6715000852</v>
      </c>
      <c r="P511" s="150">
        <v>0</v>
      </c>
      <c r="Q511" s="150">
        <v>27.416458265399999</v>
      </c>
      <c r="R511" s="150">
        <v>18.882000000000001</v>
      </c>
      <c r="S511" s="150">
        <v>847.35869224032399</v>
      </c>
    </row>
    <row r="512" spans="1:19" ht="14.5" x14ac:dyDescent="0.35">
      <c r="A512" t="s">
        <v>691</v>
      </c>
      <c r="B512" s="150">
        <v>569.82509900000002</v>
      </c>
      <c r="C512" s="150">
        <v>287.84760999999997</v>
      </c>
      <c r="D512" s="150">
        <v>0</v>
      </c>
      <c r="E512" s="150">
        <v>10.534470000000001</v>
      </c>
      <c r="F512" s="150">
        <v>60.497781000000003</v>
      </c>
      <c r="G512" s="150">
        <v>5.2861830000000003</v>
      </c>
      <c r="H512" s="150">
        <v>0</v>
      </c>
      <c r="I512" s="150">
        <v>5.1102239999999997</v>
      </c>
      <c r="J512" s="150">
        <v>3.4865089999999999</v>
      </c>
      <c r="K512" s="150">
        <v>29.7891802247633</v>
      </c>
      <c r="L512" s="150">
        <v>0</v>
      </c>
      <c r="M512" s="150">
        <v>3.0613169820000001</v>
      </c>
      <c r="N512" s="150">
        <v>44.6110637094</v>
      </c>
      <c r="O512" s="150">
        <v>9.3650018028000002</v>
      </c>
      <c r="P512" s="150">
        <v>0</v>
      </c>
      <c r="Q512" s="150">
        <v>16.363959292800001</v>
      </c>
      <c r="R512" s="150">
        <v>16.4580657345</v>
      </c>
      <c r="S512" s="150">
        <v>689.47368674626398</v>
      </c>
    </row>
    <row r="513" spans="1:19" ht="14.5" x14ac:dyDescent="0.35">
      <c r="A513" t="s">
        <v>692</v>
      </c>
      <c r="B513" s="150">
        <v>1327.7864239999999</v>
      </c>
      <c r="C513" s="150">
        <v>554.28991000000099</v>
      </c>
      <c r="D513" s="150">
        <v>0</v>
      </c>
      <c r="E513" s="150">
        <v>32.274889999999999</v>
      </c>
      <c r="F513" s="150">
        <v>116.65279</v>
      </c>
      <c r="G513" s="150">
        <v>21.169464999999999</v>
      </c>
      <c r="H513" s="150">
        <v>2.5015860000000001</v>
      </c>
      <c r="I513" s="150">
        <v>28.111522000000001</v>
      </c>
      <c r="J513" s="150">
        <v>18.87</v>
      </c>
      <c r="K513" s="150">
        <v>50.811968443048102</v>
      </c>
      <c r="L513" s="150">
        <v>0</v>
      </c>
      <c r="M513" s="150">
        <v>9.3790830340000007</v>
      </c>
      <c r="N513" s="150">
        <v>86.019767345999895</v>
      </c>
      <c r="O513" s="150">
        <v>37.503824194000003</v>
      </c>
      <c r="P513" s="150">
        <v>5.9144997797999999</v>
      </c>
      <c r="Q513" s="150">
        <v>90.018715748399998</v>
      </c>
      <c r="R513" s="150">
        <v>89.075834999999998</v>
      </c>
      <c r="S513" s="150">
        <v>1696.5101175452401</v>
      </c>
    </row>
    <row r="514" spans="1:19" ht="14.5" x14ac:dyDescent="0.35">
      <c r="A514" t="s">
        <v>693</v>
      </c>
      <c r="B514" s="150">
        <v>1331.467218</v>
      </c>
      <c r="C514" s="150">
        <v>981.49933900000406</v>
      </c>
      <c r="D514" s="150">
        <v>0</v>
      </c>
      <c r="E514" s="150">
        <v>44.048704000000001</v>
      </c>
      <c r="F514" s="150">
        <v>153.78107700000001</v>
      </c>
      <c r="G514" s="150">
        <v>9.3272270000000006</v>
      </c>
      <c r="H514" s="150">
        <v>2.1804079999999999</v>
      </c>
      <c r="I514" s="150">
        <v>22.890936</v>
      </c>
      <c r="J514" s="150">
        <v>21.972961999999999</v>
      </c>
      <c r="K514" s="150">
        <v>153.010778389488</v>
      </c>
      <c r="L514" s="150">
        <v>0</v>
      </c>
      <c r="M514" s="150">
        <v>12.8005533824</v>
      </c>
      <c r="N514" s="150">
        <v>113.3981661798</v>
      </c>
      <c r="O514" s="150">
        <v>16.524115353199999</v>
      </c>
      <c r="P514" s="150">
        <v>5.1551386344000001</v>
      </c>
      <c r="Q514" s="150">
        <v>73.301355259199994</v>
      </c>
      <c r="R514" s="150">
        <v>103.723367121</v>
      </c>
      <c r="S514" s="150">
        <v>1809.38069231949</v>
      </c>
    </row>
    <row r="515" spans="1:19" ht="14.5" x14ac:dyDescent="0.35">
      <c r="A515" t="s">
        <v>694</v>
      </c>
      <c r="B515" s="150">
        <v>1047.350639</v>
      </c>
      <c r="C515" s="150">
        <v>456.52471300000002</v>
      </c>
      <c r="D515" s="150">
        <v>0</v>
      </c>
      <c r="E515" s="150">
        <v>19.028078000000001</v>
      </c>
      <c r="F515" s="150">
        <v>66.168666000000002</v>
      </c>
      <c r="G515" s="150">
        <v>12.689117</v>
      </c>
      <c r="H515" s="150">
        <v>0</v>
      </c>
      <c r="I515" s="150">
        <v>19.503131</v>
      </c>
      <c r="J515" s="150">
        <v>11.553815999999999</v>
      </c>
      <c r="K515" s="150">
        <v>42.869345817437797</v>
      </c>
      <c r="L515" s="150">
        <v>0</v>
      </c>
      <c r="M515" s="150">
        <v>5.5295594668000003</v>
      </c>
      <c r="N515" s="150">
        <v>48.792774308399999</v>
      </c>
      <c r="O515" s="150">
        <v>22.480039677200001</v>
      </c>
      <c r="P515" s="150">
        <v>0</v>
      </c>
      <c r="Q515" s="150">
        <v>62.452926088200002</v>
      </c>
      <c r="R515" s="150">
        <v>54.539788428000001</v>
      </c>
      <c r="S515" s="150">
        <v>1284.01507278604</v>
      </c>
    </row>
    <row r="516" spans="1:19" ht="14.5" x14ac:dyDescent="0.35">
      <c r="A516" t="s">
        <v>695</v>
      </c>
      <c r="B516" s="150">
        <v>1433.554922</v>
      </c>
      <c r="C516" s="150">
        <v>1207.445103</v>
      </c>
      <c r="D516" s="150">
        <v>0</v>
      </c>
      <c r="E516" s="150">
        <v>24.570748999999999</v>
      </c>
      <c r="F516" s="150">
        <v>133.29256699999999</v>
      </c>
      <c r="G516" s="150">
        <v>13.924226000000001</v>
      </c>
      <c r="H516" s="150">
        <v>2</v>
      </c>
      <c r="I516" s="150">
        <v>24.237034000000001</v>
      </c>
      <c r="J516" s="150">
        <v>21</v>
      </c>
      <c r="K516" s="150">
        <v>216.195290127329</v>
      </c>
      <c r="L516" s="150">
        <v>0</v>
      </c>
      <c r="M516" s="150">
        <v>7.1402596593999998</v>
      </c>
      <c r="N516" s="150">
        <v>98.289938905799801</v>
      </c>
      <c r="O516" s="150">
        <v>24.668158781599999</v>
      </c>
      <c r="P516" s="150">
        <v>4.7286000000000001</v>
      </c>
      <c r="Q516" s="150">
        <v>77.611830274799999</v>
      </c>
      <c r="R516" s="150">
        <v>99.130499999999998</v>
      </c>
      <c r="S516" s="150">
        <v>1961.31949974893</v>
      </c>
    </row>
    <row r="517" spans="1:19" ht="14.5" x14ac:dyDescent="0.35">
      <c r="A517" t="s">
        <v>696</v>
      </c>
      <c r="B517" s="150">
        <v>1576.687985</v>
      </c>
      <c r="C517" s="150">
        <v>517.06840599999998</v>
      </c>
      <c r="D517" s="150">
        <v>1.6634580000000001</v>
      </c>
      <c r="E517" s="150">
        <v>22.144801999999999</v>
      </c>
      <c r="F517" s="150">
        <v>85.370659000000003</v>
      </c>
      <c r="G517" s="150">
        <v>10.466943000000001</v>
      </c>
      <c r="H517" s="150">
        <v>0</v>
      </c>
      <c r="I517" s="150">
        <v>18.536259999999999</v>
      </c>
      <c r="J517" s="150">
        <v>21.86</v>
      </c>
      <c r="K517" s="150">
        <v>36.096173870873997</v>
      </c>
      <c r="L517" s="150">
        <v>0.48340089479999998</v>
      </c>
      <c r="M517" s="150">
        <v>6.4352794612000004</v>
      </c>
      <c r="N517" s="150">
        <v>62.952323946600103</v>
      </c>
      <c r="O517" s="150">
        <v>18.543236218800001</v>
      </c>
      <c r="P517" s="150">
        <v>0</v>
      </c>
      <c r="Q517" s="150">
        <v>59.356811772</v>
      </c>
      <c r="R517" s="150">
        <v>103.19013</v>
      </c>
      <c r="S517" s="150">
        <v>1863.74534116427</v>
      </c>
    </row>
    <row r="518" spans="1:19" ht="14.5" x14ac:dyDescent="0.35">
      <c r="A518" t="s">
        <v>697</v>
      </c>
      <c r="B518" s="150">
        <v>861.84511399999997</v>
      </c>
      <c r="C518" s="150">
        <v>218.005201</v>
      </c>
      <c r="D518" s="150">
        <v>2</v>
      </c>
      <c r="E518" s="150">
        <v>20.385807</v>
      </c>
      <c r="F518" s="150">
        <v>101.09815999999999</v>
      </c>
      <c r="G518" s="150">
        <v>1.4323900000000001</v>
      </c>
      <c r="H518" s="150">
        <v>0</v>
      </c>
      <c r="I518" s="150">
        <v>1</v>
      </c>
      <c r="J518" s="150">
        <v>7.214118</v>
      </c>
      <c r="K518" s="150">
        <v>11.3886403664517</v>
      </c>
      <c r="L518" s="150">
        <v>0.58120000000000005</v>
      </c>
      <c r="M518" s="150">
        <v>5.9241155142000004</v>
      </c>
      <c r="N518" s="150">
        <v>74.549783184000006</v>
      </c>
      <c r="O518" s="150">
        <v>2.5376221239999999</v>
      </c>
      <c r="P518" s="150">
        <v>0</v>
      </c>
      <c r="Q518" s="150">
        <v>3.2021999999999999</v>
      </c>
      <c r="R518" s="150">
        <v>34.054244019000002</v>
      </c>
      <c r="S518" s="150">
        <v>994.082919207651</v>
      </c>
    </row>
    <row r="519" spans="1:19" ht="14.5" x14ac:dyDescent="0.35">
      <c r="A519" t="s">
        <v>698</v>
      </c>
      <c r="B519" s="150">
        <v>789.52959599999997</v>
      </c>
      <c r="C519" s="150">
        <v>179.954913</v>
      </c>
      <c r="D519" s="150">
        <v>0</v>
      </c>
      <c r="E519" s="150">
        <v>26</v>
      </c>
      <c r="F519" s="150">
        <v>67.432306999999994</v>
      </c>
      <c r="G519" s="150">
        <v>5.2196360000000004</v>
      </c>
      <c r="H519" s="150">
        <v>1</v>
      </c>
      <c r="I519" s="150">
        <v>2</v>
      </c>
      <c r="J519" s="150">
        <v>5.47133</v>
      </c>
      <c r="K519" s="150">
        <v>8.4182421033185406</v>
      </c>
      <c r="L519" s="150">
        <v>0</v>
      </c>
      <c r="M519" s="150">
        <v>7.5556000000000099</v>
      </c>
      <c r="N519" s="150">
        <v>49.7245831818</v>
      </c>
      <c r="O519" s="150">
        <v>9.2471071376000005</v>
      </c>
      <c r="P519" s="150">
        <v>2.3643000000000001</v>
      </c>
      <c r="Q519" s="150">
        <v>6.4043999999999999</v>
      </c>
      <c r="R519" s="150">
        <v>25.827413265000001</v>
      </c>
      <c r="S519" s="150">
        <v>899.07124168771804</v>
      </c>
    </row>
    <row r="520" spans="1:19" ht="14.5" x14ac:dyDescent="0.35">
      <c r="A520" t="s">
        <v>699</v>
      </c>
      <c r="B520" s="150">
        <v>391.67575699999998</v>
      </c>
      <c r="C520" s="150">
        <v>69.730637000000002</v>
      </c>
      <c r="D520" s="150">
        <v>0</v>
      </c>
      <c r="E520" s="150">
        <v>18</v>
      </c>
      <c r="F520" s="150">
        <v>29.5672</v>
      </c>
      <c r="G520" s="150">
        <v>0</v>
      </c>
      <c r="H520" s="150">
        <v>0</v>
      </c>
      <c r="I520" s="150">
        <v>1</v>
      </c>
      <c r="J520" s="150">
        <v>3</v>
      </c>
      <c r="K520" s="150">
        <v>2.5512730770599399</v>
      </c>
      <c r="L520" s="150">
        <v>0</v>
      </c>
      <c r="M520" s="150">
        <v>5.2308000000000003</v>
      </c>
      <c r="N520" s="150">
        <v>21.802853280000001</v>
      </c>
      <c r="O520" s="150">
        <v>0</v>
      </c>
      <c r="P520" s="150">
        <v>0</v>
      </c>
      <c r="Q520" s="150">
        <v>3.2021999999999999</v>
      </c>
      <c r="R520" s="150">
        <v>14.1615</v>
      </c>
      <c r="S520" s="150">
        <v>438.62438335706003</v>
      </c>
    </row>
    <row r="521" spans="1:19" ht="14.5" x14ac:dyDescent="0.35">
      <c r="A521" t="s">
        <v>700</v>
      </c>
      <c r="B521" s="150">
        <v>615.88950799999998</v>
      </c>
      <c r="C521" s="150">
        <v>218.218245</v>
      </c>
      <c r="D521" s="150">
        <v>2</v>
      </c>
      <c r="E521" s="150">
        <v>8</v>
      </c>
      <c r="F521" s="150">
        <v>59.227944000000001</v>
      </c>
      <c r="G521" s="150">
        <v>5</v>
      </c>
      <c r="H521" s="150">
        <v>0</v>
      </c>
      <c r="I521" s="150">
        <v>1.23672</v>
      </c>
      <c r="J521" s="150">
        <v>7</v>
      </c>
      <c r="K521" s="150">
        <v>16.0768656912797</v>
      </c>
      <c r="L521" s="150">
        <v>0.58120000000000005</v>
      </c>
      <c r="M521" s="150">
        <v>2.3248000000000002</v>
      </c>
      <c r="N521" s="150">
        <v>43.674685905600001</v>
      </c>
      <c r="O521" s="150">
        <v>8.8580000000000005</v>
      </c>
      <c r="P521" s="150">
        <v>0</v>
      </c>
      <c r="Q521" s="150">
        <v>3.9602247840000002</v>
      </c>
      <c r="R521" s="150">
        <v>33.043500000000002</v>
      </c>
      <c r="S521" s="150">
        <v>724.40878438087998</v>
      </c>
    </row>
    <row r="522" spans="1:19" ht="14.5" x14ac:dyDescent="0.35">
      <c r="A522" t="s">
        <v>701</v>
      </c>
      <c r="B522" s="150">
        <v>1146.387262</v>
      </c>
      <c r="C522" s="150">
        <v>133.48435599999999</v>
      </c>
      <c r="D522" s="150">
        <v>2</v>
      </c>
      <c r="E522" s="150">
        <v>33.661302999999997</v>
      </c>
      <c r="F522" s="150">
        <v>84.350748999999993</v>
      </c>
      <c r="G522" s="150">
        <v>2.3243490000000002</v>
      </c>
      <c r="H522" s="150">
        <v>1.332714</v>
      </c>
      <c r="I522" s="150">
        <v>10</v>
      </c>
      <c r="J522" s="150">
        <v>6.6347579999999997</v>
      </c>
      <c r="K522" s="150">
        <v>3.2388602061112701</v>
      </c>
      <c r="L522" s="150">
        <v>0.58120000000000005</v>
      </c>
      <c r="M522" s="150">
        <v>9.7819746518000006</v>
      </c>
      <c r="N522" s="150">
        <v>62.200242312600103</v>
      </c>
      <c r="O522" s="150">
        <v>4.1178166883999996</v>
      </c>
      <c r="P522" s="150">
        <v>3.1509357102000002</v>
      </c>
      <c r="Q522" s="150">
        <v>32.021999999999998</v>
      </c>
      <c r="R522" s="150">
        <v>31.319375139000002</v>
      </c>
      <c r="S522" s="150">
        <v>1292.79966670811</v>
      </c>
    </row>
    <row r="523" spans="1:19" ht="14.5" x14ac:dyDescent="0.35">
      <c r="A523" t="s">
        <v>702</v>
      </c>
      <c r="B523" s="150">
        <v>599.617569</v>
      </c>
      <c r="C523" s="150">
        <v>95.748973000000007</v>
      </c>
      <c r="D523" s="150">
        <v>3</v>
      </c>
      <c r="E523" s="150">
        <v>14</v>
      </c>
      <c r="F523" s="150">
        <v>25.30884</v>
      </c>
      <c r="G523" s="150">
        <v>7.6117000000000004E-2</v>
      </c>
      <c r="H523" s="150">
        <v>0</v>
      </c>
      <c r="I523" s="150">
        <v>9.75</v>
      </c>
      <c r="J523" s="150">
        <v>4.5</v>
      </c>
      <c r="K523" s="150">
        <v>3.1948082579418098</v>
      </c>
      <c r="L523" s="150">
        <v>0.87180000000000002</v>
      </c>
      <c r="M523" s="150">
        <v>4.0683999999999996</v>
      </c>
      <c r="N523" s="150">
        <v>18.662738615999999</v>
      </c>
      <c r="O523" s="150">
        <v>0.13484887719999999</v>
      </c>
      <c r="P523" s="150">
        <v>0</v>
      </c>
      <c r="Q523" s="150">
        <v>31.221450000000001</v>
      </c>
      <c r="R523" s="150">
        <v>21.242249999999999</v>
      </c>
      <c r="S523" s="150">
        <v>679.01386475114202</v>
      </c>
    </row>
    <row r="524" spans="1:19" ht="14.5" x14ac:dyDescent="0.35">
      <c r="A524" t="s">
        <v>703</v>
      </c>
      <c r="B524" s="150">
        <v>573.17104700000004</v>
      </c>
      <c r="C524" s="150">
        <v>135.27678800000001</v>
      </c>
      <c r="D524" s="150">
        <v>0</v>
      </c>
      <c r="E524" s="150">
        <v>12.654752</v>
      </c>
      <c r="F524" s="150">
        <v>49.023142</v>
      </c>
      <c r="G524" s="150">
        <v>1</v>
      </c>
      <c r="H524" s="150">
        <v>0</v>
      </c>
      <c r="I524" s="150">
        <v>3.3711370000000001</v>
      </c>
      <c r="J524" s="150">
        <v>2.76</v>
      </c>
      <c r="K524" s="150">
        <v>6.6633266587006803</v>
      </c>
      <c r="L524" s="150">
        <v>0</v>
      </c>
      <c r="M524" s="150">
        <v>3.6774709311999998</v>
      </c>
      <c r="N524" s="150">
        <v>36.149664910799999</v>
      </c>
      <c r="O524" s="150">
        <v>1.7716000000000001</v>
      </c>
      <c r="P524" s="150">
        <v>0</v>
      </c>
      <c r="Q524" s="150">
        <v>10.7950549014</v>
      </c>
      <c r="R524" s="150">
        <v>13.02858</v>
      </c>
      <c r="S524" s="150">
        <v>645.25674440210003</v>
      </c>
    </row>
    <row r="525" spans="1:19" ht="14.5" x14ac:dyDescent="0.35">
      <c r="A525" t="s">
        <v>704</v>
      </c>
      <c r="B525" s="150">
        <v>717.93083899999999</v>
      </c>
      <c r="C525" s="150">
        <v>43.047218000000001</v>
      </c>
      <c r="D525" s="150">
        <v>0</v>
      </c>
      <c r="E525" s="150">
        <v>18.425711</v>
      </c>
      <c r="F525" s="150">
        <v>44.129320999999997</v>
      </c>
      <c r="G525" s="150">
        <v>3</v>
      </c>
      <c r="H525" s="150">
        <v>0.97069000000000005</v>
      </c>
      <c r="I525" s="150">
        <v>3.940026</v>
      </c>
      <c r="J525" s="150">
        <v>3</v>
      </c>
      <c r="K525" s="150">
        <v>0.52294980565929605</v>
      </c>
      <c r="L525" s="150">
        <v>0</v>
      </c>
      <c r="M525" s="150">
        <v>5.3545116166</v>
      </c>
      <c r="N525" s="150">
        <v>32.540961305400003</v>
      </c>
      <c r="O525" s="150">
        <v>5.3148</v>
      </c>
      <c r="P525" s="150">
        <v>2.2950023669999999</v>
      </c>
      <c r="Q525" s="150">
        <v>12.616751257200001</v>
      </c>
      <c r="R525" s="150">
        <v>14.1615</v>
      </c>
      <c r="S525" s="150">
        <v>790.73731535185902</v>
      </c>
    </row>
    <row r="526" spans="1:19" ht="14.5" x14ac:dyDescent="0.35">
      <c r="A526" t="s">
        <v>705</v>
      </c>
      <c r="B526" s="150">
        <v>789.06517099999996</v>
      </c>
      <c r="C526" s="150">
        <v>233.377385</v>
      </c>
      <c r="D526" s="150">
        <v>0</v>
      </c>
      <c r="E526" s="150">
        <v>42.729998999999999</v>
      </c>
      <c r="F526" s="150">
        <v>73.551432000000005</v>
      </c>
      <c r="G526" s="150">
        <v>7.3928570000000002</v>
      </c>
      <c r="H526" s="150">
        <v>0</v>
      </c>
      <c r="I526" s="150">
        <v>9.7469049999999999</v>
      </c>
      <c r="J526" s="150">
        <v>2.5016669999999999</v>
      </c>
      <c r="K526" s="150">
        <v>14.511926949914599</v>
      </c>
      <c r="L526" s="150">
        <v>0</v>
      </c>
      <c r="M526" s="150">
        <v>12.4173377094</v>
      </c>
      <c r="N526" s="150">
        <v>54.236825956800097</v>
      </c>
      <c r="O526" s="150">
        <v>13.0971854612</v>
      </c>
      <c r="P526" s="150">
        <v>0</v>
      </c>
      <c r="Q526" s="150">
        <v>31.211539191</v>
      </c>
      <c r="R526" s="150">
        <v>11.8091190735</v>
      </c>
      <c r="S526" s="150">
        <v>926.34910534181495</v>
      </c>
    </row>
    <row r="527" spans="1:19" ht="14.5" x14ac:dyDescent="0.35">
      <c r="A527" t="s">
        <v>706</v>
      </c>
      <c r="B527" s="150">
        <v>510.15649200000001</v>
      </c>
      <c r="C527" s="150">
        <v>114.86057</v>
      </c>
      <c r="D527" s="150">
        <v>0</v>
      </c>
      <c r="E527" s="150">
        <v>20.695862000000002</v>
      </c>
      <c r="F527" s="150">
        <v>49.111004999999999</v>
      </c>
      <c r="G527" s="150">
        <v>6.0347020000000002</v>
      </c>
      <c r="H527" s="150">
        <v>0</v>
      </c>
      <c r="I527" s="150">
        <v>3</v>
      </c>
      <c r="J527" s="150">
        <v>6.7481090000000004</v>
      </c>
      <c r="K527" s="150">
        <v>5.5126686942949101</v>
      </c>
      <c r="L527" s="150">
        <v>0</v>
      </c>
      <c r="M527" s="150">
        <v>6.0142174971999998</v>
      </c>
      <c r="N527" s="150">
        <v>36.214455086999997</v>
      </c>
      <c r="O527" s="150">
        <v>10.691078063200001</v>
      </c>
      <c r="P527" s="150">
        <v>0</v>
      </c>
      <c r="Q527" s="150">
        <v>9.6066000000000003</v>
      </c>
      <c r="R527" s="150">
        <v>31.854448534500001</v>
      </c>
      <c r="S527" s="150">
        <v>610.04995987619498</v>
      </c>
    </row>
    <row r="528" spans="1:19" ht="14.5" x14ac:dyDescent="0.35">
      <c r="A528" t="s">
        <v>707</v>
      </c>
      <c r="B528" s="150">
        <v>387.41898600000002</v>
      </c>
      <c r="C528" s="150">
        <v>35.769101999999997</v>
      </c>
      <c r="D528" s="150">
        <v>0</v>
      </c>
      <c r="E528" s="150">
        <v>6.5257440000000004</v>
      </c>
      <c r="F528" s="150">
        <v>20.532748000000002</v>
      </c>
      <c r="G528" s="150">
        <v>0.74423799999999996</v>
      </c>
      <c r="H528" s="150">
        <v>0</v>
      </c>
      <c r="I528" s="150">
        <v>2</v>
      </c>
      <c r="J528" s="150">
        <v>3</v>
      </c>
      <c r="K528" s="150">
        <v>0.72042828635493905</v>
      </c>
      <c r="L528" s="150">
        <v>0</v>
      </c>
      <c r="M528" s="150">
        <v>1.8963812064000001</v>
      </c>
      <c r="N528" s="150">
        <v>15.140848375199999</v>
      </c>
      <c r="O528" s="150">
        <v>1.3184920408</v>
      </c>
      <c r="P528" s="150">
        <v>0</v>
      </c>
      <c r="Q528" s="150">
        <v>6.4043999999999999</v>
      </c>
      <c r="R528" s="150">
        <v>14.1615</v>
      </c>
      <c r="S528" s="150">
        <v>427.061035908755</v>
      </c>
    </row>
    <row r="529" spans="1:19" ht="14.5" x14ac:dyDescent="0.35">
      <c r="A529" t="s">
        <v>708</v>
      </c>
      <c r="B529" s="150">
        <v>1920.419492</v>
      </c>
      <c r="C529" s="150">
        <v>1518.7330139999999</v>
      </c>
      <c r="D529" s="150">
        <v>1</v>
      </c>
      <c r="E529" s="150">
        <v>32.075144999999999</v>
      </c>
      <c r="F529" s="150">
        <v>234.34437399999999</v>
      </c>
      <c r="G529" s="150">
        <v>17.953702</v>
      </c>
      <c r="H529" s="150">
        <v>2</v>
      </c>
      <c r="I529" s="150">
        <v>11</v>
      </c>
      <c r="J529" s="150">
        <v>16.642139</v>
      </c>
      <c r="K529" s="150">
        <v>249.846828629822</v>
      </c>
      <c r="L529" s="150">
        <v>0.29060000000000002</v>
      </c>
      <c r="M529" s="150">
        <v>9.3210371369999994</v>
      </c>
      <c r="N529" s="150">
        <v>172.80554138759999</v>
      </c>
      <c r="O529" s="150">
        <v>31.806778463200001</v>
      </c>
      <c r="P529" s="150">
        <v>4.7286000000000001</v>
      </c>
      <c r="Q529" s="150">
        <v>35.224200000000003</v>
      </c>
      <c r="R529" s="150">
        <v>78.5592171495</v>
      </c>
      <c r="S529" s="150">
        <v>2503.00229476712</v>
      </c>
    </row>
    <row r="530" spans="1:19" ht="14.5" x14ac:dyDescent="0.35">
      <c r="A530" t="s">
        <v>709</v>
      </c>
      <c r="B530" s="150">
        <v>1462.3716850000001</v>
      </c>
      <c r="C530" s="150">
        <v>602.43971499999998</v>
      </c>
      <c r="D530" s="150">
        <v>8.9586439999999996</v>
      </c>
      <c r="E530" s="150">
        <v>19.887274999999999</v>
      </c>
      <c r="F530" s="150">
        <v>141.95793699999999</v>
      </c>
      <c r="G530" s="150">
        <v>9.590643</v>
      </c>
      <c r="H530" s="150">
        <v>1</v>
      </c>
      <c r="I530" s="150">
        <v>12.976608000000001</v>
      </c>
      <c r="J530" s="150">
        <v>22.531742999999999</v>
      </c>
      <c r="K530" s="150">
        <v>52.3204230687845</v>
      </c>
      <c r="L530" s="150">
        <v>2.6033819463999999</v>
      </c>
      <c r="M530" s="150">
        <v>5.7792421149999997</v>
      </c>
      <c r="N530" s="150">
        <v>104.6797827438</v>
      </c>
      <c r="O530" s="150">
        <v>16.990783138800001</v>
      </c>
      <c r="P530" s="150">
        <v>2.3643000000000001</v>
      </c>
      <c r="Q530" s="150">
        <v>41.553694137599997</v>
      </c>
      <c r="R530" s="150">
        <v>106.3610928315</v>
      </c>
      <c r="S530" s="150">
        <v>1795.0243849818801</v>
      </c>
    </row>
    <row r="531" spans="1:19" ht="14.5" x14ac:dyDescent="0.35">
      <c r="A531" t="s">
        <v>710</v>
      </c>
      <c r="B531" s="150">
        <v>5830.4334660000004</v>
      </c>
      <c r="C531" s="150">
        <v>905.48256300000003</v>
      </c>
      <c r="D531" s="150">
        <v>38.881179000000003</v>
      </c>
      <c r="E531" s="150">
        <v>30.255814000000001</v>
      </c>
      <c r="F531" s="150">
        <v>485.66565600000001</v>
      </c>
      <c r="G531" s="150">
        <v>36.651161999999999</v>
      </c>
      <c r="H531" s="150">
        <v>6</v>
      </c>
      <c r="I531" s="150">
        <v>25.466977</v>
      </c>
      <c r="J531" s="150">
        <v>83.965813999999995</v>
      </c>
      <c r="K531" s="150">
        <v>29.832018263112001</v>
      </c>
      <c r="L531" s="150">
        <v>11.2988706174</v>
      </c>
      <c r="M531" s="150">
        <v>8.7923395483999993</v>
      </c>
      <c r="N531" s="150">
        <v>358.12985473439801</v>
      </c>
      <c r="O531" s="150">
        <v>64.931198599200002</v>
      </c>
      <c r="P531" s="150">
        <v>14.1858</v>
      </c>
      <c r="Q531" s="150">
        <v>81.550353749400003</v>
      </c>
      <c r="R531" s="150">
        <v>396.36062498699999</v>
      </c>
      <c r="S531" s="150">
        <v>6795.5145264989096</v>
      </c>
    </row>
    <row r="532" spans="1:19" ht="14.5" x14ac:dyDescent="0.35">
      <c r="A532" t="s">
        <v>711</v>
      </c>
      <c r="B532" s="150">
        <v>3337.2191069999999</v>
      </c>
      <c r="C532" s="150">
        <v>459.19207799999998</v>
      </c>
      <c r="D532" s="150">
        <v>18.020015999999998</v>
      </c>
      <c r="E532" s="150">
        <v>21</v>
      </c>
      <c r="F532" s="150">
        <v>239.97028299999999</v>
      </c>
      <c r="G532" s="150">
        <v>12.634285999999999</v>
      </c>
      <c r="H532" s="150">
        <v>1</v>
      </c>
      <c r="I532" s="150">
        <v>23.98152</v>
      </c>
      <c r="J532" s="150">
        <v>31.890309999999999</v>
      </c>
      <c r="K532" s="150">
        <v>13.287606357741</v>
      </c>
      <c r="L532" s="150">
        <v>5.2366166496000002</v>
      </c>
      <c r="M532" s="150">
        <v>6.1025999999999998</v>
      </c>
      <c r="N532" s="150">
        <v>176.95408668420001</v>
      </c>
      <c r="O532" s="150">
        <v>22.3829010776</v>
      </c>
      <c r="P532" s="150">
        <v>2.3643000000000001</v>
      </c>
      <c r="Q532" s="150">
        <v>76.793623343999997</v>
      </c>
      <c r="R532" s="150">
        <v>150.53820835499999</v>
      </c>
      <c r="S532" s="150">
        <v>3790.8790494681398</v>
      </c>
    </row>
    <row r="533" spans="1:19" ht="14.5" x14ac:dyDescent="0.35">
      <c r="A533" t="s">
        <v>712</v>
      </c>
      <c r="B533" s="150">
        <v>2785.6420579999999</v>
      </c>
      <c r="C533" s="150">
        <v>853.24315200000001</v>
      </c>
      <c r="D533" s="150">
        <v>4</v>
      </c>
      <c r="E533" s="150">
        <v>52.874707000000001</v>
      </c>
      <c r="F533" s="150">
        <v>296.42564199999998</v>
      </c>
      <c r="G533" s="150">
        <v>9.7546009999999992</v>
      </c>
      <c r="H533" s="150">
        <v>5</v>
      </c>
      <c r="I533" s="150">
        <v>14</v>
      </c>
      <c r="J533" s="150">
        <v>26.360485000000001</v>
      </c>
      <c r="K533" s="150">
        <v>54.660806724442899</v>
      </c>
      <c r="L533" s="150">
        <v>1.1624000000000001</v>
      </c>
      <c r="M533" s="150">
        <v>15.3653898542</v>
      </c>
      <c r="N533" s="150">
        <v>218.58426841080001</v>
      </c>
      <c r="O533" s="150">
        <v>17.281251131600001</v>
      </c>
      <c r="P533" s="150">
        <v>11.8215</v>
      </c>
      <c r="Q533" s="150">
        <v>44.830800000000004</v>
      </c>
      <c r="R533" s="150">
        <v>124.4346694425</v>
      </c>
      <c r="S533" s="150">
        <v>3273.7831435635399</v>
      </c>
    </row>
    <row r="534" spans="1:19" ht="14.5" x14ac:dyDescent="0.35">
      <c r="A534" t="s">
        <v>713</v>
      </c>
      <c r="B534" s="150">
        <v>2083.688666</v>
      </c>
      <c r="C534" s="150">
        <v>790.40619500000003</v>
      </c>
      <c r="D534" s="150">
        <v>11.986238</v>
      </c>
      <c r="E534" s="150">
        <v>30.300877</v>
      </c>
      <c r="F534" s="150">
        <v>207.81259499999999</v>
      </c>
      <c r="G534" s="150">
        <v>9.8828980000000008</v>
      </c>
      <c r="H534" s="150">
        <v>0</v>
      </c>
      <c r="I534" s="150">
        <v>10.402364</v>
      </c>
      <c r="J534" s="150">
        <v>17</v>
      </c>
      <c r="K534" s="150">
        <v>62.229836180821302</v>
      </c>
      <c r="L534" s="150">
        <v>3.4832007628000001</v>
      </c>
      <c r="M534" s="150">
        <v>8.8054348562000104</v>
      </c>
      <c r="N534" s="150">
        <v>153.241007553</v>
      </c>
      <c r="O534" s="150">
        <v>17.508542096799999</v>
      </c>
      <c r="P534" s="150">
        <v>0</v>
      </c>
      <c r="Q534" s="150">
        <v>33.310450000800003</v>
      </c>
      <c r="R534" s="150">
        <v>80.248500000000007</v>
      </c>
      <c r="S534" s="150">
        <v>2442.5156374504199</v>
      </c>
    </row>
    <row r="535" spans="1:19" ht="14.5" x14ac:dyDescent="0.35">
      <c r="A535" t="s">
        <v>714</v>
      </c>
      <c r="B535" s="150">
        <v>1829.6015620000001</v>
      </c>
      <c r="C535" s="150">
        <v>805.15251899999998</v>
      </c>
      <c r="D535" s="150">
        <v>0</v>
      </c>
      <c r="E535" s="150">
        <v>37.936416000000001</v>
      </c>
      <c r="F535" s="150">
        <v>154.46082100000001</v>
      </c>
      <c r="G535" s="150">
        <v>26.253125000000001</v>
      </c>
      <c r="H535" s="150">
        <v>0</v>
      </c>
      <c r="I535" s="150">
        <v>23.976877999999999</v>
      </c>
      <c r="J535" s="150">
        <v>41.510432000000002</v>
      </c>
      <c r="K535" s="150">
        <v>76.315058499948904</v>
      </c>
      <c r="L535" s="150">
        <v>0</v>
      </c>
      <c r="M535" s="150">
        <v>11.024322489599999</v>
      </c>
      <c r="N535" s="150">
        <v>113.89940940539999</v>
      </c>
      <c r="O535" s="150">
        <v>46.510036249999999</v>
      </c>
      <c r="P535" s="150">
        <v>0</v>
      </c>
      <c r="Q535" s="150">
        <v>76.778758731600007</v>
      </c>
      <c r="R535" s="150">
        <v>195.949994256</v>
      </c>
      <c r="S535" s="150">
        <v>2350.0791416325401</v>
      </c>
    </row>
    <row r="536" spans="1:19" ht="14.5" x14ac:dyDescent="0.35">
      <c r="A536" t="s">
        <v>715</v>
      </c>
      <c r="B536" s="150">
        <v>1792.829765</v>
      </c>
      <c r="C536" s="150">
        <v>538.98659699999996</v>
      </c>
      <c r="D536" s="150">
        <v>4.0409360000000003</v>
      </c>
      <c r="E536" s="150">
        <v>21.364704</v>
      </c>
      <c r="F536" s="150">
        <v>171.14841799999999</v>
      </c>
      <c r="G536" s="150">
        <v>7.8338549999999998</v>
      </c>
      <c r="H536" s="150">
        <v>0</v>
      </c>
      <c r="I536" s="150">
        <v>5.555555</v>
      </c>
      <c r="J536" s="150">
        <v>11.315789000000001</v>
      </c>
      <c r="K536" s="150">
        <v>33.492059104206</v>
      </c>
      <c r="L536" s="150">
        <v>1.1742960015999999</v>
      </c>
      <c r="M536" s="150">
        <v>6.2085829824000003</v>
      </c>
      <c r="N536" s="150">
        <v>126.2048434332</v>
      </c>
      <c r="O536" s="150">
        <v>13.878457517999999</v>
      </c>
      <c r="P536" s="150">
        <v>0</v>
      </c>
      <c r="Q536" s="150">
        <v>17.789998221000001</v>
      </c>
      <c r="R536" s="150">
        <v>53.416181974499999</v>
      </c>
      <c r="S536" s="150">
        <v>2044.9941842349101</v>
      </c>
    </row>
    <row r="537" spans="1:19" ht="14.5" x14ac:dyDescent="0.35">
      <c r="A537" t="s">
        <v>716</v>
      </c>
      <c r="B537" s="150">
        <v>843.159629</v>
      </c>
      <c r="C537" s="150">
        <v>370.81072499999999</v>
      </c>
      <c r="D537" s="150">
        <v>6</v>
      </c>
      <c r="E537" s="150">
        <v>26.999997</v>
      </c>
      <c r="F537" s="150">
        <v>75.728757000000002</v>
      </c>
      <c r="G537" s="150">
        <v>10.642856999999999</v>
      </c>
      <c r="H537" s="150">
        <v>0</v>
      </c>
      <c r="I537" s="150">
        <v>4</v>
      </c>
      <c r="J537" s="150">
        <v>16.440000000000001</v>
      </c>
      <c r="K537" s="150">
        <v>34.829998699075503</v>
      </c>
      <c r="L537" s="150">
        <v>1.7436</v>
      </c>
      <c r="M537" s="150">
        <v>7.8461991282000101</v>
      </c>
      <c r="N537" s="150">
        <v>55.842385411800102</v>
      </c>
      <c r="O537" s="150">
        <v>18.854885461199999</v>
      </c>
      <c r="P537" s="150">
        <v>0</v>
      </c>
      <c r="Q537" s="150">
        <v>12.8088</v>
      </c>
      <c r="R537" s="150">
        <v>77.605019999999996</v>
      </c>
      <c r="S537" s="150">
        <v>1052.69051770028</v>
      </c>
    </row>
    <row r="538" spans="1:19" ht="14.5" x14ac:dyDescent="0.35">
      <c r="A538" t="s">
        <v>717</v>
      </c>
      <c r="B538" s="150">
        <v>4601.3326770000003</v>
      </c>
      <c r="C538" s="150">
        <v>1802.414096</v>
      </c>
      <c r="D538" s="150">
        <v>25.382752</v>
      </c>
      <c r="E538" s="150">
        <v>38.901161999999999</v>
      </c>
      <c r="F538" s="150">
        <v>363.369395</v>
      </c>
      <c r="G538" s="150">
        <v>24.610188000000001</v>
      </c>
      <c r="H538" s="150">
        <v>6.0988369999999996</v>
      </c>
      <c r="I538" s="150">
        <v>29.515779999999999</v>
      </c>
      <c r="J538" s="150">
        <v>49.363984000000002</v>
      </c>
      <c r="K538" s="150">
        <v>147.34681942488601</v>
      </c>
      <c r="L538" s="150">
        <v>7.3762277312000002</v>
      </c>
      <c r="M538" s="150">
        <v>11.304677677200001</v>
      </c>
      <c r="N538" s="150">
        <v>267.94859187300102</v>
      </c>
      <c r="O538" s="150">
        <v>43.599409060799999</v>
      </c>
      <c r="P538" s="150">
        <v>14.4194803191</v>
      </c>
      <c r="Q538" s="150">
        <v>94.515430715999997</v>
      </c>
      <c r="R538" s="150">
        <v>233.022686472</v>
      </c>
      <c r="S538" s="150">
        <v>5420.8660002741799</v>
      </c>
    </row>
    <row r="539" spans="1:19" ht="14.5" x14ac:dyDescent="0.35">
      <c r="A539" t="s">
        <v>718</v>
      </c>
      <c r="B539" s="150">
        <v>6061.3619509999999</v>
      </c>
      <c r="C539" s="150">
        <v>2477.335642</v>
      </c>
      <c r="D539" s="150">
        <v>44.141446999999999</v>
      </c>
      <c r="E539" s="150">
        <v>32.293742000000002</v>
      </c>
      <c r="F539" s="150">
        <v>570.50589300000001</v>
      </c>
      <c r="G539" s="150">
        <v>38.968921000000002</v>
      </c>
      <c r="H539" s="150">
        <v>2</v>
      </c>
      <c r="I539" s="150">
        <v>40.831395000000001</v>
      </c>
      <c r="J539" s="150">
        <v>90.139126000000005</v>
      </c>
      <c r="K539" s="150">
        <v>212.688006169359</v>
      </c>
      <c r="L539" s="150">
        <v>12.8275044982</v>
      </c>
      <c r="M539" s="150">
        <v>9.3845614251999994</v>
      </c>
      <c r="N539" s="150">
        <v>420.69104549819701</v>
      </c>
      <c r="O539" s="150">
        <v>69.037340443600002</v>
      </c>
      <c r="P539" s="150">
        <v>4.7286000000000001</v>
      </c>
      <c r="Q539" s="150">
        <v>130.75029306900001</v>
      </c>
      <c r="R539" s="150">
        <v>425.50174428299999</v>
      </c>
      <c r="S539" s="150">
        <v>7346.9710463865604</v>
      </c>
    </row>
    <row r="540" spans="1:19" ht="14.5" x14ac:dyDescent="0.35">
      <c r="A540" t="s">
        <v>719</v>
      </c>
      <c r="B540" s="150">
        <v>1304.5198660000001</v>
      </c>
      <c r="C540" s="150">
        <v>544.83968200000004</v>
      </c>
      <c r="D540" s="150">
        <v>3.4244189999999999</v>
      </c>
      <c r="E540" s="150">
        <v>20.680232</v>
      </c>
      <c r="F540" s="150">
        <v>129.06879799999999</v>
      </c>
      <c r="G540" s="150">
        <v>14.056279</v>
      </c>
      <c r="H540" s="150">
        <v>3</v>
      </c>
      <c r="I540" s="150">
        <v>5</v>
      </c>
      <c r="J540" s="150">
        <v>21.498866</v>
      </c>
      <c r="K540" s="150">
        <v>48.803762091084799</v>
      </c>
      <c r="L540" s="150">
        <v>0.99513616140000005</v>
      </c>
      <c r="M540" s="150">
        <v>6.0096754191999997</v>
      </c>
      <c r="N540" s="150">
        <v>95.175331645199805</v>
      </c>
      <c r="O540" s="150">
        <v>24.902103876399998</v>
      </c>
      <c r="P540" s="150">
        <v>7.0929000000000002</v>
      </c>
      <c r="Q540" s="150">
        <v>16.010999999999999</v>
      </c>
      <c r="R540" s="150">
        <v>101.48539695300001</v>
      </c>
      <c r="S540" s="150">
        <v>1604.9951721462901</v>
      </c>
    </row>
    <row r="541" spans="1:19" ht="14.5" x14ac:dyDescent="0.35">
      <c r="A541" t="s">
        <v>720</v>
      </c>
      <c r="B541" s="150">
        <v>1309.17651</v>
      </c>
      <c r="C541" s="150">
        <v>329.492999</v>
      </c>
      <c r="D541" s="150">
        <v>1</v>
      </c>
      <c r="E541" s="150">
        <v>23</v>
      </c>
      <c r="F541" s="150">
        <v>119.549131</v>
      </c>
      <c r="G541" s="150">
        <v>10.294797000000001</v>
      </c>
      <c r="H541" s="150">
        <v>3</v>
      </c>
      <c r="I541" s="150">
        <v>7.1560699999999997</v>
      </c>
      <c r="J541" s="150">
        <v>9.8092489999999994</v>
      </c>
      <c r="K541" s="150">
        <v>17.4702327237143</v>
      </c>
      <c r="L541" s="150">
        <v>0.29060000000000002</v>
      </c>
      <c r="M541" s="150">
        <v>6.6837999999999997</v>
      </c>
      <c r="N541" s="150">
        <v>88.155529199399894</v>
      </c>
      <c r="O541" s="150">
        <v>18.238262365200001</v>
      </c>
      <c r="P541" s="150">
        <v>7.0929000000000002</v>
      </c>
      <c r="Q541" s="150">
        <v>22.915167354000001</v>
      </c>
      <c r="R541" s="150">
        <v>46.304559904500003</v>
      </c>
      <c r="S541" s="150">
        <v>1516.3275615468101</v>
      </c>
    </row>
    <row r="542" spans="1:19" ht="14.5" x14ac:dyDescent="0.35">
      <c r="A542" t="s">
        <v>721</v>
      </c>
      <c r="B542" s="150">
        <v>1859.7347130000001</v>
      </c>
      <c r="C542" s="150">
        <v>748.52517999999998</v>
      </c>
      <c r="D542" s="150">
        <v>38.038780000000003</v>
      </c>
      <c r="E542" s="150">
        <v>12.519868000000001</v>
      </c>
      <c r="F542" s="150">
        <v>152.90844899999999</v>
      </c>
      <c r="G542" s="150">
        <v>30.825647</v>
      </c>
      <c r="H542" s="150">
        <v>2.0232559999999999</v>
      </c>
      <c r="I542" s="150">
        <v>12.546094999999999</v>
      </c>
      <c r="J542" s="150">
        <v>31.926106999999998</v>
      </c>
      <c r="K542" s="150">
        <v>64.775016819648499</v>
      </c>
      <c r="L542" s="150">
        <v>11.054069468</v>
      </c>
      <c r="M542" s="150">
        <v>3.6382736408</v>
      </c>
      <c r="N542" s="150">
        <v>112.7546902926</v>
      </c>
      <c r="O542" s="150">
        <v>54.610716225200001</v>
      </c>
      <c r="P542" s="150">
        <v>4.7835841608000003</v>
      </c>
      <c r="Q542" s="150">
        <v>40.175105408999997</v>
      </c>
      <c r="R542" s="150">
        <v>150.70718809350001</v>
      </c>
      <c r="S542" s="150">
        <v>2302.2333571095501</v>
      </c>
    </row>
    <row r="543" spans="1:19" ht="14.5" x14ac:dyDescent="0.35">
      <c r="A543" t="s">
        <v>722</v>
      </c>
      <c r="B543" s="150">
        <v>2795.6016020000002</v>
      </c>
      <c r="C543" s="150">
        <v>487.94719500000002</v>
      </c>
      <c r="D543" s="150">
        <v>27.587941000000001</v>
      </c>
      <c r="E543" s="150">
        <v>18.306357999999999</v>
      </c>
      <c r="F543" s="150">
        <v>194.98125099999999</v>
      </c>
      <c r="G543" s="150">
        <v>18.275860999999999</v>
      </c>
      <c r="H543" s="150">
        <v>0</v>
      </c>
      <c r="I543" s="150">
        <v>11.515746999999999</v>
      </c>
      <c r="J543" s="150">
        <v>46.350228999999999</v>
      </c>
      <c r="K543" s="150">
        <v>17.831928805275499</v>
      </c>
      <c r="L543" s="150">
        <v>8.0170556546</v>
      </c>
      <c r="M543" s="150">
        <v>5.3198276348000002</v>
      </c>
      <c r="N543" s="150">
        <v>143.77917448740001</v>
      </c>
      <c r="O543" s="150">
        <v>32.377515347600003</v>
      </c>
      <c r="P543" s="150">
        <v>0</v>
      </c>
      <c r="Q543" s="150">
        <v>36.875725043400003</v>
      </c>
      <c r="R543" s="150">
        <v>218.7962559945</v>
      </c>
      <c r="S543" s="150">
        <v>3258.59908496757</v>
      </c>
    </row>
    <row r="544" spans="1:19" ht="14.5" x14ac:dyDescent="0.35">
      <c r="A544" t="s">
        <v>723</v>
      </c>
      <c r="B544" s="150">
        <v>1831.479828</v>
      </c>
      <c r="C544" s="150">
        <v>772.16276700000003</v>
      </c>
      <c r="D544" s="150">
        <v>19.126716999999999</v>
      </c>
      <c r="E544" s="150">
        <v>35</v>
      </c>
      <c r="F544" s="150">
        <v>255.12393</v>
      </c>
      <c r="G544" s="150">
        <v>13.001932</v>
      </c>
      <c r="H544" s="150">
        <v>3</v>
      </c>
      <c r="I544" s="150">
        <v>8</v>
      </c>
      <c r="J544" s="150">
        <v>28.269677000000001</v>
      </c>
      <c r="K544" s="150">
        <v>67.666194415481797</v>
      </c>
      <c r="L544" s="150">
        <v>5.5582239602000003</v>
      </c>
      <c r="M544" s="150">
        <v>10.170999999999999</v>
      </c>
      <c r="N544" s="150">
        <v>188.128385982</v>
      </c>
      <c r="O544" s="150">
        <v>23.0342227312</v>
      </c>
      <c r="P544" s="150">
        <v>7.0929000000000002</v>
      </c>
      <c r="Q544" s="150">
        <v>25.617599999999999</v>
      </c>
      <c r="R544" s="150">
        <v>133.44701027849999</v>
      </c>
      <c r="S544" s="150">
        <v>2292.19536536738</v>
      </c>
    </row>
    <row r="545" spans="1:19" ht="14.5" x14ac:dyDescent="0.35">
      <c r="A545" t="s">
        <v>724</v>
      </c>
      <c r="B545" s="150">
        <v>1288.417312</v>
      </c>
      <c r="C545" s="150">
        <v>331.83671600000002</v>
      </c>
      <c r="D545" s="150">
        <v>3</v>
      </c>
      <c r="E545" s="150">
        <v>23</v>
      </c>
      <c r="F545" s="150">
        <v>165.82581099999999</v>
      </c>
      <c r="G545" s="150">
        <v>4.7264369999999998</v>
      </c>
      <c r="H545" s="150">
        <v>0</v>
      </c>
      <c r="I545" s="150">
        <v>8</v>
      </c>
      <c r="J545" s="150">
        <v>14.852874</v>
      </c>
      <c r="K545" s="150">
        <v>17.875613997096</v>
      </c>
      <c r="L545" s="150">
        <v>0.87180000000000002</v>
      </c>
      <c r="M545" s="150">
        <v>6.6837999999999997</v>
      </c>
      <c r="N545" s="150">
        <v>122.2799530314</v>
      </c>
      <c r="O545" s="150">
        <v>8.3733557891999997</v>
      </c>
      <c r="P545" s="150">
        <v>0</v>
      </c>
      <c r="Q545" s="150">
        <v>25.617599999999999</v>
      </c>
      <c r="R545" s="150">
        <v>70.112991717</v>
      </c>
      <c r="S545" s="150">
        <v>1540.2324265346999</v>
      </c>
    </row>
    <row r="546" spans="1:19" ht="14.5" x14ac:dyDescent="0.35">
      <c r="A546" t="s">
        <v>725</v>
      </c>
      <c r="B546" s="150">
        <v>3999.5753070000001</v>
      </c>
      <c r="C546" s="150">
        <v>757.47959600000002</v>
      </c>
      <c r="D546" s="150">
        <v>25.930636</v>
      </c>
      <c r="E546" s="150">
        <v>41.762957</v>
      </c>
      <c r="F546" s="150">
        <v>389.842173</v>
      </c>
      <c r="G546" s="150">
        <v>18.763006000000001</v>
      </c>
      <c r="H546" s="150">
        <v>2</v>
      </c>
      <c r="I546" s="150">
        <v>25.851852000000001</v>
      </c>
      <c r="J546" s="150">
        <v>55.705581000000002</v>
      </c>
      <c r="K546" s="150">
        <v>30.239085625070999</v>
      </c>
      <c r="L546" s="150">
        <v>7.5354428216000002</v>
      </c>
      <c r="M546" s="150">
        <v>12.1363153042</v>
      </c>
      <c r="N546" s="150">
        <v>287.46961837020001</v>
      </c>
      <c r="O546" s="150">
        <v>33.2405414296</v>
      </c>
      <c r="P546" s="150">
        <v>4.7286000000000001</v>
      </c>
      <c r="Q546" s="150">
        <v>82.782800474400005</v>
      </c>
      <c r="R546" s="150">
        <v>262.95819511050001</v>
      </c>
      <c r="S546" s="150">
        <v>4720.6659061355704</v>
      </c>
    </row>
    <row r="547" spans="1:19" ht="14.5" x14ac:dyDescent="0.35">
      <c r="A547" t="s">
        <v>726</v>
      </c>
      <c r="B547" s="150">
        <v>4575.0506519999999</v>
      </c>
      <c r="C547" s="150">
        <v>211.46828199999999</v>
      </c>
      <c r="D547" s="150">
        <v>25.908617</v>
      </c>
      <c r="E547" s="150">
        <v>21.685713</v>
      </c>
      <c r="F547" s="150">
        <v>464.877703</v>
      </c>
      <c r="G547" s="150">
        <v>28</v>
      </c>
      <c r="H547" s="150">
        <v>0.28571400000000002</v>
      </c>
      <c r="I547" s="150">
        <v>45.283687999999998</v>
      </c>
      <c r="J547" s="150">
        <v>83.323081000000002</v>
      </c>
      <c r="K547" s="150">
        <v>2.15915931288297</v>
      </c>
      <c r="L547" s="150">
        <v>7.5290441002000001</v>
      </c>
      <c r="M547" s="150">
        <v>6.3018681978000002</v>
      </c>
      <c r="N547" s="150">
        <v>342.80081819219902</v>
      </c>
      <c r="O547" s="150">
        <v>49.604799999999997</v>
      </c>
      <c r="P547" s="150">
        <v>0.6755136102</v>
      </c>
      <c r="Q547" s="150">
        <v>145.00742571360001</v>
      </c>
      <c r="R547" s="150">
        <v>393.32660386049997</v>
      </c>
      <c r="S547" s="150">
        <v>5522.4558849873802</v>
      </c>
    </row>
    <row r="548" spans="1:19" ht="14.5" x14ac:dyDescent="0.35">
      <c r="A548" t="s">
        <v>727</v>
      </c>
      <c r="B548" s="150">
        <v>857.37231399999996</v>
      </c>
      <c r="C548" s="150">
        <v>244.45043100000001</v>
      </c>
      <c r="D548" s="150">
        <v>0</v>
      </c>
      <c r="E548" s="150">
        <v>8.9999990000000007</v>
      </c>
      <c r="F548" s="150">
        <v>82.293785</v>
      </c>
      <c r="G548" s="150">
        <v>4</v>
      </c>
      <c r="H548" s="150">
        <v>3</v>
      </c>
      <c r="I548" s="150">
        <v>4.1016950000000003</v>
      </c>
      <c r="J548" s="150">
        <v>7</v>
      </c>
      <c r="K548" s="150">
        <v>14.352036893834899</v>
      </c>
      <c r="L548" s="150">
        <v>0</v>
      </c>
      <c r="M548" s="150">
        <v>2.6153997094000001</v>
      </c>
      <c r="N548" s="150">
        <v>60.683437059000099</v>
      </c>
      <c r="O548" s="150">
        <v>7.0864000000000003</v>
      </c>
      <c r="P548" s="150">
        <v>7.0929000000000002</v>
      </c>
      <c r="Q548" s="150">
        <v>13.134447729</v>
      </c>
      <c r="R548" s="150">
        <v>33.043500000000002</v>
      </c>
      <c r="S548" s="150">
        <v>995.38043539123498</v>
      </c>
    </row>
    <row r="549" spans="1:19" ht="14.5" x14ac:dyDescent="0.35">
      <c r="A549" t="s">
        <v>728</v>
      </c>
      <c r="B549" s="150">
        <v>3523.4779990000002</v>
      </c>
      <c r="C549" s="150">
        <v>541.43792499999995</v>
      </c>
      <c r="D549" s="150">
        <v>19.978397000000001</v>
      </c>
      <c r="E549" s="150">
        <v>51</v>
      </c>
      <c r="F549" s="150">
        <v>251.04378399999999</v>
      </c>
      <c r="G549" s="150">
        <v>39.656134000000002</v>
      </c>
      <c r="H549" s="150">
        <v>2</v>
      </c>
      <c r="I549" s="150">
        <v>23.148679999999999</v>
      </c>
      <c r="J549" s="150">
        <v>37.426837999999996</v>
      </c>
      <c r="K549" s="150">
        <v>17.412110271976601</v>
      </c>
      <c r="L549" s="150">
        <v>5.8057221682</v>
      </c>
      <c r="M549" s="150">
        <v>14.820600000000001</v>
      </c>
      <c r="N549" s="150">
        <v>185.1196863216</v>
      </c>
      <c r="O549" s="150">
        <v>70.254806994399999</v>
      </c>
      <c r="P549" s="150">
        <v>4.7286000000000001</v>
      </c>
      <c r="Q549" s="150">
        <v>74.126703096</v>
      </c>
      <c r="R549" s="150">
        <v>176.67338877899999</v>
      </c>
      <c r="S549" s="150">
        <v>4072.4196166311799</v>
      </c>
    </row>
    <row r="550" spans="1:19" ht="14.5" x14ac:dyDescent="0.35">
      <c r="A550" t="s">
        <v>729</v>
      </c>
      <c r="B550" s="150">
        <v>2661.42530300002</v>
      </c>
      <c r="C550" s="150">
        <v>163.832368</v>
      </c>
      <c r="D550" s="150">
        <v>19.874300999999999</v>
      </c>
      <c r="E550" s="150">
        <v>13.734636999999999</v>
      </c>
      <c r="F550" s="150">
        <v>158.48603199999999</v>
      </c>
      <c r="G550" s="150">
        <v>11.874302</v>
      </c>
      <c r="H550" s="150">
        <v>5.8833330000000004</v>
      </c>
      <c r="I550" s="150">
        <v>12.634968000000001</v>
      </c>
      <c r="J550" s="150">
        <v>39.045662</v>
      </c>
      <c r="K550" s="150">
        <v>2.1355619276998401</v>
      </c>
      <c r="L550" s="150">
        <v>5.7754718705999997</v>
      </c>
      <c r="M550" s="150">
        <v>3.9912855122000002</v>
      </c>
      <c r="N550" s="150">
        <v>116.8675999968</v>
      </c>
      <c r="O550" s="150">
        <v>21.036513423199999</v>
      </c>
      <c r="P550" s="150">
        <v>13.9099642119</v>
      </c>
      <c r="Q550" s="150">
        <v>40.4596945296</v>
      </c>
      <c r="R550" s="150">
        <v>184.31504747100001</v>
      </c>
      <c r="S550" s="150">
        <v>3049.9164419430199</v>
      </c>
    </row>
    <row r="551" spans="1:19" ht="14.5" x14ac:dyDescent="0.35">
      <c r="A551" t="s">
        <v>730</v>
      </c>
      <c r="B551" s="150">
        <v>2153.6983599999999</v>
      </c>
      <c r="C551" s="150">
        <v>1104.183841</v>
      </c>
      <c r="D551" s="150">
        <v>36.02525</v>
      </c>
      <c r="E551" s="150">
        <v>65.896753000000004</v>
      </c>
      <c r="F551" s="150">
        <v>241.69096300000001</v>
      </c>
      <c r="G551" s="150">
        <v>28.100277999999999</v>
      </c>
      <c r="H551" s="150">
        <v>3</v>
      </c>
      <c r="I551" s="150">
        <v>24.235916</v>
      </c>
      <c r="J551" s="150">
        <v>28.620407</v>
      </c>
      <c r="K551" s="150">
        <v>119.66392341227299</v>
      </c>
      <c r="L551" s="150">
        <v>10.468937650000001</v>
      </c>
      <c r="M551" s="150">
        <v>19.149596421799998</v>
      </c>
      <c r="N551" s="150">
        <v>178.2229161162</v>
      </c>
      <c r="O551" s="150">
        <v>49.782452504799998</v>
      </c>
      <c r="P551" s="150">
        <v>7.0929000000000002</v>
      </c>
      <c r="Q551" s="150">
        <v>77.608250215200002</v>
      </c>
      <c r="R551" s="150">
        <v>135.10263124350001</v>
      </c>
      <c r="S551" s="150">
        <v>2750.78996756377</v>
      </c>
    </row>
    <row r="552" spans="1:19" ht="14.5" x14ac:dyDescent="0.35">
      <c r="A552" t="s">
        <v>731</v>
      </c>
      <c r="B552" s="150">
        <v>4185.3924370000004</v>
      </c>
      <c r="C552" s="150">
        <v>678.56707900000004</v>
      </c>
      <c r="D552" s="150">
        <v>33.405881999999998</v>
      </c>
      <c r="E552" s="150">
        <v>25.336765</v>
      </c>
      <c r="F552" s="150">
        <v>326.27282500000001</v>
      </c>
      <c r="G552" s="150">
        <v>35.337116000000002</v>
      </c>
      <c r="H552" s="150">
        <v>1</v>
      </c>
      <c r="I552" s="150">
        <v>19.013234000000001</v>
      </c>
      <c r="J552" s="150">
        <v>49.257353000000002</v>
      </c>
      <c r="K552" s="150">
        <v>23.184020195883299</v>
      </c>
      <c r="L552" s="150">
        <v>9.7077493092000005</v>
      </c>
      <c r="M552" s="150">
        <v>7.3628639089999997</v>
      </c>
      <c r="N552" s="150">
        <v>240.593581155001</v>
      </c>
      <c r="O552" s="150">
        <v>62.603234705600002</v>
      </c>
      <c r="P552" s="150">
        <v>2.3643000000000001</v>
      </c>
      <c r="Q552" s="150">
        <v>60.884177914799999</v>
      </c>
      <c r="R552" s="150">
        <v>232.51933483650001</v>
      </c>
      <c r="S552" s="150">
        <v>4824.6116990259898</v>
      </c>
    </row>
    <row r="553" spans="1:19" ht="14.5" x14ac:dyDescent="0.35">
      <c r="A553" t="s">
        <v>732</v>
      </c>
      <c r="B553" s="150">
        <v>232.70954599999999</v>
      </c>
      <c r="C553" s="150">
        <v>120.72404899999999</v>
      </c>
      <c r="D553" s="150">
        <v>20.260432000000002</v>
      </c>
      <c r="E553" s="150">
        <v>9</v>
      </c>
      <c r="F553" s="150">
        <v>29.440363000000001</v>
      </c>
      <c r="G553" s="150">
        <v>1</v>
      </c>
      <c r="H553" s="150">
        <v>0</v>
      </c>
      <c r="I553" s="150">
        <v>0</v>
      </c>
      <c r="J553" s="150">
        <v>0.89702000000000004</v>
      </c>
      <c r="K553" s="150">
        <v>12.8883442491832</v>
      </c>
      <c r="L553" s="150">
        <v>5.8876815391999999</v>
      </c>
      <c r="M553" s="150">
        <v>2.6154000000000002</v>
      </c>
      <c r="N553" s="150">
        <v>21.7093236762</v>
      </c>
      <c r="O553" s="150">
        <v>1.7716000000000001</v>
      </c>
      <c r="P553" s="150">
        <v>0</v>
      </c>
      <c r="Q553" s="150">
        <v>0</v>
      </c>
      <c r="R553" s="150">
        <v>4.2343829099999999</v>
      </c>
      <c r="S553" s="150">
        <v>281.81627837458302</v>
      </c>
    </row>
    <row r="554" spans="1:19" ht="14.5" x14ac:dyDescent="0.35">
      <c r="A554" t="s">
        <v>733</v>
      </c>
      <c r="B554" s="150">
        <v>500.080107</v>
      </c>
      <c r="C554" s="150">
        <v>216.142582</v>
      </c>
      <c r="D554" s="150">
        <v>18</v>
      </c>
      <c r="E554" s="150">
        <v>2</v>
      </c>
      <c r="F554" s="150">
        <v>56.603172999999998</v>
      </c>
      <c r="G554" s="150">
        <v>3.9117649999999999</v>
      </c>
      <c r="H554" s="150">
        <v>4</v>
      </c>
      <c r="I554" s="150">
        <v>3.5603099999999999</v>
      </c>
      <c r="J554" s="150">
        <v>3</v>
      </c>
      <c r="K554" s="150">
        <v>19.365359690771001</v>
      </c>
      <c r="L554" s="150">
        <v>5.2308000000000003</v>
      </c>
      <c r="M554" s="150">
        <v>0.58120000000000005</v>
      </c>
      <c r="N554" s="150">
        <v>41.739179770200003</v>
      </c>
      <c r="O554" s="150">
        <v>6.930082874</v>
      </c>
      <c r="P554" s="150">
        <v>9.4572000000000003</v>
      </c>
      <c r="Q554" s="150">
        <v>11.400824682</v>
      </c>
      <c r="R554" s="150">
        <v>14.1615</v>
      </c>
      <c r="S554" s="150">
        <v>608.94625401697101</v>
      </c>
    </row>
    <row r="555" spans="1:19" ht="14.5" x14ac:dyDescent="0.35">
      <c r="A555" t="s">
        <v>734</v>
      </c>
      <c r="B555" s="150">
        <v>979.56809999999996</v>
      </c>
      <c r="C555" s="150">
        <v>442.77868699999999</v>
      </c>
      <c r="D555" s="150">
        <v>0</v>
      </c>
      <c r="E555" s="150">
        <v>27.943154</v>
      </c>
      <c r="F555" s="150">
        <v>69.951865999999995</v>
      </c>
      <c r="G555" s="150">
        <v>18.400956999999998</v>
      </c>
      <c r="H555" s="150">
        <v>2</v>
      </c>
      <c r="I555" s="150">
        <v>7.9884750000000002</v>
      </c>
      <c r="J555" s="150">
        <v>5.3859300000000001</v>
      </c>
      <c r="K555" s="150">
        <v>42.430242492442503</v>
      </c>
      <c r="L555" s="150">
        <v>0</v>
      </c>
      <c r="M555" s="150">
        <v>8.1202805524000095</v>
      </c>
      <c r="N555" s="150">
        <v>51.582505988400101</v>
      </c>
      <c r="O555" s="150">
        <v>32.599135421200003</v>
      </c>
      <c r="P555" s="150">
        <v>4.7286000000000001</v>
      </c>
      <c r="Q555" s="150">
        <v>25.580694645000001</v>
      </c>
      <c r="R555" s="150">
        <v>25.424282564999999</v>
      </c>
      <c r="S555" s="150">
        <v>1170.0338416644399</v>
      </c>
    </row>
    <row r="556" spans="1:19" ht="14.5" x14ac:dyDescent="0.35">
      <c r="A556" t="s">
        <v>735</v>
      </c>
      <c r="B556" s="150">
        <v>1323.1999040000001</v>
      </c>
      <c r="C556" s="150">
        <v>375.72010799999998</v>
      </c>
      <c r="D556" s="150">
        <v>6.818416</v>
      </c>
      <c r="E556" s="150">
        <v>11.800843</v>
      </c>
      <c r="F556" s="150">
        <v>97.179053999999994</v>
      </c>
      <c r="G556" s="150">
        <v>14.370544000000001</v>
      </c>
      <c r="H556" s="150">
        <v>2</v>
      </c>
      <c r="I556" s="150">
        <v>12</v>
      </c>
      <c r="J556" s="150">
        <v>9.1679949999999995</v>
      </c>
      <c r="K556" s="150">
        <v>22.6324357656543</v>
      </c>
      <c r="L556" s="150">
        <v>1.9814316895999999</v>
      </c>
      <c r="M556" s="150">
        <v>3.4293249758000002</v>
      </c>
      <c r="N556" s="150">
        <v>71.659834419600003</v>
      </c>
      <c r="O556" s="150">
        <v>25.458855750400001</v>
      </c>
      <c r="P556" s="150">
        <v>4.7286000000000001</v>
      </c>
      <c r="Q556" s="150">
        <v>38.426400000000001</v>
      </c>
      <c r="R556" s="150">
        <v>43.277520397499998</v>
      </c>
      <c r="S556" s="150">
        <v>1534.7943069985499</v>
      </c>
    </row>
    <row r="557" spans="1:19" ht="14.5" x14ac:dyDescent="0.35">
      <c r="A557" t="s">
        <v>736</v>
      </c>
      <c r="B557" s="150">
        <v>635.55042800000001</v>
      </c>
      <c r="C557" s="150">
        <v>224.89017000000001</v>
      </c>
      <c r="D557" s="150">
        <v>0</v>
      </c>
      <c r="E557" s="150">
        <v>16</v>
      </c>
      <c r="F557" s="150">
        <v>36.526012000000001</v>
      </c>
      <c r="G557" s="150">
        <v>4.6692920000000004</v>
      </c>
      <c r="H557" s="150">
        <v>0</v>
      </c>
      <c r="I557" s="150">
        <v>7.7711430000000004</v>
      </c>
      <c r="J557" s="150">
        <v>5.6358379999999997</v>
      </c>
      <c r="K557" s="150">
        <v>16.455261797983599</v>
      </c>
      <c r="L557" s="150">
        <v>0</v>
      </c>
      <c r="M557" s="150">
        <v>4.6496000000000004</v>
      </c>
      <c r="N557" s="150">
        <v>26.934281248800001</v>
      </c>
      <c r="O557" s="150">
        <v>8.2721177071999996</v>
      </c>
      <c r="P557" s="150">
        <v>0</v>
      </c>
      <c r="Q557" s="150">
        <v>24.8847541146</v>
      </c>
      <c r="R557" s="150">
        <v>26.603973279000002</v>
      </c>
      <c r="S557" s="150">
        <v>743.35041614758302</v>
      </c>
    </row>
    <row r="558" spans="1:19" ht="14.5" x14ac:dyDescent="0.35">
      <c r="A558" t="s">
        <v>737</v>
      </c>
      <c r="B558" s="150">
        <v>2540.8820430000001</v>
      </c>
      <c r="C558" s="150">
        <v>792.48541699999998</v>
      </c>
      <c r="D558" s="150">
        <v>8.3028019999999998</v>
      </c>
      <c r="E558" s="150">
        <v>28.726092999999999</v>
      </c>
      <c r="F558" s="150">
        <v>211.21005700000001</v>
      </c>
      <c r="G558" s="150">
        <v>29.619319000000001</v>
      </c>
      <c r="H558" s="150">
        <v>5</v>
      </c>
      <c r="I558" s="150">
        <v>20.413817999999999</v>
      </c>
      <c r="J558" s="150">
        <v>30.373677000000001</v>
      </c>
      <c r="K558" s="150">
        <v>51.798555413203502</v>
      </c>
      <c r="L558" s="150">
        <v>2.4127942612000002</v>
      </c>
      <c r="M558" s="150">
        <v>8.3478026258000106</v>
      </c>
      <c r="N558" s="150">
        <v>155.7462960318</v>
      </c>
      <c r="O558" s="150">
        <v>52.473585540400002</v>
      </c>
      <c r="P558" s="150">
        <v>11.8215</v>
      </c>
      <c r="Q558" s="150">
        <v>65.369127999599996</v>
      </c>
      <c r="R558" s="150">
        <v>143.37894227850001</v>
      </c>
      <c r="S558" s="150">
        <v>3032.2306471504999</v>
      </c>
    </row>
    <row r="559" spans="1:19" ht="14.5" x14ac:dyDescent="0.35">
      <c r="A559" t="s">
        <v>738</v>
      </c>
      <c r="B559" s="150">
        <v>684.03699099999994</v>
      </c>
      <c r="C559" s="150">
        <v>294.25591100000003</v>
      </c>
      <c r="D559" s="150">
        <v>5.7349999999999996E-3</v>
      </c>
      <c r="E559" s="150">
        <v>15.272012999999999</v>
      </c>
      <c r="F559" s="150">
        <v>75.571596999999997</v>
      </c>
      <c r="G559" s="150">
        <v>7.3412579999999998</v>
      </c>
      <c r="H559" s="150">
        <v>2</v>
      </c>
      <c r="I559" s="150">
        <v>10.351804</v>
      </c>
      <c r="J559" s="150">
        <v>4.8649449999999996</v>
      </c>
      <c r="K559" s="150">
        <v>27.1585291090576</v>
      </c>
      <c r="L559" s="150">
        <v>1.666591E-3</v>
      </c>
      <c r="M559" s="150">
        <v>4.4380469778</v>
      </c>
      <c r="N559" s="150">
        <v>55.726495627799999</v>
      </c>
      <c r="O559" s="150">
        <v>13.005772672799999</v>
      </c>
      <c r="P559" s="150">
        <v>4.7286000000000001</v>
      </c>
      <c r="Q559" s="150">
        <v>33.148546768800003</v>
      </c>
      <c r="R559" s="150">
        <v>22.964972872499999</v>
      </c>
      <c r="S559" s="150">
        <v>845.20962161975797</v>
      </c>
    </row>
    <row r="560" spans="1:19" ht="14.5" x14ac:dyDescent="0.35">
      <c r="A560" t="s">
        <v>739</v>
      </c>
      <c r="B560" s="150">
        <v>1622.5082170000001</v>
      </c>
      <c r="C560" s="150">
        <v>451.138893</v>
      </c>
      <c r="D560" s="150">
        <v>9.0670859999999998</v>
      </c>
      <c r="E560" s="150">
        <v>17.666667</v>
      </c>
      <c r="F560" s="150">
        <v>135.33333500000001</v>
      </c>
      <c r="G560" s="150">
        <v>9.0526540000000004</v>
      </c>
      <c r="H560" s="150">
        <v>1.847458</v>
      </c>
      <c r="I560" s="150">
        <v>4.5</v>
      </c>
      <c r="J560" s="150">
        <v>12.124294000000001</v>
      </c>
      <c r="K560" s="150">
        <v>25.869998382513899</v>
      </c>
      <c r="L560" s="150">
        <v>2.6348951916000001</v>
      </c>
      <c r="M560" s="150">
        <v>5.1339334301999999</v>
      </c>
      <c r="N560" s="150">
        <v>99.794801228999802</v>
      </c>
      <c r="O560" s="150">
        <v>16.0376818264</v>
      </c>
      <c r="P560" s="150">
        <v>4.3679449494</v>
      </c>
      <c r="Q560" s="150">
        <v>14.4099</v>
      </c>
      <c r="R560" s="150">
        <v>57.232729827</v>
      </c>
      <c r="S560" s="150">
        <v>1847.9901018361099</v>
      </c>
    </row>
    <row r="561" spans="1:19" ht="14.5" x14ac:dyDescent="0.35">
      <c r="A561" t="s">
        <v>740</v>
      </c>
      <c r="B561" s="150">
        <v>1234.183663</v>
      </c>
      <c r="C561" s="150">
        <v>847.00705900000003</v>
      </c>
      <c r="D561" s="150">
        <v>4.0285960000000003</v>
      </c>
      <c r="E561" s="150">
        <v>11.125268</v>
      </c>
      <c r="F561" s="150">
        <v>135.801142</v>
      </c>
      <c r="G561" s="150">
        <v>14.014118</v>
      </c>
      <c r="H561" s="150">
        <v>1</v>
      </c>
      <c r="I561" s="150">
        <v>21.65719</v>
      </c>
      <c r="J561" s="150">
        <v>12.049795</v>
      </c>
      <c r="K561" s="150">
        <v>123.263450536973</v>
      </c>
      <c r="L561" s="150">
        <v>1.1707099975999999</v>
      </c>
      <c r="M561" s="150">
        <v>3.2330028808</v>
      </c>
      <c r="N561" s="150">
        <v>100.13976211080001</v>
      </c>
      <c r="O561" s="150">
        <v>24.8274114488</v>
      </c>
      <c r="P561" s="150">
        <v>2.3643000000000001</v>
      </c>
      <c r="Q561" s="150">
        <v>69.350653817999998</v>
      </c>
      <c r="R561" s="150">
        <v>56.8810572975</v>
      </c>
      <c r="S561" s="150">
        <v>1615.41401109047</v>
      </c>
    </row>
    <row r="562" spans="1:19" ht="14.5" x14ac:dyDescent="0.35">
      <c r="A562" t="s">
        <v>741</v>
      </c>
      <c r="B562" s="150">
        <v>474.35398600000002</v>
      </c>
      <c r="C562" s="150">
        <v>158.92284900000001</v>
      </c>
      <c r="D562" s="150">
        <v>3.7305389999999998</v>
      </c>
      <c r="E562" s="150">
        <v>23</v>
      </c>
      <c r="F562" s="150">
        <v>39.778443000000003</v>
      </c>
      <c r="G562" s="150">
        <v>7</v>
      </c>
      <c r="H562" s="150">
        <v>1</v>
      </c>
      <c r="I562" s="150">
        <v>6.3652689999999996</v>
      </c>
      <c r="J562" s="150">
        <v>4</v>
      </c>
      <c r="K562" s="150">
        <v>11.2874916343991</v>
      </c>
      <c r="L562" s="150">
        <v>1.0840946333999999</v>
      </c>
      <c r="M562" s="150">
        <v>6.6837999999999997</v>
      </c>
      <c r="N562" s="150">
        <v>29.332623868199999</v>
      </c>
      <c r="O562" s="150">
        <v>12.401199999999999</v>
      </c>
      <c r="P562" s="150">
        <v>2.3643000000000001</v>
      </c>
      <c r="Q562" s="150">
        <v>20.382864391799998</v>
      </c>
      <c r="R562" s="150">
        <v>18.882000000000001</v>
      </c>
      <c r="S562" s="150">
        <v>576.77236052779904</v>
      </c>
    </row>
    <row r="563" spans="1:19" ht="14.5" x14ac:dyDescent="0.35">
      <c r="A563" t="s">
        <v>742</v>
      </c>
      <c r="B563" s="150">
        <v>679.09685999999999</v>
      </c>
      <c r="C563" s="150">
        <v>238.33313799999999</v>
      </c>
      <c r="D563" s="150">
        <v>0</v>
      </c>
      <c r="E563" s="150">
        <v>14.314607000000001</v>
      </c>
      <c r="F563" s="150">
        <v>51.779961999999998</v>
      </c>
      <c r="G563" s="150">
        <v>9.6047999999999991</v>
      </c>
      <c r="H563" s="150">
        <v>1</v>
      </c>
      <c r="I563" s="150">
        <v>4</v>
      </c>
      <c r="J563" s="150">
        <v>4.7984140000000002</v>
      </c>
      <c r="K563" s="150">
        <v>17.443384127040702</v>
      </c>
      <c r="L563" s="150">
        <v>0</v>
      </c>
      <c r="M563" s="150">
        <v>4.1598247942000004</v>
      </c>
      <c r="N563" s="150">
        <v>38.182543978799998</v>
      </c>
      <c r="O563" s="150">
        <v>17.015863679999999</v>
      </c>
      <c r="P563" s="150">
        <v>2.3643000000000001</v>
      </c>
      <c r="Q563" s="150">
        <v>12.8088</v>
      </c>
      <c r="R563" s="150">
        <v>22.650913287000002</v>
      </c>
      <c r="S563" s="150">
        <v>793.72248986704096</v>
      </c>
    </row>
    <row r="564" spans="1:19" ht="14.5" x14ac:dyDescent="0.35">
      <c r="A564" t="s">
        <v>743</v>
      </c>
      <c r="B564" s="150">
        <v>766.38298199999997</v>
      </c>
      <c r="C564" s="150">
        <v>255.05427299999999</v>
      </c>
      <c r="D564" s="150">
        <v>0</v>
      </c>
      <c r="E564" s="150">
        <v>24.988548000000002</v>
      </c>
      <c r="F564" s="150">
        <v>64.840075999999996</v>
      </c>
      <c r="G564" s="150">
        <v>4.7423539999999997</v>
      </c>
      <c r="H564" s="150">
        <v>1</v>
      </c>
      <c r="I564" s="150">
        <v>1</v>
      </c>
      <c r="J564" s="150">
        <v>9.5</v>
      </c>
      <c r="K564" s="150">
        <v>17.719806445316699</v>
      </c>
      <c r="L564" s="150">
        <v>0</v>
      </c>
      <c r="M564" s="150">
        <v>7.2616720488000004</v>
      </c>
      <c r="N564" s="150">
        <v>47.813072042400101</v>
      </c>
      <c r="O564" s="150">
        <v>8.4015543463999993</v>
      </c>
      <c r="P564" s="150">
        <v>2.3643000000000001</v>
      </c>
      <c r="Q564" s="150">
        <v>3.2021999999999999</v>
      </c>
      <c r="R564" s="150">
        <v>44.844749999999998</v>
      </c>
      <c r="S564" s="150">
        <v>897.99033688291695</v>
      </c>
    </row>
    <row r="565" spans="1:19" ht="14.5" x14ac:dyDescent="0.35">
      <c r="A565" t="s">
        <v>744</v>
      </c>
      <c r="B565" s="150">
        <v>484.24388099999999</v>
      </c>
      <c r="C565" s="150">
        <v>217.530753</v>
      </c>
      <c r="D565" s="150">
        <v>16.382998000000001</v>
      </c>
      <c r="E565" s="150">
        <v>1.461292</v>
      </c>
      <c r="F565" s="150">
        <v>44.019362999999998</v>
      </c>
      <c r="G565" s="150">
        <v>8.7835999999999999</v>
      </c>
      <c r="H565" s="150">
        <v>0</v>
      </c>
      <c r="I565" s="150">
        <v>5.3061550000000004</v>
      </c>
      <c r="J565" s="150">
        <v>3</v>
      </c>
      <c r="K565" s="150">
        <v>20.550290498433</v>
      </c>
      <c r="L565" s="150">
        <v>4.7608992187999997</v>
      </c>
      <c r="M565" s="150">
        <v>0.42465145520000003</v>
      </c>
      <c r="N565" s="150">
        <v>32.459878276200001</v>
      </c>
      <c r="O565" s="150">
        <v>15.56102576</v>
      </c>
      <c r="P565" s="150">
        <v>0</v>
      </c>
      <c r="Q565" s="150">
        <v>16.991369541000001</v>
      </c>
      <c r="R565" s="150">
        <v>14.1615</v>
      </c>
      <c r="S565" s="150">
        <v>589.15349574963295</v>
      </c>
    </row>
    <row r="566" spans="1:19" ht="14.5" x14ac:dyDescent="0.35">
      <c r="A566" t="s">
        <v>745</v>
      </c>
      <c r="B566" s="150">
        <v>1078.772236</v>
      </c>
      <c r="C566" s="150">
        <v>555.934932</v>
      </c>
      <c r="D566" s="150">
        <v>0</v>
      </c>
      <c r="E566" s="150">
        <v>24.195808</v>
      </c>
      <c r="F566" s="150">
        <v>97.713987000000003</v>
      </c>
      <c r="G566" s="150">
        <v>14.012805999999999</v>
      </c>
      <c r="H566" s="150">
        <v>1</v>
      </c>
      <c r="I566" s="150">
        <v>13.552498</v>
      </c>
      <c r="J566" s="150">
        <v>13.201618</v>
      </c>
      <c r="K566" s="150">
        <v>60.600326844082602</v>
      </c>
      <c r="L566" s="150">
        <v>0</v>
      </c>
      <c r="M566" s="150">
        <v>7.0313018048</v>
      </c>
      <c r="N566" s="150">
        <v>72.054294013800003</v>
      </c>
      <c r="O566" s="150">
        <v>24.825087109599998</v>
      </c>
      <c r="P566" s="150">
        <v>2.3643000000000001</v>
      </c>
      <c r="Q566" s="150">
        <v>43.397809095600003</v>
      </c>
      <c r="R566" s="150">
        <v>62.318237769</v>
      </c>
      <c r="S566" s="150">
        <v>1351.36359263688</v>
      </c>
    </row>
    <row r="567" spans="1:19" ht="14.5" x14ac:dyDescent="0.35">
      <c r="A567" t="s">
        <v>746</v>
      </c>
      <c r="B567" s="150">
        <v>986.19713000000002</v>
      </c>
      <c r="C567" s="150">
        <v>478.93840899999998</v>
      </c>
      <c r="D567" s="150">
        <v>1</v>
      </c>
      <c r="E567" s="150">
        <v>19</v>
      </c>
      <c r="F567" s="150">
        <v>108.016789</v>
      </c>
      <c r="G567" s="150">
        <v>6.3460530000000004</v>
      </c>
      <c r="H567" s="150">
        <v>0</v>
      </c>
      <c r="I567" s="150">
        <v>6.8726029999999998</v>
      </c>
      <c r="J567" s="150">
        <v>9</v>
      </c>
      <c r="K567" s="150">
        <v>48.0316988481678</v>
      </c>
      <c r="L567" s="150">
        <v>0.29060000000000002</v>
      </c>
      <c r="M567" s="150">
        <v>5.5213999999999999</v>
      </c>
      <c r="N567" s="150">
        <v>79.651580208599896</v>
      </c>
      <c r="O567" s="150">
        <v>11.242667494799999</v>
      </c>
      <c r="P567" s="150">
        <v>0</v>
      </c>
      <c r="Q567" s="150">
        <v>22.0074493266</v>
      </c>
      <c r="R567" s="150">
        <v>42.484499999999997</v>
      </c>
      <c r="S567" s="150">
        <v>1195.4270258781701</v>
      </c>
    </row>
    <row r="568" spans="1:19" ht="14.5" x14ac:dyDescent="0.35">
      <c r="A568" t="s">
        <v>747</v>
      </c>
      <c r="B568" s="150">
        <v>1201.7148090000001</v>
      </c>
      <c r="C568" s="150">
        <v>411.47033699999997</v>
      </c>
      <c r="D568" s="150">
        <v>4</v>
      </c>
      <c r="E568" s="150">
        <v>29.994042</v>
      </c>
      <c r="F568" s="150">
        <v>129.06160800000001</v>
      </c>
      <c r="G568" s="150">
        <v>4.4710179999999999</v>
      </c>
      <c r="H568" s="150">
        <v>0</v>
      </c>
      <c r="I568" s="150">
        <v>17.2</v>
      </c>
      <c r="J568" s="150">
        <v>5.6935789999999997</v>
      </c>
      <c r="K568" s="150">
        <v>29.519262823368901</v>
      </c>
      <c r="L568" s="150">
        <v>1.1624000000000001</v>
      </c>
      <c r="M568" s="150">
        <v>8.7162686052000105</v>
      </c>
      <c r="N568" s="150">
        <v>95.170029739199805</v>
      </c>
      <c r="O568" s="150">
        <v>7.9208554888</v>
      </c>
      <c r="P568" s="150">
        <v>0</v>
      </c>
      <c r="Q568" s="150">
        <v>55.077840000000002</v>
      </c>
      <c r="R568" s="150">
        <v>26.876539669500001</v>
      </c>
      <c r="S568" s="150">
        <v>1426.15800532607</v>
      </c>
    </row>
    <row r="569" spans="1:19" ht="14.5" x14ac:dyDescent="0.35">
      <c r="A569" t="s">
        <v>748</v>
      </c>
      <c r="B569" s="150">
        <v>1719.717425</v>
      </c>
      <c r="C569" s="150">
        <v>711.52866700000004</v>
      </c>
      <c r="D569" s="150">
        <v>0</v>
      </c>
      <c r="E569" s="150">
        <v>35.552439</v>
      </c>
      <c r="F569" s="150">
        <v>153.58555699999999</v>
      </c>
      <c r="G569" s="150">
        <v>12.447103</v>
      </c>
      <c r="H569" s="150">
        <v>0</v>
      </c>
      <c r="I569" s="150">
        <v>7.9880399999999998</v>
      </c>
      <c r="J569" s="150">
        <v>17</v>
      </c>
      <c r="K569" s="150">
        <v>61.341981363647399</v>
      </c>
      <c r="L569" s="150">
        <v>0</v>
      </c>
      <c r="M569" s="150">
        <v>10.3315387734</v>
      </c>
      <c r="N569" s="150">
        <v>113.2539897318</v>
      </c>
      <c r="O569" s="150">
        <v>22.051287674800001</v>
      </c>
      <c r="P569" s="150">
        <v>0</v>
      </c>
      <c r="Q569" s="150">
        <v>25.579301688000001</v>
      </c>
      <c r="R569" s="150">
        <v>80.248500000000007</v>
      </c>
      <c r="S569" s="150">
        <v>2032.5240242316499</v>
      </c>
    </row>
    <row r="570" spans="1:19" ht="14.5" x14ac:dyDescent="0.35">
      <c r="A570" t="s">
        <v>749</v>
      </c>
      <c r="B570" s="150">
        <v>531.43318599999998</v>
      </c>
      <c r="C570" s="150">
        <v>134.85968700000001</v>
      </c>
      <c r="D570" s="150">
        <v>5.6804880000000004</v>
      </c>
      <c r="E570" s="150">
        <v>10.934908</v>
      </c>
      <c r="F570" s="150">
        <v>53.755400000000002</v>
      </c>
      <c r="G570" s="150">
        <v>2.1715840000000002</v>
      </c>
      <c r="H570" s="150">
        <v>0</v>
      </c>
      <c r="I570" s="150">
        <v>1</v>
      </c>
      <c r="J570" s="150">
        <v>5</v>
      </c>
      <c r="K570" s="150">
        <v>7.1223686376371704</v>
      </c>
      <c r="L570" s="150">
        <v>1.6507498128</v>
      </c>
      <c r="M570" s="150">
        <v>3.1776842647999999</v>
      </c>
      <c r="N570" s="150">
        <v>39.639231959999996</v>
      </c>
      <c r="O570" s="150">
        <v>3.8471782144</v>
      </c>
      <c r="P570" s="150">
        <v>0</v>
      </c>
      <c r="Q570" s="150">
        <v>3.2021999999999999</v>
      </c>
      <c r="R570" s="150">
        <v>23.602499999999999</v>
      </c>
      <c r="S570" s="150">
        <v>613.67509888963696</v>
      </c>
    </row>
    <row r="571" spans="1:19" ht="14.5" x14ac:dyDescent="0.35">
      <c r="A571" t="s">
        <v>750</v>
      </c>
      <c r="B571" s="150">
        <v>1294.2082760000001</v>
      </c>
      <c r="C571" s="150">
        <v>350.04075599999999</v>
      </c>
      <c r="D571" s="150">
        <v>4</v>
      </c>
      <c r="E571" s="150">
        <v>26.136769999999999</v>
      </c>
      <c r="F571" s="150">
        <v>81.312556999999998</v>
      </c>
      <c r="G571" s="150">
        <v>2.398908</v>
      </c>
      <c r="H571" s="150">
        <v>1</v>
      </c>
      <c r="I571" s="150">
        <v>5.7275970000000003</v>
      </c>
      <c r="J571" s="150">
        <v>12</v>
      </c>
      <c r="K571" s="150">
        <v>19.3310967113683</v>
      </c>
      <c r="L571" s="150">
        <v>1.1624000000000001</v>
      </c>
      <c r="M571" s="150">
        <v>7.5953453620000104</v>
      </c>
      <c r="N571" s="150">
        <v>59.959879531799999</v>
      </c>
      <c r="O571" s="150">
        <v>4.2499054127999996</v>
      </c>
      <c r="P571" s="150">
        <v>2.3643000000000001</v>
      </c>
      <c r="Q571" s="150">
        <v>18.340911113400001</v>
      </c>
      <c r="R571" s="150">
        <v>56.646000000000001</v>
      </c>
      <c r="S571" s="150">
        <v>1463.85811413137</v>
      </c>
    </row>
    <row r="572" spans="1:19" ht="14.5" x14ac:dyDescent="0.35">
      <c r="A572" t="s">
        <v>751</v>
      </c>
      <c r="B572" s="150">
        <v>1061.1668990000001</v>
      </c>
      <c r="C572" s="150">
        <v>131.61570900000001</v>
      </c>
      <c r="D572" s="150">
        <v>4.7994479999999999</v>
      </c>
      <c r="E572" s="150">
        <v>8.8598440000000007</v>
      </c>
      <c r="F572" s="150">
        <v>85.699788999999996</v>
      </c>
      <c r="G572" s="150">
        <v>2.5703079999999998</v>
      </c>
      <c r="H572" s="150">
        <v>0</v>
      </c>
      <c r="I572" s="150">
        <v>6.3660670000000001</v>
      </c>
      <c r="J572" s="150">
        <v>6</v>
      </c>
      <c r="K572" s="150">
        <v>3.4330261299326299</v>
      </c>
      <c r="L572" s="150">
        <v>1.3947195887999999</v>
      </c>
      <c r="M572" s="150">
        <v>2.5746706663999999</v>
      </c>
      <c r="N572" s="150">
        <v>63.195024408600098</v>
      </c>
      <c r="O572" s="150">
        <v>4.5535576528000004</v>
      </c>
      <c r="P572" s="150">
        <v>0</v>
      </c>
      <c r="Q572" s="150">
        <v>20.3854197474</v>
      </c>
      <c r="R572" s="150">
        <v>28.323</v>
      </c>
      <c r="S572" s="150">
        <v>1185.02631719393</v>
      </c>
    </row>
    <row r="573" spans="1:19" ht="14.5" x14ac:dyDescent="0.35">
      <c r="A573" t="s">
        <v>752</v>
      </c>
      <c r="B573" s="150">
        <v>1495.9143979999999</v>
      </c>
      <c r="C573" s="150">
        <v>539.62188300000003</v>
      </c>
      <c r="D573" s="150">
        <v>4.786E-2</v>
      </c>
      <c r="E573" s="150">
        <v>36.327437000000003</v>
      </c>
      <c r="F573" s="150">
        <v>150.51648700000001</v>
      </c>
      <c r="G573" s="150">
        <v>12.050466999999999</v>
      </c>
      <c r="H573" s="150">
        <v>0</v>
      </c>
      <c r="I573" s="150">
        <v>7.4132540000000002</v>
      </c>
      <c r="J573" s="150">
        <v>19.915464</v>
      </c>
      <c r="K573" s="150">
        <v>40.6152637963581</v>
      </c>
      <c r="L573" s="150">
        <v>1.3908116E-2</v>
      </c>
      <c r="M573" s="150">
        <v>10.5567531922</v>
      </c>
      <c r="N573" s="150">
        <v>110.99085751379999</v>
      </c>
      <c r="O573" s="150">
        <v>21.348607337200001</v>
      </c>
      <c r="P573" s="150">
        <v>0</v>
      </c>
      <c r="Q573" s="150">
        <v>23.738721958799999</v>
      </c>
      <c r="R573" s="150">
        <v>94.010947811999998</v>
      </c>
      <c r="S573" s="150">
        <v>1797.1894577263599</v>
      </c>
    </row>
    <row r="574" spans="1:19" ht="14.5" x14ac:dyDescent="0.35">
      <c r="A574" t="s">
        <v>753</v>
      </c>
      <c r="B574" s="150">
        <v>799.29616299999998</v>
      </c>
      <c r="C574" s="150">
        <v>274.98769700000003</v>
      </c>
      <c r="D574" s="150">
        <v>0</v>
      </c>
      <c r="E574" s="150">
        <v>22.493324000000001</v>
      </c>
      <c r="F574" s="150">
        <v>99.287007000000003</v>
      </c>
      <c r="G574" s="150">
        <v>7.1064619999999996</v>
      </c>
      <c r="H574" s="150">
        <v>0</v>
      </c>
      <c r="I574" s="150">
        <v>7</v>
      </c>
      <c r="J574" s="150">
        <v>8.0551770000000005</v>
      </c>
      <c r="K574" s="150">
        <v>20.0042028813019</v>
      </c>
      <c r="L574" s="150">
        <v>0</v>
      </c>
      <c r="M574" s="150">
        <v>6.5365599544000004</v>
      </c>
      <c r="N574" s="150">
        <v>73.214238961800007</v>
      </c>
      <c r="O574" s="150">
        <v>12.589808079199999</v>
      </c>
      <c r="P574" s="150">
        <v>0</v>
      </c>
      <c r="Q574" s="150">
        <v>22.415400000000002</v>
      </c>
      <c r="R574" s="150">
        <v>38.024463028500001</v>
      </c>
      <c r="S574" s="150">
        <v>972.08083590520198</v>
      </c>
    </row>
    <row r="575" spans="1:19" ht="14.5" x14ac:dyDescent="0.35">
      <c r="A575" t="s">
        <v>754</v>
      </c>
      <c r="B575" s="150">
        <v>863.14689499999997</v>
      </c>
      <c r="C575" s="150">
        <v>297.72275100000002</v>
      </c>
      <c r="D575" s="150">
        <v>0.63968700000000001</v>
      </c>
      <c r="E575" s="150">
        <v>17.256174999999999</v>
      </c>
      <c r="F575" s="150">
        <v>70.207712000000001</v>
      </c>
      <c r="G575" s="150">
        <v>9.0611049999999995</v>
      </c>
      <c r="H575" s="150">
        <v>1</v>
      </c>
      <c r="I575" s="150">
        <v>1</v>
      </c>
      <c r="J575" s="150">
        <v>7.2165489999999997</v>
      </c>
      <c r="K575" s="150">
        <v>21.5333370582815</v>
      </c>
      <c r="L575" s="150">
        <v>0.1858930422</v>
      </c>
      <c r="M575" s="150">
        <v>5.014644455</v>
      </c>
      <c r="N575" s="150">
        <v>51.771166828799998</v>
      </c>
      <c r="O575" s="150">
        <v>16.052653618000001</v>
      </c>
      <c r="P575" s="150">
        <v>2.3643000000000001</v>
      </c>
      <c r="Q575" s="150">
        <v>3.2021999999999999</v>
      </c>
      <c r="R575" s="150">
        <v>34.065719554499999</v>
      </c>
      <c r="S575" s="150">
        <v>997.33680955678199</v>
      </c>
    </row>
    <row r="576" spans="1:19" ht="14.5" x14ac:dyDescent="0.35">
      <c r="A576" t="s">
        <v>755</v>
      </c>
      <c r="B576" s="150">
        <v>1956.8100730000001</v>
      </c>
      <c r="C576" s="150">
        <v>1880.739433</v>
      </c>
      <c r="D576" s="150">
        <v>0</v>
      </c>
      <c r="E576" s="150">
        <v>77.990644000000003</v>
      </c>
      <c r="F576" s="150">
        <v>241.51828800000001</v>
      </c>
      <c r="G576" s="150">
        <v>7.8700580000000002</v>
      </c>
      <c r="H576" s="150">
        <v>2</v>
      </c>
      <c r="I576" s="150">
        <v>19.707532</v>
      </c>
      <c r="J576" s="150">
        <v>29.327808999999998</v>
      </c>
      <c r="K576" s="150">
        <v>377.48875010882</v>
      </c>
      <c r="L576" s="150">
        <v>0</v>
      </c>
      <c r="M576" s="150">
        <v>22.664081146400001</v>
      </c>
      <c r="N576" s="150">
        <v>178.09558557119999</v>
      </c>
      <c r="O576" s="150">
        <v>13.9425947528</v>
      </c>
      <c r="P576" s="150">
        <v>4.7286000000000001</v>
      </c>
      <c r="Q576" s="150">
        <v>63.107458970400003</v>
      </c>
      <c r="R576" s="150">
        <v>138.4419223845</v>
      </c>
      <c r="S576" s="150">
        <v>2755.2790659341199</v>
      </c>
    </row>
    <row r="577" spans="1:19" ht="14.5" x14ac:dyDescent="0.35">
      <c r="A577" t="s">
        <v>757</v>
      </c>
      <c r="B577" s="150">
        <v>1530.8728309999999</v>
      </c>
      <c r="C577" s="150">
        <v>469.09263299999998</v>
      </c>
      <c r="D577" s="150">
        <v>0.34030300000000002</v>
      </c>
      <c r="E577" s="150">
        <v>27.644651</v>
      </c>
      <c r="F577" s="150">
        <v>91.833935999999994</v>
      </c>
      <c r="G577" s="150">
        <v>12.650048</v>
      </c>
      <c r="H577" s="150">
        <v>2</v>
      </c>
      <c r="I577" s="150">
        <v>11.3683</v>
      </c>
      <c r="J577" s="150">
        <v>13.336724999999999</v>
      </c>
      <c r="K577" s="150">
        <v>30.168581234813299</v>
      </c>
      <c r="L577" s="150">
        <v>9.8892051800000005E-2</v>
      </c>
      <c r="M577" s="150">
        <v>8.0335355806000006</v>
      </c>
      <c r="N577" s="150">
        <v>67.718344406400007</v>
      </c>
      <c r="O577" s="150">
        <v>22.410825036799999</v>
      </c>
      <c r="P577" s="150">
        <v>4.7286000000000001</v>
      </c>
      <c r="Q577" s="150">
        <v>36.403570260000002</v>
      </c>
      <c r="R577" s="150">
        <v>62.956010362500002</v>
      </c>
      <c r="S577" s="150">
        <v>1763.39118993291</v>
      </c>
    </row>
    <row r="578" spans="1:19" ht="14.5" x14ac:dyDescent="0.35">
      <c r="A578" t="s">
        <v>758</v>
      </c>
      <c r="B578" s="150">
        <v>5832.4093939999702</v>
      </c>
      <c r="C578" s="150">
        <v>400.32131199999998</v>
      </c>
      <c r="D578" s="150">
        <v>9.1517769999999992</v>
      </c>
      <c r="E578" s="150">
        <v>68.975842</v>
      </c>
      <c r="F578" s="150">
        <v>347.06458199999997</v>
      </c>
      <c r="G578" s="150">
        <v>20.076616000000001</v>
      </c>
      <c r="H578" s="150">
        <v>3.8397039999999998</v>
      </c>
      <c r="I578" s="150">
        <v>27.281790999999998</v>
      </c>
      <c r="J578" s="150">
        <v>76.626717999999997</v>
      </c>
      <c r="K578" s="150">
        <v>5.7998493303176</v>
      </c>
      <c r="L578" s="150">
        <v>2.6595063961999998</v>
      </c>
      <c r="M578" s="150">
        <v>20.044379685199999</v>
      </c>
      <c r="N578" s="150">
        <v>255.92542276680101</v>
      </c>
      <c r="O578" s="150">
        <v>35.567732905600003</v>
      </c>
      <c r="P578" s="150">
        <v>9.0782121672000002</v>
      </c>
      <c r="Q578" s="150">
        <v>87.361751140199999</v>
      </c>
      <c r="R578" s="150">
        <v>361.716422319</v>
      </c>
      <c r="S578" s="150">
        <v>6610.5626707104902</v>
      </c>
    </row>
    <row r="579" spans="1:19" ht="14.5" x14ac:dyDescent="0.35">
      <c r="A579" t="s">
        <v>759</v>
      </c>
      <c r="B579" s="150">
        <v>4703.3530410000103</v>
      </c>
      <c r="C579" s="150">
        <v>695.09403700000098</v>
      </c>
      <c r="D579" s="150">
        <v>113.08519</v>
      </c>
      <c r="E579" s="150">
        <v>99.212463999999997</v>
      </c>
      <c r="F579" s="150">
        <v>377.78904599999998</v>
      </c>
      <c r="G579" s="150">
        <v>38.496502999999997</v>
      </c>
      <c r="H579" s="150">
        <v>2.969017</v>
      </c>
      <c r="I579" s="150">
        <v>17.644075999999998</v>
      </c>
      <c r="J579" s="150">
        <v>65.337913</v>
      </c>
      <c r="K579" s="150">
        <v>21.449913192486299</v>
      </c>
      <c r="L579" s="150">
        <v>32.862556214000001</v>
      </c>
      <c r="M579" s="150">
        <v>28.831142038399999</v>
      </c>
      <c r="N579" s="150">
        <v>278.58164252040001</v>
      </c>
      <c r="O579" s="150">
        <v>68.200404714800001</v>
      </c>
      <c r="P579" s="150">
        <v>7.0196468931</v>
      </c>
      <c r="Q579" s="150">
        <v>56.499860167199998</v>
      </c>
      <c r="R579" s="150">
        <v>308.4276183165</v>
      </c>
      <c r="S579" s="150">
        <v>5505.2258250569002</v>
      </c>
    </row>
    <row r="580" spans="1:19" ht="14.5" x14ac:dyDescent="0.35">
      <c r="A580" t="s">
        <v>760</v>
      </c>
      <c r="B580" s="150">
        <v>4606.3626470000199</v>
      </c>
      <c r="C580" s="150">
        <v>793.52578600000095</v>
      </c>
      <c r="D580" s="150">
        <v>23.476662000000001</v>
      </c>
      <c r="E580" s="150">
        <v>99.036240000000006</v>
      </c>
      <c r="F580" s="150">
        <v>400.49347499999999</v>
      </c>
      <c r="G580" s="150">
        <v>17.069852999999998</v>
      </c>
      <c r="H580" s="150">
        <v>1</v>
      </c>
      <c r="I580" s="150">
        <v>24.361481000000001</v>
      </c>
      <c r="J580" s="150">
        <v>57.172747000000001</v>
      </c>
      <c r="K580" s="150">
        <v>28.230370166036401</v>
      </c>
      <c r="L580" s="150">
        <v>6.8223179772</v>
      </c>
      <c r="M580" s="150">
        <v>28.779931344000001</v>
      </c>
      <c r="N580" s="150">
        <v>295.32388846499902</v>
      </c>
      <c r="O580" s="150">
        <v>30.2409515748</v>
      </c>
      <c r="P580" s="150">
        <v>2.3643000000000001</v>
      </c>
      <c r="Q580" s="150">
        <v>78.010334458200006</v>
      </c>
      <c r="R580" s="150">
        <v>269.88395221349998</v>
      </c>
      <c r="S580" s="150">
        <v>5346.01869319876</v>
      </c>
    </row>
    <row r="581" spans="1:19" ht="14.5" x14ac:dyDescent="0.35">
      <c r="A581" t="s">
        <v>761</v>
      </c>
      <c r="B581" s="150">
        <v>10095.958796000001</v>
      </c>
      <c r="C581" s="150">
        <v>827.93068300000095</v>
      </c>
      <c r="D581" s="150">
        <v>526.87920999999994</v>
      </c>
      <c r="E581" s="150">
        <v>85.266509999999997</v>
      </c>
      <c r="F581" s="150">
        <v>559.76965800000005</v>
      </c>
      <c r="G581" s="150">
        <v>55.655372999999997</v>
      </c>
      <c r="H581" s="150">
        <v>8.6926830000000006</v>
      </c>
      <c r="I581" s="150">
        <v>66.173512000000002</v>
      </c>
      <c r="J581" s="150">
        <v>133.41181499999999</v>
      </c>
      <c r="K581" s="150">
        <v>14.393804444032</v>
      </c>
      <c r="L581" s="150">
        <v>153.11109842600001</v>
      </c>
      <c r="M581" s="150">
        <v>24.778447805999999</v>
      </c>
      <c r="N581" s="150">
        <v>412.77414580919702</v>
      </c>
      <c r="O581" s="150">
        <v>98.599058806800102</v>
      </c>
      <c r="P581" s="150">
        <v>20.5521104169</v>
      </c>
      <c r="Q581" s="150">
        <v>211.90082012639999</v>
      </c>
      <c r="R581" s="150">
        <v>629.77047270750097</v>
      </c>
      <c r="S581" s="150">
        <v>11661.8387545428</v>
      </c>
    </row>
    <row r="582" spans="1:19" ht="14.5" x14ac:dyDescent="0.35">
      <c r="A582" t="s">
        <v>762</v>
      </c>
      <c r="B582" s="150">
        <v>1388.94656099999</v>
      </c>
      <c r="C582" s="150">
        <v>239.36677399999999</v>
      </c>
      <c r="D582" s="150">
        <v>6</v>
      </c>
      <c r="E582" s="150">
        <v>11.5</v>
      </c>
      <c r="F582" s="150">
        <v>83.782962999999995</v>
      </c>
      <c r="G582" s="150">
        <v>7.0563890000000002</v>
      </c>
      <c r="H582" s="150">
        <v>0.81148399999999998</v>
      </c>
      <c r="I582" s="150">
        <v>10.329897000000001</v>
      </c>
      <c r="J582" s="150">
        <v>3.936458</v>
      </c>
      <c r="K582" s="150">
        <v>8.66262283221403</v>
      </c>
      <c r="L582" s="150">
        <v>1.7436</v>
      </c>
      <c r="M582" s="150">
        <v>3.3418999999999999</v>
      </c>
      <c r="N582" s="150">
        <v>61.781556916200103</v>
      </c>
      <c r="O582" s="150">
        <v>12.501098752400001</v>
      </c>
      <c r="P582" s="150">
        <v>1.9185916212</v>
      </c>
      <c r="Q582" s="150">
        <v>33.078396173400002</v>
      </c>
      <c r="R582" s="150">
        <v>18.582049989000001</v>
      </c>
      <c r="S582" s="150">
        <v>1530.55637728441</v>
      </c>
    </row>
    <row r="583" spans="1:19" ht="14.5" x14ac:dyDescent="0.35">
      <c r="A583" t="s">
        <v>763</v>
      </c>
      <c r="B583" s="150">
        <v>965.25508600000001</v>
      </c>
      <c r="C583" s="150">
        <v>428.113046</v>
      </c>
      <c r="D583" s="150">
        <v>0</v>
      </c>
      <c r="E583" s="150">
        <v>31.099869999999999</v>
      </c>
      <c r="F583" s="150">
        <v>126.86429699999999</v>
      </c>
      <c r="G583" s="150">
        <v>7.1864670000000004</v>
      </c>
      <c r="H583" s="150">
        <v>3</v>
      </c>
      <c r="I583" s="150">
        <v>5</v>
      </c>
      <c r="J583" s="150">
        <v>7</v>
      </c>
      <c r="K583" s="150">
        <v>39.835113010676402</v>
      </c>
      <c r="L583" s="150">
        <v>0</v>
      </c>
      <c r="M583" s="150">
        <v>9.0376222219999995</v>
      </c>
      <c r="N583" s="150">
        <v>93.549732607799797</v>
      </c>
      <c r="O583" s="150">
        <v>12.731544937200001</v>
      </c>
      <c r="P583" s="150">
        <v>7.0929000000000002</v>
      </c>
      <c r="Q583" s="150">
        <v>16.010999999999999</v>
      </c>
      <c r="R583" s="150">
        <v>33.043500000000002</v>
      </c>
      <c r="S583" s="150">
        <v>1176.55649877768</v>
      </c>
    </row>
    <row r="584" spans="1:19" ht="14.5" x14ac:dyDescent="0.35">
      <c r="A584" t="s">
        <v>764</v>
      </c>
      <c r="B584" s="150">
        <v>581.527241</v>
      </c>
      <c r="C584" s="150">
        <v>256.48673100000002</v>
      </c>
      <c r="D584" s="150">
        <v>0</v>
      </c>
      <c r="E584" s="150">
        <v>12.258372</v>
      </c>
      <c r="F584" s="150">
        <v>57.880526000000003</v>
      </c>
      <c r="G584" s="150">
        <v>2</v>
      </c>
      <c r="H584" s="150">
        <v>2</v>
      </c>
      <c r="I584" s="150">
        <v>1</v>
      </c>
      <c r="J584" s="150">
        <v>5</v>
      </c>
      <c r="K584" s="150">
        <v>23.634758185776001</v>
      </c>
      <c r="L584" s="150">
        <v>0</v>
      </c>
      <c r="M584" s="150">
        <v>3.5622829031999999</v>
      </c>
      <c r="N584" s="150">
        <v>42.681099872399997</v>
      </c>
      <c r="O584" s="150">
        <v>3.5432000000000001</v>
      </c>
      <c r="P584" s="150">
        <v>4.7286000000000001</v>
      </c>
      <c r="Q584" s="150">
        <v>3.2021999999999999</v>
      </c>
      <c r="R584" s="150">
        <v>23.602499999999999</v>
      </c>
      <c r="S584" s="150">
        <v>686.48188196137596</v>
      </c>
    </row>
    <row r="585" spans="1:19" ht="14.5" x14ac:dyDescent="0.35">
      <c r="A585" t="s">
        <v>765</v>
      </c>
      <c r="B585" s="150">
        <v>2012.113711</v>
      </c>
      <c r="C585" s="150">
        <v>708.07824200000005</v>
      </c>
      <c r="D585" s="150">
        <v>0.69950999999999997</v>
      </c>
      <c r="E585" s="150">
        <v>31.521999999999998</v>
      </c>
      <c r="F585" s="150">
        <v>144.91736</v>
      </c>
      <c r="G585" s="150">
        <v>14.020054999999999</v>
      </c>
      <c r="H585" s="150">
        <v>1.75149</v>
      </c>
      <c r="I585" s="150">
        <v>11.688338</v>
      </c>
      <c r="J585" s="150">
        <v>19.039379</v>
      </c>
      <c r="K585" s="150">
        <v>51.591958613167499</v>
      </c>
      <c r="L585" s="150">
        <v>0.203277606</v>
      </c>
      <c r="M585" s="150">
        <v>9.1602932000000106</v>
      </c>
      <c r="N585" s="150">
        <v>106.862061264</v>
      </c>
      <c r="O585" s="150">
        <v>24.837929438</v>
      </c>
      <c r="P585" s="150">
        <v>4.1410478069999996</v>
      </c>
      <c r="Q585" s="150">
        <v>37.428395943600002</v>
      </c>
      <c r="R585" s="150">
        <v>89.875388569500004</v>
      </c>
      <c r="S585" s="150">
        <v>2336.2140634412699</v>
      </c>
    </row>
    <row r="586" spans="1:19" ht="14.5" x14ac:dyDescent="0.35">
      <c r="A586" t="s">
        <v>766</v>
      </c>
      <c r="B586" s="150">
        <v>603.68192799999997</v>
      </c>
      <c r="C586" s="150">
        <v>198.63210699999999</v>
      </c>
      <c r="D586" s="150">
        <v>0</v>
      </c>
      <c r="E586" s="150">
        <v>10</v>
      </c>
      <c r="F586" s="150">
        <v>67.219809999999995</v>
      </c>
      <c r="G586" s="150">
        <v>7.0300029999999998</v>
      </c>
      <c r="H586" s="150">
        <v>1</v>
      </c>
      <c r="I586" s="150">
        <v>7</v>
      </c>
      <c r="J586" s="150">
        <v>8</v>
      </c>
      <c r="K586" s="150">
        <v>13.974990121979101</v>
      </c>
      <c r="L586" s="150">
        <v>0</v>
      </c>
      <c r="M586" s="150">
        <v>2.9060000000000001</v>
      </c>
      <c r="N586" s="150">
        <v>49.567887894000101</v>
      </c>
      <c r="O586" s="150">
        <v>12.454353314800001</v>
      </c>
      <c r="P586" s="150">
        <v>2.3643000000000001</v>
      </c>
      <c r="Q586" s="150">
        <v>22.415400000000002</v>
      </c>
      <c r="R586" s="150">
        <v>37.764000000000003</v>
      </c>
      <c r="S586" s="150">
        <v>745.12885933077905</v>
      </c>
    </row>
    <row r="587" spans="1:19" ht="14.5" x14ac:dyDescent="0.35">
      <c r="A587" t="s">
        <v>767</v>
      </c>
      <c r="B587" s="150">
        <v>1280.7440240000001</v>
      </c>
      <c r="C587" s="150">
        <v>368.20120200000002</v>
      </c>
      <c r="D587" s="150">
        <v>0</v>
      </c>
      <c r="E587" s="150">
        <v>34.447660999999997</v>
      </c>
      <c r="F587" s="150">
        <v>87.767549000000002</v>
      </c>
      <c r="G587" s="150">
        <v>5.5918450000000002</v>
      </c>
      <c r="H587" s="150">
        <v>2</v>
      </c>
      <c r="I587" s="150">
        <v>6</v>
      </c>
      <c r="J587" s="150">
        <v>15</v>
      </c>
      <c r="K587" s="150">
        <v>21.888905233748499</v>
      </c>
      <c r="L587" s="150">
        <v>0</v>
      </c>
      <c r="M587" s="150">
        <v>10.0104902866</v>
      </c>
      <c r="N587" s="150">
        <v>64.719790632600095</v>
      </c>
      <c r="O587" s="150">
        <v>9.9065126019999994</v>
      </c>
      <c r="P587" s="150">
        <v>4.7286000000000001</v>
      </c>
      <c r="Q587" s="150">
        <v>19.213200000000001</v>
      </c>
      <c r="R587" s="150">
        <v>70.807500000000005</v>
      </c>
      <c r="S587" s="150">
        <v>1482.0190227549499</v>
      </c>
    </row>
    <row r="588" spans="1:19" ht="14.5" x14ac:dyDescent="0.35">
      <c r="A588" t="s">
        <v>768</v>
      </c>
      <c r="B588" s="150">
        <v>842.54140800000005</v>
      </c>
      <c r="C588" s="150">
        <v>189.572698</v>
      </c>
      <c r="D588" s="150">
        <v>26.549295000000001</v>
      </c>
      <c r="E588" s="150">
        <v>5</v>
      </c>
      <c r="F588" s="150">
        <v>52.779169000000003</v>
      </c>
      <c r="G588" s="150">
        <v>8.4779809999999998</v>
      </c>
      <c r="H588" s="150">
        <v>0</v>
      </c>
      <c r="I588" s="150">
        <v>6.6</v>
      </c>
      <c r="J588" s="150">
        <v>11</v>
      </c>
      <c r="K588" s="150">
        <v>9.1848070129904098</v>
      </c>
      <c r="L588" s="150">
        <v>7.7152251270000098</v>
      </c>
      <c r="M588" s="150">
        <v>1.4530000000000001</v>
      </c>
      <c r="N588" s="150">
        <v>38.919359220600001</v>
      </c>
      <c r="O588" s="150">
        <v>15.019591139599999</v>
      </c>
      <c r="P588" s="150">
        <v>0</v>
      </c>
      <c r="Q588" s="150">
        <v>21.134519999999998</v>
      </c>
      <c r="R588" s="150">
        <v>51.9255</v>
      </c>
      <c r="S588" s="150">
        <v>987.89341050019095</v>
      </c>
    </row>
    <row r="589" spans="1:19" ht="14.5" x14ac:dyDescent="0.35">
      <c r="A589" t="s">
        <v>769</v>
      </c>
      <c r="B589" s="150">
        <v>1032.3685849999999</v>
      </c>
      <c r="C589" s="150">
        <v>265.88080100000002</v>
      </c>
      <c r="D589" s="150">
        <v>4.9695799999999997</v>
      </c>
      <c r="E589" s="150">
        <v>15.399934</v>
      </c>
      <c r="F589" s="150">
        <v>78.397639999999996</v>
      </c>
      <c r="G589" s="150">
        <v>12.663695000000001</v>
      </c>
      <c r="H589" s="150">
        <v>0</v>
      </c>
      <c r="I589" s="150">
        <v>1</v>
      </c>
      <c r="J589" s="150">
        <v>2</v>
      </c>
      <c r="K589" s="150">
        <v>14.228630450623699</v>
      </c>
      <c r="L589" s="150">
        <v>1.444159948</v>
      </c>
      <c r="M589" s="150">
        <v>4.4752208203999997</v>
      </c>
      <c r="N589" s="150">
        <v>57.8104197360001</v>
      </c>
      <c r="O589" s="150">
        <v>22.435002061999999</v>
      </c>
      <c r="P589" s="150">
        <v>0</v>
      </c>
      <c r="Q589" s="150">
        <v>3.2021999999999999</v>
      </c>
      <c r="R589" s="150">
        <v>9.4410000000000007</v>
      </c>
      <c r="S589" s="150">
        <v>1145.4052180170199</v>
      </c>
    </row>
    <row r="590" spans="1:19" ht="14.5" x14ac:dyDescent="0.35">
      <c r="A590" t="s">
        <v>770</v>
      </c>
      <c r="B590" s="150">
        <v>1406.9006139999999</v>
      </c>
      <c r="C590" s="150">
        <v>373.58381100000003</v>
      </c>
      <c r="D590" s="150">
        <v>2.4665539999999999</v>
      </c>
      <c r="E590" s="150">
        <v>32.498036999999997</v>
      </c>
      <c r="F590" s="150">
        <v>105.984939</v>
      </c>
      <c r="G590" s="150">
        <v>3.3234219999999999</v>
      </c>
      <c r="H590" s="150">
        <v>0</v>
      </c>
      <c r="I590" s="150">
        <v>6.8563939999999999</v>
      </c>
      <c r="J590" s="150">
        <v>12.999998</v>
      </c>
      <c r="K590" s="150">
        <v>20.802253416609599</v>
      </c>
      <c r="L590" s="150">
        <v>0.71678059240000003</v>
      </c>
      <c r="M590" s="150">
        <v>9.4439295522000002</v>
      </c>
      <c r="N590" s="150">
        <v>78.153294018599993</v>
      </c>
      <c r="O590" s="150">
        <v>5.8877744152</v>
      </c>
      <c r="P590" s="150">
        <v>0</v>
      </c>
      <c r="Q590" s="150">
        <v>21.9555448668</v>
      </c>
      <c r="R590" s="150">
        <v>61.366490558999999</v>
      </c>
      <c r="S590" s="150">
        <v>1605.2266814208101</v>
      </c>
    </row>
    <row r="591" spans="1:19" ht="14.5" x14ac:dyDescent="0.35">
      <c r="A591" t="s">
        <v>771</v>
      </c>
      <c r="B591" s="150">
        <v>1331.2687020000001</v>
      </c>
      <c r="C591" s="150">
        <v>474.72184499999997</v>
      </c>
      <c r="D591" s="150">
        <v>4.5097719999999999</v>
      </c>
      <c r="E591" s="150">
        <v>22.33156</v>
      </c>
      <c r="F591" s="150">
        <v>91.083054000000004</v>
      </c>
      <c r="G591" s="150">
        <v>12.596056000000001</v>
      </c>
      <c r="H591" s="150">
        <v>2</v>
      </c>
      <c r="I591" s="150">
        <v>3.0739329999999998</v>
      </c>
      <c r="J591" s="150">
        <v>11</v>
      </c>
      <c r="K591" s="150">
        <v>35.6465815371605</v>
      </c>
      <c r="L591" s="150">
        <v>1.3105397432000001</v>
      </c>
      <c r="M591" s="150">
        <v>6.4895513359999999</v>
      </c>
      <c r="N591" s="150">
        <v>67.164644019600004</v>
      </c>
      <c r="O591" s="150">
        <v>22.3151728096</v>
      </c>
      <c r="P591" s="150">
        <v>4.7286000000000001</v>
      </c>
      <c r="Q591" s="150">
        <v>9.8433482526000002</v>
      </c>
      <c r="R591" s="150">
        <v>51.9255</v>
      </c>
      <c r="S591" s="150">
        <v>1530.6926396981601</v>
      </c>
    </row>
    <row r="592" spans="1:19" ht="14.5" x14ac:dyDescent="0.35">
      <c r="A592" t="s">
        <v>772</v>
      </c>
      <c r="B592" s="150">
        <v>1350.2197980000001</v>
      </c>
      <c r="C592" s="150">
        <v>469.13287100000002</v>
      </c>
      <c r="D592" s="150">
        <v>63.252412999999997</v>
      </c>
      <c r="E592" s="150">
        <v>20.297228</v>
      </c>
      <c r="F592" s="150">
        <v>113.21615199999999</v>
      </c>
      <c r="G592" s="150">
        <v>18.257805000000001</v>
      </c>
      <c r="H592" s="150">
        <v>1</v>
      </c>
      <c r="I592" s="150">
        <v>16</v>
      </c>
      <c r="J592" s="150">
        <v>17.831119999999999</v>
      </c>
      <c r="K592" s="150">
        <v>34.717199264839699</v>
      </c>
      <c r="L592" s="150">
        <v>18.381151217799999</v>
      </c>
      <c r="M592" s="150">
        <v>5.8983744568000001</v>
      </c>
      <c r="N592" s="150">
        <v>83.4855904847999</v>
      </c>
      <c r="O592" s="150">
        <v>32.345527337999997</v>
      </c>
      <c r="P592" s="150">
        <v>2.3643000000000001</v>
      </c>
      <c r="Q592" s="150">
        <v>51.235199999999999</v>
      </c>
      <c r="R592" s="150">
        <v>84.171801959999996</v>
      </c>
      <c r="S592" s="150">
        <v>1662.8189427222401</v>
      </c>
    </row>
    <row r="593" spans="1:19" ht="14.5" x14ac:dyDescent="0.35">
      <c r="A593" t="s">
        <v>773</v>
      </c>
      <c r="B593" s="150">
        <v>1571.120457</v>
      </c>
      <c r="C593" s="150">
        <v>527.11125200000004</v>
      </c>
      <c r="D593" s="150">
        <v>10.312193000000001</v>
      </c>
      <c r="E593" s="150">
        <v>33.747661999999998</v>
      </c>
      <c r="F593" s="150">
        <v>132.499325</v>
      </c>
      <c r="G593" s="150">
        <v>16.807732999999999</v>
      </c>
      <c r="H593" s="150">
        <v>2</v>
      </c>
      <c r="I593" s="150">
        <v>7</v>
      </c>
      <c r="J593" s="150">
        <v>7.666175</v>
      </c>
      <c r="K593" s="150">
        <v>36.904580114077298</v>
      </c>
      <c r="L593" s="150">
        <v>2.9967232857999999</v>
      </c>
      <c r="M593" s="150">
        <v>9.8070705771999993</v>
      </c>
      <c r="N593" s="150">
        <v>97.705002254999798</v>
      </c>
      <c r="O593" s="150">
        <v>29.776579782799999</v>
      </c>
      <c r="P593" s="150">
        <v>4.7286000000000001</v>
      </c>
      <c r="Q593" s="150">
        <v>22.415400000000002</v>
      </c>
      <c r="R593" s="150">
        <v>36.188179087499996</v>
      </c>
      <c r="S593" s="150">
        <v>1811.6425921023799</v>
      </c>
    </row>
    <row r="594" spans="1:19" ht="14.5" x14ac:dyDescent="0.35">
      <c r="A594" t="s">
        <v>774</v>
      </c>
      <c r="B594" s="150">
        <v>566.30803000000003</v>
      </c>
      <c r="C594" s="150">
        <v>185.13503800000001</v>
      </c>
      <c r="D594" s="150">
        <v>2</v>
      </c>
      <c r="E594" s="150">
        <v>14.003026</v>
      </c>
      <c r="F594" s="150">
        <v>32.617507000000003</v>
      </c>
      <c r="G594" s="150">
        <v>3</v>
      </c>
      <c r="H594" s="150">
        <v>0.87</v>
      </c>
      <c r="I594" s="150">
        <v>0.87</v>
      </c>
      <c r="J594" s="150">
        <v>2.483215</v>
      </c>
      <c r="K594" s="150">
        <v>12.526538198937599</v>
      </c>
      <c r="L594" s="150">
        <v>0.58120000000000005</v>
      </c>
      <c r="M594" s="150">
        <v>4.0692793556</v>
      </c>
      <c r="N594" s="150">
        <v>24.052149661800001</v>
      </c>
      <c r="O594" s="150">
        <v>5.3148</v>
      </c>
      <c r="P594" s="150">
        <v>2.0569410000000001</v>
      </c>
      <c r="Q594" s="150">
        <v>2.785914</v>
      </c>
      <c r="R594" s="150">
        <v>11.7220164075</v>
      </c>
      <c r="S594" s="150">
        <v>629.41686862383801</v>
      </c>
    </row>
    <row r="595" spans="1:19" ht="14.5" x14ac:dyDescent="0.35">
      <c r="A595" t="s">
        <v>775</v>
      </c>
      <c r="B595" s="150">
        <v>478.01229699999999</v>
      </c>
      <c r="C595" s="150">
        <v>161.08368200000001</v>
      </c>
      <c r="D595" s="150">
        <v>0</v>
      </c>
      <c r="E595" s="150">
        <v>11.744158000000001</v>
      </c>
      <c r="F595" s="150">
        <v>36.217607000000001</v>
      </c>
      <c r="G595" s="150">
        <v>6.0735640000000002</v>
      </c>
      <c r="H595" s="150">
        <v>1</v>
      </c>
      <c r="I595" s="150">
        <v>4</v>
      </c>
      <c r="J595" s="150">
        <v>4.6385519999999998</v>
      </c>
      <c r="K595" s="150">
        <v>11.6426031630227</v>
      </c>
      <c r="L595" s="150">
        <v>0</v>
      </c>
      <c r="M595" s="150">
        <v>3.4128523147999998</v>
      </c>
      <c r="N595" s="150">
        <v>26.7068634018</v>
      </c>
      <c r="O595" s="150">
        <v>10.7599259824</v>
      </c>
      <c r="P595" s="150">
        <v>2.3643000000000001</v>
      </c>
      <c r="Q595" s="150">
        <v>12.8088</v>
      </c>
      <c r="R595" s="150">
        <v>21.896284716</v>
      </c>
      <c r="S595" s="150">
        <v>567.60392657802299</v>
      </c>
    </row>
    <row r="596" spans="1:19" ht="14.5" x14ac:dyDescent="0.35">
      <c r="A596" t="s">
        <v>776</v>
      </c>
      <c r="B596" s="150">
        <v>504.09825300000102</v>
      </c>
      <c r="C596" s="150">
        <v>205.15517700000001</v>
      </c>
      <c r="D596" s="150">
        <v>0</v>
      </c>
      <c r="E596" s="150">
        <v>22.358736</v>
      </c>
      <c r="F596" s="150">
        <v>58.287638999999999</v>
      </c>
      <c r="G596" s="150">
        <v>6.016032</v>
      </c>
      <c r="H596" s="150">
        <v>0</v>
      </c>
      <c r="I596" s="150">
        <v>3</v>
      </c>
      <c r="J596" s="150">
        <v>4.2518589999999996</v>
      </c>
      <c r="K596" s="150">
        <v>17.451466712114801</v>
      </c>
      <c r="L596" s="150">
        <v>0</v>
      </c>
      <c r="M596" s="150">
        <v>6.4974486815999999</v>
      </c>
      <c r="N596" s="150">
        <v>42.981304998600002</v>
      </c>
      <c r="O596" s="150">
        <v>10.658002291200001</v>
      </c>
      <c r="P596" s="150">
        <v>0</v>
      </c>
      <c r="Q596" s="150">
        <v>9.6066000000000003</v>
      </c>
      <c r="R596" s="150">
        <v>20.070900409499998</v>
      </c>
      <c r="S596" s="150">
        <v>611.36397609301503</v>
      </c>
    </row>
    <row r="597" spans="1:19" ht="14.5" x14ac:dyDescent="0.35">
      <c r="A597" t="s">
        <v>777</v>
      </c>
      <c r="B597" s="150">
        <v>574.89871100000005</v>
      </c>
      <c r="C597" s="150">
        <v>218.95787899999999</v>
      </c>
      <c r="D597" s="150">
        <v>14.477626000000001</v>
      </c>
      <c r="E597" s="150">
        <v>11.695925000000001</v>
      </c>
      <c r="F597" s="150">
        <v>50.386781999999997</v>
      </c>
      <c r="G597" s="150">
        <v>5.3358400000000001</v>
      </c>
      <c r="H597" s="150">
        <v>0.117705</v>
      </c>
      <c r="I597" s="150">
        <v>1.9939199999999999</v>
      </c>
      <c r="J597" s="150">
        <v>5.4778190000000002</v>
      </c>
      <c r="K597" s="150">
        <v>17.314639495853498</v>
      </c>
      <c r="L597" s="150">
        <v>4.2071981155999998</v>
      </c>
      <c r="M597" s="150">
        <v>3.398835805</v>
      </c>
      <c r="N597" s="150">
        <v>37.1552130468</v>
      </c>
      <c r="O597" s="150">
        <v>9.4529741440000006</v>
      </c>
      <c r="P597" s="150">
        <v>0.27828993149999998</v>
      </c>
      <c r="Q597" s="150">
        <v>6.3849306239999999</v>
      </c>
      <c r="R597" s="150">
        <v>25.8580445895</v>
      </c>
      <c r="S597" s="150">
        <v>678.94883675225401</v>
      </c>
    </row>
    <row r="598" spans="1:19" ht="14.5" x14ac:dyDescent="0.35">
      <c r="A598" t="s">
        <v>778</v>
      </c>
      <c r="B598" s="150">
        <v>406.84197999999998</v>
      </c>
      <c r="C598" s="150">
        <v>171.44144</v>
      </c>
      <c r="D598" s="150">
        <v>0.93491199999999997</v>
      </c>
      <c r="E598" s="150">
        <v>23.639054000000002</v>
      </c>
      <c r="F598" s="150">
        <v>34.806358000000003</v>
      </c>
      <c r="G598" s="150">
        <v>5</v>
      </c>
      <c r="H598" s="150">
        <v>0</v>
      </c>
      <c r="I598" s="150">
        <v>1</v>
      </c>
      <c r="J598" s="150">
        <v>3</v>
      </c>
      <c r="K598" s="150">
        <v>14.978718724779601</v>
      </c>
      <c r="L598" s="150">
        <v>0.2716854272</v>
      </c>
      <c r="M598" s="150">
        <v>6.8695090924000004</v>
      </c>
      <c r="N598" s="150">
        <v>25.666208389200001</v>
      </c>
      <c r="O598" s="150">
        <v>8.8580000000000005</v>
      </c>
      <c r="P598" s="150">
        <v>0</v>
      </c>
      <c r="Q598" s="150">
        <v>3.2021999999999999</v>
      </c>
      <c r="R598" s="150">
        <v>14.1615</v>
      </c>
      <c r="S598" s="150">
        <v>480.84980163358</v>
      </c>
    </row>
    <row r="599" spans="1:19" ht="14.5" x14ac:dyDescent="0.35">
      <c r="A599" t="s">
        <v>779</v>
      </c>
      <c r="B599" s="150">
        <v>1410.4725040000001</v>
      </c>
      <c r="C599" s="150">
        <v>306.68098900000001</v>
      </c>
      <c r="D599" s="150">
        <v>0</v>
      </c>
      <c r="E599" s="150">
        <v>26.457533000000002</v>
      </c>
      <c r="F599" s="150">
        <v>93.424543999999997</v>
      </c>
      <c r="G599" s="150">
        <v>9.6688559999999999</v>
      </c>
      <c r="H599" s="150">
        <v>1</v>
      </c>
      <c r="I599" s="150">
        <v>6.1307010000000002</v>
      </c>
      <c r="J599" s="150">
        <v>15.461342999999999</v>
      </c>
      <c r="K599" s="150">
        <v>14.156690414749299</v>
      </c>
      <c r="L599" s="150">
        <v>0</v>
      </c>
      <c r="M599" s="150">
        <v>7.6885590898000098</v>
      </c>
      <c r="N599" s="150">
        <v>68.891258745599998</v>
      </c>
      <c r="O599" s="150">
        <v>17.1293452896</v>
      </c>
      <c r="P599" s="150">
        <v>2.3643000000000001</v>
      </c>
      <c r="Q599" s="150">
        <v>19.631730742199998</v>
      </c>
      <c r="R599" s="150">
        <v>72.985269631500003</v>
      </c>
      <c r="S599" s="150">
        <v>1613.3196579134501</v>
      </c>
    </row>
    <row r="600" spans="1:19" ht="14.5" x14ac:dyDescent="0.35">
      <c r="A600" t="s">
        <v>780</v>
      </c>
      <c r="B600" s="150">
        <v>1226.3809040000001</v>
      </c>
      <c r="C600" s="150">
        <v>433.31144399999999</v>
      </c>
      <c r="D600" s="150">
        <v>0</v>
      </c>
      <c r="E600" s="150">
        <v>32.936416000000001</v>
      </c>
      <c r="F600" s="150">
        <v>130.266187</v>
      </c>
      <c r="G600" s="150">
        <v>9.5914999999999999</v>
      </c>
      <c r="H600" s="150">
        <v>1</v>
      </c>
      <c r="I600" s="150">
        <v>10.913339000000001</v>
      </c>
      <c r="J600" s="150">
        <v>21.005780000000001</v>
      </c>
      <c r="K600" s="150">
        <v>32.514819335875302</v>
      </c>
      <c r="L600" s="150">
        <v>0</v>
      </c>
      <c r="M600" s="150">
        <v>9.5713224896</v>
      </c>
      <c r="N600" s="150">
        <v>96.058286293799796</v>
      </c>
      <c r="O600" s="150">
        <v>16.992301399999999</v>
      </c>
      <c r="P600" s="150">
        <v>2.3643000000000001</v>
      </c>
      <c r="Q600" s="150">
        <v>34.946694145800002</v>
      </c>
      <c r="R600" s="150">
        <v>99.157784489999997</v>
      </c>
      <c r="S600" s="150">
        <v>1517.98641215508</v>
      </c>
    </row>
    <row r="601" spans="1:19" ht="14.5" x14ac:dyDescent="0.35">
      <c r="A601" t="s">
        <v>781</v>
      </c>
      <c r="B601" s="150">
        <v>1598.893546</v>
      </c>
      <c r="C601" s="150">
        <v>501.91064899999998</v>
      </c>
      <c r="D601" s="150">
        <v>7.9000209999999997</v>
      </c>
      <c r="E601" s="150">
        <v>21.153639999999999</v>
      </c>
      <c r="F601" s="150">
        <v>95.231585999999993</v>
      </c>
      <c r="G601" s="150">
        <v>13.574419000000001</v>
      </c>
      <c r="H601" s="150">
        <v>0</v>
      </c>
      <c r="I601" s="150">
        <v>16.796772000000001</v>
      </c>
      <c r="J601" s="150">
        <v>22.786981999999998</v>
      </c>
      <c r="K601" s="150">
        <v>33.368143757127001</v>
      </c>
      <c r="L601" s="150">
        <v>2.2957461025999999</v>
      </c>
      <c r="M601" s="150">
        <v>6.1472477840000002</v>
      </c>
      <c r="N601" s="150">
        <v>70.223771516400006</v>
      </c>
      <c r="O601" s="150">
        <v>24.0484407004</v>
      </c>
      <c r="P601" s="150">
        <v>0</v>
      </c>
      <c r="Q601" s="150">
        <v>53.786623298400002</v>
      </c>
      <c r="R601" s="150">
        <v>107.565948531</v>
      </c>
      <c r="S601" s="150">
        <v>1896.32946768993</v>
      </c>
    </row>
    <row r="602" spans="1:19" ht="14.5" x14ac:dyDescent="0.35">
      <c r="A602" t="s">
        <v>782</v>
      </c>
      <c r="B602" s="150">
        <v>604.14884199999995</v>
      </c>
      <c r="C602" s="150">
        <v>261.26334400000002</v>
      </c>
      <c r="D602" s="150">
        <v>0</v>
      </c>
      <c r="E602" s="150">
        <v>5.3013700000000004</v>
      </c>
      <c r="F602" s="150">
        <v>63.862343000000003</v>
      </c>
      <c r="G602" s="150">
        <v>2.055625</v>
      </c>
      <c r="H602" s="150">
        <v>0</v>
      </c>
      <c r="I602" s="150">
        <v>3.9197579999999999</v>
      </c>
      <c r="J602" s="150">
        <v>8.9213360000000002</v>
      </c>
      <c r="K602" s="150">
        <v>23.665556936727999</v>
      </c>
      <c r="L602" s="150">
        <v>0</v>
      </c>
      <c r="M602" s="150">
        <v>1.5405781220000001</v>
      </c>
      <c r="N602" s="150">
        <v>47.092091728200003</v>
      </c>
      <c r="O602" s="150">
        <v>3.64174525</v>
      </c>
      <c r="P602" s="150">
        <v>0</v>
      </c>
      <c r="Q602" s="150">
        <v>12.551849067599999</v>
      </c>
      <c r="R602" s="150">
        <v>42.113166587999999</v>
      </c>
      <c r="S602" s="150">
        <v>734.75382969252803</v>
      </c>
    </row>
    <row r="603" spans="1:19" ht="14.5" x14ac:dyDescent="0.35">
      <c r="A603" t="s">
        <v>783</v>
      </c>
      <c r="B603" s="150">
        <v>879.47700500000099</v>
      </c>
      <c r="C603" s="150">
        <v>442.63180299999999</v>
      </c>
      <c r="D603" s="150">
        <v>0</v>
      </c>
      <c r="E603" s="150">
        <v>15.854127</v>
      </c>
      <c r="F603" s="150">
        <v>113.211938</v>
      </c>
      <c r="G603" s="150">
        <v>6.9103450000000004</v>
      </c>
      <c r="H603" s="150">
        <v>1.85239</v>
      </c>
      <c r="I603" s="150">
        <v>7</v>
      </c>
      <c r="J603" s="150">
        <v>8.852169</v>
      </c>
      <c r="K603" s="150">
        <v>46.5221032130938</v>
      </c>
      <c r="L603" s="150">
        <v>0</v>
      </c>
      <c r="M603" s="150">
        <v>4.6072093061999997</v>
      </c>
      <c r="N603" s="150">
        <v>83.482483081199902</v>
      </c>
      <c r="O603" s="150">
        <v>12.242367202000001</v>
      </c>
      <c r="P603" s="150">
        <v>4.3796056769999998</v>
      </c>
      <c r="Q603" s="150">
        <v>22.415400000000002</v>
      </c>
      <c r="R603" s="150">
        <v>41.786663764499998</v>
      </c>
      <c r="S603" s="150">
        <v>1094.91283724399</v>
      </c>
    </row>
    <row r="604" spans="1:19" ht="14.5" x14ac:dyDescent="0.35">
      <c r="A604" t="s">
        <v>784</v>
      </c>
      <c r="B604" s="150">
        <v>1526.1373639999999</v>
      </c>
      <c r="C604" s="150">
        <v>341.76131299999997</v>
      </c>
      <c r="D604" s="150">
        <v>5.1033989999999996</v>
      </c>
      <c r="E604" s="150">
        <v>43.197913</v>
      </c>
      <c r="F604" s="150">
        <v>127.599412</v>
      </c>
      <c r="G604" s="150">
        <v>8.9077169999999999</v>
      </c>
      <c r="H604" s="150">
        <v>2</v>
      </c>
      <c r="I604" s="150">
        <v>7.7037180000000003</v>
      </c>
      <c r="J604" s="150">
        <v>14.751606000000001</v>
      </c>
      <c r="K604" s="150">
        <v>15.9674522154925</v>
      </c>
      <c r="L604" s="150">
        <v>1.4830477494000001</v>
      </c>
      <c r="M604" s="150">
        <v>12.553313517799999</v>
      </c>
      <c r="N604" s="150">
        <v>94.091806408799798</v>
      </c>
      <c r="O604" s="150">
        <v>15.7809114372</v>
      </c>
      <c r="P604" s="150">
        <v>4.7286000000000001</v>
      </c>
      <c r="Q604" s="150">
        <v>24.668845779600002</v>
      </c>
      <c r="R604" s="150">
        <v>69.634956122999995</v>
      </c>
      <c r="S604" s="150">
        <v>1765.0462972312901</v>
      </c>
    </row>
    <row r="605" spans="1:19" ht="14.5" x14ac:dyDescent="0.35">
      <c r="A605" t="s">
        <v>785</v>
      </c>
      <c r="B605" s="150">
        <v>907.61048900000003</v>
      </c>
      <c r="C605" s="150">
        <v>229.04528400000001</v>
      </c>
      <c r="D605" s="150">
        <v>0</v>
      </c>
      <c r="E605" s="150">
        <v>16.349027</v>
      </c>
      <c r="F605" s="150">
        <v>68.464366999999996</v>
      </c>
      <c r="G605" s="150">
        <v>5</v>
      </c>
      <c r="H605" s="150">
        <v>0</v>
      </c>
      <c r="I605" s="150">
        <v>20.897684999999999</v>
      </c>
      <c r="J605" s="150">
        <v>13.060176999999999</v>
      </c>
      <c r="K605" s="150">
        <v>12.475837500258301</v>
      </c>
      <c r="L605" s="150">
        <v>0</v>
      </c>
      <c r="M605" s="150">
        <v>4.7510272461999996</v>
      </c>
      <c r="N605" s="150">
        <v>50.485624225800002</v>
      </c>
      <c r="O605" s="150">
        <v>8.8580000000000005</v>
      </c>
      <c r="P605" s="150">
        <v>0</v>
      </c>
      <c r="Q605" s="150">
        <v>66.918566906999999</v>
      </c>
      <c r="R605" s="150">
        <v>61.650565528500003</v>
      </c>
      <c r="S605" s="150">
        <v>1112.7501104077601</v>
      </c>
    </row>
    <row r="606" spans="1:19" ht="14.5" x14ac:dyDescent="0.35">
      <c r="A606" t="s">
        <v>786</v>
      </c>
      <c r="B606" s="150">
        <v>3696.5399539999898</v>
      </c>
      <c r="C606" s="150">
        <v>1955.6513239999999</v>
      </c>
      <c r="D606" s="150">
        <v>2</v>
      </c>
      <c r="E606" s="150">
        <v>78.816529000000003</v>
      </c>
      <c r="F606" s="150">
        <v>453.81778000000003</v>
      </c>
      <c r="G606" s="150">
        <v>44.151536</v>
      </c>
      <c r="H606" s="150">
        <v>4</v>
      </c>
      <c r="I606" s="150">
        <v>30.178999000000001</v>
      </c>
      <c r="J606" s="150">
        <v>33.591652000000003</v>
      </c>
      <c r="K606" s="150">
        <v>217.86345849901599</v>
      </c>
      <c r="L606" s="150">
        <v>0.58120000000000005</v>
      </c>
      <c r="M606" s="150">
        <v>22.904083327399999</v>
      </c>
      <c r="N606" s="150">
        <v>334.64523097199901</v>
      </c>
      <c r="O606" s="150">
        <v>78.218861177600004</v>
      </c>
      <c r="P606" s="150">
        <v>9.4572000000000003</v>
      </c>
      <c r="Q606" s="150">
        <v>96.639190597799995</v>
      </c>
      <c r="R606" s="150">
        <v>158.56939326599999</v>
      </c>
      <c r="S606" s="150">
        <v>4615.4185718398003</v>
      </c>
    </row>
    <row r="607" spans="1:19" ht="14.5" x14ac:dyDescent="0.35">
      <c r="A607" t="s">
        <v>1494</v>
      </c>
      <c r="B607" s="150">
        <v>106.06666199999999</v>
      </c>
      <c r="C607" s="150">
        <v>59.161109000000003</v>
      </c>
      <c r="D607" s="150">
        <v>0</v>
      </c>
      <c r="E607" s="150">
        <v>5</v>
      </c>
      <c r="F607" s="150">
        <v>11.11111</v>
      </c>
      <c r="G607" s="150">
        <v>0</v>
      </c>
      <c r="H607" s="150">
        <v>1</v>
      </c>
      <c r="I607" s="150">
        <v>0</v>
      </c>
      <c r="J607" s="150">
        <v>1</v>
      </c>
      <c r="K607" s="150">
        <v>6.7986968073196898</v>
      </c>
      <c r="L607" s="150">
        <v>0</v>
      </c>
      <c r="M607" s="150">
        <v>1.4530000000000001</v>
      </c>
      <c r="N607" s="150">
        <v>8.1933325139999997</v>
      </c>
      <c r="O607" s="150">
        <v>0</v>
      </c>
      <c r="P607" s="150">
        <v>2.3643000000000001</v>
      </c>
      <c r="Q607" s="150">
        <v>0</v>
      </c>
      <c r="R607" s="150">
        <v>4.7205000000000004</v>
      </c>
      <c r="S607" s="150">
        <v>129.59649132132</v>
      </c>
    </row>
    <row r="608" spans="1:19" ht="14.5" x14ac:dyDescent="0.35">
      <c r="A608" t="s">
        <v>787</v>
      </c>
      <c r="B608" s="150">
        <v>2174.2335329999901</v>
      </c>
      <c r="C608" s="150">
        <v>2092.2820120000001</v>
      </c>
      <c r="D608" s="150">
        <v>0</v>
      </c>
      <c r="E608" s="150">
        <v>86.467015000000004</v>
      </c>
      <c r="F608" s="150">
        <v>236.82721599999999</v>
      </c>
      <c r="G608" s="150">
        <v>29.189298999999998</v>
      </c>
      <c r="H608" s="150">
        <v>2</v>
      </c>
      <c r="I608" s="150">
        <v>5.2351089999999996</v>
      </c>
      <c r="J608" s="150">
        <v>23.600106</v>
      </c>
      <c r="K608" s="150">
        <v>419.42871534968299</v>
      </c>
      <c r="L608" s="150">
        <v>0</v>
      </c>
      <c r="M608" s="150">
        <v>25.127314558999998</v>
      </c>
      <c r="N608" s="150">
        <v>174.63638907839999</v>
      </c>
      <c r="O608" s="150">
        <v>51.711762108400002</v>
      </c>
      <c r="P608" s="150">
        <v>4.7286000000000001</v>
      </c>
      <c r="Q608" s="150">
        <v>16.7638660398</v>
      </c>
      <c r="R608" s="150">
        <v>111.404300373</v>
      </c>
      <c r="S608" s="150">
        <v>2978.03448050827</v>
      </c>
    </row>
    <row r="609" spans="1:19" ht="14.5" x14ac:dyDescent="0.35">
      <c r="A609" t="s">
        <v>788</v>
      </c>
      <c r="B609" s="150">
        <v>1016.478114</v>
      </c>
      <c r="C609" s="150">
        <v>451.67476799999997</v>
      </c>
      <c r="D609" s="150">
        <v>0</v>
      </c>
      <c r="E609" s="150">
        <v>20.775845</v>
      </c>
      <c r="F609" s="150">
        <v>79.581614000000002</v>
      </c>
      <c r="G609" s="150">
        <v>19.059214999999998</v>
      </c>
      <c r="H609" s="150">
        <v>2.4661300000000002</v>
      </c>
      <c r="I609" s="150">
        <v>14</v>
      </c>
      <c r="J609" s="150">
        <v>18.375651000000001</v>
      </c>
      <c r="K609" s="150">
        <v>43.934759170305298</v>
      </c>
      <c r="L609" s="150">
        <v>0</v>
      </c>
      <c r="M609" s="150">
        <v>6.0374605570000002</v>
      </c>
      <c r="N609" s="150">
        <v>58.683482163600097</v>
      </c>
      <c r="O609" s="150">
        <v>33.765305294000001</v>
      </c>
      <c r="P609" s="150">
        <v>5.8306711590000004</v>
      </c>
      <c r="Q609" s="150">
        <v>44.830800000000004</v>
      </c>
      <c r="R609" s="150">
        <v>86.742260545500002</v>
      </c>
      <c r="S609" s="150">
        <v>1296.3028528894099</v>
      </c>
    </row>
    <row r="610" spans="1:19" ht="14.5" x14ac:dyDescent="0.35">
      <c r="A610" t="s">
        <v>789</v>
      </c>
      <c r="B610" s="150">
        <v>774.61295100000098</v>
      </c>
      <c r="C610" s="150">
        <v>287.59021000000001</v>
      </c>
      <c r="D610" s="150">
        <v>0</v>
      </c>
      <c r="E610" s="150">
        <v>10.45204</v>
      </c>
      <c r="F610" s="150">
        <v>57.013815999999998</v>
      </c>
      <c r="G610" s="150">
        <v>3</v>
      </c>
      <c r="H610" s="150">
        <v>0</v>
      </c>
      <c r="I610" s="150">
        <v>4</v>
      </c>
      <c r="J610" s="150">
        <v>2.86</v>
      </c>
      <c r="K610" s="150">
        <v>21.9985328464962</v>
      </c>
      <c r="L610" s="150">
        <v>0</v>
      </c>
      <c r="M610" s="150">
        <v>3.0373628240000001</v>
      </c>
      <c r="N610" s="150">
        <v>42.041987918399997</v>
      </c>
      <c r="O610" s="150">
        <v>5.3148</v>
      </c>
      <c r="P610" s="150">
        <v>0</v>
      </c>
      <c r="Q610" s="150">
        <v>12.8088</v>
      </c>
      <c r="R610" s="150">
        <v>13.500629999999999</v>
      </c>
      <c r="S610" s="150">
        <v>873.31506458889703</v>
      </c>
    </row>
    <row r="611" spans="1:19" ht="14.5" x14ac:dyDescent="0.35">
      <c r="A611" t="s">
        <v>790</v>
      </c>
      <c r="B611" s="150">
        <v>2727.5203739999802</v>
      </c>
      <c r="C611" s="150">
        <v>665.14408000000003</v>
      </c>
      <c r="D611" s="150">
        <v>79.657272000000006</v>
      </c>
      <c r="E611" s="150">
        <v>21.247982</v>
      </c>
      <c r="F611" s="150">
        <v>226.10653199999999</v>
      </c>
      <c r="G611" s="150">
        <v>12.846353000000001</v>
      </c>
      <c r="H611" s="150">
        <v>2.3896099999999998</v>
      </c>
      <c r="I611" s="150">
        <v>12.283415</v>
      </c>
      <c r="J611" s="150">
        <v>31.649948999999999</v>
      </c>
      <c r="K611" s="150">
        <v>33.818137809000802</v>
      </c>
      <c r="L611" s="150">
        <v>23.148403243200001</v>
      </c>
      <c r="M611" s="150">
        <v>6.1746635691999998</v>
      </c>
      <c r="N611" s="150">
        <v>166.73095669680001</v>
      </c>
      <c r="O611" s="150">
        <v>22.758598974800002</v>
      </c>
      <c r="P611" s="150">
        <v>5.6497549229999997</v>
      </c>
      <c r="Q611" s="150">
        <v>39.333951513000002</v>
      </c>
      <c r="R611" s="150">
        <v>149.4035842545</v>
      </c>
      <c r="S611" s="150">
        <v>3174.5384249834801</v>
      </c>
    </row>
    <row r="612" spans="1:19" ht="14.5" x14ac:dyDescent="0.35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</row>
    <row r="613" spans="1:19" x14ac:dyDescent="0.25">
      <c r="A613" s="119"/>
    </row>
    <row r="614" spans="1:19" x14ac:dyDescent="0.25">
      <c r="A614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FY2019 Report</vt:lpstr>
      <vt:lpstr>Data Information</vt:lpstr>
      <vt:lpstr>components</vt:lpstr>
      <vt:lpstr>counties</vt:lpstr>
      <vt:lpstr>sim_dist</vt:lpstr>
      <vt:lpstr>state</vt:lpstr>
      <vt:lpstr>Expenditure Equivalent Pupil</vt:lpstr>
      <vt:lpstr>EPP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'FY2019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2020-05-08T17:00:05Z</dcterms:modified>
</cp:coreProperties>
</file>