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20\"/>
    </mc:Choice>
  </mc:AlternateContent>
  <xr:revisionPtr revIDLastSave="0" documentId="13_ncr:1_{8B89A7A5-E836-4B18-B9BB-D28F6B8354DC}" xr6:coauthVersionLast="46" xr6:coauthVersionMax="46" xr10:uidLastSave="{00000000-0000-0000-0000-000000000000}"/>
  <workbookProtection workbookAlgorithmName="SHA-512" workbookHashValue="O4ziO3vMnatqORx3mtJxJaaJ9RE/JgSdG2bUflTZWnOxCklSTazOTKOLn9ZpmN1v3Ic6yoyWeQrrTNq65Q0jCw==" workbookSaltValue="nQOkuLPCf6MhwegZxfyMRA==" workbookSpinCount="100000" lockStructure="1"/>
  <bookViews>
    <workbookView xWindow="-110" yWindow="-110" windowWidth="19420" windowHeight="10420" tabRatio="637" xr2:uid="{00000000-000D-0000-FFFF-FFFF00000000}"/>
  </bookViews>
  <sheets>
    <sheet name="FY2020 Report" sheetId="1" r:id="rId1"/>
    <sheet name="Data Information" sheetId="5" r:id="rId2"/>
    <sheet name="components" sheetId="4" state="hidden" r:id="rId3"/>
    <sheet name="counties" sheetId="7" state="hidden" r:id="rId4"/>
    <sheet name="sim_dist" sheetId="8" state="hidden" r:id="rId5"/>
    <sheet name="state" sheetId="9" state="hidden" r:id="rId6"/>
    <sheet name="EPP" sheetId="11" state="hidden" r:id="rId7"/>
    <sheet name="Expenditure Equivalent Pupil" sheetId="13" r:id="rId8"/>
  </sheets>
  <externalReferences>
    <externalReference r:id="rId9"/>
  </externalReferences>
  <definedNames>
    <definedName name="_xlnm._FilterDatabase" localSheetId="6" hidden="1">EPP!$A$1:$A$612</definedName>
    <definedName name="components">components!$A$1:$AS$609</definedName>
    <definedName name="counties2" localSheetId="3">counties!$A$1:$AM$89</definedName>
    <definedName name="counties2">#REF!</definedName>
    <definedName name="dist_names" localSheetId="7">[1]components!$A$2:$A$612</definedName>
    <definedName name="dist_names">components!$A$3:$A$610</definedName>
    <definedName name="_xlnm.Print_Area" localSheetId="1">'Data Information'!$A$1:$F$71</definedName>
    <definedName name="_xlnm.Print_Area" localSheetId="7">'Expenditure Equivalent Pupil'!$A$1:$N$29</definedName>
    <definedName name="_xlnm.Print_Area" localSheetId="0">'FY2020 Report'!$A$1:$J$65</definedName>
    <definedName name="sim_dist2">sim_dist!$A$1:$AM$609</definedName>
    <definedName name="state1">state!$A$1:$AL$1</definedName>
    <definedName name="test">components!$A$3:$A$610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D23" i="1" l="1"/>
  <c r="D9" i="1"/>
  <c r="D54" i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0" i="13"/>
  <c r="F15" i="1"/>
  <c r="F13" i="1"/>
  <c r="E22" i="13"/>
  <c r="D59" i="1"/>
  <c r="D39" i="1"/>
  <c r="D16" i="1"/>
  <c r="D53" i="1"/>
  <c r="D31" i="1"/>
  <c r="D57" i="1"/>
  <c r="D37" i="1"/>
  <c r="D14" i="1"/>
  <c r="D40" i="1"/>
  <c r="D13" i="1"/>
  <c r="F31" i="1"/>
  <c r="F56" i="1"/>
  <c r="A10" i="13"/>
  <c r="D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59" i="1"/>
  <c r="E46" i="1"/>
  <c r="E38" i="1"/>
  <c r="E58" i="1"/>
  <c r="E33" i="1"/>
  <c r="E31" i="1"/>
  <c r="E29" i="1"/>
  <c r="E14" i="1"/>
  <c r="E43" i="1"/>
  <c r="E15" i="1"/>
  <c r="E39" i="1"/>
  <c r="E62" i="1"/>
  <c r="E51" i="1"/>
  <c r="E50" i="1" l="1"/>
  <c r="E47" i="1"/>
  <c r="E27" i="1"/>
  <c r="E61" i="1"/>
  <c r="E56" i="1"/>
  <c r="E48" i="1"/>
  <c r="E63" i="1"/>
  <c r="E53" i="1"/>
  <c r="E32" i="1"/>
  <c r="E40" i="1"/>
  <c r="E24" i="1"/>
  <c r="E52" i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<sst xmlns="http://schemas.openxmlformats.org/spreadsheetml/2006/main" count="5034" uniqueCount="1579">
  <si>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</si>
  <si>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</si>
  <si>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</si>
  <si>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</si>
  <si>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</si>
  <si>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</si>
  <si>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</si>
  <si>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</si>
  <si>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</si>
  <si>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</si>
  <si>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</si>
  <si>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</si>
  <si>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</si>
  <si>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</si>
  <si>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</si>
  <si>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</si>
  <si>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</si>
  <si>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</si>
  <si>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</si>
  <si>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</si>
  <si>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</si>
  <si>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</si>
  <si>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</si>
  <si>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</si>
  <si>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</si>
  <si>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</si>
  <si>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</si>
  <si>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</si>
  <si>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</si>
  <si>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</si>
  <si>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</si>
  <si>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</si>
  <si>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</si>
  <si>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</si>
  <si>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</si>
  <si>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</si>
  <si>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</si>
  <si>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</si>
  <si>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</si>
  <si>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</si>
  <si>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</si>
  <si>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</si>
  <si>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</si>
  <si>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</si>
  <si>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</si>
  <si>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</si>
  <si>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</si>
  <si>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</si>
  <si>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</si>
  <si>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</si>
  <si>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</si>
  <si>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</si>
  <si>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</si>
  <si>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</si>
  <si>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</si>
  <si>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</si>
  <si>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</si>
  <si>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</si>
  <si>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</si>
  <si>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</si>
  <si>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</si>
  <si>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</si>
  <si>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</si>
  <si>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</si>
  <si>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</si>
  <si>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</si>
  <si>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</si>
  <si>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</si>
  <si>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</si>
  <si>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</si>
  <si>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</si>
  <si>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</si>
  <si>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</si>
  <si>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</si>
  <si>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</si>
  <si>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</si>
  <si>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</si>
  <si>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</si>
  <si>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</si>
  <si>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</si>
  <si>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</si>
  <si>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</si>
  <si>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</si>
  <si>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</si>
  <si>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</si>
  <si>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</si>
  <si>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</si>
  <si>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</si>
  <si>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</si>
  <si>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</si>
  <si>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</si>
  <si>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</si>
  <si>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</si>
  <si>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</si>
  <si>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</si>
  <si>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</si>
  <si>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</si>
  <si>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</si>
  <si>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</si>
  <si>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</si>
  <si>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</si>
  <si>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</si>
  <si>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</si>
  <si>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</si>
  <si>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</si>
  <si>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</si>
  <si>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</si>
  <si>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</si>
  <si>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</si>
  <si>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</si>
  <si>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</si>
  <si>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</si>
  <si>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</si>
  <si>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</si>
  <si>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</si>
  <si>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</si>
  <si>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</si>
  <si>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</si>
  <si>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</si>
  <si>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</si>
  <si>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</si>
  <si>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</si>
  <si>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</si>
  <si>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</si>
  <si>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</si>
  <si>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</si>
  <si>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</si>
  <si>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</si>
  <si>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</si>
  <si>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</si>
  <si>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</si>
  <si>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</si>
  <si>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</si>
  <si>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</si>
  <si>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</si>
  <si>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</si>
  <si>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</si>
  <si>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</si>
  <si>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</si>
  <si>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</si>
  <si>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</si>
  <si>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</si>
  <si>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</si>
  <si>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</si>
  <si>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</si>
  <si>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</si>
  <si>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</si>
  <si>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</si>
  <si>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</si>
  <si>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</si>
  <si>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</si>
  <si>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</si>
  <si>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</si>
  <si>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</si>
  <si>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</si>
  <si>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</si>
  <si>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</si>
  <si>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</si>
  <si>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</si>
  <si>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</si>
  <si>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</si>
  <si>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</si>
  <si>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</si>
  <si>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</si>
  <si>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</si>
  <si>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</si>
  <si>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</si>
  <si>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</si>
  <si>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</si>
  <si>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</si>
  <si>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</si>
  <si>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</si>
  <si>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</si>
  <si>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</si>
  <si>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</si>
  <si>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</si>
  <si>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</si>
  <si>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</si>
  <si>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</si>
  <si>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</si>
  <si>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</si>
  <si>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</si>
  <si>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</si>
  <si>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</si>
  <si>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</si>
  <si>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</si>
  <si>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</si>
  <si>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</si>
  <si>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</si>
  <si>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</si>
  <si>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</si>
  <si>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</si>
  <si>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</si>
  <si>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</si>
  <si>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</si>
  <si>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</si>
  <si>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</si>
  <si>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</si>
  <si>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</si>
  <si>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</si>
  <si>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</si>
  <si>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</si>
  <si>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</si>
  <si>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</si>
  <si>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</si>
  <si>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</si>
  <si>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</si>
  <si>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</si>
  <si>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</si>
  <si>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</si>
  <si>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</si>
  <si>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</si>
  <si>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</si>
  <si>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</si>
  <si>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</si>
  <si>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</si>
  <si>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</si>
  <si>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</si>
  <si>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</si>
  <si>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</si>
  <si>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</si>
  <si>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</si>
  <si>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</si>
  <si>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</si>
  <si>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</si>
  <si>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</si>
  <si>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</si>
  <si>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</si>
  <si>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</si>
  <si>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</si>
  <si>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</si>
  <si>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</si>
  <si>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</si>
  <si>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</si>
  <si>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</si>
  <si>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</si>
  <si>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</si>
  <si>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</si>
  <si>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</si>
  <si>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</si>
  <si>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</si>
  <si>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</si>
  <si>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</si>
  <si>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</si>
  <si>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</si>
  <si>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</si>
  <si>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</si>
  <si>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</si>
  <si>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</si>
  <si>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</si>
  <si>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</si>
  <si>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</si>
  <si>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</si>
  <si>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</si>
  <si>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</si>
  <si>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</si>
  <si>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</si>
  <si>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</si>
  <si>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</si>
  <si>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</si>
  <si>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</si>
  <si>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</si>
  <si>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</si>
  <si>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</si>
  <si>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</si>
  <si>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</si>
  <si>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</si>
  <si>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</si>
  <si>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</si>
  <si>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</si>
  <si>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</si>
  <si>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</si>
  <si>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</si>
  <si>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</si>
  <si>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</si>
  <si>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</si>
  <si>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</si>
  <si>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</si>
  <si>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</si>
  <si>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</si>
  <si>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</si>
  <si>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</si>
  <si>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</si>
  <si>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</si>
  <si>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</si>
  <si>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</si>
  <si>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</si>
  <si>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</si>
  <si>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</si>
  <si>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</si>
  <si>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</si>
  <si>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</si>
  <si>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</si>
  <si>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</si>
  <si>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</si>
  <si>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</si>
  <si>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</si>
  <si>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</si>
  <si>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</si>
  <si>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</si>
  <si>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</si>
  <si>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</si>
  <si>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</si>
  <si>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</si>
  <si>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</si>
  <si>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</si>
  <si>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</si>
  <si>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</si>
  <si>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</si>
  <si>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</si>
  <si>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</si>
  <si>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</si>
  <si>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</si>
  <si>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</si>
  <si>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</si>
  <si>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</si>
  <si>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</si>
  <si>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</si>
  <si>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</si>
  <si>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</si>
  <si>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</si>
  <si>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</si>
  <si>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</si>
  <si>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</si>
  <si>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</si>
  <si>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</si>
  <si>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</si>
  <si>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</si>
  <si>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</si>
  <si>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</si>
  <si>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</si>
  <si>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</si>
  <si>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</si>
  <si>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</si>
  <si>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</si>
  <si>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</si>
  <si>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</si>
  <si>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</si>
  <si>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</si>
  <si>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</si>
  <si>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</si>
  <si>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</si>
  <si>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</si>
  <si>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</si>
  <si>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</si>
  <si>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</si>
  <si>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</si>
  <si>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</si>
  <si>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</si>
  <si>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</si>
  <si>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</si>
  <si>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</si>
  <si>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</si>
  <si>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</si>
  <si>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</si>
  <si>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</si>
  <si>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</si>
  <si>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</si>
  <si>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</si>
  <si>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</si>
  <si>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</si>
  <si>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</si>
  <si>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</si>
  <si>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</si>
  <si>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</si>
  <si>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</si>
  <si>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</si>
  <si>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</si>
  <si>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</si>
  <si>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</si>
  <si>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</si>
  <si>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</si>
  <si>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</si>
  <si>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</si>
  <si>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</si>
  <si>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</si>
  <si>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</si>
  <si>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</si>
  <si>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</si>
  <si>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</si>
  <si>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</si>
  <si>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</si>
  <si>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</si>
  <si>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</si>
  <si>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</si>
  <si>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</si>
  <si>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</si>
  <si>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</si>
  <si>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</si>
  <si>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</si>
  <si>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</si>
  <si>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</si>
  <si>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</si>
  <si>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</si>
  <si>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</si>
  <si>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</si>
  <si>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</si>
  <si>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</si>
  <si>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</si>
  <si>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</si>
  <si>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</si>
  <si>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</si>
  <si>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</si>
  <si>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</si>
  <si>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</si>
  <si>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</si>
  <si>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</si>
  <si>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</si>
  <si>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</si>
  <si>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</si>
  <si>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</si>
  <si>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</si>
  <si>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</si>
  <si>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</si>
  <si>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</si>
  <si>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</si>
  <si>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</si>
  <si>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</si>
  <si>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</si>
  <si>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</si>
  <si>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</si>
  <si>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</si>
  <si>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</si>
  <si>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</si>
  <si>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</si>
  <si>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</si>
  <si>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</si>
  <si>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</si>
  <si>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</si>
  <si>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</si>
  <si>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</si>
  <si>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</si>
  <si>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</si>
  <si>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</si>
  <si>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</si>
  <si>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</si>
  <si>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</si>
  <si>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</si>
  <si>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</si>
  <si>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</si>
  <si>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</si>
  <si>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</si>
  <si>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</si>
  <si>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</si>
  <si>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</si>
  <si>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</si>
  <si>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</si>
  <si>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</si>
  <si>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</si>
  <si>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</si>
  <si>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</si>
  <si>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</si>
  <si>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</si>
  <si>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</si>
  <si>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</si>
  <si>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</si>
  <si>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</si>
  <si>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</si>
  <si>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</si>
  <si>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</si>
  <si>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</si>
  <si>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</si>
  <si>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</si>
  <si>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</si>
  <si>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</si>
  <si>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</si>
  <si>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</si>
  <si>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</si>
  <si>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</si>
  <si>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</si>
  <si>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</si>
  <si>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</si>
  <si>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</si>
  <si>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</si>
  <si>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</si>
  <si>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</si>
  <si>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</si>
  <si>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</si>
  <si>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</si>
  <si>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</si>
  <si>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</si>
  <si>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</si>
  <si>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</si>
  <si>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</si>
  <si>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</si>
  <si>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</si>
  <si>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</si>
  <si>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</si>
  <si>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</si>
  <si>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</si>
  <si>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</si>
  <si>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</si>
  <si>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</si>
  <si>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</si>
  <si>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</si>
  <si>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</si>
  <si>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</si>
  <si>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</si>
  <si>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</si>
  <si>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</si>
  <si>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</si>
  <si>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</si>
  <si>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</si>
  <si>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</si>
  <si>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</si>
  <si>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</si>
  <si>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047217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</si>
  <si>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</si>
  <si>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</si>
  <si>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</si>
  <si>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</si>
  <si>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</si>
  <si>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</si>
  <si>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</si>
  <si>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</si>
  <si>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</si>
  <si>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</si>
  <si>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</si>
  <si>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</si>
  <si>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</si>
  <si>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</si>
  <si>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</si>
  <si>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</si>
  <si>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</si>
  <si>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</si>
  <si>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</si>
  <si>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</si>
  <si>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</si>
  <si>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</si>
  <si>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</si>
  <si>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</si>
  <si>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</si>
  <si>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</si>
  <si>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</si>
  <si>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</si>
  <si>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</si>
  <si>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</si>
  <si>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</si>
  <si>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</si>
  <si>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</si>
  <si>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</si>
  <si>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</si>
  <si>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</si>
  <si>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</si>
  <si>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</si>
  <si>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</si>
  <si>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</si>
  <si>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</si>
  <si>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</si>
  <si>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</si>
  <si>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</si>
  <si>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</si>
  <si>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</si>
  <si>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</si>
  <si>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</si>
  <si>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</si>
  <si>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</si>
  <si>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</si>
  <si>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</si>
  <si>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</si>
  <si>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</si>
  <si>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</si>
  <si>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</si>
  <si>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</si>
  <si>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</si>
  <si>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</si>
  <si>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</si>
  <si>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</si>
  <si>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</si>
  <si>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</si>
  <si>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</si>
  <si>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</si>
  <si>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</si>
  <si>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</si>
  <si>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</si>
  <si>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</si>
  <si>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</si>
  <si>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</si>
  <si>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</si>
  <si>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</si>
  <si>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</si>
  <si>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</si>
  <si>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</si>
  <si>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</si>
  <si>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</si>
  <si>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</si>
  <si>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</si>
  <si>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</si>
  <si>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</si>
  <si>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</si>
  <si>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</si>
  <si>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</si>
  <si>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</si>
  <si>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</si>
  <si>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</si>
  <si>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</si>
  <si>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</si>
  <si>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</si>
  <si>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</si>
  <si>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</si>
  <si>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</si>
  <si>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</si>
  <si>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</si>
  <si>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</si>
  <si>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</si>
  <si>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</si>
  <si>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</si>
  <si>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</si>
  <si>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</si>
  <si>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</si>
  <si>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</si>
  <si>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</si>
  <si>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</si>
  <si>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</si>
  <si>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</si>
  <si>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</si>
  <si>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</si>
  <si>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</si>
  <si>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</si>
  <si>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</si>
  <si>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</si>
  <si>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</si>
  <si>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</si>
  <si>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</si>
  <si>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</si>
  <si>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</si>
  <si>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</si>
  <si>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</si>
  <si>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</si>
  <si>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</si>
  <si>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</si>
  <si>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</si>
  <si>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</si>
  <si>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</si>
  <si>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</si>
  <si>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</si>
  <si>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</si>
  <si>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</si>
  <si>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</si>
  <si>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</si>
  <si>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</si>
  <si>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</si>
  <si>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</si>
  <si>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</si>
  <si>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</si>
  <si>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</si>
  <si>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</si>
  <si>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</si>
  <si>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</si>
  <si>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</si>
  <si>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</si>
  <si>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</si>
  <si>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</si>
  <si>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</si>
  <si>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</si>
  <si>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</si>
  <si>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</si>
  <si>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</si>
  <si>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</si>
  <si>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</si>
  <si>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</si>
  <si>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</si>
  <si>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</si>
  <si>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</si>
  <si>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</si>
  <si>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</si>
  <si>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</si>
  <si>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</si>
  <si>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</si>
  <si>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</si>
  <si>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</si>
  <si>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</si>
  <si>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</si>
  <si>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</si>
  <si>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</si>
  <si>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</si>
  <si>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</si>
  <si>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</si>
  <si>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</si>
  <si>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</si>
  <si>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</si>
  <si>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</si>
  <si>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</si>
  <si>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</si>
  <si>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</si>
  <si>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</si>
  <si>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</si>
  <si>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</si>
  <si>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</si>
  <si>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</si>
  <si>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</si>
  <si>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</si>
  <si>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</si>
  <si>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</si>
  <si>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</si>
  <si>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</si>
  <si>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</si>
  <si>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</si>
  <si>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</si>
  <si>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</si>
  <si>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</si>
  <si>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</si>
  <si>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</si>
  <si>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</si>
  <si>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</si>
  <si>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</si>
  <si>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</si>
  <si>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</si>
  <si>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</si>
  <si>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</si>
  <si>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</si>
  <si>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</si>
  <si>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</si>
  <si>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</si>
  <si>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</si>
  <si>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</si>
  <si>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</si>
  <si>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</si>
  <si>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</si>
  <si>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</si>
  <si>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</si>
  <si>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</si>
  <si>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</si>
  <si>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</si>
  <si>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</si>
  <si>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</si>
  <si>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</si>
  <si>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</si>
  <si>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</si>
  <si>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</si>
  <si>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</si>
  <si>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</si>
  <si>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</si>
  <si>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</si>
  <si>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</si>
  <si>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</si>
  <si>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</si>
  <si>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</si>
  <si>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</si>
  <si>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</si>
  <si>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</si>
  <si>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</si>
  <si>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</si>
  <si>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</si>
  <si>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</si>
  <si>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</si>
  <si>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</si>
  <si>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</si>
  <si>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</si>
  <si>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</si>
  <si>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</si>
  <si>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</si>
  <si>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</si>
  <si>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</si>
  <si>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</si>
  <si>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</si>
  <si>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</si>
  <si>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</si>
  <si>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</si>
  <si>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</si>
  <si>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</si>
  <si>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</si>
  <si>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</si>
  <si>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</si>
  <si>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</si>
  <si>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</si>
  <si>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</si>
  <si>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</si>
  <si>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</si>
  <si>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</si>
  <si>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</si>
  <si>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</si>
  <si>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</si>
  <si>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</si>
  <si>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</si>
  <si>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</si>
  <si>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</si>
  <si>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</si>
  <si>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</si>
  <si>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</si>
  <si>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</si>
  <si>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</si>
  <si>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</si>
  <si>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</si>
  <si>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</si>
  <si>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</si>
  <si>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</si>
  <si>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</si>
  <si>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</si>
  <si>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</si>
  <si>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</si>
  <si>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</si>
  <si>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</si>
  <si>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</si>
  <si>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</si>
  <si>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</si>
  <si>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</si>
  <si>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</si>
  <si>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</si>
  <si>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</si>
  <si>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</si>
  <si>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</si>
  <si>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</si>
  <si>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</si>
  <si>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</si>
  <si>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</si>
  <si>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</si>
  <si>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</si>
  <si>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</si>
  <si>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</si>
  <si>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</si>
  <si>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</si>
  <si>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</si>
  <si>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</si>
  <si>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</si>
  <si>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</si>
  <si>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</si>
  <si>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</si>
  <si>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</si>
  <si>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</si>
  <si>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</si>
  <si>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</si>
  <si>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</si>
  <si>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</si>
  <si>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</si>
  <si>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</si>
  <si>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</si>
  <si>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</si>
  <si>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</si>
  <si>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</si>
  <si>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</si>
  <si>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</si>
  <si>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</si>
  <si>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</si>
  <si>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</si>
  <si>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</si>
  <si>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</si>
  <si>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</si>
  <si>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</si>
  <si>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</si>
  <si>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</si>
  <si>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</si>
  <si>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</si>
  <si>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</si>
  <si>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</si>
  <si>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</si>
  <si>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</si>
  <si>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</si>
  <si>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</si>
  <si>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</si>
  <si>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</si>
  <si>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</si>
  <si>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</si>
  <si>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</si>
  <si>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</si>
  <si>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</si>
  <si>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</si>
  <si>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</si>
  <si>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</si>
  <si>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</si>
  <si>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</si>
  <si>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</si>
  <si>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</si>
  <si>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</si>
  <si>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</si>
  <si>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</si>
  <si>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</si>
  <si>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</si>
  <si>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</si>
  <si>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</si>
  <si>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</si>
  <si>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</si>
  <si>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</si>
  <si>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</si>
  <si>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</si>
  <si>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</si>
  <si>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</si>
  <si>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</si>
  <si>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</si>
  <si>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</si>
  <si>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</si>
  <si>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</si>
  <si>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</si>
  <si>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</si>
  <si>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</si>
  <si>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</si>
  <si>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</si>
  <si>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</si>
  <si>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</si>
  <si>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</si>
  <si>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</si>
  <si>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</si>
  <si>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</si>
  <si>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</si>
  <si>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</si>
  <si>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</si>
  <si>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</si>
  <si>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</si>
  <si>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</si>
  <si>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</si>
  <si>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</si>
  <si>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</si>
  <si>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</si>
  <si>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</si>
  <si>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</si>
  <si>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</si>
  <si>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</si>
  <si>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</si>
  <si>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</si>
  <si>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</si>
  <si>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</si>
  <si>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</si>
  <si>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</si>
  <si>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</si>
  <si>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</si>
  <si>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</si>
  <si>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</si>
  <si>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</si>
  <si>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</si>
  <si>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</si>
  <si>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</si>
  <si>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</si>
  <si>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</si>
  <si>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</si>
  <si>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</si>
  <si>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</si>
  <si>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</si>
  <si>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</si>
  <si>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</si>
  <si>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</si>
  <si>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</si>
  <si>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</si>
  <si>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</si>
  <si>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</si>
  <si>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</si>
  <si>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</si>
  <si>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</si>
  <si>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</si>
  <si>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</si>
  <si>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</si>
  <si>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</si>
  <si>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</si>
  <si>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</si>
  <si>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</si>
  <si>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</si>
  <si>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</si>
  <si>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</si>
  <si>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</si>
  <si>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</si>
  <si>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</si>
  <si>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</si>
  <si>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</si>
  <si>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</si>
  <si>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</si>
  <si>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</si>
  <si>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</si>
  <si>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</si>
  <si>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</si>
  <si>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</si>
  <si>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</si>
  <si>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</si>
  <si>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</si>
  <si>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</si>
  <si>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</si>
  <si>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</si>
  <si>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</si>
  <si>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</si>
  <si>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</si>
  <si>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</si>
  <si>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</si>
  <si>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</si>
  <si>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</si>
  <si>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</si>
  <si>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</si>
  <si>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</si>
  <si>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</si>
  <si>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</si>
  <si>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</si>
  <si>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</si>
  <si>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</si>
  <si>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</si>
  <si>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Geneva Area City (Ashtabula)</t>
  </si>
  <si>
    <t>Genoa Area Local (Ottawa)</t>
  </si>
  <si>
    <t>Georgetown Exempted Village (Brown)</t>
  </si>
  <si>
    <t>Gibsonburg Exempted Village (Sandusky)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</si>
  <si>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</si>
  <si>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</si>
  <si>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</si>
  <si>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</si>
  <si>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</si>
  <si>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</si>
  <si>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</si>
  <si>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</si>
  <si>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</si>
  <si>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</si>
  <si>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</si>
  <si>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</si>
  <si>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</si>
  <si>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</si>
  <si>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</si>
  <si>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</si>
  <si>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</si>
  <si>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</si>
  <si>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</si>
  <si>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</si>
  <si>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</si>
  <si>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</si>
  <si>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</si>
  <si>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</si>
  <si>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</si>
  <si>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</si>
  <si>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</si>
  <si>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</si>
  <si>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</si>
  <si>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</si>
  <si>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</si>
  <si>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</si>
  <si>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</si>
  <si>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</si>
  <si>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</si>
  <si>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</si>
  <si>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</si>
  <si>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</si>
  <si>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</si>
  <si>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</si>
  <si>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</si>
  <si>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</si>
  <si>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</si>
  <si>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</si>
  <si>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</si>
  <si>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</si>
  <si>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</si>
  <si>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</si>
  <si>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</si>
  <si>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</si>
  <si>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</si>
  <si>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</si>
  <si>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</si>
  <si>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</si>
  <si>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</si>
  <si>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</si>
  <si>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</si>
  <si>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</si>
  <si>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</si>
  <si>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</si>
  <si>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</si>
  <si>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</si>
  <si>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</si>
  <si>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</si>
  <si>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</si>
  <si>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</si>
  <si>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</si>
  <si>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</si>
  <si>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</si>
  <si>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</si>
  <si>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</si>
  <si>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</si>
  <si>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</si>
  <si>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</si>
  <si>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</si>
  <si>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</si>
  <si>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</si>
  <si>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</si>
  <si>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</si>
  <si>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</si>
  <si>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</si>
  <si>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</si>
  <si>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</si>
  <si>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</si>
  <si>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</si>
  <si>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</si>
  <si>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</si>
  <si>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</si>
  <si>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</si>
  <si>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</si>
  <si>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</si>
  <si>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</si>
  <si>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</si>
  <si>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</si>
  <si>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</si>
  <si>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</si>
  <si>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</si>
  <si>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</si>
  <si>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</si>
  <si>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</si>
  <si>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</si>
  <si>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</si>
  <si>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</si>
  <si>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</si>
  <si>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</si>
  <si>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</si>
  <si>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</si>
  <si>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</si>
  <si>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</si>
  <si>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</si>
  <si>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</si>
  <si>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</si>
  <si>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</si>
  <si>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</si>
  <si>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</si>
  <si>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</si>
  <si>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</si>
  <si>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</si>
  <si>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</si>
  <si>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</si>
  <si>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</si>
  <si>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</si>
  <si>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</si>
  <si>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</si>
  <si>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</si>
  <si>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</si>
  <si>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</si>
  <si>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</si>
  <si>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</si>
  <si>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</si>
  <si>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</si>
  <si>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</si>
  <si>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</si>
  <si>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</si>
  <si>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</si>
  <si>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</si>
  <si>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</si>
  <si>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</si>
  <si>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</si>
  <si>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</si>
  <si>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</si>
  <si>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</si>
  <si>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</si>
  <si>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</si>
  <si>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</si>
  <si>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</si>
  <si>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</si>
  <si>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</si>
  <si>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</si>
  <si>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</si>
  <si>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</si>
  <si>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</si>
  <si>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</si>
  <si>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</si>
  <si>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</si>
  <si>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</si>
  <si>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</si>
  <si>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Newbury Local (Geauga)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</si>
  <si>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</si>
  <si>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</si>
  <si>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</si>
  <si>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</si>
  <si>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</si>
  <si>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</si>
  <si>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</si>
  <si>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</si>
  <si>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</si>
  <si>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</si>
  <si>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</si>
  <si>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</si>
  <si>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</si>
  <si>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</si>
  <si>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</si>
  <si>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</si>
  <si>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</si>
  <si>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</si>
  <si>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</si>
  <si>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</si>
  <si>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</si>
  <si>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</si>
  <si>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</si>
  <si>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</si>
  <si>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</si>
  <si>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</si>
  <si>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</si>
  <si>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</si>
  <si>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</si>
  <si>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</si>
  <si>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</si>
  <si>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</si>
  <si>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</si>
  <si>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</si>
  <si>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</si>
  <si>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</si>
  <si>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</si>
  <si>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</si>
  <si>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</si>
  <si>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</si>
  <si>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</si>
  <si>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</si>
  <si>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</si>
  <si>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</si>
  <si>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</si>
  <si>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</si>
  <si>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</si>
  <si>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</si>
  <si>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</si>
  <si>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</si>
  <si>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</si>
  <si>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</si>
  <si>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</si>
  <si>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</si>
  <si>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</si>
  <si>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</si>
  <si>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</si>
  <si>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</si>
  <si>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</si>
  <si>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</si>
  <si>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</si>
  <si>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</si>
  <si>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</si>
  <si>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</si>
  <si>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</si>
  <si>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</si>
  <si>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</si>
  <si>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</si>
  <si>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</si>
  <si>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</si>
  <si>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</si>
  <si>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</si>
  <si>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</si>
  <si>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</si>
  <si>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</si>
  <si>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</si>
  <si>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</si>
  <si>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</si>
  <si>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</si>
  <si>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</si>
  <si>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</si>
  <si>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</si>
  <si>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</si>
  <si>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</si>
  <si>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</si>
  <si>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</si>
  <si>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</si>
  <si>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</si>
  <si>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</si>
  <si>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</si>
  <si>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</si>
  <si>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</si>
  <si>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</si>
  <si>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</si>
  <si>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</si>
  <si>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</si>
  <si>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</si>
  <si>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</si>
  <si>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</si>
  <si>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</si>
  <si>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</si>
  <si>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</si>
  <si>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</si>
  <si>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</si>
  <si>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</si>
  <si>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</si>
  <si>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</si>
  <si>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</si>
  <si>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</si>
  <si>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</si>
  <si>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</si>
  <si>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</si>
  <si>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</si>
  <si>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</si>
  <si>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</si>
  <si>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</si>
  <si>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</si>
  <si>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</si>
  <si>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</si>
  <si>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</si>
  <si>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</si>
  <si>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</si>
  <si>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</si>
  <si>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</si>
  <si>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</si>
  <si>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</si>
  <si>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</si>
  <si>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</si>
  <si>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</si>
  <si>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</si>
  <si>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</si>
  <si>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</si>
  <si>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</si>
  <si>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</si>
  <si>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</si>
  <si>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</si>
  <si>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</si>
  <si>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</si>
  <si>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</si>
  <si>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</si>
  <si>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</si>
  <si>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</si>
  <si>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</si>
  <si>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</si>
  <si>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</si>
  <si>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</si>
  <si>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</si>
  <si>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</si>
  <si>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</si>
  <si>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</si>
  <si>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</si>
  <si>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</si>
  <si>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</si>
  <si>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</si>
  <si>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</si>
  <si>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</si>
  <si>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</si>
  <si>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</si>
  <si>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</si>
  <si>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</si>
  <si>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</si>
  <si>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</si>
  <si>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</si>
  <si>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</si>
  <si>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</si>
  <si>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</si>
  <si>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</si>
  <si>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</si>
  <si>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</si>
  <si>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</si>
  <si>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</si>
  <si>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</si>
  <si>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</si>
  <si>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</si>
  <si>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</si>
  <si>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</si>
  <si>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</si>
  <si>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</si>
  <si>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</si>
  <si>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</si>
  <si>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</si>
  <si>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</si>
  <si>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</si>
  <si>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</si>
  <si>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</si>
  <si>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</si>
  <si>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</si>
  <si>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</si>
  <si>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</si>
  <si>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</si>
  <si>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</si>
  <si>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</si>
  <si>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</si>
  <si>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</si>
  <si>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</si>
  <si>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</si>
  <si>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</si>
  <si>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</si>
  <si>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</si>
  <si>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</si>
  <si>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</si>
  <si>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</si>
  <si>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</si>
  <si>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</si>
  <si>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</si>
  <si>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</si>
  <si>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</si>
  <si>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</si>
  <si>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</si>
  <si>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</si>
  <si>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</si>
  <si>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</si>
  <si>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</si>
  <si>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</si>
  <si>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</si>
  <si>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</si>
  <si>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</si>
  <si>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</si>
  <si>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</si>
  <si>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</si>
  <si>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</si>
  <si>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</si>
  <si>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</si>
  <si>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</si>
  <si>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</si>
  <si>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</si>
  <si>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</si>
  <si>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</si>
  <si>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</si>
  <si>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</si>
  <si>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</si>
  <si>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</si>
  <si>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</si>
  <si>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</si>
  <si>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</si>
  <si>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</si>
  <si>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</si>
  <si>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</si>
  <si>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</si>
  <si>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</si>
  <si>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</si>
  <si>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</si>
  <si>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</si>
  <si>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</si>
  <si>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</si>
  <si>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</si>
  <si>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</si>
  <si>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</si>
  <si>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</si>
  <si>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</si>
  <si>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</si>
  <si>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</si>
  <si>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</si>
  <si>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</si>
  <si>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</si>
  <si>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</si>
  <si>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</si>
  <si>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</si>
  <si>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</si>
  <si>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</si>
  <si>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</si>
  <si>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</si>
  <si>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</si>
  <si>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</si>
  <si>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</si>
  <si>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</si>
  <si>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</si>
  <si>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</si>
  <si>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</si>
  <si>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</si>
  <si>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</si>
  <si>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</si>
  <si>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</si>
  <si>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</si>
  <si>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</si>
  <si>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</si>
  <si>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</si>
  <si>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</si>
  <si>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</si>
  <si>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</si>
  <si>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</si>
  <si>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</si>
  <si>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</si>
  <si>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</si>
  <si>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</si>
  <si>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</si>
  <si>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</si>
  <si>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</si>
  <si>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</si>
  <si>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</si>
  <si>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</si>
  <si>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</si>
  <si>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</si>
  <si>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</si>
  <si>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</si>
  <si>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</si>
  <si>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</si>
  <si>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</si>
  <si>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</si>
  <si>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</si>
  <si>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</si>
  <si>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</si>
  <si>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</si>
  <si>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</si>
  <si>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</si>
  <si>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</si>
  <si>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</si>
  <si>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</si>
  <si>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</si>
  <si>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</si>
  <si>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</si>
  <si>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</si>
  <si>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</si>
  <si>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</si>
  <si>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</si>
  <si>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</si>
  <si>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</si>
  <si>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</si>
  <si>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</si>
  <si>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</si>
  <si>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</si>
  <si>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</si>
  <si>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</si>
  <si>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</si>
  <si>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</si>
  <si>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</si>
  <si>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</si>
  <si>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</si>
  <si>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</si>
  <si>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</si>
  <si>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</si>
  <si>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</si>
  <si>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</si>
  <si>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</si>
  <si>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</si>
  <si>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</si>
  <si>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</si>
  <si>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</si>
  <si>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</si>
  <si>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</si>
  <si>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</si>
  <si>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</si>
  <si>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</si>
  <si>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</si>
  <si>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</si>
  <si>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</si>
  <si>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</si>
  <si>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</si>
  <si>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</si>
  <si>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</si>
  <si>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</si>
  <si>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</si>
  <si>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</si>
  <si>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</si>
  <si>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</si>
  <si>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</si>
  <si>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</si>
  <si>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</si>
  <si>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</si>
  <si>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</si>
  <si>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</si>
  <si>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</si>
  <si>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</si>
  <si>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</si>
  <si>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</si>
  <si>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</si>
  <si>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</si>
  <si>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</si>
  <si>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</si>
  <si>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</si>
  <si>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</si>
  <si>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</si>
  <si>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Total_EFM_ADM_FY13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</si>
  <si>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</si>
  <si>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</si>
  <si>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</si>
  <si>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</si>
  <si>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</si>
  <si>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</si>
  <si>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Riverdale Local (Hancock)</t>
  </si>
  <si>
    <t>Switzerland of Ohio Local (Monroe)</t>
  </si>
  <si>
    <t>McDonald Local (Trumbull)</t>
  </si>
  <si>
    <t>Edon Northwest Local (Williams)</t>
  </si>
  <si>
    <t>Adams County Ohio Valley Local (Adams)</t>
  </si>
  <si>
    <t>Value Added Composite Score 2016</t>
  </si>
  <si>
    <t>Property valuation per pupil (Tax Year 2016)</t>
  </si>
  <si>
    <t>Median Income (Tax Year 2016)</t>
  </si>
  <si>
    <t>S3</t>
  </si>
  <si>
    <t>S1</t>
  </si>
  <si>
    <t>S3, H</t>
  </si>
  <si>
    <t>L1</t>
  </si>
  <si>
    <t>Austintown Local Schools (Mahoning)</t>
  </si>
  <si>
    <t>Bowling Green City School District (Wood)</t>
  </si>
  <si>
    <t>Carey Exempted Village Schools (Wyandot)</t>
  </si>
  <si>
    <t>Cleveland Municipal (Cuyahoga)</t>
  </si>
  <si>
    <t>Columbus City School District (Franklin)</t>
  </si>
  <si>
    <t>East Cleveland City School District (Cuyahoga)</t>
  </si>
  <si>
    <t>Eastern Local School District (Pike)</t>
  </si>
  <si>
    <t>Edison Local (formerly Berlin-Milan) (Erie)</t>
  </si>
  <si>
    <t>Elyria City Schools (Lorain)</t>
  </si>
  <si>
    <t>Garfield Heights City Schools (Cuyahoga)</t>
  </si>
  <si>
    <t>Girard City School District (Trumbull)</t>
  </si>
  <si>
    <t>Grandview Heights Schools (Franklin)</t>
  </si>
  <si>
    <t>Huron City Schools (Erie)</t>
  </si>
  <si>
    <t>Kettering City School District (Montgomery)</t>
  </si>
  <si>
    <t>Medina City SD (Medina)</t>
  </si>
  <si>
    <t>New Lexington School District (Perry)</t>
  </si>
  <si>
    <t>North Union Local School District (Union)</t>
  </si>
  <si>
    <t>Northwood Local Schools (Wood)</t>
  </si>
  <si>
    <t>Oberlin City Schools (Lorain)</t>
  </si>
  <si>
    <t>Springfield City School District (Clark)</t>
  </si>
  <si>
    <t>Stow-Munroe Falls City School District (Summit)</t>
  </si>
  <si>
    <t>Sylvania Schools (Lucas)</t>
  </si>
  <si>
    <t>2019</t>
  </si>
  <si>
    <t>As reported on the district Local Report Card 2019</t>
  </si>
  <si>
    <t>2020</t>
  </si>
  <si>
    <t>EMIS- 5 yr forecast, Oct FY20</t>
  </si>
  <si>
    <t/>
  </si>
  <si>
    <t>School District Fiscal Benchmark Report FY2020</t>
  </si>
  <si>
    <t>General Financial Condition Actual FY20</t>
  </si>
  <si>
    <t>Property valuation per pupil (Tax Year 2018)</t>
  </si>
  <si>
    <t>Median Income (Tax Year 2018)</t>
  </si>
  <si>
    <t>Permanent improvement tax rate (Tax Year 2018)</t>
  </si>
  <si>
    <t>As reported on the district Local Report Card 2020</t>
  </si>
  <si>
    <t>2021</t>
  </si>
  <si>
    <t>FY2021 Actual Line 6.01</t>
  </si>
  <si>
    <t>FY2021 Actual Line 10.01/  Line 1.07</t>
  </si>
  <si>
    <t>Line 10.01 FY2021 Actual- Line 10.01 FY2020 Actual</t>
  </si>
  <si>
    <t>FY2021 Actual Lines 4.01,4.02,4.03,4.05,4.055,4.06/ Line 1.07</t>
  </si>
  <si>
    <t>FY2021 Actual Line 3.010+3.020/  Line 1.07</t>
  </si>
  <si>
    <t>2020, TY 2018</t>
  </si>
  <si>
    <t>SOES June 2020</t>
  </si>
  <si>
    <t>No data because no state testing in 2020</t>
  </si>
  <si>
    <t>Total Year-End ADM FY20</t>
  </si>
  <si>
    <t>Total Weighted EFM ADM FY20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</si>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</sst>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  <numFmt numFmtId="170" formatCode="[$$-409]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77">
    <xf numFmtId="0" fontId="0" fillId="0" borderId="0" xfId="0"/>
    <xf numFmtId="0" fontId="0" fillId="2" borderId="0" xfId="0" applyFill="1"/>
    <xf numFmtId="0" fontId="6" fillId="2" borderId="1" xfId="3" applyNumberFormat="1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Border="1" applyAlignment="1" applyProtection="1">
      <alignment horizontal="center"/>
      <protection hidden="1"/>
    </xf>
    <xf numFmtId="166" fontId="6" fillId="2" borderId="0" xfId="3" applyNumberFormat="1" applyFont="1" applyFill="1" applyBorder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Border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Border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NumberFormat="1" applyFont="1"/>
    <xf numFmtId="0" fontId="1" fillId="0" borderId="0" xfId="4" applyFont="1"/>
    <xf numFmtId="0" fontId="5" fillId="2" borderId="0" xfId="3" applyFont="1" applyFill="1" applyBorder="1" applyAlignment="1" applyProtection="1">
      <alignment horizontal="right" vertical="center"/>
      <protection locked="0" hidden="1"/>
    </xf>
    <xf numFmtId="0" fontId="1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0" xfId="3" applyFont="1" applyFill="1" applyBorder="1" applyProtection="1">
      <protection hidden="1"/>
    </xf>
    <xf numFmtId="0" fontId="1" fillId="2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5" fillId="2" borderId="0" xfId="3" applyFont="1" applyFill="1" applyBorder="1" applyProtection="1">
      <protection hidden="1"/>
    </xf>
    <xf numFmtId="0" fontId="8" fillId="2" borderId="0" xfId="3" applyFont="1" applyFill="1" applyBorder="1" applyProtection="1">
      <protection hidden="1"/>
    </xf>
    <xf numFmtId="0" fontId="1" fillId="0" borderId="0" xfId="0" quotePrefix="1" applyNumberFormat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ont="1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ont="1" applyFill="1" applyAlignment="1">
      <alignment vertical="center"/>
    </xf>
    <xf numFmtId="0" fontId="11" fillId="2" borderId="0" xfId="2" applyFont="1" applyFill="1" applyAlignment="1" applyProtection="1">
      <alignment vertical="center"/>
    </xf>
    <xf numFmtId="0" fontId="1" fillId="2" borderId="0" xfId="3" applyFont="1" applyFill="1"/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1" fillId="2" borderId="0" xfId="3" applyFill="1" applyBorder="1"/>
    <xf numFmtId="0" fontId="1" fillId="2" borderId="1" xfId="3" applyFill="1" applyBorder="1"/>
    <xf numFmtId="49" fontId="1" fillId="2" borderId="1" xfId="3" applyNumberFormat="1" applyFill="1" applyBorder="1"/>
    <xf numFmtId="0" fontId="1" fillId="2" borderId="1" xfId="3" applyFont="1" applyFill="1" applyBorder="1"/>
    <xf numFmtId="49" fontId="1" fillId="2" borderId="0" xfId="3" applyNumberFormat="1" applyFill="1" applyBorder="1"/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/>
    <xf numFmtId="49" fontId="1" fillId="2" borderId="1" xfId="3" applyNumberFormat="1" applyFont="1" applyFill="1" applyBorder="1" applyAlignment="1">
      <alignment horizontal="center"/>
    </xf>
    <xf numFmtId="0" fontId="1" fillId="2" borderId="1" xfId="3" applyFont="1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0" xfId="3" applyFont="1" applyFill="1" applyBorder="1"/>
    <xf numFmtId="0" fontId="1" fillId="2" borderId="5" xfId="3" applyFill="1" applyBorder="1"/>
    <xf numFmtId="0" fontId="1" fillId="2" borderId="6" xfId="3" applyFill="1" applyBorder="1"/>
    <xf numFmtId="0" fontId="1" fillId="2" borderId="1" xfId="3" applyFont="1" applyFill="1" applyBorder="1" applyAlignment="1">
      <alignment vertical="center" wrapText="1"/>
    </xf>
    <xf numFmtId="0" fontId="8" fillId="2" borderId="1" xfId="3" applyFont="1" applyFill="1" applyBorder="1"/>
    <xf numFmtId="49" fontId="1" fillId="2" borderId="1" xfId="3" applyNumberFormat="1" applyFont="1" applyFill="1" applyBorder="1"/>
    <xf numFmtId="0" fontId="1" fillId="2" borderId="1" xfId="3" applyFont="1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NumberFormat="1" applyFont="1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ont="1" applyFill="1" applyBorder="1"/>
    <xf numFmtId="0" fontId="8" fillId="2" borderId="0" xfId="3" applyFont="1" applyFill="1" applyBorder="1"/>
    <xf numFmtId="49" fontId="8" fillId="2" borderId="1" xfId="3" applyNumberFormat="1" applyFont="1" applyFill="1" applyBorder="1"/>
    <xf numFmtId="0" fontId="1" fillId="2" borderId="7" xfId="3" applyFill="1" applyBorder="1"/>
    <xf numFmtId="49" fontId="1" fillId="2" borderId="0" xfId="3" applyNumberFormat="1" applyFill="1"/>
    <xf numFmtId="49" fontId="1" fillId="2" borderId="0" xfId="3" applyNumberFormat="1" applyFont="1" applyFill="1" applyBorder="1" applyAlignment="1">
      <alignment horizontal="center"/>
    </xf>
    <xf numFmtId="49" fontId="1" fillId="2" borderId="0" xfId="3" applyNumberFormat="1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0" fillId="0" borderId="0" xfId="0" applyFont="1"/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 applyFont="1"/>
    <xf numFmtId="0" fontId="1" fillId="0" borderId="0" xfId="6" applyFont="1"/>
    <xf numFmtId="0" fontId="1" fillId="0" borderId="0" xfId="6" applyFont="1" applyBorder="1" applyAlignment="1">
      <alignment vertical="center" wrapText="1"/>
    </xf>
    <xf numFmtId="0" fontId="1" fillId="0" borderId="0" xfId="3" applyFont="1" applyBorder="1"/>
    <xf numFmtId="0" fontId="1" fillId="0" borderId="0" xfId="6" applyFont="1" applyBorder="1" applyAlignment="1">
      <alignment vertical="center"/>
    </xf>
    <xf numFmtId="0" fontId="1" fillId="0" borderId="0" xfId="6" applyFont="1" applyBorder="1"/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" fillId="0" borderId="0" xfId="3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168" fontId="1" fillId="0" borderId="0" xfId="0" applyNumberFormat="1" applyFont="1" applyBorder="1"/>
    <xf numFmtId="0" fontId="12" fillId="0" borderId="1" xfId="5" applyFont="1" applyBorder="1" applyAlignment="1">
      <alignment horizontal="center"/>
    </xf>
    <xf numFmtId="0" fontId="12" fillId="0" borderId="0" xfId="5" applyFont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5" applyNumberFormat="1" applyFont="1" applyBorder="1" applyAlignment="1">
      <alignment horizontal="center" wrapText="1"/>
    </xf>
    <xf numFmtId="169" fontId="1" fillId="0" borderId="0" xfId="0" applyNumberFormat="1" applyFont="1" applyBorder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" fillId="0" borderId="0" xfId="0" quotePrefix="1" applyNumberFormat="1" applyFont="1" applyFill="1"/>
    <xf numFmtId="0" fontId="0" fillId="0" borderId="0" xfId="0" quotePrefix="1" applyNumberFormat="1"/>
    <xf numFmtId="0" fontId="5" fillId="2" borderId="1" xfId="3" applyNumberFormat="1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Border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Border="1" applyAlignment="1" applyProtection="1">
      <alignment horizontal="right" vertical="center"/>
      <protection hidden="1"/>
    </xf>
    <xf numFmtId="0" fontId="1" fillId="2" borderId="2" xfId="3" applyFont="1" applyFill="1" applyBorder="1" applyAlignment="1">
      <alignment horizontal="center"/>
    </xf>
    <xf numFmtId="0" fontId="1" fillId="2" borderId="2" xfId="3" applyFill="1" applyBorder="1"/>
    <xf numFmtId="0" fontId="1" fillId="2" borderId="6" xfId="3" applyFont="1" applyFill="1" applyBorder="1"/>
    <xf numFmtId="0" fontId="0" fillId="0" borderId="0" xfId="0" applyFont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Fill="1" applyBorder="1" applyAlignment="1"/>
    <xf numFmtId="0" fontId="12" fillId="0" borderId="2" xfId="5" applyFont="1" applyFill="1" applyBorder="1" applyAlignment="1"/>
    <xf numFmtId="0" fontId="12" fillId="0" borderId="6" xfId="5" applyFont="1" applyFill="1" applyBorder="1" applyAlignment="1"/>
    <xf numFmtId="0" fontId="12" fillId="0" borderId="8" xfId="5" applyFont="1" applyFill="1" applyBorder="1" applyAlignment="1">
      <alignment horizontal="center"/>
    </xf>
    <xf numFmtId="0" fontId="12" fillId="0" borderId="0" xfId="5" applyFont="1" applyFill="1" applyBorder="1" applyAlignment="1"/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0" fillId="0" borderId="0" xfId="0" applyNumberFormat="1"/>
    <xf numFmtId="0" fontId="17" fillId="0" borderId="0" xfId="0" applyFont="1"/>
    <xf numFmtId="2" fontId="0" fillId="0" borderId="0" xfId="0" applyNumberFormat="1"/>
    <xf numFmtId="170" fontId="0" fillId="0" borderId="0" xfId="0" applyNumberFormat="1"/>
    <xf numFmtId="0" fontId="2" fillId="2" borderId="0" xfId="3" applyFont="1" applyFill="1" applyBorder="1" applyAlignment="1" applyProtection="1">
      <alignment horizontal="left" wrapText="1"/>
      <protection hidden="1"/>
    </xf>
    <xf numFmtId="0" fontId="4" fillId="2" borderId="0" xfId="3" applyFont="1" applyFill="1" applyBorder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ont="1" applyFill="1" applyBorder="1" applyAlignment="1" applyProtection="1">
      <alignment horizontal="left" vertical="top" wrapText="1"/>
      <protection hidden="1"/>
    </xf>
    <xf numFmtId="0" fontId="1" fillId="2" borderId="6" xfId="3" applyFont="1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Font="1" applyAlignment="1">
      <alignment horizontal="left" wrapText="1"/>
    </xf>
    <xf numFmtId="0" fontId="1" fillId="0" borderId="0" xfId="6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4.5" x14ac:dyDescent="0.35"/>
  <cols>
    <col min="1" max="1" width="4.453125" style="1" customWidth="1"/>
    <col min="2" max="2" width="5.54296875" style="1" customWidth="1"/>
    <col min="3" max="3" width="49.6328125" style="1" customWidth="1"/>
    <col min="4" max="10" width="25.08984375" style="1" customWidth="1"/>
  </cols>
  <sheetData>
    <row r="1" spans="1:10" ht="23.25" customHeight="1" x14ac:dyDescent="0.5">
      <c r="A1" s="154" t="s">
        <v>1561</v>
      </c>
      <c r="B1" s="154"/>
      <c r="C1" s="154"/>
      <c r="D1" s="154"/>
      <c r="E1" s="126"/>
      <c r="F1" s="126"/>
      <c r="G1" s="126"/>
      <c r="H1" s="126"/>
      <c r="I1" s="126"/>
      <c r="J1" s="126"/>
    </row>
    <row r="2" spans="1:10" ht="18" x14ac:dyDescent="0.35">
      <c r="A2" s="127"/>
      <c r="B2" s="127"/>
      <c r="C2" s="127"/>
      <c r="D2" s="127"/>
      <c r="E2" s="126"/>
      <c r="F2" s="126"/>
      <c r="G2" s="126"/>
      <c r="H2" s="126"/>
      <c r="I2" s="126"/>
      <c r="J2" s="126"/>
    </row>
    <row r="3" spans="1:10" ht="44.25" customHeight="1" x14ac:dyDescent="0.35">
      <c r="A3" s="155" t="str">
        <f>IF(D5&lt;&gt;0,D5,"Please select a district")</f>
        <v>Please select a district</v>
      </c>
      <c r="B3" s="155"/>
      <c r="C3" s="156"/>
      <c r="D3" s="128" t="s">
        <v>0</v>
      </c>
      <c r="E3" s="129" t="s">
        <v>43</v>
      </c>
      <c r="F3" s="129" t="s">
        <v>44</v>
      </c>
      <c r="G3" s="129" t="s">
        <v>45</v>
      </c>
      <c r="H3" s="129" t="s">
        <v>46</v>
      </c>
      <c r="I3" s="129" t="s">
        <v>47</v>
      </c>
      <c r="J3" s="129" t="s">
        <v>48</v>
      </c>
    </row>
    <row r="4" spans="1:10" x14ac:dyDescent="0.35">
      <c r="A4" s="39"/>
      <c r="B4" s="39"/>
      <c r="C4" s="130" t="s">
        <v>1</v>
      </c>
      <c r="D4" s="2" t="str">
        <f>IF(D$5&lt;&gt;0,VLOOKUP(D5,components!A$3:B$613,2,FALSE),"")</f>
        <v/>
      </c>
      <c r="E4" s="121"/>
      <c r="F4" s="122"/>
      <c r="G4" s="122"/>
      <c r="H4" s="2" t="str">
        <f>IF(H$5&lt;&gt;0,VLOOKUP(H$5,components!A$3:B$613,2,FALSE),"")</f>
        <v/>
      </c>
      <c r="I4" s="2" t="str">
        <f>IF(I$5&lt;&gt;0,VLOOKUP(I$5,components!A$3:B$613,2,FALSE),"")</f>
        <v/>
      </c>
      <c r="J4" s="2" t="str">
        <f>IF(J$5&lt;&gt;0,VLOOKUP(J$5,components!A$3:B$613,2,FALSE),"")</f>
        <v/>
      </c>
    </row>
    <row r="5" spans="1:10" x14ac:dyDescent="0.35">
      <c r="A5" s="37"/>
      <c r="B5" s="37"/>
      <c r="C5" s="36" t="s">
        <v>2</v>
      </c>
      <c r="D5" s="46"/>
      <c r="E5" s="93" t="str">
        <f>IF(D$5&lt;&gt;0,VLOOKUP(D$4,components!B$3:C$613,2,FALSE),"")</f>
        <v/>
      </c>
      <c r="F5" s="123"/>
      <c r="G5" s="123"/>
      <c r="H5" s="46"/>
      <c r="I5" s="46"/>
      <c r="J5" s="46"/>
    </row>
    <row r="6" spans="1:10" ht="15.5" x14ac:dyDescent="0.35">
      <c r="A6" s="38" t="s">
        <v>3</v>
      </c>
      <c r="B6" s="38"/>
      <c r="C6" s="38"/>
      <c r="D6" s="3"/>
      <c r="E6" s="3"/>
      <c r="F6" s="3"/>
      <c r="G6" s="3"/>
      <c r="H6" s="3"/>
      <c r="I6" s="3"/>
      <c r="J6" s="3"/>
    </row>
    <row r="7" spans="1:10" s="89" customFormat="1" x14ac:dyDescent="0.35">
      <c r="A7" s="40"/>
      <c r="B7" s="90" t="s">
        <v>50</v>
      </c>
      <c r="C7" s="40"/>
      <c r="D7" s="4" t="str">
        <f>IF(D$5&lt;&gt;0,VLOOKUP(D$4,components!B$3:AS$613,3,FALSE),"")</f>
        <v/>
      </c>
      <c r="E7" s="12" t="s">
        <v>1431</v>
      </c>
      <c r="F7" s="12" t="s">
        <v>1431</v>
      </c>
      <c r="G7" s="12" t="s">
        <v>1431</v>
      </c>
      <c r="H7" s="4" t="str">
        <f>IF(H$5&lt;&gt;0,VLOOKUP(H$4,components!B$3:AU$613,3,FALSE),"")</f>
        <v/>
      </c>
      <c r="I7" s="4" t="str">
        <f>IF(I$5&lt;&gt;0,VLOOKUP(I$4,components!B$3:AV$613,3,FALSE),"")</f>
        <v/>
      </c>
      <c r="J7" s="4" t="str">
        <f>IF(J$5&lt;&gt;0,VLOOKUP(J$4,components!B$3:AW$613,3,FALSE),"")</f>
        <v/>
      </c>
    </row>
    <row r="8" spans="1:10" s="89" customFormat="1" x14ac:dyDescent="0.35">
      <c r="A8" s="40"/>
      <c r="B8" s="91" t="s">
        <v>1372</v>
      </c>
      <c r="C8" s="40"/>
      <c r="D8" s="14" t="str">
        <f>IF(D$5&lt;&gt;0,VLOOKUP(D$4,components!B$3:AS$613,4,FALSE),"")</f>
        <v/>
      </c>
      <c r="E8" s="12" t="s">
        <v>1431</v>
      </c>
      <c r="F8" s="12" t="s">
        <v>1431</v>
      </c>
      <c r="G8" s="12" t="s">
        <v>1431</v>
      </c>
      <c r="H8" s="4" t="str">
        <f>IF(H$5&lt;&gt;0,VLOOKUP(H$4,components!B$3:AU$613,4,FALSE),"")</f>
        <v/>
      </c>
      <c r="I8" s="4" t="str">
        <f>IF(I$5&lt;&gt;0,VLOOKUP(I$4,components!B$3:AV$613,4,FALSE),"")</f>
        <v/>
      </c>
      <c r="J8" s="4" t="str">
        <f>IF(J$5&lt;&gt;0,VLOOKUP(J$4,components!B$3:AW$613,4,FALSE),"")</f>
        <v/>
      </c>
    </row>
    <row r="9" spans="1:10" s="89" customFormat="1" x14ac:dyDescent="0.35">
      <c r="A9" s="40"/>
      <c r="B9" s="91" t="s">
        <v>51</v>
      </c>
      <c r="C9" s="40"/>
      <c r="D9" s="4" t="str">
        <f>IF(D$5&lt;&gt;0,VLOOKUP(D$4,components!B$3:AS$613,5,FALSE),"")</f>
        <v/>
      </c>
      <c r="E9" s="12" t="s">
        <v>1431</v>
      </c>
      <c r="F9" s="12" t="s">
        <v>1431</v>
      </c>
      <c r="G9" s="12" t="s">
        <v>1431</v>
      </c>
      <c r="H9" s="4" t="str">
        <f>IF(H$5&lt;&gt;0,VLOOKUP(H$4,components!B$3:AU$613,5,FALSE),"")</f>
        <v/>
      </c>
      <c r="I9" s="4" t="str">
        <f>IF(I$5&lt;&gt;0,VLOOKUP(I$4,components!B$3:AV$613,5,FALSE),"")</f>
        <v/>
      </c>
      <c r="J9" s="4" t="str">
        <f>IF(J$5&lt;&gt;0,VLOOKUP(J$4,components!B$3:AW$613,5,FALSE),"")</f>
        <v/>
      </c>
    </row>
    <row r="10" spans="1:10" x14ac:dyDescent="0.35">
      <c r="A10" s="39"/>
      <c r="B10" s="124"/>
      <c r="C10" s="40"/>
      <c r="D10" s="19"/>
      <c r="E10" s="19"/>
      <c r="F10" s="19"/>
      <c r="G10" s="19"/>
      <c r="H10" s="19"/>
      <c r="I10" s="19"/>
      <c r="J10" s="19"/>
    </row>
    <row r="11" spans="1:10" ht="15.5" x14ac:dyDescent="0.35">
      <c r="A11" s="38" t="s">
        <v>1562</v>
      </c>
      <c r="B11" s="41"/>
      <c r="C11" s="41"/>
      <c r="D11" s="24"/>
      <c r="E11" s="22"/>
      <c r="F11" s="22"/>
      <c r="G11" s="22"/>
      <c r="H11" s="24"/>
      <c r="I11" s="24"/>
      <c r="J11" s="24"/>
    </row>
    <row r="12" spans="1:10" s="89" customFormat="1" x14ac:dyDescent="0.35">
      <c r="A12" s="40"/>
      <c r="B12" s="125" t="s">
        <v>4</v>
      </c>
      <c r="C12" s="40"/>
      <c r="D12" s="6" t="str">
        <f>IF(D$5&lt;&gt;0,VLOOKUP(D$4,components!B$3:AS$613,6,FALSE),"")</f>
        <v/>
      </c>
      <c r="E12" s="6" t="str">
        <f>IF(D$5&lt;&gt;0,VLOOKUP(E$5,counties!A$2:AM$89,2,FALSE),"")</f>
        <v/>
      </c>
      <c r="F12" s="6" t="str">
        <f>IF(D$5&lt;&gt;0,VLOOKUP(D$4,sim_dist!A$2:AM$609,2,FALSE),"")</f>
        <v/>
      </c>
      <c r="G12" s="7" t="str">
        <f>IF(D$5&lt;&gt;0,state!A$2,"")</f>
        <v/>
      </c>
      <c r="H12" s="6" t="str">
        <f>IF(H$5&lt;&gt;0,VLOOKUP(H$4,components!B$3:AW$613,6,FALSE),"")</f>
        <v/>
      </c>
      <c r="I12" s="6" t="str">
        <f>IF(I$5&lt;&gt;0,VLOOKUP(I$4,components!B$3:AX$613,6,FALSE),"")</f>
        <v/>
      </c>
      <c r="J12" s="6" t="str">
        <f>IF(J$5&lt;&gt;0,VLOOKUP(J$4,components!B$3:AY$613,6,FALSE),"")</f>
        <v/>
      </c>
    </row>
    <row r="13" spans="1:10" s="89" customFormat="1" x14ac:dyDescent="0.35">
      <c r="A13" s="40"/>
      <c r="B13" s="91" t="s">
        <v>5</v>
      </c>
      <c r="C13" s="40"/>
      <c r="D13" s="8" t="str">
        <f>IF(D$5&lt;&gt;0,VLOOKUP(D$4,components!B$3:AS$613,7,FALSE),"")</f>
        <v/>
      </c>
      <c r="E13" s="8" t="str">
        <f>IF(D$5&lt;&gt;0,VLOOKUP(E$5,counties!A$2:AM$89,3,FALSE),"")</f>
        <v/>
      </c>
      <c r="F13" s="8" t="str">
        <f>IF(D$5&lt;&gt;0,VLOOKUP(D$4,sim_dist!A$2:AM$609,3,FALSE),"")</f>
        <v/>
      </c>
      <c r="G13" s="8" t="str">
        <f>IF(D$5&lt;&gt;0,state!B$2,"")</f>
        <v/>
      </c>
      <c r="H13" s="8" t="str">
        <f>IF(H$5&lt;&gt;0,VLOOKUP(H$4,components!B$3:AW$613,7,FALSE),"")</f>
        <v/>
      </c>
      <c r="I13" s="8" t="str">
        <f>IF(I$5&lt;&gt;0,VLOOKUP(I$4,components!B$3:AX$613,7,FALSE),"")</f>
        <v/>
      </c>
      <c r="J13" s="8" t="str">
        <f>IF(J$5&lt;&gt;0,VLOOKUP(J$4,components!B$3:AY$613,7,FALSE),"")</f>
        <v/>
      </c>
    </row>
    <row r="14" spans="1:10" s="89" customFormat="1" x14ac:dyDescent="0.35">
      <c r="A14" s="40"/>
      <c r="B14" s="91" t="s">
        <v>6</v>
      </c>
      <c r="C14" s="40"/>
      <c r="D14" s="6" t="str">
        <f>IF(D$5&lt;&gt;0,VLOOKUP(D$4,components!B$3:AS$613,8,FALSE),"")</f>
        <v/>
      </c>
      <c r="E14" s="6" t="str">
        <f>IF(D$5&lt;&gt;0,VLOOKUP(E$5,counties!A$2:AM$89,4,FALSE),"")</f>
        <v/>
      </c>
      <c r="F14" s="6" t="str">
        <f>IF(D$5&lt;&gt;0,VLOOKUP(D$4,sim_dist!A$2:AM$609,4,FALSE),"")</f>
        <v/>
      </c>
      <c r="G14" s="7" t="str">
        <f>IF(D$5&lt;&gt;0,state!C$2,"")</f>
        <v/>
      </c>
      <c r="H14" s="6" t="str">
        <f>IF(H$5&lt;&gt;0,VLOOKUP(H$4,components!B$3:AW$613,8,FALSE),"")</f>
        <v/>
      </c>
      <c r="I14" s="6" t="str">
        <f>IF(I$5&lt;&gt;0,VLOOKUP(I$4,components!B$3:AX$613,8,FALSE),"")</f>
        <v/>
      </c>
      <c r="J14" s="6" t="str">
        <f>IF(J$5&lt;&gt;0,VLOOKUP(J$4,components!B$3:AY$613,8,FALSE),"")</f>
        <v/>
      </c>
    </row>
    <row r="15" spans="1:10" s="89" customFormat="1" x14ac:dyDescent="0.35">
      <c r="A15" s="40"/>
      <c r="B15" s="91" t="s">
        <v>7</v>
      </c>
      <c r="C15" s="40"/>
      <c r="D15" s="10" t="str">
        <f>IF(D$5&lt;&gt;0,VLOOKUP(D$4,components!B$3:AS$613,9,FALSE),"")</f>
        <v/>
      </c>
      <c r="E15" s="10" t="str">
        <f>IF(D$5&lt;&gt;0,VLOOKUP(E$5,counties!A$2:AM$89,5,FALSE),"")</f>
        <v/>
      </c>
      <c r="F15" s="10" t="str">
        <f>IF(D$5&lt;&gt;0,VLOOKUP(D$4,sim_dist!A$2:AM$609,5,FALSE),"")</f>
        <v/>
      </c>
      <c r="G15" s="10" t="str">
        <f>IF(D$5&lt;&gt;0,state!D$2,"")</f>
        <v/>
      </c>
      <c r="H15" s="10" t="str">
        <f>IF(H$5&lt;&gt;0,VLOOKUP(H$4,components!B$3:AW$613,9,FALSE),"")</f>
        <v/>
      </c>
      <c r="I15" s="10" t="str">
        <f>IF(I$5&lt;&gt;0,VLOOKUP(I$4,components!B$3:AX$613,9,FALSE),"")</f>
        <v/>
      </c>
      <c r="J15" s="10" t="str">
        <f>IF(J$5&lt;&gt;0,VLOOKUP(J$4,components!B$3:AY$613,9,FALSE),"")</f>
        <v/>
      </c>
    </row>
    <row r="16" spans="1:10" s="89" customFormat="1" x14ac:dyDescent="0.35">
      <c r="A16" s="40"/>
      <c r="B16" s="91" t="s">
        <v>52</v>
      </c>
      <c r="C16" s="40"/>
      <c r="D16" s="8" t="str">
        <f>IF(D$5&lt;&gt;0,VLOOKUP(D$4,components!B$3:AS$613,10,FALSE),"")</f>
        <v/>
      </c>
      <c r="E16" s="8" t="str">
        <f>IF(D$5&lt;&gt;0,VLOOKUP(E$5,counties!A$2:AM$89,6,FALSE),"")</f>
        <v/>
      </c>
      <c r="F16" s="8" t="str">
        <f>IF(D$5&lt;&gt;0,VLOOKUP(D$4,sim_dist!A$2:AM$609,6,FALSE),"")</f>
        <v/>
      </c>
      <c r="G16" s="8" t="str">
        <f>IF(D$5&lt;&gt;0,state!E$2,"")</f>
        <v/>
      </c>
      <c r="H16" s="8" t="str">
        <f>IF(H$5&lt;&gt;0,VLOOKUP(H$4,components!B$3:AW$613,10,FALSE),"")</f>
        <v/>
      </c>
      <c r="I16" s="8" t="str">
        <f>IF(I$5&lt;&gt;0,VLOOKUP(I$4,components!B$3:AX$613,10,FALSE),"")</f>
        <v/>
      </c>
      <c r="J16" s="8" t="str">
        <f>IF(J$5&lt;&gt;0,VLOOKUP(J$4,components!B$3:AY$613,10,FALSE),"")</f>
        <v/>
      </c>
    </row>
    <row r="17" spans="1:10" x14ac:dyDescent="0.35">
      <c r="A17" s="39"/>
      <c r="B17" s="40"/>
      <c r="C17" s="40"/>
      <c r="D17" s="29"/>
      <c r="E17" s="19"/>
      <c r="F17" s="29"/>
      <c r="G17" s="19"/>
      <c r="H17" s="19"/>
      <c r="I17" s="19"/>
      <c r="J17" s="19"/>
    </row>
    <row r="18" spans="1:10" ht="15.5" x14ac:dyDescent="0.35">
      <c r="A18" s="38" t="s">
        <v>49</v>
      </c>
      <c r="B18" s="40"/>
      <c r="C18" s="40"/>
      <c r="D18" s="25"/>
      <c r="E18" s="24"/>
      <c r="F18" s="25"/>
      <c r="G18" s="24"/>
      <c r="H18" s="24"/>
      <c r="I18" s="24"/>
      <c r="J18" s="24"/>
    </row>
    <row r="19" spans="1:10" s="89" customFormat="1" x14ac:dyDescent="0.35">
      <c r="A19" s="41"/>
      <c r="B19" s="91" t="s">
        <v>1563</v>
      </c>
      <c r="C19" s="40"/>
      <c r="D19" s="6" t="str">
        <f>IF(D$5&lt;&gt;0,VLOOKUP(D$4,components!B$3:AS$613,11,FALSE),"")</f>
        <v/>
      </c>
      <c r="E19" s="12" t="s">
        <v>1431</v>
      </c>
      <c r="F19" s="12" t="s">
        <v>1431</v>
      </c>
      <c r="G19" s="12" t="s">
        <v>1431</v>
      </c>
      <c r="H19" s="6" t="str">
        <f>IF(H$5&lt;&gt;0,VLOOKUP(H$4,components!B$3:AW$613,11,FALSE),"")</f>
        <v/>
      </c>
      <c r="I19" s="6" t="str">
        <f>IF(I$5&lt;&gt;0,VLOOKUP(I$4,components!B$3:AX$613,11,FALSE),"")</f>
        <v/>
      </c>
      <c r="J19" s="6" t="str">
        <f>IF(J$5&lt;&gt;0,VLOOKUP(J$4,components!B$3:AY$613,11,FALSE),"")</f>
        <v/>
      </c>
    </row>
    <row r="20" spans="1:10" s="89" customFormat="1" x14ac:dyDescent="0.35">
      <c r="A20" s="41"/>
      <c r="B20" s="91" t="s">
        <v>1564</v>
      </c>
      <c r="C20" s="40"/>
      <c r="D20" s="6" t="str">
        <f>IF(D$5&lt;&gt;0,VLOOKUP(D$4,components!B$3:AS$613,12,FALSE),"")</f>
        <v/>
      </c>
      <c r="E20" s="12" t="s">
        <v>1431</v>
      </c>
      <c r="F20" s="12" t="s">
        <v>1431</v>
      </c>
      <c r="G20" s="12" t="s">
        <v>1431</v>
      </c>
      <c r="H20" s="6" t="str">
        <f>IF(H$5&lt;&gt;0,VLOOKUP(H$4,components!B$3:AW$613,12,FALSE),"")</f>
        <v/>
      </c>
      <c r="I20" s="6" t="str">
        <f>IF(I$5&lt;&gt;0,VLOOKUP(I$4,components!B$3:AX$613,12,FALSE),"")</f>
        <v/>
      </c>
      <c r="J20" s="6" t="str">
        <f>IF(J$5&lt;&gt;0,VLOOKUP(J$4,components!B$3:AY$613,12,FALSE),"")</f>
        <v/>
      </c>
    </row>
    <row r="21" spans="1:10" s="89" customFormat="1" x14ac:dyDescent="0.35">
      <c r="A21" s="40"/>
      <c r="B21" s="91" t="s">
        <v>1371</v>
      </c>
      <c r="C21" s="40"/>
      <c r="D21" s="11" t="str">
        <f>IF(D$5&lt;&gt;0,VLOOKUP(D$4,components!B$3:AS$613,13,FALSE),"")</f>
        <v/>
      </c>
      <c r="E21" s="11" t="str">
        <f>IF(D$5&lt;&gt;0,VLOOKUP(E$5,counties!A$2:AM$89,7,FALSE),"")</f>
        <v/>
      </c>
      <c r="F21" s="11" t="str">
        <f>IF(D$5&lt;&gt;0,VLOOKUP(D$4,sim_dist!A$2:AM$609,7,FALSE),"")</f>
        <v/>
      </c>
      <c r="G21" s="12" t="str">
        <f>IF(D$5&lt;&gt;0,state!F$2,"")</f>
        <v/>
      </c>
      <c r="H21" s="11" t="str">
        <f>IF(H$5&lt;&gt;0,VLOOKUP(H$4,components!B$3:AW$613,13,FALSE),"")</f>
        <v/>
      </c>
      <c r="I21" s="14" t="str">
        <f>IF(I$5&lt;&gt;0,VLOOKUP(I$4,components!B$3:AX$613,13,FALSE),"")</f>
        <v/>
      </c>
      <c r="J21" s="14" t="str">
        <f>IF(J$5&lt;&gt;0,VLOOKUP(J$4,components!B$3:AY$613,13,FALSE),"")</f>
        <v/>
      </c>
    </row>
    <row r="22" spans="1:10" s="89" customFormat="1" x14ac:dyDescent="0.35">
      <c r="A22" s="40"/>
      <c r="B22" s="91" t="s">
        <v>54</v>
      </c>
      <c r="C22" s="40"/>
      <c r="D22" s="11" t="str">
        <f>IF(D$5&lt;&gt;0,VLOOKUP(D$4,components!B$3:AS$613,14,FALSE),"")</f>
        <v/>
      </c>
      <c r="E22" s="11" t="str">
        <f>IF(D$5&lt;&gt;0,VLOOKUP(E$5,counties!A$2:AM$89,8,FALSE),"")</f>
        <v/>
      </c>
      <c r="F22" s="11" t="str">
        <f>IF(D$5&lt;&gt;0,VLOOKUP(D$4,sim_dist!A$2:AM$609,8,FALSE),"")</f>
        <v/>
      </c>
      <c r="G22" s="12" t="str">
        <f>IF(D$5&lt;&gt;0,state!G$2,"")</f>
        <v/>
      </c>
      <c r="H22" s="11" t="str">
        <f>IF(H$5&lt;&gt;0,VLOOKUP(H$4,components!B$3:AW$613,14,FALSE),"")</f>
        <v/>
      </c>
      <c r="I22" s="14" t="str">
        <f>IF(I$5&lt;&gt;0,VLOOKUP(I$4,components!B$3:AX$613,14,FALSE),"")</f>
        <v/>
      </c>
      <c r="J22" s="14" t="str">
        <f>IF(J$5&lt;&gt;0,VLOOKUP(J$4,components!B$3:AY$613,14,FALSE),"")</f>
        <v/>
      </c>
    </row>
    <row r="23" spans="1:10" s="89" customFormat="1" x14ac:dyDescent="0.35">
      <c r="A23" s="40"/>
      <c r="B23" s="91" t="s">
        <v>53</v>
      </c>
      <c r="C23" s="40"/>
      <c r="D23" s="11" t="str">
        <f>IF(D$5&lt;&gt;0,VLOOKUP(D$4,components!B$3:AS$613,15,FALSE),"")</f>
        <v/>
      </c>
      <c r="E23" s="11" t="str">
        <f>IF(D$5&lt;&gt;0,VLOOKUP(E$5,counties!A$2:AM$89,9,FALSE),"")</f>
        <v/>
      </c>
      <c r="F23" s="11" t="str">
        <f>IF(D$5&lt;&gt;0,VLOOKUP(D$4,sim_dist!A$2:AM$609,9,FALSE),"")</f>
        <v/>
      </c>
      <c r="G23" s="12" t="str">
        <f>IF(D$5&lt;&gt;0,state!H$2,"")</f>
        <v/>
      </c>
      <c r="H23" s="11" t="str">
        <f>IF(H$5&lt;&gt;0,VLOOKUP(H$4,components!B$3:AW$613,15,FALSE),"")</f>
        <v/>
      </c>
      <c r="I23" s="14" t="str">
        <f>IF(I$5&lt;&gt;0,VLOOKUP(I$4,components!B$3:AX$613,15,FALSE),"")</f>
        <v/>
      </c>
      <c r="J23" s="14" t="str">
        <f>IF(J$5&lt;&gt;0,VLOOKUP(J$4,components!B$3:AY$613,15,FALSE),"")</f>
        <v/>
      </c>
    </row>
    <row r="24" spans="1:10" s="89" customFormat="1" x14ac:dyDescent="0.35">
      <c r="A24" s="40"/>
      <c r="B24" s="91" t="s">
        <v>1427</v>
      </c>
      <c r="C24" s="40"/>
      <c r="D24" s="11" t="str">
        <f>IF(D$5&lt;&gt;0,VLOOKUP(D$4,components!B$3:AS$613,16,FALSE),"")</f>
        <v/>
      </c>
      <c r="E24" s="11" t="str">
        <f>IF(D$5&lt;&gt;0,VLOOKUP(E$5,counties!A$2:AM$89,10,FALSE),"")</f>
        <v/>
      </c>
      <c r="F24" s="11" t="str">
        <f>IF(D$5&lt;&gt;0,VLOOKUP(D$4,sim_dist!A$2:AM$609,10,FALSE),"")</f>
        <v/>
      </c>
      <c r="G24" s="12" t="str">
        <f>IF(D$5&lt;&gt;0,state!I$2,"")</f>
        <v/>
      </c>
      <c r="H24" s="11" t="str">
        <f>IF(H$5&lt;&gt;0,VLOOKUP(H$4,components!B$3:AW$613,16,FALSE),"")</f>
        <v/>
      </c>
      <c r="I24" s="14" t="str">
        <f>IF(I$5&lt;&gt;0,VLOOKUP(I$4,components!B$3:AX$613,16,FALSE),"")</f>
        <v/>
      </c>
      <c r="J24" s="14" t="str">
        <f>IF(J$5&lt;&gt;0,VLOOKUP(J$4,components!B$3:AY$613,16,FALSE),"")</f>
        <v/>
      </c>
    </row>
    <row r="25" spans="1:10" x14ac:dyDescent="0.35">
      <c r="A25" s="39"/>
      <c r="B25" s="40"/>
      <c r="C25" s="40"/>
      <c r="D25" s="21"/>
      <c r="E25" s="23"/>
      <c r="F25" s="21"/>
      <c r="G25" s="23"/>
      <c r="H25" s="23"/>
      <c r="I25" s="23"/>
      <c r="J25" s="23"/>
    </row>
    <row r="26" spans="1:10" ht="15.5" x14ac:dyDescent="0.35">
      <c r="A26" s="38" t="s">
        <v>8</v>
      </c>
      <c r="B26" s="41"/>
      <c r="C26" s="41"/>
      <c r="D26" s="25"/>
      <c r="E26" s="22"/>
      <c r="F26" s="25"/>
      <c r="G26" s="22"/>
      <c r="H26" s="22"/>
      <c r="I26" s="22"/>
      <c r="J26" s="22"/>
    </row>
    <row r="27" spans="1:10" s="89" customFormat="1" x14ac:dyDescent="0.35">
      <c r="A27" s="40"/>
      <c r="B27" s="91" t="s">
        <v>9</v>
      </c>
      <c r="C27" s="40"/>
      <c r="D27" s="6" t="str">
        <f>IF(D$5&lt;&gt;0,VLOOKUP(D$4,components!B$3:AS$613,17,FALSE),"")</f>
        <v/>
      </c>
      <c r="E27" s="6" t="str">
        <f>IF(D$5&lt;&gt;0,VLOOKUP(E$5,counties!A$2:AM$89,11,FALSE),"")</f>
        <v/>
      </c>
      <c r="F27" s="6" t="str">
        <f>IF(D$5&lt;&gt;0,VLOOKUP(D$4,sim_dist!A$2:AM$609,11,FALSE),"")</f>
        <v/>
      </c>
      <c r="G27" s="7" t="str">
        <f>IF(D$5&lt;&gt;0,state!J$2,"")</f>
        <v/>
      </c>
      <c r="H27" s="6" t="str">
        <f>IF(H$5&lt;&gt;0,VLOOKUP(H$4,components!B$3:AW$613,17,FALSE),"")</f>
        <v/>
      </c>
      <c r="I27" s="6" t="str">
        <f>IF(I$5&lt;&gt;0,VLOOKUP(I$4,components!B$3:AX$613,17,FALSE),"")</f>
        <v/>
      </c>
      <c r="J27" s="6" t="str">
        <f>IF(J$5&lt;&gt;0,VLOOKUP(J$4,components!B$3:AY$613,17,FALSE),"")</f>
        <v/>
      </c>
    </row>
    <row r="28" spans="1:10" s="89" customFormat="1" x14ac:dyDescent="0.35">
      <c r="A28" s="40"/>
      <c r="B28" s="91" t="s">
        <v>1489</v>
      </c>
      <c r="C28" s="40"/>
      <c r="D28" s="11" t="str">
        <f>IF(D$5&lt;&gt;0,VLOOKUP(D$4,components!B$3:AS$613,18,FALSE),"")</f>
        <v/>
      </c>
      <c r="E28" s="11" t="str">
        <f>IF(D$5&lt;&gt;0,VLOOKUP(E$5,counties!A$2:AM$89,12,FALSE),"")</f>
        <v/>
      </c>
      <c r="F28" s="11" t="str">
        <f>IF(D$5&lt;&gt;0,VLOOKUP(D$4,sim_dist!A$2:AM$609,12,FALSE),"")</f>
        <v/>
      </c>
      <c r="G28" s="11" t="str">
        <f>IF(D$5&lt;&gt;0,state!K$2,"")</f>
        <v/>
      </c>
      <c r="H28" s="11" t="str">
        <f>IF(H$5&lt;&gt;0,VLOOKUP(H$4,components!B$3:AW$613,18,FALSE),"")</f>
        <v/>
      </c>
      <c r="I28" s="14" t="str">
        <f>IF(I$5&lt;&gt;0,VLOOKUP(I$4,components!B$3:AX$613,18,FALSE),"")</f>
        <v/>
      </c>
      <c r="J28" s="14" t="str">
        <f>IF(J$5&lt;&gt;0,VLOOKUP(J$4,components!B$3:AY$613,18,FALSE),"")</f>
        <v/>
      </c>
    </row>
    <row r="29" spans="1:10" s="134" customFormat="1" x14ac:dyDescent="0.35">
      <c r="A29" s="40"/>
      <c r="B29" s="91" t="s">
        <v>1490</v>
      </c>
      <c r="C29" s="40"/>
      <c r="D29" s="11" t="str">
        <f>IF(D$5&lt;&gt;0,VLOOKUP(D$4,components!B$3:AS$613,19,FALSE),"")</f>
        <v/>
      </c>
      <c r="E29" s="11" t="str">
        <f>IF(D$5&lt;&gt;0,VLOOKUP(E$5,counties!A$2:AM$89,13,FALSE),"")</f>
        <v/>
      </c>
      <c r="F29" s="11" t="str">
        <f>IF(D$5&lt;&gt;0,VLOOKUP(D$4,sim_dist!A$2:AM$609,13,FALSE),"")</f>
        <v/>
      </c>
      <c r="G29" s="11" t="str">
        <f>IF(D$5&lt;&gt;0,state!L$2,"")</f>
        <v/>
      </c>
      <c r="H29" s="11" t="str">
        <f>IF(H$5&lt;&gt;0,VLOOKUP(H$4,components!B$3:AW$613,19,FALSE),"")</f>
        <v/>
      </c>
      <c r="I29" s="14" t="str">
        <f>IF(I$5&lt;&gt;0,VLOOKUP(I$4,components!B$3:AX$613,19,FALSE),"")</f>
        <v/>
      </c>
      <c r="J29" s="14" t="str">
        <f>IF(J$5&lt;&gt;0,VLOOKUP(J$4,components!B$3:AY$613,19,FALSE),"")</f>
        <v/>
      </c>
    </row>
    <row r="30" spans="1:10" s="89" customFormat="1" x14ac:dyDescent="0.35">
      <c r="A30" s="40"/>
      <c r="B30" s="91" t="s">
        <v>10</v>
      </c>
      <c r="C30" s="40"/>
      <c r="D30" s="8" t="str">
        <f>IF(D$5&lt;&gt;0,VLOOKUP(D$4,components!B$3:AS$613,20,FALSE),"")</f>
        <v/>
      </c>
      <c r="E30" s="8" t="str">
        <f>IF(D$5&lt;&gt;0,VLOOKUP(E$5,counties!A$2:AM$89,14,FALSE),"")</f>
        <v/>
      </c>
      <c r="F30" s="8" t="str">
        <f>IF(D$5&lt;&gt;0,VLOOKUP(D$4,sim_dist!A$2:AM$609,14,FALSE),"")</f>
        <v/>
      </c>
      <c r="G30" s="9" t="str">
        <f>IF(D$5&lt;&gt;0,state!M$2,"")</f>
        <v/>
      </c>
      <c r="H30" s="8" t="str">
        <f>IF(H$5&lt;&gt;0,VLOOKUP(H$4,components!B$3:AW$613,20,FALSE),"")</f>
        <v/>
      </c>
      <c r="I30" s="8" t="str">
        <f>IF(I$5&lt;&gt;0,VLOOKUP(I$4,components!B$3:AX$613,20,FALSE),"")</f>
        <v/>
      </c>
      <c r="J30" s="8" t="str">
        <f>IF(J$5&lt;&gt;0,VLOOKUP(J$4,components!B$3:AY$613,20,FALSE),"")</f>
        <v/>
      </c>
    </row>
    <row r="31" spans="1:10" s="89" customFormat="1" x14ac:dyDescent="0.35">
      <c r="A31" s="40"/>
      <c r="B31" s="91" t="s">
        <v>11</v>
      </c>
      <c r="C31" s="40"/>
      <c r="D31" s="8" t="str">
        <f>IF(D$5&lt;&gt;0,VLOOKUP(D$4,components!B$3:AS$613,21,FALSE),"")</f>
        <v/>
      </c>
      <c r="E31" s="8" t="str">
        <f>IF(D$5&lt;&gt;0,VLOOKUP(E$5,counties!A$2:AM$89,15,FALSE),"")</f>
        <v/>
      </c>
      <c r="F31" s="8" t="str">
        <f>IF(D$5&lt;&gt;0,VLOOKUP(D$4,sim_dist!A$2:AM$609,15,FALSE),"")</f>
        <v/>
      </c>
      <c r="G31" s="9" t="str">
        <f>IF(D$5&lt;&gt;0,state!N$2,"")</f>
        <v/>
      </c>
      <c r="H31" s="8" t="str">
        <f>IF(H$5&lt;&gt;0,VLOOKUP(H$4,components!B$3:AW$613,21,FALSE),"")</f>
        <v/>
      </c>
      <c r="I31" s="8" t="str">
        <f>IF(I$5&lt;&gt;0,VLOOKUP(I$4,components!B$3:AX$613,21,FALSE),"")</f>
        <v/>
      </c>
      <c r="J31" s="8" t="str">
        <f>IF(J$5&lt;&gt;0,VLOOKUP(J$4,components!B$3:AY$613,21,FALSE),"")</f>
        <v/>
      </c>
    </row>
    <row r="32" spans="1:10" s="89" customFormat="1" x14ac:dyDescent="0.35">
      <c r="A32" s="40"/>
      <c r="B32" s="91" t="s">
        <v>12</v>
      </c>
      <c r="C32" s="40"/>
      <c r="D32" s="8" t="str">
        <f>IF(D$5&lt;&gt;0,VLOOKUP(D$4,components!B$3:AS$613,22,FALSE),"")</f>
        <v/>
      </c>
      <c r="E32" s="8" t="str">
        <f>IF(D$5&lt;&gt;0,VLOOKUP(E$5,counties!A$2:AM$89,16,FALSE),"")</f>
        <v/>
      </c>
      <c r="F32" s="8" t="str">
        <f>IF(D$5&lt;&gt;0,VLOOKUP(D$4,sim_dist!A$2:AM$609,16,FALSE),"")</f>
        <v/>
      </c>
      <c r="G32" s="9" t="str">
        <f>IF(D$5&lt;&gt;0,state!O$2,"")</f>
        <v/>
      </c>
      <c r="H32" s="8" t="str">
        <f>IF(H$5&lt;&gt;0,VLOOKUP(H$4,components!B$3:AW$613,22,FALSE),"")</f>
        <v/>
      </c>
      <c r="I32" s="8" t="str">
        <f>IF(I$5&lt;&gt;0,VLOOKUP(I$4,components!B$3:AX$613,22,FALSE),"")</f>
        <v/>
      </c>
      <c r="J32" s="8" t="str">
        <f>IF(J$5&lt;&gt;0,VLOOKUP(J$4,components!B$3:AY$613,22,FALSE),"")</f>
        <v/>
      </c>
    </row>
    <row r="33" spans="1:10" s="89" customFormat="1" x14ac:dyDescent="0.35">
      <c r="A33" s="40"/>
      <c r="B33" s="91" t="s">
        <v>13</v>
      </c>
      <c r="C33" s="40"/>
      <c r="D33" s="6" t="str">
        <f>IF(D$5&lt;&gt;0,VLOOKUP(D$4,components!B$3:AS$613,23,FALSE),"")</f>
        <v/>
      </c>
      <c r="E33" s="6" t="str">
        <f>IF(D$5&lt;&gt;0,VLOOKUP(E$5,counties!A$2:AM$89,17,FALSE),"")</f>
        <v/>
      </c>
      <c r="F33" s="6" t="str">
        <f>IF(D$5&lt;&gt;0,VLOOKUP(D$4,sim_dist!A$2:AM$609,17,FALSE),"")</f>
        <v/>
      </c>
      <c r="G33" s="7" t="str">
        <f>IF(D$5&lt;&gt;0,state!P$2,"")</f>
        <v/>
      </c>
      <c r="H33" s="6" t="str">
        <f>IF(H$5&lt;&gt;0,VLOOKUP(H$4,components!B$3:AW$613,23,FALSE),"")</f>
        <v/>
      </c>
      <c r="I33" s="6" t="str">
        <f>IF(I$5&lt;&gt;0,VLOOKUP(I$4,components!B$3:AX$613,23,FALSE),"")</f>
        <v/>
      </c>
      <c r="J33" s="6" t="str">
        <f>IF(J$5&lt;&gt;0,VLOOKUP(J$4,components!B$3:AY$613,23,FALSE),"")</f>
        <v/>
      </c>
    </row>
    <row r="34" spans="1:10" x14ac:dyDescent="0.35">
      <c r="A34" s="39"/>
      <c r="B34" s="40"/>
      <c r="C34" s="40"/>
      <c r="D34" s="29"/>
      <c r="E34" s="28"/>
      <c r="F34" s="29"/>
      <c r="G34" s="19"/>
      <c r="H34" s="19"/>
      <c r="I34" s="19"/>
      <c r="J34" s="19"/>
    </row>
    <row r="35" spans="1:10" ht="15.5" x14ac:dyDescent="0.35">
      <c r="A35" s="38" t="s">
        <v>14</v>
      </c>
      <c r="B35" s="41"/>
      <c r="C35" s="41"/>
      <c r="D35" s="21"/>
      <c r="E35" s="32"/>
      <c r="F35" s="21"/>
      <c r="G35" s="20"/>
      <c r="H35" s="20"/>
      <c r="I35" s="20"/>
      <c r="J35" s="20"/>
    </row>
    <row r="36" spans="1:10" x14ac:dyDescent="0.35">
      <c r="A36" s="39"/>
      <c r="B36" s="41" t="s">
        <v>15</v>
      </c>
      <c r="C36" s="40"/>
      <c r="D36" s="25"/>
      <c r="E36" s="30"/>
      <c r="F36" s="25"/>
      <c r="G36" s="24"/>
      <c r="H36" s="31"/>
      <c r="I36" s="31"/>
      <c r="J36" s="31"/>
    </row>
    <row r="37" spans="1:10" s="89" customFormat="1" x14ac:dyDescent="0.35">
      <c r="A37" s="40"/>
      <c r="B37" s="41"/>
      <c r="C37" s="40" t="s">
        <v>16</v>
      </c>
      <c r="D37" s="14" t="str">
        <f>IF(D$5&lt;&gt;0,VLOOKUP(D$4,components!B$3:AS$613,24,FALSE),"")</f>
        <v/>
      </c>
      <c r="E37" s="11" t="str">
        <f>IF(D$5&lt;&gt;0,VLOOKUP(E$5,counties!A$2:AM$89,18,FALSE),"")</f>
        <v/>
      </c>
      <c r="F37" s="11" t="str">
        <f>IF(D$5&lt;&gt;0,VLOOKUP(D$4,sim_dist!A$2:AM$609,18,FALSE),"")</f>
        <v/>
      </c>
      <c r="G37" s="11" t="str">
        <f>IF(D$5&lt;&gt;0,state!Q$2,"")</f>
        <v/>
      </c>
      <c r="H37" s="11" t="str">
        <f>IF(H$5&lt;&gt;0,VLOOKUP(H$4,components!B$3:AW$613,24,FALSE),"")</f>
        <v/>
      </c>
      <c r="I37" s="11" t="str">
        <f>IF(I$5&lt;&gt;0,VLOOKUP(I$4,components!B$3:AX$613,24,FALSE),"")</f>
        <v/>
      </c>
      <c r="J37" s="11" t="str">
        <f>IF(J$5&lt;&gt;0,VLOOKUP(J$4,components!B$3:AY$613,24,FALSE),"")</f>
        <v/>
      </c>
    </row>
    <row r="38" spans="1:10" s="89" customFormat="1" x14ac:dyDescent="0.35">
      <c r="A38" s="40"/>
      <c r="B38" s="40"/>
      <c r="C38" s="40" t="s">
        <v>17</v>
      </c>
      <c r="D38" s="6" t="str">
        <f>IF(D$5&lt;&gt;0,VLOOKUP(D$4,components!B$3:AS$613,25,FALSE),"")</f>
        <v/>
      </c>
      <c r="E38" s="6" t="str">
        <f>IF(D$5&lt;&gt;0,VLOOKUP(E$5,counties!A$2:AM$89,19,FALSE),"")</f>
        <v/>
      </c>
      <c r="F38" s="6" t="str">
        <f>IF(D$5&lt;&gt;0,VLOOKUP(D$4,sim_dist!A$2:AM$609,19,FALSE),"")</f>
        <v/>
      </c>
      <c r="G38" s="7" t="str">
        <f>IF(D$5&lt;&gt;0,state!R$2,"")</f>
        <v/>
      </c>
      <c r="H38" s="6" t="str">
        <f>IF(H$5&lt;&gt;0,VLOOKUP(H$4,components!B$3:AW$613,25,FALSE),"")</f>
        <v/>
      </c>
      <c r="I38" s="6" t="str">
        <f>IF(I$5&lt;&gt;0,VLOOKUP(I$4,components!B$3:AX$613,25,FALSE),"")</f>
        <v/>
      </c>
      <c r="J38" s="6" t="str">
        <f>IF(J$5&lt;&gt;0,VLOOKUP(J$4,components!B$3:AY$613,25,FALSE),"")</f>
        <v/>
      </c>
    </row>
    <row r="39" spans="1:10" s="89" customFormat="1" x14ac:dyDescent="0.35">
      <c r="A39" s="40"/>
      <c r="B39" s="40"/>
      <c r="C39" s="40" t="s">
        <v>18</v>
      </c>
      <c r="D39" s="14" t="str">
        <f>IF(D$5&lt;&gt;0,VLOOKUP(D$4,components!B$3:AS$613,26,FALSE),"")</f>
        <v/>
      </c>
      <c r="E39" s="11" t="str">
        <f>IF(D$5&lt;&gt;0,VLOOKUP(E$5,counties!A$2:AM$89,20,FALSE),"")</f>
        <v/>
      </c>
      <c r="F39" s="11" t="str">
        <f>IF(D$5&lt;&gt;0,VLOOKUP(D$4,sim_dist!A$2:AM$609,20,FALSE),"")</f>
        <v/>
      </c>
      <c r="G39" s="11" t="str">
        <f>IF(D$5&lt;&gt;0,state!S$2,"")</f>
        <v/>
      </c>
      <c r="H39" s="11" t="str">
        <f>IF(H$5&lt;&gt;0,VLOOKUP(H$4,components!B$3:AW$613,26,FALSE),"")</f>
        <v/>
      </c>
      <c r="I39" s="11" t="str">
        <f>IF(I$5&lt;&gt;0,VLOOKUP(I$4,components!B$3:AX$613,26,FALSE),"")</f>
        <v/>
      </c>
      <c r="J39" s="11" t="str">
        <f>IF(J$5&lt;&gt;0,VLOOKUP(J$4,components!B$3:AY$613,26,FALSE),"")</f>
        <v/>
      </c>
    </row>
    <row r="40" spans="1:10" s="89" customFormat="1" x14ac:dyDescent="0.35">
      <c r="A40" s="40"/>
      <c r="B40" s="40"/>
      <c r="C40" s="40" t="s">
        <v>19</v>
      </c>
      <c r="D40" s="14" t="str">
        <f>IF(D$5&lt;&gt;0,VLOOKUP(D$4,components!B$3:AS$613,27,FALSE),"")</f>
        <v/>
      </c>
      <c r="E40" s="11" t="str">
        <f>IF(D$5&lt;&gt;0,VLOOKUP(E$5,counties!A$2:AM$89,21,FALSE),"")</f>
        <v/>
      </c>
      <c r="F40" s="11" t="str">
        <f>IF(D$5&lt;&gt;0,VLOOKUP(D$4,sim_dist!A$2:AM$609,21,FALSE),"")</f>
        <v/>
      </c>
      <c r="G40" s="11" t="str">
        <f>IF(D$5&lt;&gt;0,state!T$2,"")</f>
        <v/>
      </c>
      <c r="H40" s="11" t="str">
        <f>IF(H$5&lt;&gt;0,VLOOKUP(H$4,components!B$3:AW$613,27,FALSE),"")</f>
        <v/>
      </c>
      <c r="I40" s="11" t="str">
        <f>IF(I$5&lt;&gt;0,VLOOKUP(I$4,components!B$3:AX$613,27,FALSE),"")</f>
        <v/>
      </c>
      <c r="J40" s="11" t="str">
        <f>IF(J$5&lt;&gt;0,VLOOKUP(J$4,components!B$3:AY$613,27,FALSE),"")</f>
        <v/>
      </c>
    </row>
    <row r="41" spans="1:10" x14ac:dyDescent="0.35">
      <c r="A41" s="39"/>
      <c r="B41" s="41" t="s">
        <v>20</v>
      </c>
      <c r="C41" s="40"/>
      <c r="D41" s="27"/>
      <c r="E41" s="26"/>
      <c r="F41" s="27"/>
      <c r="G41" s="33"/>
      <c r="H41" s="15"/>
      <c r="I41" s="15"/>
      <c r="J41" s="15"/>
    </row>
    <row r="42" spans="1:10" x14ac:dyDescent="0.35">
      <c r="A42" s="39"/>
      <c r="B42" s="41"/>
      <c r="C42" s="40" t="s">
        <v>21</v>
      </c>
      <c r="D42" s="14" t="str">
        <f>IF(D$5&lt;&gt;0,VLOOKUP(D$4,components!B$3:AS$613,28,FALSE),"")</f>
        <v/>
      </c>
      <c r="E42" s="11" t="str">
        <f>IF(D$5&lt;&gt;0,VLOOKUP(E$5,counties!A$2:AM$89,22,FALSE),"")</f>
        <v/>
      </c>
      <c r="F42" s="11" t="str">
        <f>IF(D$5&lt;&gt;0,VLOOKUP(D$4,sim_dist!A$2:AM$609,22,FALSE),"")</f>
        <v/>
      </c>
      <c r="G42" s="11" t="str">
        <f>IF(D$5&lt;&gt;0,state!U$2,"")</f>
        <v/>
      </c>
      <c r="H42" s="11" t="str">
        <f>IF(H$5&lt;&gt;0,VLOOKUP(H$4,components!B$3:AW$613,28,FALSE),"")</f>
        <v/>
      </c>
      <c r="I42" s="11" t="str">
        <f>IF(I$5&lt;&gt;0,VLOOKUP(I$4,components!B$3:AX$613,28,FALSE),"")</f>
        <v/>
      </c>
      <c r="J42" s="11" t="str">
        <f>IF(J$5&lt;&gt;0,VLOOKUP(J$4,components!B$3:AY$613,28,FALSE),"")</f>
        <v/>
      </c>
    </row>
    <row r="43" spans="1:10" x14ac:dyDescent="0.35">
      <c r="A43" s="39"/>
      <c r="B43" s="40"/>
      <c r="C43" s="40" t="s">
        <v>22</v>
      </c>
      <c r="D43" s="14" t="str">
        <f>IF(D$5&lt;&gt;0,VLOOKUP(D$4,components!B$3:AS$613,29,FALSE),"")</f>
        <v/>
      </c>
      <c r="E43" s="11" t="str">
        <f>IF(D$5&lt;&gt;0,VLOOKUP(E$5,counties!A$2:AM$89,23,FALSE),"")</f>
        <v/>
      </c>
      <c r="F43" s="11" t="str">
        <f>IF(D$5&lt;&gt;0,VLOOKUP(D$4,sim_dist!A$2:AM$609,23,FALSE),"")</f>
        <v/>
      </c>
      <c r="G43" s="11" t="str">
        <f>IF(D$5&lt;&gt;0,state!V$2,"")</f>
        <v/>
      </c>
      <c r="H43" s="11" t="str">
        <f>IF(H$5&lt;&gt;0,VLOOKUP(H$4,components!B$3:AW$613,29,FALSE),"")</f>
        <v/>
      </c>
      <c r="I43" s="11" t="str">
        <f>IF(I$5&lt;&gt;0,VLOOKUP(I$4,components!B$3:AX$613,29,FALSE),"")</f>
        <v/>
      </c>
      <c r="J43" s="11" t="str">
        <f>IF(J$5&lt;&gt;0,VLOOKUP(J$4,components!B$3:AY$613,29,FALSE),"")</f>
        <v/>
      </c>
    </row>
    <row r="44" spans="1:10" x14ac:dyDescent="0.35">
      <c r="A44" s="39"/>
      <c r="B44" s="40"/>
      <c r="C44" s="40" t="s">
        <v>23</v>
      </c>
      <c r="D44" s="14" t="str">
        <f>IF(D$5&lt;&gt;0,VLOOKUP(D$4,components!B$3:AS$613,30,FALSE),"")</f>
        <v/>
      </c>
      <c r="E44" s="12" t="s">
        <v>1431</v>
      </c>
      <c r="F44" s="12" t="s">
        <v>1431</v>
      </c>
      <c r="G44" s="12" t="s">
        <v>1431</v>
      </c>
      <c r="H44" s="14" t="str">
        <f>IF(H$5&lt;&gt;0,VLOOKUP(H$4,components!B$3:AW$613,30,FALSE),"")</f>
        <v/>
      </c>
      <c r="I44" s="14" t="str">
        <f>IF(I$5&lt;&gt;0,VLOOKUP(I$4,components!B$3:AX$613,30,FALSE),"")</f>
        <v/>
      </c>
      <c r="J44" s="14" t="str">
        <f>IF(J$5&lt;&gt;0,VLOOKUP(J$4,components!B$3:AY$613,30,FALSE),"")</f>
        <v/>
      </c>
    </row>
    <row r="45" spans="1:10" x14ac:dyDescent="0.35">
      <c r="A45" s="39"/>
      <c r="B45" s="41" t="s">
        <v>24</v>
      </c>
      <c r="C45" s="40"/>
      <c r="D45" s="15"/>
      <c r="E45" s="26"/>
      <c r="F45" s="27"/>
      <c r="G45" s="15"/>
      <c r="H45" s="15"/>
      <c r="I45" s="15"/>
      <c r="J45" s="15"/>
    </row>
    <row r="46" spans="1:10" x14ac:dyDescent="0.35">
      <c r="A46" s="39"/>
      <c r="B46" s="40"/>
      <c r="C46" s="40" t="s">
        <v>25</v>
      </c>
      <c r="D46" s="8" t="str">
        <f>IF(D$5&lt;&gt;0,VLOOKUP(D$4,components!B$3:AS$613,31,FALSE),"")</f>
        <v/>
      </c>
      <c r="E46" s="8" t="str">
        <f>IF(D$5&lt;&gt;0,VLOOKUP(E$5,counties!A$2:AM$89,24,FALSE),"")</f>
        <v/>
      </c>
      <c r="F46" s="8" t="str">
        <f>IF(D$5&lt;&gt;0,VLOOKUP(D$4,sim_dist!A$2:AM$609,24,FALSE),"")</f>
        <v/>
      </c>
      <c r="G46" s="8" t="str">
        <f>IF(D$5&lt;&gt;0,state!W$2,"")</f>
        <v/>
      </c>
      <c r="H46" s="8" t="str">
        <f>IF(H$5&lt;&gt;0,VLOOKUP(H$4,components!B$3:AW$613,31,FALSE),"")</f>
        <v/>
      </c>
      <c r="I46" s="8" t="str">
        <f>IF(I$5&lt;&gt;0,VLOOKUP(I$4,components!B$3:AX$613,31,FALSE),"")</f>
        <v/>
      </c>
      <c r="J46" s="8" t="str">
        <f>IF(J$5&lt;&gt;0,VLOOKUP(J$4,components!B$3:AY$613,31,FALSE),"")</f>
        <v/>
      </c>
    </row>
    <row r="47" spans="1:10" x14ac:dyDescent="0.35">
      <c r="A47" s="39"/>
      <c r="B47" s="40"/>
      <c r="C47" s="40" t="s">
        <v>26</v>
      </c>
      <c r="D47" s="8" t="str">
        <f>IF(D$5&lt;&gt;0,VLOOKUP(D$4,components!B$3:AS$613,32,FALSE),"")</f>
        <v/>
      </c>
      <c r="E47" s="8" t="str">
        <f>IF(D$5&lt;&gt;0,VLOOKUP(E$5,counties!A$2:AM$89,25,FALSE),"")</f>
        <v/>
      </c>
      <c r="F47" s="8" t="str">
        <f>IF(D$5&lt;&gt;0,VLOOKUP(D$4,sim_dist!A$2:AM$609,25,FALSE),"")</f>
        <v/>
      </c>
      <c r="G47" s="8" t="str">
        <f>IF(D$5&lt;&gt;0,state!X$2,"")</f>
        <v/>
      </c>
      <c r="H47" s="8" t="str">
        <f>IF(H$5&lt;&gt;0,VLOOKUP(H$4,components!B$3:AW$613,32,FALSE),"")</f>
        <v/>
      </c>
      <c r="I47" s="8" t="str">
        <f>IF(I$5&lt;&gt;0,VLOOKUP(I$4,components!B$3:AX$613,32,FALSE),"")</f>
        <v/>
      </c>
      <c r="J47" s="8" t="str">
        <f>IF(J$5&lt;&gt;0,VLOOKUP(J$4,components!B$3:AY$613,32,FALSE),"")</f>
        <v/>
      </c>
    </row>
    <row r="48" spans="1:10" x14ac:dyDescent="0.35">
      <c r="A48" s="39"/>
      <c r="B48" s="40"/>
      <c r="C48" s="40" t="s">
        <v>27</v>
      </c>
      <c r="D48" s="8" t="str">
        <f>IF(D$5&lt;&gt;0,VLOOKUP(D$4,components!B$3:AS$613,33,FALSE),"")</f>
        <v/>
      </c>
      <c r="E48" s="8" t="str">
        <f>IF(D$5&lt;&gt;0,VLOOKUP(E$5,counties!A$2:AM$89,26,FALSE),"")</f>
        <v/>
      </c>
      <c r="F48" s="8" t="str">
        <f>IF(D$5&lt;&gt;0,VLOOKUP(D$4,sim_dist!A$2:AM$609,26,FALSE),"")</f>
        <v/>
      </c>
      <c r="G48" s="8" t="str">
        <f>IF(D$5&lt;&gt;0,state!Y$2,"")</f>
        <v/>
      </c>
      <c r="H48" s="8" t="str">
        <f>IF(H$5&lt;&gt;0,VLOOKUP(H$4,components!B$3:AW$613,33,FALSE),"")</f>
        <v/>
      </c>
      <c r="I48" s="8" t="str">
        <f>IF(I$5&lt;&gt;0,VLOOKUP(I$4,components!B$3:AX$613,33,FALSE),"")</f>
        <v/>
      </c>
      <c r="J48" s="8" t="str">
        <f>IF(J$5&lt;&gt;0,VLOOKUP(J$4,components!B$3:AY$613,33,FALSE),"")</f>
        <v/>
      </c>
    </row>
    <row r="49" spans="1:10" x14ac:dyDescent="0.35">
      <c r="A49" s="42"/>
      <c r="B49" s="41" t="s">
        <v>28</v>
      </c>
      <c r="C49" s="41"/>
      <c r="D49" s="15"/>
      <c r="E49" s="26"/>
      <c r="F49" s="27"/>
      <c r="G49" s="3"/>
      <c r="H49" s="15"/>
      <c r="I49" s="15"/>
      <c r="J49" s="15"/>
    </row>
    <row r="50" spans="1:10" x14ac:dyDescent="0.35">
      <c r="A50" s="42"/>
      <c r="B50" s="41"/>
      <c r="C50" s="40" t="s">
        <v>29</v>
      </c>
      <c r="D50" s="14" t="str">
        <f>IF(D$5&lt;&gt;0,VLOOKUP(D$4,components!B$3:AS$613,34,FALSE),"")</f>
        <v/>
      </c>
      <c r="E50" s="14" t="str">
        <f>IF(D$5&lt;&gt;0,VLOOKUP(E$5,counties!A$2:AM$89,27,FALSE),"")</f>
        <v/>
      </c>
      <c r="F50" s="14" t="str">
        <f>IF(D$5&lt;&gt;0,VLOOKUP(D$4,sim_dist!A$2:AM$609,27,FALSE),"")</f>
        <v/>
      </c>
      <c r="G50" s="7" t="str">
        <f>IF(D$5&lt;&gt;0,state!Z$2,"")</f>
        <v/>
      </c>
      <c r="H50" s="14" t="str">
        <f>IF(H$5&lt;&gt;0,VLOOKUP(H$4,components!B$3:AW$613,34,FALSE),"")</f>
        <v/>
      </c>
      <c r="I50" s="14" t="str">
        <f>IF(I$5&lt;&gt;0,VLOOKUP(I$4,components!B$3:AX$613,34,FALSE),"")</f>
        <v/>
      </c>
      <c r="J50" s="14" t="str">
        <f>IF(J$5&lt;&gt;0,VLOOKUP(J$4,components!B$3:AY$613,34,FALSE),"")</f>
        <v/>
      </c>
    </row>
    <row r="51" spans="1:10" x14ac:dyDescent="0.35">
      <c r="A51" s="39"/>
      <c r="B51" s="40"/>
      <c r="C51" s="40" t="s">
        <v>30</v>
      </c>
      <c r="D51" s="18" t="str">
        <f>IF(D$5&lt;&gt;0,VLOOKUP(D$4,components!B$3:AS$613,35,FALSE),"")</f>
        <v/>
      </c>
      <c r="E51" s="18" t="str">
        <f>IF(D$5&lt;&gt;0,VLOOKUP(E$5,counties!A$2:AM$89,28,FALSE),"")</f>
        <v/>
      </c>
      <c r="F51" s="18" t="str">
        <f>IF(D$5&lt;&gt;0,VLOOKUP(D$4,sim_dist!A$2:AM$609,28,FALSE),"")</f>
        <v/>
      </c>
      <c r="G51" s="7" t="str">
        <f>IF(D$5&lt;&gt;0,state!AA$2,"")</f>
        <v/>
      </c>
      <c r="H51" s="18" t="str">
        <f>IF(H$5&lt;&gt;0,VLOOKUP(H$4,components!B$3:AW$613,35,FALSE),"")</f>
        <v/>
      </c>
      <c r="I51" s="18" t="str">
        <f>IF(I$5&lt;&gt;0,VLOOKUP(I$4,components!B$3:AX$613,35,FALSE),"")</f>
        <v/>
      </c>
      <c r="J51" s="18" t="str">
        <f>IF(J$5&lt;&gt;0,VLOOKUP(J$4,components!B$3:AY$613,35,FALSE),"")</f>
        <v/>
      </c>
    </row>
    <row r="52" spans="1:10" x14ac:dyDescent="0.35">
      <c r="A52" s="39"/>
      <c r="B52" s="40"/>
      <c r="C52" s="40" t="s">
        <v>31</v>
      </c>
      <c r="D52" s="18" t="str">
        <f>IF(D$5&lt;&gt;0,VLOOKUP(D$4,components!B$3:AS$613,36,FALSE),"")</f>
        <v/>
      </c>
      <c r="E52" s="18" t="str">
        <f>IF(D$5&lt;&gt;0,VLOOKUP(E$5,counties!A$2:AM$89,29,FALSE),"")</f>
        <v/>
      </c>
      <c r="F52" s="18" t="str">
        <f>IF(D$5&lt;&gt;0,VLOOKUP(D$4,sim_dist!A$2:AM$609,29,FALSE),"")</f>
        <v/>
      </c>
      <c r="G52" s="7" t="str">
        <f>IF(D$5&lt;&gt;0,state!AB$2,"")</f>
        <v/>
      </c>
      <c r="H52" s="18" t="str">
        <f>IF(H$5&lt;&gt;0,VLOOKUP(H$4,components!B$3:AW$613,36,FALSE),"")</f>
        <v/>
      </c>
      <c r="I52" s="18" t="str">
        <f>IF(I$5&lt;&gt;0,VLOOKUP(I$4,components!B$3:AX$613,36,FALSE),"")</f>
        <v/>
      </c>
      <c r="J52" s="18" t="str">
        <f>IF(J$5&lt;&gt;0,VLOOKUP(J$4,components!B$3:AY$613,36,FALSE),"")</f>
        <v/>
      </c>
    </row>
    <row r="53" spans="1:10" x14ac:dyDescent="0.35">
      <c r="A53" s="39"/>
      <c r="B53" s="40"/>
      <c r="C53" s="40" t="s">
        <v>32</v>
      </c>
      <c r="D53" s="18" t="str">
        <f>IF(D$5&lt;&gt;0,VLOOKUP(D$4,components!B$3:AS$613,37,FALSE),"")</f>
        <v/>
      </c>
      <c r="E53" s="18" t="str">
        <f>IF(D$5&lt;&gt;0,VLOOKUP(E$5,counties!A$2:AM$89,30,FALSE),"")</f>
        <v/>
      </c>
      <c r="F53" s="18" t="str">
        <f>IF(D$5&lt;&gt;0,VLOOKUP(D$4,sim_dist!A$2:AM$609,30,FALSE),"")</f>
        <v/>
      </c>
      <c r="G53" s="7" t="str">
        <f>IF(D$5&lt;&gt;0,state!AC$2,"")</f>
        <v/>
      </c>
      <c r="H53" s="18" t="str">
        <f>IF(H$5&lt;&gt;0,VLOOKUP(H$4,components!B$3:AW$613,37,FALSE),"")</f>
        <v/>
      </c>
      <c r="I53" s="18" t="str">
        <f>IF(I$5&lt;&gt;0,VLOOKUP(I$4,components!B$3:AX$613,37,FALSE),"")</f>
        <v/>
      </c>
      <c r="J53" s="18" t="str">
        <f>IF(J$5&lt;&gt;0,VLOOKUP(J$4,components!B$3:AY$613,37,FALSE),"")</f>
        <v/>
      </c>
    </row>
    <row r="54" spans="1:10" x14ac:dyDescent="0.35">
      <c r="A54" s="39"/>
      <c r="B54" s="40"/>
      <c r="C54" s="40" t="s">
        <v>1565</v>
      </c>
      <c r="D54" s="14" t="str">
        <f>IF(D$5&lt;&gt;0,VLOOKUP(D$4,components!B$3:AS$613,38,FALSE),"")</f>
        <v/>
      </c>
      <c r="E54" s="12" t="s">
        <v>1431</v>
      </c>
      <c r="F54" s="12" t="s">
        <v>1431</v>
      </c>
      <c r="G54" s="12" t="s">
        <v>1431</v>
      </c>
      <c r="H54" s="14" t="str">
        <f>IF(H$5&lt;&gt;0,VLOOKUP(H$4,components!B$3:AW$613,38,FALSE),"")</f>
        <v/>
      </c>
      <c r="I54" s="14" t="str">
        <f>IF(I$5&lt;&gt;0,VLOOKUP(I$4,components!B$3:AX$613,38,FALSE),"")</f>
        <v/>
      </c>
      <c r="J54" s="14" t="str">
        <f>IF(J$5&lt;&gt;0,VLOOKUP(J$4,components!B$3:AY$613,38,FALSE),"")</f>
        <v/>
      </c>
    </row>
    <row r="55" spans="1:10" x14ac:dyDescent="0.35">
      <c r="A55" s="39"/>
      <c r="B55" s="41" t="s">
        <v>33</v>
      </c>
      <c r="C55" s="40"/>
      <c r="D55" s="15"/>
      <c r="E55" s="13"/>
      <c r="F55" s="13"/>
      <c r="G55" s="5"/>
      <c r="H55" s="15"/>
      <c r="I55" s="15"/>
      <c r="J55" s="15"/>
    </row>
    <row r="56" spans="1:10" x14ac:dyDescent="0.35">
      <c r="A56" s="39"/>
      <c r="B56" s="40"/>
      <c r="C56" s="40" t="s">
        <v>34</v>
      </c>
      <c r="D56" s="16" t="str">
        <f>IF(D$5&lt;&gt;0,VLOOKUP(D$4,components!B$3:AS$613,39,FALSE),"")</f>
        <v/>
      </c>
      <c r="E56" s="92" t="str">
        <f>IF(D$5&lt;&gt;0,VLOOKUP(E$5,counties!A$2:AM$89,31,FALSE),"")</f>
        <v/>
      </c>
      <c r="F56" s="92" t="str">
        <f>IF(D$5&lt;&gt;0,VLOOKUP(D$4,sim_dist!A$2:AM$609,31,FALSE),"")</f>
        <v/>
      </c>
      <c r="G56" s="94" t="str">
        <f>IF(D$5&lt;&gt;0,1,"")</f>
        <v/>
      </c>
      <c r="H56" s="16" t="str">
        <f>IF(H$5&lt;&gt;0,VLOOKUP(H$4,components!B$3:AW$613,39,FALSE),"")</f>
        <v/>
      </c>
      <c r="I56" s="16" t="str">
        <f>IF(I$5&lt;&gt;0,VLOOKUP(I$4,components!B$3:AX$613,39,FALSE),"")</f>
        <v/>
      </c>
      <c r="J56" s="16" t="str">
        <f>IF(J$5&lt;&gt;0,VLOOKUP(J$4,components!B$3:AY$613,39,FALSE),"")</f>
        <v/>
      </c>
    </row>
    <row r="57" spans="1:10" x14ac:dyDescent="0.35">
      <c r="A57" s="39"/>
      <c r="B57" s="40"/>
      <c r="C57" s="40" t="s">
        <v>35</v>
      </c>
      <c r="D57" s="14" t="str">
        <f>IF(D$5&lt;&gt;0,VLOOKUP(D$4,components!B$3:AS$613,40,FALSE),"")</f>
        <v/>
      </c>
      <c r="E57" s="14" t="str">
        <f>IF(D$5&lt;&gt;0,VLOOKUP(E$5,counties!A$2:AM$89,32,FALSE),"")</f>
        <v/>
      </c>
      <c r="F57" s="14" t="str">
        <f>IF(D$5&lt;&gt;0,VLOOKUP(D$4,sim_dist!A$2:AM$609,32,FALSE),"")</f>
        <v/>
      </c>
      <c r="G57" s="14" t="str">
        <f>IF(D$5&lt;&gt;0,state!AE$2,"")</f>
        <v/>
      </c>
      <c r="H57" s="17" t="str">
        <f>IF(H$5&lt;&gt;0,VLOOKUP(H$4,components!B$3:AW$613,40,FALSE),"")</f>
        <v/>
      </c>
      <c r="I57" s="17" t="str">
        <f>IF(I$5&lt;&gt;0,VLOOKUP(I$4,components!B$3:AX$613,40,FALSE),"")</f>
        <v/>
      </c>
      <c r="J57" s="17" t="str">
        <f>IF(J$5&lt;&gt;0,VLOOKUP(J$4,components!B$3:AY$613,40,FALSE),"")</f>
        <v/>
      </c>
    </row>
    <row r="58" spans="1:10" x14ac:dyDescent="0.35">
      <c r="A58" s="39"/>
      <c r="B58" s="40"/>
      <c r="C58" s="40" t="s">
        <v>36</v>
      </c>
      <c r="D58" s="8" t="str">
        <f>IF(D$5&lt;&gt;0,VLOOKUP(D$4,components!B$3:AS$613,41,FALSE),"")</f>
        <v/>
      </c>
      <c r="E58" s="8" t="str">
        <f>IF(D$5&lt;&gt;0,VLOOKUP(E$5,counties!A$2:AM$89,33,FALSE),"")</f>
        <v/>
      </c>
      <c r="F58" s="8" t="str">
        <f>IF(D$5&lt;&gt;0,VLOOKUP(D$4,sim_dist!A$2:AM$609,33,FALSE),"")</f>
        <v/>
      </c>
      <c r="G58" s="8" t="str">
        <f>IF(D$5&lt;&gt;0,state!AF$2,"")</f>
        <v/>
      </c>
      <c r="H58" s="8" t="str">
        <f>IF(H$5&lt;&gt;0,VLOOKUP(H$4,components!B$3:AW$613,41,FALSE),"")</f>
        <v/>
      </c>
      <c r="I58" s="8" t="str">
        <f>IF(I$5&lt;&gt;0,VLOOKUP(I$4,components!B$3:AX$613,41,FALSE),"")</f>
        <v/>
      </c>
      <c r="J58" s="8" t="str">
        <f>IF(J$5&lt;&gt;0,VLOOKUP(J$4,components!B$3:AY$613,41,FALSE),"")</f>
        <v/>
      </c>
    </row>
    <row r="59" spans="1:10" x14ac:dyDescent="0.35">
      <c r="A59" s="39"/>
      <c r="B59" s="40"/>
      <c r="C59" s="40" t="s">
        <v>37</v>
      </c>
      <c r="D59" s="14" t="str">
        <f>IF(D$5&lt;&gt;0,VLOOKUP(D$4,components!B$3:AS$613,42,FALSE),"")</f>
        <v/>
      </c>
      <c r="E59" s="11" t="str">
        <f>IF(D$5&lt;&gt;0,VLOOKUP(E$5,counties!A$2:AM$89,34,FALSE),"")</f>
        <v/>
      </c>
      <c r="F59" s="11" t="str">
        <f>IF(D$5&lt;&gt;0,VLOOKUP(D$4,sim_dist!A$2:AM$609,34,FALSE),"")</f>
        <v/>
      </c>
      <c r="G59" s="11" t="str">
        <f>IF(D$5&lt;&gt;0,state!AG$2,"")</f>
        <v/>
      </c>
      <c r="H59" s="14" t="str">
        <f>IF(H$5&lt;&gt;0,VLOOKUP(H$4,components!B$3:AW$613,42,FALSE),"")</f>
        <v/>
      </c>
      <c r="I59" s="14" t="str">
        <f>IF(I$5&lt;&gt;0,VLOOKUP(I$4,components!B$3:AX$613,42,FALSE),"")</f>
        <v/>
      </c>
      <c r="J59" s="14" t="str">
        <f>IF(J$5&lt;&gt;0,VLOOKUP(J$4,components!B$3:AY$613,42,FALSE),"")</f>
        <v/>
      </c>
    </row>
    <row r="60" spans="1:10" x14ac:dyDescent="0.35">
      <c r="A60" s="39"/>
      <c r="B60" s="41" t="s">
        <v>38</v>
      </c>
      <c r="C60" s="40"/>
      <c r="D60" s="15"/>
      <c r="E60" s="26"/>
      <c r="F60" s="27"/>
      <c r="G60" s="5"/>
      <c r="H60" s="15"/>
      <c r="I60" s="15"/>
      <c r="J60" s="15"/>
    </row>
    <row r="61" spans="1:10" x14ac:dyDescent="0.35">
      <c r="A61" s="39"/>
      <c r="B61" s="40"/>
      <c r="C61" s="40" t="s">
        <v>39</v>
      </c>
      <c r="D61" s="18" t="str">
        <f>IF(D$5&lt;&gt;0,VLOOKUP(D$4,components!B$3:AS$613,43,FALSE),"")</f>
        <v/>
      </c>
      <c r="E61" s="18" t="str">
        <f>IF(D$5&lt;&gt;0,VLOOKUP(E$5,counties!A$2:AM$89,35,FALSE),"")</f>
        <v/>
      </c>
      <c r="F61" s="18" t="str">
        <f>IF(D$5&lt;&gt;0,VLOOKUP(D$4,sim_dist!A$2:AM$609,35,FALSE),"")</f>
        <v/>
      </c>
      <c r="G61" s="7" t="str">
        <f>IF(D$5&lt;&gt;0,state!AH$2,"")</f>
        <v/>
      </c>
      <c r="H61" s="18" t="str">
        <f>IF(H$5&lt;&gt;0,VLOOKUP(H$4,components!B$3:AW$613,43,FALSE),"")</f>
        <v/>
      </c>
      <c r="I61" s="18" t="str">
        <f>IF(I$5&lt;&gt;0,VLOOKUP(I$4,components!B$3:AX$613,43,FALSE),"")</f>
        <v/>
      </c>
      <c r="J61" s="18" t="str">
        <f>IF(J$5&lt;&gt;0,VLOOKUP(J$4,components!B$3:AY$613,43,FALSE),"")</f>
        <v/>
      </c>
    </row>
    <row r="62" spans="1:10" x14ac:dyDescent="0.35">
      <c r="A62" s="39"/>
      <c r="B62" s="40"/>
      <c r="C62" s="40" t="s">
        <v>40</v>
      </c>
      <c r="D62" s="6" t="str">
        <f>IF(D$5&lt;&gt;0,VLOOKUP(D$4,components!B$3:AS$613,44,FALSE),"")</f>
        <v/>
      </c>
      <c r="E62" s="6" t="str">
        <f>IF(D$5&lt;&gt;0,VLOOKUP(E$5,counties!A$2:AM$89,36,FALSE),"")</f>
        <v/>
      </c>
      <c r="F62" s="6" t="str">
        <f>IF(D$5&lt;&gt;0,VLOOKUP(D$4,sim_dist!A$2:AM$609,36,FALSE),"")</f>
        <v/>
      </c>
      <c r="G62" s="7" t="str">
        <f>IF(D$5&lt;&gt;0,state!AI$2,"")</f>
        <v/>
      </c>
      <c r="H62" s="6" t="str">
        <f>IF(H$5&lt;&gt;0,VLOOKUP(H$4,components!B$3:AW$613,44,FALSE),"")</f>
        <v/>
      </c>
      <c r="I62" s="6" t="str">
        <f>IF(I$5&lt;&gt;0,VLOOKUP(I$4,components!B$3:AX$613,44,FALSE),"")</f>
        <v/>
      </c>
      <c r="J62" s="6" t="str">
        <f>IF(J$5&lt;&gt;0,VLOOKUP(J$4,components!B$3:AY$613,44,FALSE),"")</f>
        <v/>
      </c>
    </row>
    <row r="63" spans="1:10" x14ac:dyDescent="0.35">
      <c r="A63" s="39"/>
      <c r="B63" s="40"/>
      <c r="C63" s="40" t="s">
        <v>41</v>
      </c>
      <c r="D63" s="45" t="str">
        <f>IF(D$5&lt;&gt;0,VLOOKUP(D$4,components!B$3:AT$613,45,FALSE),"")</f>
        <v/>
      </c>
      <c r="E63" s="45" t="str">
        <f>IF(D$5&lt;&gt;0,VLOOKUP(E$5,counties!A$2:AM$89,37,FALSE),"")</f>
        <v/>
      </c>
      <c r="F63" s="45" t="str">
        <f>IF(D$5&lt;&gt;0,VLOOKUP(D$4,sim_dist!A$2:AM$609,37,FALSE),"")</f>
        <v/>
      </c>
      <c r="G63" s="45" t="str">
        <f>IF(D$5&lt;&gt;0,state!AJ$2,"")</f>
        <v/>
      </c>
      <c r="H63" s="45" t="str">
        <f>IF(H$5&lt;&gt;0,VLOOKUP(H$4,components!B$3:AX$613,45,FALSE),"")</f>
        <v/>
      </c>
      <c r="I63" s="45" t="str">
        <f>IF(I$5&lt;&gt;0,VLOOKUP(I$4,components!B$3:AY$613,45,FALSE),"")</f>
        <v/>
      </c>
      <c r="J63" s="45" t="str">
        <f>IF(J$5&lt;&gt;0,VLOOKUP(J$4,components!B$3:AY$613,45,FALSE),"")</f>
        <v/>
      </c>
    </row>
    <row r="64" spans="1:10" x14ac:dyDescent="0.35">
      <c r="A64" s="39"/>
      <c r="B64" s="40"/>
      <c r="C64" s="40"/>
      <c r="D64" s="19"/>
      <c r="E64" s="19"/>
      <c r="F64" s="19"/>
      <c r="G64" s="19"/>
      <c r="H64" s="19"/>
      <c r="I64" s="19"/>
      <c r="J64" s="19"/>
    </row>
    <row r="65" spans="1:4" x14ac:dyDescent="0.35">
      <c r="A65" s="41"/>
      <c r="B65" s="40" t="s">
        <v>42</v>
      </c>
      <c r="C65" s="40"/>
      <c r="D65" s="40"/>
    </row>
  </sheetData>
  <sheetProtection algorithmName="SHA-512" hashValue="wlYIF4LwNYxa34kAOIBD3e/5T8JOrjmMmfbQcnPFHnxZwWMd+tilFjDCHE1Swzr4qPSaWUkUxoXNX3RudOsRQw==" saltValue="4ckpoqZDHq+yAPw1lu0/a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components!$A$2:$A$613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activeCell="A14" sqref="A14"/>
    </sheetView>
  </sheetViews>
  <sheetFormatPr defaultColWidth="9.08984375" defaultRowHeight="12.5" x14ac:dyDescent="0.25"/>
  <cols>
    <col min="1" max="2" width="9.08984375" style="49"/>
    <col min="3" max="3" width="36.36328125" style="49" customWidth="1"/>
    <col min="4" max="4" width="13.36328125" style="88" customWidth="1"/>
    <col min="5" max="5" width="25.54296875" style="49" customWidth="1"/>
    <col min="6" max="6" width="86.90625" style="52" customWidth="1"/>
    <col min="7" max="16384" width="9.08984375" style="49"/>
  </cols>
  <sheetData>
    <row r="1" spans="1:6" ht="24" customHeight="1" x14ac:dyDescent="0.25">
      <c r="A1" s="159" t="s">
        <v>1375</v>
      </c>
      <c r="B1" s="160"/>
      <c r="C1" s="160"/>
      <c r="D1" s="131"/>
      <c r="E1" s="132"/>
      <c r="F1" s="133"/>
    </row>
    <row r="2" spans="1:6" s="50" customFormat="1" ht="14.25" customHeight="1" x14ac:dyDescent="0.3">
      <c r="A2" s="161" t="s">
        <v>1376</v>
      </c>
      <c r="B2" s="161"/>
      <c r="C2" s="161"/>
      <c r="D2" s="148" t="s">
        <v>1487</v>
      </c>
    </row>
    <row r="3" spans="1:6" s="50" customFormat="1" ht="14.25" customHeight="1" x14ac:dyDescent="0.35">
      <c r="A3" s="162" t="s">
        <v>1377</v>
      </c>
      <c r="B3" s="162"/>
      <c r="C3" s="162"/>
      <c r="D3" s="135" t="s">
        <v>1378</v>
      </c>
    </row>
    <row r="4" spans="1:6" s="52" customFormat="1" ht="14.25" customHeight="1" x14ac:dyDescent="0.25">
      <c r="A4" s="161" t="s">
        <v>1516</v>
      </c>
      <c r="B4" s="161"/>
      <c r="C4" s="161"/>
      <c r="D4" s="135" t="s">
        <v>1517</v>
      </c>
    </row>
    <row r="5" spans="1:6" s="52" customFormat="1" ht="14.25" customHeight="1" x14ac:dyDescent="0.25">
      <c r="A5" s="53" t="s">
        <v>1379</v>
      </c>
      <c r="B5" s="53"/>
      <c r="C5" s="53"/>
      <c r="D5" s="135" t="s">
        <v>1380</v>
      </c>
    </row>
    <row r="6" spans="1:6" s="52" customFormat="1" ht="14.25" customHeight="1" x14ac:dyDescent="0.3">
      <c r="A6" s="53" t="s">
        <v>1519</v>
      </c>
      <c r="B6" s="53"/>
      <c r="C6" s="53"/>
      <c r="D6" s="136" t="s">
        <v>1520</v>
      </c>
    </row>
    <row r="7" spans="1:6" s="52" customFormat="1" ht="14.25" customHeight="1" x14ac:dyDescent="0.3">
      <c r="A7" s="53" t="s">
        <v>1426</v>
      </c>
      <c r="B7" s="53"/>
      <c r="C7" s="53"/>
      <c r="D7" s="136" t="s">
        <v>1423</v>
      </c>
    </row>
    <row r="8" spans="1:6" s="56" customFormat="1" ht="21.75" customHeight="1" x14ac:dyDescent="0.35">
      <c r="A8" s="54"/>
      <c r="B8" s="55"/>
      <c r="C8" s="55"/>
      <c r="D8" s="51"/>
      <c r="E8" s="50"/>
      <c r="F8" s="50"/>
    </row>
    <row r="9" spans="1:6" ht="30.75" customHeight="1" x14ac:dyDescent="0.25">
      <c r="A9" s="163" t="s">
        <v>1381</v>
      </c>
      <c r="B9" s="163"/>
      <c r="C9" s="164"/>
      <c r="D9" s="57" t="s">
        <v>1382</v>
      </c>
      <c r="E9" s="58" t="s">
        <v>1383</v>
      </c>
      <c r="F9" s="57" t="s">
        <v>1384</v>
      </c>
    </row>
    <row r="10" spans="1:6" ht="15.5" x14ac:dyDescent="0.35">
      <c r="A10" s="59" t="s">
        <v>3</v>
      </c>
      <c r="B10" s="59"/>
      <c r="C10" s="59"/>
      <c r="D10" s="60"/>
      <c r="E10" s="59"/>
    </row>
    <row r="11" spans="1:6" ht="12.75" customHeight="1" x14ac:dyDescent="0.25">
      <c r="A11" s="61"/>
      <c r="B11" s="62" t="s">
        <v>1385</v>
      </c>
      <c r="C11" s="62"/>
      <c r="D11" s="68" t="s">
        <v>1558</v>
      </c>
      <c r="E11" s="63" t="s">
        <v>1530</v>
      </c>
      <c r="F11" s="64" t="s">
        <v>1566</v>
      </c>
    </row>
    <row r="12" spans="1:6" ht="12.75" customHeight="1" x14ac:dyDescent="0.25">
      <c r="A12" s="61"/>
      <c r="B12" s="62" t="s">
        <v>1422</v>
      </c>
      <c r="C12" s="62"/>
      <c r="D12" s="68" t="s">
        <v>1558</v>
      </c>
      <c r="E12" s="63" t="s">
        <v>1530</v>
      </c>
      <c r="F12" s="64" t="s">
        <v>1566</v>
      </c>
    </row>
    <row r="13" spans="1:6" ht="12.75" customHeight="1" x14ac:dyDescent="0.25">
      <c r="A13" s="61"/>
      <c r="B13" s="62" t="s">
        <v>1421</v>
      </c>
      <c r="C13" s="62"/>
      <c r="D13" s="68" t="s">
        <v>1558</v>
      </c>
      <c r="E13" s="63" t="s">
        <v>1530</v>
      </c>
      <c r="F13" s="64" t="s">
        <v>1575</v>
      </c>
    </row>
    <row r="14" spans="1:6" ht="12.75" customHeight="1" x14ac:dyDescent="0.25">
      <c r="A14" s="61"/>
      <c r="B14" s="62" t="s">
        <v>1527</v>
      </c>
      <c r="C14" s="62"/>
      <c r="D14" s="68" t="s">
        <v>1556</v>
      </c>
      <c r="E14" s="63" t="s">
        <v>1530</v>
      </c>
      <c r="F14" s="64" t="s">
        <v>1557</v>
      </c>
    </row>
    <row r="15" spans="1:6" ht="12.75" customHeight="1" x14ac:dyDescent="0.25">
      <c r="A15" s="61"/>
      <c r="B15" s="61"/>
      <c r="C15" s="61"/>
      <c r="D15" s="86"/>
      <c r="E15" s="65"/>
    </row>
    <row r="16" spans="1:6" ht="12.75" customHeight="1" x14ac:dyDescent="0.35">
      <c r="A16" s="59" t="s">
        <v>1386</v>
      </c>
      <c r="B16" s="59"/>
      <c r="C16" s="59"/>
      <c r="D16" s="66"/>
      <c r="E16" s="67"/>
    </row>
    <row r="17" spans="1:6" ht="12.75" customHeight="1" x14ac:dyDescent="0.25">
      <c r="A17" s="61"/>
      <c r="B17" s="62" t="s">
        <v>4</v>
      </c>
      <c r="C17" s="62"/>
      <c r="D17" s="68" t="s">
        <v>1567</v>
      </c>
      <c r="E17" s="62" t="s">
        <v>1559</v>
      </c>
      <c r="F17" s="64" t="s">
        <v>1568</v>
      </c>
    </row>
    <row r="18" spans="1:6" ht="12.75" customHeight="1" x14ac:dyDescent="0.25">
      <c r="A18" s="61"/>
      <c r="B18" s="62" t="s">
        <v>1387</v>
      </c>
      <c r="C18" s="62"/>
      <c r="D18" s="68" t="s">
        <v>1567</v>
      </c>
      <c r="E18" s="62" t="s">
        <v>1559</v>
      </c>
      <c r="F18" s="64" t="s">
        <v>1569</v>
      </c>
    </row>
    <row r="19" spans="1:6" ht="12.75" customHeight="1" x14ac:dyDescent="0.25">
      <c r="A19" s="61"/>
      <c r="B19" s="69" t="s">
        <v>6</v>
      </c>
      <c r="C19" s="62"/>
      <c r="D19" s="68" t="s">
        <v>1567</v>
      </c>
      <c r="E19" s="62" t="s">
        <v>1559</v>
      </c>
      <c r="F19" s="64" t="s">
        <v>1570</v>
      </c>
    </row>
    <row r="20" spans="1:6" ht="12.75" customHeight="1" x14ac:dyDescent="0.25">
      <c r="A20" s="61"/>
      <c r="B20" s="70" t="s">
        <v>7</v>
      </c>
      <c r="C20" s="62"/>
      <c r="D20" s="68" t="s">
        <v>1567</v>
      </c>
      <c r="E20" s="62" t="s">
        <v>1559</v>
      </c>
      <c r="F20" s="64" t="s">
        <v>1571</v>
      </c>
    </row>
    <row r="21" spans="1:6" ht="12.75" customHeight="1" x14ac:dyDescent="0.25">
      <c r="A21" s="61"/>
      <c r="B21" s="47" t="s">
        <v>52</v>
      </c>
      <c r="C21" s="62"/>
      <c r="D21" s="68" t="s">
        <v>1567</v>
      </c>
      <c r="E21" s="62" t="s">
        <v>1559</v>
      </c>
      <c r="F21" s="64" t="s">
        <v>1572</v>
      </c>
    </row>
    <row r="22" spans="1:6" ht="12.75" customHeight="1" x14ac:dyDescent="0.25">
      <c r="A22" s="61"/>
      <c r="B22" s="61"/>
      <c r="C22" s="61"/>
      <c r="D22" s="86"/>
      <c r="E22" s="65"/>
      <c r="F22" s="71"/>
    </row>
    <row r="23" spans="1:6" ht="12.75" customHeight="1" x14ac:dyDescent="0.35">
      <c r="A23" s="38" t="s">
        <v>49</v>
      </c>
      <c r="B23" s="40"/>
      <c r="C23" s="40"/>
      <c r="D23" s="86"/>
      <c r="E23" s="65"/>
      <c r="F23" s="71"/>
    </row>
    <row r="24" spans="1:6" ht="12.75" customHeight="1" x14ac:dyDescent="0.35">
      <c r="A24" s="38"/>
      <c r="B24" s="47" t="s">
        <v>1528</v>
      </c>
      <c r="C24" s="48"/>
      <c r="D24" s="68" t="s">
        <v>1573</v>
      </c>
      <c r="E24" s="63" t="s">
        <v>1423</v>
      </c>
      <c r="F24" s="64"/>
    </row>
    <row r="25" spans="1:6" ht="12.75" customHeight="1" x14ac:dyDescent="0.35">
      <c r="A25" s="38"/>
      <c r="B25" s="47" t="s">
        <v>1529</v>
      </c>
      <c r="C25" s="48"/>
      <c r="D25" s="68" t="s">
        <v>1573</v>
      </c>
      <c r="E25" s="63" t="s">
        <v>1423</v>
      </c>
      <c r="F25" s="64"/>
    </row>
    <row r="26" spans="1:6" ht="12.75" customHeight="1" x14ac:dyDescent="0.3">
      <c r="A26" s="39"/>
      <c r="B26" s="47" t="s">
        <v>1371</v>
      </c>
      <c r="C26" s="48"/>
      <c r="D26" s="68" t="s">
        <v>1558</v>
      </c>
      <c r="E26" s="63" t="s">
        <v>1531</v>
      </c>
      <c r="F26" s="64"/>
    </row>
    <row r="27" spans="1:6" ht="12.75" customHeight="1" x14ac:dyDescent="0.3">
      <c r="A27" s="39"/>
      <c r="B27" s="47" t="s">
        <v>54</v>
      </c>
      <c r="C27" s="48"/>
      <c r="D27" s="68" t="s">
        <v>1558</v>
      </c>
      <c r="E27" s="63" t="s">
        <v>1574</v>
      </c>
      <c r="F27" s="64"/>
    </row>
    <row r="28" spans="1:6" ht="12.75" customHeight="1" x14ac:dyDescent="0.3">
      <c r="A28" s="39"/>
      <c r="B28" s="47" t="s">
        <v>53</v>
      </c>
      <c r="C28" s="48"/>
      <c r="D28" s="68" t="s">
        <v>1558</v>
      </c>
      <c r="E28" s="63" t="s">
        <v>1521</v>
      </c>
      <c r="F28" s="64"/>
    </row>
    <row r="29" spans="1:6" ht="25.5" customHeight="1" x14ac:dyDescent="0.25">
      <c r="A29" s="39"/>
      <c r="B29" s="157" t="s">
        <v>1427</v>
      </c>
      <c r="C29" s="158"/>
      <c r="D29" s="68" t="s">
        <v>1558</v>
      </c>
      <c r="E29" s="63" t="s">
        <v>1521</v>
      </c>
      <c r="F29" s="64"/>
    </row>
    <row r="30" spans="1:6" ht="12.75" customHeight="1" x14ac:dyDescent="0.3">
      <c r="A30" s="39"/>
      <c r="B30" s="40"/>
      <c r="C30" s="40"/>
      <c r="D30" s="86"/>
      <c r="E30" s="65"/>
      <c r="F30" s="71"/>
    </row>
    <row r="31" spans="1:6" ht="12.75" customHeight="1" x14ac:dyDescent="0.35">
      <c r="A31" s="59" t="s">
        <v>8</v>
      </c>
      <c r="B31" s="59"/>
      <c r="C31" s="59"/>
      <c r="D31" s="66"/>
      <c r="E31" s="67"/>
    </row>
    <row r="32" spans="1:6" ht="12.75" customHeight="1" x14ac:dyDescent="0.25">
      <c r="A32" s="61"/>
      <c r="B32" s="62" t="s">
        <v>9</v>
      </c>
      <c r="C32" s="62"/>
      <c r="D32" s="68" t="s">
        <v>1558</v>
      </c>
      <c r="E32" s="63" t="s">
        <v>1532</v>
      </c>
      <c r="F32" s="64" t="s">
        <v>1488</v>
      </c>
    </row>
    <row r="33" spans="1:6" ht="12.75" customHeight="1" x14ac:dyDescent="0.25">
      <c r="A33" s="61"/>
      <c r="B33" s="72" t="s">
        <v>1489</v>
      </c>
      <c r="C33" s="73"/>
      <c r="D33" s="68" t="s">
        <v>1558</v>
      </c>
      <c r="E33" s="63" t="s">
        <v>1530</v>
      </c>
      <c r="F33" s="64" t="s">
        <v>1488</v>
      </c>
    </row>
    <row r="34" spans="1:6" ht="12.75" customHeight="1" x14ac:dyDescent="0.25">
      <c r="A34" s="61"/>
      <c r="B34" s="72" t="s">
        <v>1490</v>
      </c>
      <c r="C34" s="73"/>
      <c r="D34" s="68" t="s">
        <v>1558</v>
      </c>
      <c r="E34" s="63"/>
      <c r="F34" s="64" t="s">
        <v>1488</v>
      </c>
    </row>
    <row r="35" spans="1:6" ht="12.75" customHeight="1" x14ac:dyDescent="0.25">
      <c r="A35" s="61"/>
      <c r="B35" s="62" t="s">
        <v>1388</v>
      </c>
      <c r="C35" s="62"/>
      <c r="D35" s="68" t="s">
        <v>1558</v>
      </c>
      <c r="E35" s="63" t="s">
        <v>1530</v>
      </c>
      <c r="F35" s="64" t="s">
        <v>1482</v>
      </c>
    </row>
    <row r="36" spans="1:6" ht="12.75" customHeight="1" x14ac:dyDescent="0.25">
      <c r="A36" s="61"/>
      <c r="B36" s="62" t="s">
        <v>1389</v>
      </c>
      <c r="C36" s="62"/>
      <c r="D36" s="68" t="s">
        <v>1558</v>
      </c>
      <c r="E36" s="63" t="s">
        <v>1530</v>
      </c>
      <c r="F36" s="64" t="s">
        <v>1483</v>
      </c>
    </row>
    <row r="37" spans="1:6" ht="25.5" customHeight="1" x14ac:dyDescent="0.25">
      <c r="A37" s="61"/>
      <c r="B37" s="62" t="s">
        <v>1390</v>
      </c>
      <c r="C37" s="62"/>
      <c r="D37" s="68" t="s">
        <v>1558</v>
      </c>
      <c r="E37" s="63" t="s">
        <v>1530</v>
      </c>
      <c r="F37" s="74" t="s">
        <v>1481</v>
      </c>
    </row>
    <row r="38" spans="1:6" ht="12.75" customHeight="1" x14ac:dyDescent="0.25">
      <c r="A38" s="61"/>
      <c r="B38" s="62" t="s">
        <v>1491</v>
      </c>
      <c r="C38" s="62"/>
      <c r="D38" s="68" t="s">
        <v>1558</v>
      </c>
      <c r="E38" s="63" t="s">
        <v>1530</v>
      </c>
      <c r="F38" s="64" t="s">
        <v>1488</v>
      </c>
    </row>
    <row r="39" spans="1:6" ht="12.75" customHeight="1" x14ac:dyDescent="0.25">
      <c r="A39" s="61"/>
      <c r="B39" s="61"/>
      <c r="C39" s="61"/>
      <c r="D39" s="86"/>
      <c r="E39" s="65"/>
      <c r="F39" s="71"/>
    </row>
    <row r="40" spans="1:6" ht="12.75" customHeight="1" x14ac:dyDescent="0.35">
      <c r="A40" s="59" t="s">
        <v>14</v>
      </c>
      <c r="B40" s="59"/>
      <c r="C40" s="59"/>
      <c r="D40" s="66"/>
      <c r="E40" s="67"/>
    </row>
    <row r="41" spans="1:6" ht="12.75" customHeight="1" x14ac:dyDescent="0.3">
      <c r="A41" s="61"/>
      <c r="B41" s="75" t="s">
        <v>15</v>
      </c>
      <c r="C41" s="62"/>
      <c r="D41" s="68"/>
      <c r="E41" s="63"/>
      <c r="F41" s="64" t="s">
        <v>1391</v>
      </c>
    </row>
    <row r="42" spans="1:6" ht="12.75" customHeight="1" x14ac:dyDescent="0.3">
      <c r="A42" s="61"/>
      <c r="B42" s="75"/>
      <c r="C42" s="39" t="s">
        <v>16</v>
      </c>
      <c r="D42" s="68" t="s">
        <v>1558</v>
      </c>
      <c r="E42" s="76" t="s">
        <v>1533</v>
      </c>
      <c r="F42" s="64" t="s">
        <v>1486</v>
      </c>
    </row>
    <row r="43" spans="1:6" ht="12.75" customHeight="1" x14ac:dyDescent="0.25">
      <c r="A43" s="61"/>
      <c r="B43" s="62"/>
      <c r="C43" s="62" t="s">
        <v>17</v>
      </c>
      <c r="D43" s="68" t="s">
        <v>1558</v>
      </c>
      <c r="E43" s="76" t="s">
        <v>1533</v>
      </c>
      <c r="F43" s="64" t="s">
        <v>1392</v>
      </c>
    </row>
    <row r="44" spans="1:6" ht="12.75" customHeight="1" x14ac:dyDescent="0.25">
      <c r="A44" s="61"/>
      <c r="B44" s="62"/>
      <c r="C44" s="62" t="s">
        <v>18</v>
      </c>
      <c r="D44" s="68" t="s">
        <v>1558</v>
      </c>
      <c r="E44" s="76" t="s">
        <v>1533</v>
      </c>
      <c r="F44" s="64" t="s">
        <v>1393</v>
      </c>
    </row>
    <row r="45" spans="1:6" ht="12.75" customHeight="1" x14ac:dyDescent="0.25">
      <c r="A45" s="61"/>
      <c r="B45" s="62"/>
      <c r="C45" s="62" t="s">
        <v>1394</v>
      </c>
      <c r="D45" s="68" t="s">
        <v>1558</v>
      </c>
      <c r="E45" s="76" t="s">
        <v>1533</v>
      </c>
      <c r="F45" s="64" t="s">
        <v>1395</v>
      </c>
    </row>
    <row r="46" spans="1:6" ht="12.75" customHeight="1" x14ac:dyDescent="0.3">
      <c r="A46" s="61"/>
      <c r="B46" s="75" t="s">
        <v>20</v>
      </c>
      <c r="C46" s="62"/>
      <c r="D46" s="68" t="s">
        <v>1558</v>
      </c>
      <c r="E46" s="63"/>
      <c r="F46" s="64"/>
    </row>
    <row r="47" spans="1:6" ht="26.25" customHeight="1" x14ac:dyDescent="0.3">
      <c r="A47" s="61"/>
      <c r="B47" s="75"/>
      <c r="C47" s="39" t="s">
        <v>21</v>
      </c>
      <c r="D47" s="68" t="s">
        <v>1558</v>
      </c>
      <c r="E47" s="76" t="s">
        <v>1533</v>
      </c>
      <c r="F47" s="77" t="s">
        <v>1485</v>
      </c>
    </row>
    <row r="48" spans="1:6" ht="26.25" customHeight="1" x14ac:dyDescent="0.25">
      <c r="A48" s="61"/>
      <c r="B48" s="62"/>
      <c r="C48" s="62" t="s">
        <v>1396</v>
      </c>
      <c r="D48" s="68" t="s">
        <v>1558</v>
      </c>
      <c r="E48" s="76" t="s">
        <v>1533</v>
      </c>
      <c r="F48" s="77" t="s">
        <v>1484</v>
      </c>
    </row>
    <row r="49" spans="1:6" ht="18.75" customHeight="1" x14ac:dyDescent="0.25">
      <c r="A49" s="61"/>
      <c r="B49" s="62"/>
      <c r="C49" s="64" t="s">
        <v>1397</v>
      </c>
      <c r="D49" s="68" t="s">
        <v>1558</v>
      </c>
      <c r="E49" s="63"/>
      <c r="F49" s="77"/>
    </row>
    <row r="50" spans="1:6" ht="105.75" customHeight="1" x14ac:dyDescent="0.25">
      <c r="A50" s="61"/>
      <c r="B50" s="78" t="s">
        <v>24</v>
      </c>
      <c r="C50" s="62"/>
      <c r="D50" s="68" t="s">
        <v>1558</v>
      </c>
      <c r="E50" s="63"/>
      <c r="F50" s="79" t="s">
        <v>1398</v>
      </c>
    </row>
    <row r="51" spans="1:6" ht="12.75" customHeight="1" x14ac:dyDescent="0.3">
      <c r="A51" s="61"/>
      <c r="B51" s="80"/>
      <c r="C51" s="62" t="s">
        <v>1399</v>
      </c>
      <c r="D51" s="68" t="s">
        <v>1558</v>
      </c>
      <c r="E51" s="63" t="s">
        <v>1400</v>
      </c>
      <c r="F51" s="81" t="s">
        <v>1401</v>
      </c>
    </row>
    <row r="52" spans="1:6" ht="12.75" customHeight="1" x14ac:dyDescent="0.25">
      <c r="A52" s="61"/>
      <c r="B52" s="62"/>
      <c r="C52" s="64" t="s">
        <v>1402</v>
      </c>
      <c r="D52" s="68" t="s">
        <v>1558</v>
      </c>
      <c r="E52" s="63" t="s">
        <v>1400</v>
      </c>
      <c r="F52" s="64" t="s">
        <v>1403</v>
      </c>
    </row>
    <row r="53" spans="1:6" ht="12.75" customHeight="1" x14ac:dyDescent="0.25">
      <c r="A53" s="61"/>
      <c r="B53" s="62"/>
      <c r="C53" s="64" t="s">
        <v>25</v>
      </c>
      <c r="D53" s="68" t="s">
        <v>1558</v>
      </c>
      <c r="E53" s="63" t="s">
        <v>1400</v>
      </c>
      <c r="F53" s="77" t="s">
        <v>1404</v>
      </c>
    </row>
    <row r="54" spans="1:6" ht="12.75" customHeight="1" x14ac:dyDescent="0.25">
      <c r="A54" s="61"/>
      <c r="B54" s="62"/>
      <c r="C54" s="64" t="s">
        <v>27</v>
      </c>
      <c r="D54" s="68" t="s">
        <v>1558</v>
      </c>
      <c r="E54" s="63" t="s">
        <v>1400</v>
      </c>
      <c r="F54" s="77" t="s">
        <v>1405</v>
      </c>
    </row>
    <row r="55" spans="1:6" ht="12.75" customHeight="1" x14ac:dyDescent="0.3">
      <c r="A55" s="82"/>
      <c r="B55" s="75" t="s">
        <v>28</v>
      </c>
      <c r="C55" s="75"/>
      <c r="D55" s="68" t="s">
        <v>1558</v>
      </c>
      <c r="E55" s="83"/>
      <c r="F55" s="64"/>
    </row>
    <row r="56" spans="1:6" ht="12.75" customHeight="1" x14ac:dyDescent="0.25">
      <c r="A56" s="61"/>
      <c r="B56" s="62"/>
      <c r="C56" s="62" t="s">
        <v>30</v>
      </c>
      <c r="D56" s="68" t="s">
        <v>1558</v>
      </c>
      <c r="E56" s="63" t="s">
        <v>1400</v>
      </c>
      <c r="F56" s="77" t="s">
        <v>1406</v>
      </c>
    </row>
    <row r="57" spans="1:6" ht="12.75" customHeight="1" x14ac:dyDescent="0.25">
      <c r="A57" s="61"/>
      <c r="B57" s="62"/>
      <c r="C57" s="62" t="s">
        <v>31</v>
      </c>
      <c r="D57" s="68" t="s">
        <v>1558</v>
      </c>
      <c r="E57" s="63" t="s">
        <v>1400</v>
      </c>
      <c r="F57" s="64" t="s">
        <v>1407</v>
      </c>
    </row>
    <row r="58" spans="1:6" ht="26.25" customHeight="1" x14ac:dyDescent="0.25">
      <c r="A58" s="61"/>
      <c r="B58" s="62"/>
      <c r="C58" s="62" t="s">
        <v>32</v>
      </c>
      <c r="D58" s="68" t="s">
        <v>1558</v>
      </c>
      <c r="E58" s="63" t="s">
        <v>1400</v>
      </c>
      <c r="F58" s="77" t="s">
        <v>1408</v>
      </c>
    </row>
    <row r="59" spans="1:6" ht="12.75" customHeight="1" x14ac:dyDescent="0.25">
      <c r="A59" s="61"/>
      <c r="B59" s="62"/>
      <c r="C59" s="84" t="s">
        <v>29</v>
      </c>
      <c r="D59" s="68" t="s">
        <v>1558</v>
      </c>
      <c r="E59" s="63" t="s">
        <v>1400</v>
      </c>
      <c r="F59" s="64" t="s">
        <v>1409</v>
      </c>
    </row>
    <row r="60" spans="1:6" ht="12.75" customHeight="1" x14ac:dyDescent="0.25">
      <c r="A60" s="61"/>
      <c r="B60" s="62"/>
      <c r="C60" s="47" t="s">
        <v>1424</v>
      </c>
      <c r="D60" s="68" t="s">
        <v>1573</v>
      </c>
      <c r="E60" s="63" t="s">
        <v>1423</v>
      </c>
      <c r="F60" s="64" t="s">
        <v>1425</v>
      </c>
    </row>
    <row r="61" spans="1:6" ht="12.75" customHeight="1" x14ac:dyDescent="0.3">
      <c r="A61" s="61"/>
      <c r="B61" s="75" t="s">
        <v>33</v>
      </c>
      <c r="C61" s="62"/>
      <c r="D61" s="68"/>
      <c r="E61" s="63"/>
      <c r="F61" s="64"/>
    </row>
    <row r="62" spans="1:6" ht="12.75" customHeight="1" x14ac:dyDescent="0.3">
      <c r="A62" s="61"/>
      <c r="B62" s="62"/>
      <c r="C62" s="62" t="s">
        <v>34</v>
      </c>
      <c r="D62" s="68" t="s">
        <v>1558</v>
      </c>
      <c r="E62" s="63" t="s">
        <v>1410</v>
      </c>
      <c r="F62" s="149" t="s">
        <v>1411</v>
      </c>
    </row>
    <row r="63" spans="1:6" ht="12.75" customHeight="1" x14ac:dyDescent="0.25">
      <c r="A63" s="61"/>
      <c r="B63" s="62"/>
      <c r="C63" s="84" t="s">
        <v>35</v>
      </c>
      <c r="D63" s="68" t="s">
        <v>1558</v>
      </c>
      <c r="E63" s="63" t="s">
        <v>1410</v>
      </c>
      <c r="F63" s="64"/>
    </row>
    <row r="64" spans="1:6" ht="24" customHeight="1" x14ac:dyDescent="0.25">
      <c r="A64" s="61"/>
      <c r="B64" s="62"/>
      <c r="C64" s="64" t="s">
        <v>36</v>
      </c>
      <c r="D64" s="68" t="s">
        <v>1558</v>
      </c>
      <c r="E64" s="63" t="s">
        <v>1410</v>
      </c>
      <c r="F64" s="77" t="s">
        <v>1412</v>
      </c>
    </row>
    <row r="65" spans="1:6" ht="12.75" customHeight="1" x14ac:dyDescent="0.25">
      <c r="A65" s="61"/>
      <c r="B65" s="62"/>
      <c r="C65" s="62" t="s">
        <v>1413</v>
      </c>
      <c r="D65" s="68" t="s">
        <v>1558</v>
      </c>
      <c r="E65" s="63" t="s">
        <v>1410</v>
      </c>
      <c r="F65" s="64"/>
    </row>
    <row r="66" spans="1:6" ht="12.75" customHeight="1" x14ac:dyDescent="0.3">
      <c r="A66" s="61"/>
      <c r="B66" s="75" t="s">
        <v>38</v>
      </c>
      <c r="C66" s="62"/>
      <c r="D66" s="68" t="s">
        <v>1558</v>
      </c>
      <c r="E66" s="63"/>
      <c r="F66" s="64"/>
    </row>
    <row r="67" spans="1:6" ht="24.75" customHeight="1" x14ac:dyDescent="0.25">
      <c r="A67" s="61"/>
      <c r="B67" s="62"/>
      <c r="C67" s="62" t="s">
        <v>39</v>
      </c>
      <c r="D67" s="68" t="s">
        <v>1558</v>
      </c>
      <c r="E67" s="62" t="s">
        <v>1414</v>
      </c>
      <c r="F67" s="77" t="s">
        <v>1415</v>
      </c>
    </row>
    <row r="68" spans="1:6" ht="12.75" customHeight="1" x14ac:dyDescent="0.25">
      <c r="A68" s="61"/>
      <c r="B68" s="62"/>
      <c r="C68" s="62" t="s">
        <v>1416</v>
      </c>
      <c r="D68" s="68" t="s">
        <v>1558</v>
      </c>
      <c r="E68" s="62" t="s">
        <v>1414</v>
      </c>
      <c r="F68" s="77" t="s">
        <v>1417</v>
      </c>
    </row>
    <row r="69" spans="1:6" ht="12.75" customHeight="1" x14ac:dyDescent="0.25">
      <c r="A69" s="61"/>
      <c r="B69" s="62"/>
      <c r="C69" s="62" t="s">
        <v>40</v>
      </c>
      <c r="D69" s="68" t="s">
        <v>1558</v>
      </c>
      <c r="E69" s="62" t="s">
        <v>1418</v>
      </c>
      <c r="F69" s="77" t="s">
        <v>1419</v>
      </c>
    </row>
    <row r="70" spans="1:6" ht="12.75" customHeight="1" x14ac:dyDescent="0.25">
      <c r="A70" s="61"/>
      <c r="B70" s="62"/>
      <c r="C70" s="62" t="s">
        <v>41</v>
      </c>
      <c r="D70" s="68" t="s">
        <v>1558</v>
      </c>
      <c r="E70" s="62" t="s">
        <v>1418</v>
      </c>
      <c r="F70" s="64" t="s">
        <v>1420</v>
      </c>
    </row>
    <row r="71" spans="1:6" x14ac:dyDescent="0.25">
      <c r="D71" s="87"/>
      <c r="E71" s="85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3"/>
  <sheetViews>
    <sheetView workbookViewId="0">
      <pane xSplit="2" ySplit="1" topLeftCell="AN2" activePane="bottomRight" state="frozen"/>
      <selection activeCell="AK6" sqref="AK6"/>
      <selection pane="topRight" activeCell="AK6" sqref="AK6"/>
      <selection pane="bottomLeft" activeCell="AK6" sqref="AK6"/>
      <selection pane="bottomRight" activeCell="AR3" sqref="AR3:AT609"/>
    </sheetView>
  </sheetViews>
  <sheetFormatPr defaultColWidth="9.08984375" defaultRowHeight="12.5" x14ac:dyDescent="0.25"/>
  <cols>
    <col min="1" max="1" width="45.26953125" style="35" bestFit="1" customWidth="1"/>
    <col min="2" max="2" width="8.90625" style="35" bestFit="1" customWidth="1"/>
    <col min="3" max="3" width="14.453125" style="35" bestFit="1" customWidth="1"/>
    <col min="4" max="4" width="17.453125" style="35" bestFit="1" customWidth="1"/>
    <col min="5" max="5" width="21.26953125" style="35" bestFit="1" customWidth="1"/>
    <col min="6" max="6" width="18.54296875" style="35" bestFit="1" customWidth="1"/>
    <col min="7" max="7" width="12" style="35" bestFit="1" customWidth="1"/>
    <col min="8" max="8" width="12.453125" style="35" bestFit="1" customWidth="1"/>
    <col min="9" max="9" width="15.1796875" style="35" bestFit="1" customWidth="1"/>
    <col min="10" max="11" width="12" style="35" bestFit="1" customWidth="1"/>
    <col min="12" max="12" width="23.453125" style="35" bestFit="1" customWidth="1"/>
    <col min="13" max="13" width="20.90625" style="35" bestFit="1" customWidth="1"/>
    <col min="14" max="14" width="29.08984375" style="35" bestFit="1" customWidth="1"/>
    <col min="15" max="15" width="12" style="35" bestFit="1" customWidth="1"/>
    <col min="16" max="16" width="14.90625" style="35" bestFit="1" customWidth="1"/>
    <col min="17" max="17" width="8.453125" style="35" bestFit="1" customWidth="1"/>
    <col min="18" max="18" width="19.6328125" style="35" bestFit="1" customWidth="1"/>
    <col min="19" max="19" width="15.1796875" style="35" bestFit="1" customWidth="1"/>
    <col min="20" max="20" width="20.1796875" style="35" bestFit="1" customWidth="1"/>
    <col min="21" max="21" width="29.6328125" style="35" bestFit="1" customWidth="1"/>
    <col min="22" max="23" width="11.81640625" style="35" bestFit="1" customWidth="1"/>
    <col min="24" max="24" width="17.90625" style="35" bestFit="1" customWidth="1"/>
    <col min="25" max="25" width="11.08984375" style="35" bestFit="1" customWidth="1"/>
    <col min="26" max="26" width="12.7265625" style="35" bestFit="1" customWidth="1"/>
    <col min="27" max="27" width="11.81640625" style="35" bestFit="1" customWidth="1"/>
    <col min="28" max="28" width="13.54296875" style="35" bestFit="1" customWidth="1"/>
    <col min="29" max="29" width="12" style="35" bestFit="1" customWidth="1"/>
    <col min="30" max="30" width="13.90625" style="35" bestFit="1" customWidth="1"/>
    <col min="31" max="31" width="12" style="35" bestFit="1" customWidth="1"/>
    <col min="32" max="32" width="12.54296875" style="35" bestFit="1" customWidth="1"/>
    <col min="33" max="33" width="13.1796875" style="35" bestFit="1" customWidth="1"/>
    <col min="34" max="34" width="13.81640625" style="35" bestFit="1" customWidth="1"/>
    <col min="35" max="35" width="11.81640625" style="35" bestFit="1" customWidth="1"/>
    <col min="36" max="38" width="12" style="35" bestFit="1" customWidth="1"/>
    <col min="39" max="39" width="14.26953125" style="35" bestFit="1" customWidth="1"/>
    <col min="40" max="40" width="12.90625" style="35" bestFit="1" customWidth="1"/>
    <col min="41" max="42" width="12" style="35" bestFit="1" customWidth="1"/>
    <col min="43" max="43" width="20.1796875" style="35" bestFit="1" customWidth="1"/>
    <col min="44" max="46" width="12" style="35" bestFit="1" customWidth="1"/>
    <col min="47" max="47" width="13.7265625" style="35" bestFit="1" customWidth="1"/>
    <col min="48" max="16384" width="9.08984375" style="35"/>
  </cols>
  <sheetData>
    <row r="1" spans="1:47" x14ac:dyDescent="0.25">
      <c r="A1" s="34" t="s">
        <v>56</v>
      </c>
      <c r="B1" s="34" t="s">
        <v>55</v>
      </c>
      <c r="C1" s="43" t="s">
        <v>57</v>
      </c>
      <c r="D1" s="43" t="s">
        <v>58</v>
      </c>
      <c r="E1" s="43" t="s">
        <v>59</v>
      </c>
      <c r="F1" s="43" t="s">
        <v>60</v>
      </c>
      <c r="G1" s="43" t="s">
        <v>66</v>
      </c>
      <c r="H1" s="43" t="s">
        <v>67</v>
      </c>
      <c r="I1" s="43" t="s">
        <v>68</v>
      </c>
      <c r="J1" s="43" t="s">
        <v>69</v>
      </c>
      <c r="K1" s="43" t="s">
        <v>70</v>
      </c>
      <c r="L1" s="43" t="s">
        <v>1373</v>
      </c>
      <c r="M1" s="43" t="s">
        <v>1374</v>
      </c>
      <c r="N1" s="43" t="s">
        <v>61</v>
      </c>
      <c r="O1" s="43" t="s">
        <v>62</v>
      </c>
      <c r="P1" s="43" t="s">
        <v>63</v>
      </c>
      <c r="Q1" s="43" t="s">
        <v>64</v>
      </c>
      <c r="R1" s="43" t="s">
        <v>71</v>
      </c>
      <c r="S1" s="43" t="s">
        <v>1518</v>
      </c>
      <c r="T1" s="43" t="s">
        <v>1515</v>
      </c>
      <c r="U1" s="43" t="s">
        <v>72</v>
      </c>
      <c r="V1" s="43" t="s">
        <v>73</v>
      </c>
      <c r="W1" s="43" t="s">
        <v>74</v>
      </c>
      <c r="X1" s="43" t="s">
        <v>75</v>
      </c>
      <c r="Y1" s="43" t="s">
        <v>76</v>
      </c>
      <c r="Z1" s="43" t="s">
        <v>77</v>
      </c>
      <c r="AA1" s="43" t="s">
        <v>78</v>
      </c>
      <c r="AB1" s="43" t="s">
        <v>79</v>
      </c>
      <c r="AC1" s="43" t="s">
        <v>80</v>
      </c>
      <c r="AD1" s="43" t="s">
        <v>81</v>
      </c>
      <c r="AE1" s="43" t="s">
        <v>1428</v>
      </c>
      <c r="AF1" s="43" t="s">
        <v>82</v>
      </c>
      <c r="AG1" s="43" t="s">
        <v>83</v>
      </c>
      <c r="AH1" s="43" t="s">
        <v>84</v>
      </c>
      <c r="AI1" s="43" t="s">
        <v>85</v>
      </c>
      <c r="AJ1" s="43" t="s">
        <v>86</v>
      </c>
      <c r="AK1" s="43" t="s">
        <v>87</v>
      </c>
      <c r="AL1" s="43" t="s">
        <v>88</v>
      </c>
      <c r="AM1" s="43" t="s">
        <v>65</v>
      </c>
      <c r="AN1" s="43" t="s">
        <v>89</v>
      </c>
      <c r="AO1" s="43" t="s">
        <v>1429</v>
      </c>
      <c r="AP1" s="43" t="s">
        <v>1430</v>
      </c>
      <c r="AQ1" s="43" t="s">
        <v>90</v>
      </c>
      <c r="AR1" s="43" t="s">
        <v>91</v>
      </c>
      <c r="AS1" s="43" t="s">
        <v>92</v>
      </c>
      <c r="AT1" s="43" t="s">
        <v>93</v>
      </c>
      <c r="AU1" s="43" t="s">
        <v>94</v>
      </c>
    </row>
    <row r="2" spans="1:47" x14ac:dyDescent="0.25">
      <c r="A2" s="34"/>
      <c r="B2" s="3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4.5" x14ac:dyDescent="0.35">
      <c r="A3" s="151" t="s">
        <v>791</v>
      </c>
      <c r="B3" s="151" t="s">
        <v>336</v>
      </c>
      <c r="C3" t="s">
        <v>212</v>
      </c>
      <c r="D3" t="s">
        <v>1578</v>
      </c>
      <c r="E3" s="150">
        <v>94.254999999999995</v>
      </c>
      <c r="F3" t="s">
        <v>1578</v>
      </c>
      <c r="G3" s="152">
        <v>303549</v>
      </c>
      <c r="H3" s="150">
        <v>0.66969208657831103</v>
      </c>
      <c r="I3" s="150">
        <v>454717</v>
      </c>
      <c r="J3" s="150">
        <v>0</v>
      </c>
      <c r="K3" s="150">
        <v>0.74311381726981496</v>
      </c>
      <c r="L3" s="153">
        <v>128146.36229999999</v>
      </c>
      <c r="M3" s="152">
        <v>37299</v>
      </c>
      <c r="N3" s="150">
        <v>35</v>
      </c>
      <c r="O3" s="150">
        <v>17.600000000000001</v>
      </c>
      <c r="P3" s="150">
        <v>0</v>
      </c>
      <c r="Q3" s="150">
        <v>31.47</v>
      </c>
      <c r="R3" s="150">
        <v>12281.9</v>
      </c>
      <c r="S3" s="150">
        <v>833.55878099999995</v>
      </c>
      <c r="T3" s="150">
        <v>980.68077541632795</v>
      </c>
      <c r="U3" s="150">
        <v>0.431254404840827</v>
      </c>
      <c r="V3" s="150">
        <v>0.125389543464002</v>
      </c>
      <c r="W3" s="150">
        <v>7.1537042568807097E-3</v>
      </c>
      <c r="X3" s="150">
        <v>10439.4</v>
      </c>
      <c r="Y3" s="150">
        <v>56.05</v>
      </c>
      <c r="Z3" s="150">
        <v>60215.380909901898</v>
      </c>
      <c r="AA3" s="150">
        <v>15.3965517241379</v>
      </c>
      <c r="AB3" s="150">
        <v>14.871699928635101</v>
      </c>
      <c r="AC3" s="150">
        <v>10.7</v>
      </c>
      <c r="AD3" s="150">
        <v>77.902689813084095</v>
      </c>
      <c r="AE3" s="150">
        <v>0.24360000000000001</v>
      </c>
      <c r="AF3" s="150">
        <v>0.109175436298695</v>
      </c>
      <c r="AG3" s="150">
        <v>0.20396623632071101</v>
      </c>
      <c r="AH3" s="150">
        <v>0.31434233090938601</v>
      </c>
      <c r="AI3" s="150">
        <v>166.24862356287699</v>
      </c>
      <c r="AJ3" s="150">
        <v>6.3494839729250003</v>
      </c>
      <c r="AK3" s="150">
        <v>1.45375975984644</v>
      </c>
      <c r="AL3" s="150">
        <v>3.4134784020551598</v>
      </c>
      <c r="AM3" s="150">
        <v>3.4</v>
      </c>
      <c r="AN3" s="150">
        <v>1.2951821834386801</v>
      </c>
      <c r="AO3" s="150">
        <v>43</v>
      </c>
      <c r="AP3" s="150">
        <v>0</v>
      </c>
      <c r="AQ3" s="150">
        <v>6.33</v>
      </c>
      <c r="AR3">
        <v>4.1606071551427597</v>
      </c>
      <c r="AS3">
        <v>-22163.18</v>
      </c>
      <c r="AT3">
        <v>0.40287767326899798</v>
      </c>
      <c r="AU3" s="150">
        <v>10237683.609999999</v>
      </c>
    </row>
    <row r="4" spans="1:47" ht="14.5" x14ac:dyDescent="0.35">
      <c r="A4" s="151" t="s">
        <v>1526</v>
      </c>
      <c r="B4" s="151" t="s">
        <v>786</v>
      </c>
      <c r="C4" t="s">
        <v>96</v>
      </c>
      <c r="D4" t="s">
        <v>1578</v>
      </c>
      <c r="E4" s="150">
        <v>81.631</v>
      </c>
      <c r="F4" t="s">
        <v>1578</v>
      </c>
      <c r="G4" s="152">
        <v>340413</v>
      </c>
      <c r="H4" s="150">
        <v>0.41856830060252598</v>
      </c>
      <c r="I4" s="150">
        <v>-5407</v>
      </c>
      <c r="J4" s="150">
        <v>5.4919693430513896E-3</v>
      </c>
      <c r="K4" s="150">
        <v>0.78521712738863603</v>
      </c>
      <c r="L4" s="153">
        <v>103415.401</v>
      </c>
      <c r="M4" s="152">
        <v>33458</v>
      </c>
      <c r="N4" s="150">
        <v>132</v>
      </c>
      <c r="O4" s="150">
        <v>50.81</v>
      </c>
      <c r="P4" s="150">
        <v>0</v>
      </c>
      <c r="Q4" s="150">
        <v>-120.09</v>
      </c>
      <c r="R4" s="150">
        <v>12256.7</v>
      </c>
      <c r="S4" s="150">
        <v>3733.134783</v>
      </c>
      <c r="T4" s="150">
        <v>4662.8600152276704</v>
      </c>
      <c r="U4" s="150">
        <v>0.549233013052987</v>
      </c>
      <c r="V4" s="150">
        <v>0.16962376683628</v>
      </c>
      <c r="W4" s="150">
        <v>5.3574277818942595E-4</v>
      </c>
      <c r="X4" s="150">
        <v>9812.7999999999993</v>
      </c>
      <c r="Y4" s="150">
        <v>260.08</v>
      </c>
      <c r="Z4" s="150">
        <v>57532.162565364502</v>
      </c>
      <c r="AA4" s="150">
        <v>11.9626865671642</v>
      </c>
      <c r="AB4" s="150">
        <v>14.3537941517994</v>
      </c>
      <c r="AC4" s="150">
        <v>29</v>
      </c>
      <c r="AD4" s="150">
        <v>128.72878562068999</v>
      </c>
      <c r="AE4" s="150">
        <v>0.68420000000000003</v>
      </c>
      <c r="AF4" s="150">
        <v>0.108281276833035</v>
      </c>
      <c r="AG4" s="150">
        <v>0.221502459652519</v>
      </c>
      <c r="AH4" s="150">
        <v>0.33453580052424597</v>
      </c>
      <c r="AI4" s="150">
        <v>0</v>
      </c>
      <c r="AJ4" t="s">
        <v>1560</v>
      </c>
      <c r="AK4" t="s">
        <v>1560</v>
      </c>
      <c r="AL4" t="s">
        <v>1560</v>
      </c>
      <c r="AM4" s="150">
        <v>1</v>
      </c>
      <c r="AN4" s="150">
        <v>1.2984501693238399</v>
      </c>
      <c r="AO4" s="150">
        <v>487</v>
      </c>
      <c r="AP4" s="150">
        <v>9.0543259557344102E-3</v>
      </c>
      <c r="AQ4" s="150">
        <v>3.87</v>
      </c>
      <c r="AR4">
        <v>6.4923879570916698</v>
      </c>
      <c r="AS4">
        <v>-330563.57</v>
      </c>
      <c r="AT4">
        <v>0.34907362435000799</v>
      </c>
      <c r="AU4" s="150">
        <v>45755801.740000002</v>
      </c>
    </row>
    <row r="5" spans="1:47" ht="14.5" x14ac:dyDescent="0.35">
      <c r="A5" s="151" t="s">
        <v>792</v>
      </c>
      <c r="B5" s="151" t="s">
        <v>681</v>
      </c>
      <c r="C5" t="s">
        <v>143</v>
      </c>
      <c r="D5" t="s">
        <v>1578</v>
      </c>
      <c r="E5" s="150">
        <v>82.875</v>
      </c>
      <c r="F5" t="s">
        <v>1578</v>
      </c>
      <c r="G5" s="152">
        <v>745967</v>
      </c>
      <c r="H5" s="150">
        <v>0.49205615024357402</v>
      </c>
      <c r="I5" s="150">
        <v>801487</v>
      </c>
      <c r="J5" s="150">
        <v>0</v>
      </c>
      <c r="K5" s="150">
        <v>0.68518822713622496</v>
      </c>
      <c r="L5" s="153">
        <v>127047.9463</v>
      </c>
      <c r="M5" s="152">
        <v>42239</v>
      </c>
      <c r="N5" s="150">
        <v>10</v>
      </c>
      <c r="O5" s="150">
        <v>8.83</v>
      </c>
      <c r="P5" s="150">
        <v>0</v>
      </c>
      <c r="Q5" s="150">
        <v>-13.33</v>
      </c>
      <c r="R5" s="150">
        <v>9256.1</v>
      </c>
      <c r="S5" s="150">
        <v>1209.7614120000001</v>
      </c>
      <c r="T5" s="150">
        <v>1417.05733830755</v>
      </c>
      <c r="U5" s="150">
        <v>0.44474440221275602</v>
      </c>
      <c r="V5" s="150">
        <v>0.129532480905417</v>
      </c>
      <c r="W5" s="150">
        <v>0</v>
      </c>
      <c r="X5" s="150">
        <v>7902</v>
      </c>
      <c r="Y5" s="150">
        <v>64.7</v>
      </c>
      <c r="Z5" s="150">
        <v>57339.149922720302</v>
      </c>
      <c r="AA5" s="150">
        <v>12.974683544303801</v>
      </c>
      <c r="AB5" s="150">
        <v>18.698012550231802</v>
      </c>
      <c r="AC5" s="150">
        <v>12</v>
      </c>
      <c r="AD5" s="150">
        <v>100.813451</v>
      </c>
      <c r="AE5" s="150">
        <v>0.59140000000000004</v>
      </c>
      <c r="AF5" s="150">
        <v>0.110182225835743</v>
      </c>
      <c r="AG5" s="150">
        <v>0.17569333438819901</v>
      </c>
      <c r="AH5" s="150">
        <v>0.29160194934161998</v>
      </c>
      <c r="AI5" s="150">
        <v>162.74283346045399</v>
      </c>
      <c r="AJ5" s="150">
        <v>4.9404080658269001</v>
      </c>
      <c r="AK5" s="150">
        <v>1.13679159894352</v>
      </c>
      <c r="AL5" s="150">
        <v>2.8234169036976802</v>
      </c>
      <c r="AM5" s="150">
        <v>0.5</v>
      </c>
      <c r="AN5" s="150">
        <v>1.3056354370663901</v>
      </c>
      <c r="AO5" s="150">
        <v>128</v>
      </c>
      <c r="AP5" s="150">
        <v>0.15432873274780401</v>
      </c>
      <c r="AQ5" s="150">
        <v>5.88</v>
      </c>
      <c r="AR5">
        <v>6.4762105311188201</v>
      </c>
      <c r="AS5">
        <v>39369.46</v>
      </c>
      <c r="AT5">
        <v>0.26095136260544599</v>
      </c>
      <c r="AU5" s="150">
        <v>11197647.609999999</v>
      </c>
    </row>
    <row r="6" spans="1:47" ht="14.5" x14ac:dyDescent="0.35">
      <c r="A6" s="151" t="s">
        <v>793</v>
      </c>
      <c r="B6" s="151" t="s">
        <v>97</v>
      </c>
      <c r="C6" t="s">
        <v>98</v>
      </c>
      <c r="D6" t="s">
        <v>1578</v>
      </c>
      <c r="E6" s="150">
        <v>67.228999999999999</v>
      </c>
      <c r="F6" t="s">
        <v>1578</v>
      </c>
      <c r="G6" s="152">
        <v>5141632</v>
      </c>
      <c r="H6" s="150">
        <v>0.19185194353711801</v>
      </c>
      <c r="I6" s="150">
        <v>5141632</v>
      </c>
      <c r="J6" s="150">
        <v>0</v>
      </c>
      <c r="K6" s="150">
        <v>0.70611593634568703</v>
      </c>
      <c r="L6" s="153">
        <v>90201.153300000005</v>
      </c>
      <c r="M6" s="152">
        <v>28970</v>
      </c>
      <c r="N6" s="150">
        <v>322</v>
      </c>
      <c r="O6" s="150">
        <v>2746.19</v>
      </c>
      <c r="P6" s="150">
        <v>1363.01</v>
      </c>
      <c r="Q6" s="150">
        <v>-1325.7</v>
      </c>
      <c r="R6" s="150">
        <v>15541.1</v>
      </c>
      <c r="S6" s="150">
        <v>21112.953227000002</v>
      </c>
      <c r="T6" s="150">
        <v>30804.687783663099</v>
      </c>
      <c r="U6" s="150">
        <v>1</v>
      </c>
      <c r="V6" s="150">
        <v>0.197943146752939</v>
      </c>
      <c r="W6" s="150">
        <v>8.4262794402675201E-2</v>
      </c>
      <c r="X6" s="150">
        <v>10651.6</v>
      </c>
      <c r="Y6" s="150">
        <v>1442.77</v>
      </c>
      <c r="Z6" s="150">
        <v>69476.546670640499</v>
      </c>
      <c r="AA6" s="150">
        <v>12.599203715991999</v>
      </c>
      <c r="AB6" s="150">
        <v>14.6336236732119</v>
      </c>
      <c r="AC6" s="150">
        <v>130</v>
      </c>
      <c r="AD6" s="150">
        <v>162.40733251538501</v>
      </c>
      <c r="AE6" s="150">
        <v>0.2223</v>
      </c>
      <c r="AF6" s="150">
        <v>0.10272388748958</v>
      </c>
      <c r="AG6" s="150">
        <v>0.16225001602088701</v>
      </c>
      <c r="AH6" s="150">
        <v>0.28201585585674499</v>
      </c>
      <c r="AI6" s="150">
        <v>187.92515463568699</v>
      </c>
      <c r="AJ6" s="150">
        <v>7.57179803435531</v>
      </c>
      <c r="AK6" s="150">
        <v>1.4541515933214999</v>
      </c>
      <c r="AL6" s="150">
        <v>3.5734662792001801</v>
      </c>
      <c r="AM6" s="150">
        <v>3.56</v>
      </c>
      <c r="AN6" s="150">
        <v>0.69914656526026397</v>
      </c>
      <c r="AO6" s="150">
        <v>55</v>
      </c>
      <c r="AP6" s="150">
        <v>0.227660092524957</v>
      </c>
      <c r="AQ6" s="150">
        <v>76.98</v>
      </c>
      <c r="AR6">
        <v>5.8313055717245303</v>
      </c>
      <c r="AS6">
        <v>-579325.98</v>
      </c>
      <c r="AT6">
        <v>0.49866490848968198</v>
      </c>
      <c r="AU6" s="150">
        <v>328117981.04000002</v>
      </c>
    </row>
    <row r="7" spans="1:47" ht="14.5" x14ac:dyDescent="0.35">
      <c r="A7" s="151" t="s">
        <v>794</v>
      </c>
      <c r="B7" s="151" t="s">
        <v>408</v>
      </c>
      <c r="C7" t="s">
        <v>106</v>
      </c>
      <c r="D7" t="s">
        <v>1578</v>
      </c>
      <c r="E7" s="150">
        <v>91.488</v>
      </c>
      <c r="F7" t="s">
        <v>1578</v>
      </c>
      <c r="G7" s="152">
        <v>-337092</v>
      </c>
      <c r="H7" s="150">
        <v>0.22099439027640599</v>
      </c>
      <c r="I7" s="150">
        <v>-337092</v>
      </c>
      <c r="J7" s="150">
        <v>1.3116758842888101E-2</v>
      </c>
      <c r="K7" s="150">
        <v>0.523255979210143</v>
      </c>
      <c r="L7" s="153">
        <v>173296.9657</v>
      </c>
      <c r="M7" s="152">
        <v>38562</v>
      </c>
      <c r="N7" s="150">
        <v>76</v>
      </c>
      <c r="O7" s="150">
        <v>32.72</v>
      </c>
      <c r="P7" s="150">
        <v>0</v>
      </c>
      <c r="Q7" s="150">
        <v>8.9600000000000097</v>
      </c>
      <c r="R7" s="150">
        <v>12050.5</v>
      </c>
      <c r="S7" s="150">
        <v>1444.4583299999999</v>
      </c>
      <c r="T7" s="150">
        <v>1758.9550979821399</v>
      </c>
      <c r="U7" s="150">
        <v>0.38043734082657799</v>
      </c>
      <c r="V7" s="150">
        <v>0.16888606333143599</v>
      </c>
      <c r="W7" s="150">
        <v>0</v>
      </c>
      <c r="X7" s="150">
        <v>9895.9</v>
      </c>
      <c r="Y7" s="150">
        <v>99.33</v>
      </c>
      <c r="Z7" s="150">
        <v>64287.472566193501</v>
      </c>
      <c r="AA7" s="150">
        <v>14.3942307692308</v>
      </c>
      <c r="AB7" s="150">
        <v>14.5420147991543</v>
      </c>
      <c r="AC7" s="150">
        <v>8</v>
      </c>
      <c r="AD7" s="150">
        <v>180.55729124999999</v>
      </c>
      <c r="AE7" s="150">
        <v>0.33629999999999999</v>
      </c>
      <c r="AF7" s="150">
        <v>0.120661419001498</v>
      </c>
      <c r="AG7" s="150">
        <v>0.167332077683403</v>
      </c>
      <c r="AH7" s="150">
        <v>0.29530164347344101</v>
      </c>
      <c r="AI7" s="150">
        <v>162.71982037723399</v>
      </c>
      <c r="AJ7" s="150">
        <v>5.8741540660818101</v>
      </c>
      <c r="AK7" s="150">
        <v>1.2135363466954801</v>
      </c>
      <c r="AL7" s="150">
        <v>3.69384863130845</v>
      </c>
      <c r="AM7" s="150">
        <v>0.5</v>
      </c>
      <c r="AN7" s="150">
        <v>0.93929639559142197</v>
      </c>
      <c r="AO7" s="150">
        <v>174</v>
      </c>
      <c r="AP7" s="150">
        <v>0</v>
      </c>
      <c r="AQ7" s="150">
        <v>4.96</v>
      </c>
      <c r="AR7">
        <v>6.3564714341967896</v>
      </c>
      <c r="AS7">
        <v>-194253.34</v>
      </c>
      <c r="AT7">
        <v>0.28057422589530701</v>
      </c>
      <c r="AU7" s="150">
        <v>17406418.18</v>
      </c>
    </row>
    <row r="8" spans="1:47" ht="14.5" x14ac:dyDescent="0.35">
      <c r="A8" s="151" t="s">
        <v>795</v>
      </c>
      <c r="B8" s="151" t="s">
        <v>396</v>
      </c>
      <c r="C8" t="s">
        <v>164</v>
      </c>
      <c r="D8" t="s">
        <v>1578</v>
      </c>
      <c r="E8" s="150">
        <v>93.183999999999997</v>
      </c>
      <c r="F8" t="s">
        <v>1578</v>
      </c>
      <c r="G8" s="152">
        <v>87846</v>
      </c>
      <c r="H8" s="150">
        <v>0.59042586604819303</v>
      </c>
      <c r="I8" s="150">
        <v>162404</v>
      </c>
      <c r="J8" s="150">
        <v>0</v>
      </c>
      <c r="K8" s="150">
        <v>0.67771185230523601</v>
      </c>
      <c r="L8" s="153">
        <v>130336.3952</v>
      </c>
      <c r="M8" s="152">
        <v>45156</v>
      </c>
      <c r="N8" s="150">
        <v>36</v>
      </c>
      <c r="O8" s="150">
        <v>4.95</v>
      </c>
      <c r="P8" s="150">
        <v>0</v>
      </c>
      <c r="Q8" s="150">
        <v>50.52</v>
      </c>
      <c r="R8" s="150">
        <v>9516.4</v>
      </c>
      <c r="S8" s="150">
        <v>1114.9677139999999</v>
      </c>
      <c r="T8" s="150">
        <v>1281.4632536481899</v>
      </c>
      <c r="U8" s="150">
        <v>0.33387691798221902</v>
      </c>
      <c r="V8" s="150">
        <v>0.130155593904489</v>
      </c>
      <c r="W8" s="150">
        <v>1.79377391370814E-3</v>
      </c>
      <c r="X8" s="150">
        <v>8279.9</v>
      </c>
      <c r="Y8" s="150">
        <v>63.77</v>
      </c>
      <c r="Z8" s="150">
        <v>59271.7382781872</v>
      </c>
      <c r="AA8" s="150">
        <v>14.6268656716418</v>
      </c>
      <c r="AB8" s="150">
        <v>17.4842043907794</v>
      </c>
      <c r="AC8" s="150">
        <v>9</v>
      </c>
      <c r="AD8" s="150">
        <v>123.885301555556</v>
      </c>
      <c r="AE8" s="150">
        <v>0.31309999999999999</v>
      </c>
      <c r="AF8" s="150">
        <v>0.11319764607341</v>
      </c>
      <c r="AG8" s="150">
        <v>0.15641130710450901</v>
      </c>
      <c r="AH8" s="150">
        <v>0.28358678282535499</v>
      </c>
      <c r="AI8" s="150">
        <v>158.641364928348</v>
      </c>
      <c r="AJ8" s="150">
        <v>7.7315126074174598</v>
      </c>
      <c r="AK8" s="150">
        <v>1.07796353459973</v>
      </c>
      <c r="AL8" s="150">
        <v>2.0999144617819998</v>
      </c>
      <c r="AM8" s="150">
        <v>3.25</v>
      </c>
      <c r="AN8" s="150">
        <v>0.99511409102317105</v>
      </c>
      <c r="AO8" s="150">
        <v>73</v>
      </c>
      <c r="AP8" s="150">
        <v>3.1307550644567202E-2</v>
      </c>
      <c r="AQ8" s="150">
        <v>6.99</v>
      </c>
      <c r="AR8">
        <v>3.1586310275478202</v>
      </c>
      <c r="AS8">
        <v>6528.44</v>
      </c>
      <c r="AT8">
        <v>0.31274448185501502</v>
      </c>
      <c r="AU8" s="150">
        <v>10610443.93</v>
      </c>
    </row>
    <row r="9" spans="1:47" ht="14.5" x14ac:dyDescent="0.35">
      <c r="A9" s="151" t="s">
        <v>796</v>
      </c>
      <c r="B9" s="151" t="s">
        <v>99</v>
      </c>
      <c r="C9" t="s">
        <v>100</v>
      </c>
      <c r="D9" t="s">
        <v>1578</v>
      </c>
      <c r="E9" s="150">
        <v>74.025999999999996</v>
      </c>
      <c r="F9" t="s">
        <v>1578</v>
      </c>
      <c r="G9" s="152">
        <v>54650</v>
      </c>
      <c r="H9" s="150">
        <v>0.27105000598302198</v>
      </c>
      <c r="I9" s="150">
        <v>54650</v>
      </c>
      <c r="J9" s="150">
        <v>6.8811346662166597E-3</v>
      </c>
      <c r="K9" s="150">
        <v>0.72625014015770795</v>
      </c>
      <c r="L9" s="153">
        <v>90154.896299999993</v>
      </c>
      <c r="M9" s="152">
        <v>28396</v>
      </c>
      <c r="N9" s="150">
        <v>30</v>
      </c>
      <c r="O9" s="150">
        <v>56.7</v>
      </c>
      <c r="P9" s="150">
        <v>0</v>
      </c>
      <c r="Q9" s="150">
        <v>-254.09</v>
      </c>
      <c r="R9" s="150">
        <v>13224.1</v>
      </c>
      <c r="S9" s="150">
        <v>2945.781868</v>
      </c>
      <c r="T9" s="150">
        <v>4200.9873157932198</v>
      </c>
      <c r="U9" s="150">
        <v>1</v>
      </c>
      <c r="V9" s="150">
        <v>0.18487809430701499</v>
      </c>
      <c r="W9" s="150">
        <v>1.6973422419069601E-3</v>
      </c>
      <c r="X9" s="150">
        <v>9272.9</v>
      </c>
      <c r="Y9" s="150">
        <v>202.67</v>
      </c>
      <c r="Z9" s="150">
        <v>53929.089159717798</v>
      </c>
      <c r="AA9" s="150">
        <v>14.6869158878505</v>
      </c>
      <c r="AB9" s="150">
        <v>14.534868840972999</v>
      </c>
      <c r="AC9" s="150">
        <v>27</v>
      </c>
      <c r="AD9" s="150">
        <v>109.103032148148</v>
      </c>
      <c r="AE9" s="150">
        <v>0.61460000000000004</v>
      </c>
      <c r="AF9" s="150">
        <v>0.117590153737297</v>
      </c>
      <c r="AG9" s="150">
        <v>0.15881622506937901</v>
      </c>
      <c r="AH9" s="150">
        <v>0.28232105500439098</v>
      </c>
      <c r="AI9" s="150">
        <v>205.49213320095001</v>
      </c>
      <c r="AJ9" s="150">
        <v>9.0810832018634304</v>
      </c>
      <c r="AK9" s="150">
        <v>1.5433742473176</v>
      </c>
      <c r="AL9" s="150">
        <v>3.27524384018766</v>
      </c>
      <c r="AM9" s="150">
        <v>2.5</v>
      </c>
      <c r="AN9" s="150">
        <v>1.13352736810668</v>
      </c>
      <c r="AO9" s="150">
        <v>12</v>
      </c>
      <c r="AP9" s="150">
        <v>2.5412087912087902E-2</v>
      </c>
      <c r="AQ9" s="150">
        <v>115.17</v>
      </c>
      <c r="AR9">
        <v>6.6904086418174797</v>
      </c>
      <c r="AS9">
        <v>-292885.52</v>
      </c>
      <c r="AT9">
        <v>0.49962966232773298</v>
      </c>
      <c r="AU9" s="150">
        <v>38955213.920000002</v>
      </c>
    </row>
    <row r="10" spans="1:47" ht="14.5" x14ac:dyDescent="0.35">
      <c r="A10" s="151" t="s">
        <v>797</v>
      </c>
      <c r="B10" s="151" t="s">
        <v>479</v>
      </c>
      <c r="C10" t="s">
        <v>216</v>
      </c>
      <c r="D10" t="s">
        <v>1578</v>
      </c>
      <c r="E10" s="150">
        <v>87.641999999999996</v>
      </c>
      <c r="F10" t="s">
        <v>1578</v>
      </c>
      <c r="G10" s="152">
        <v>-902790</v>
      </c>
      <c r="H10" s="150">
        <v>0.570721315090984</v>
      </c>
      <c r="I10" s="150">
        <v>-1009392</v>
      </c>
      <c r="J10" s="150">
        <v>0</v>
      </c>
      <c r="K10" s="150">
        <v>0.71410456151917301</v>
      </c>
      <c r="L10" s="153">
        <v>127286.1908</v>
      </c>
      <c r="M10" s="152">
        <v>43055</v>
      </c>
      <c r="N10" s="150">
        <v>53</v>
      </c>
      <c r="O10" s="150">
        <v>30.17</v>
      </c>
      <c r="P10" s="150">
        <v>0</v>
      </c>
      <c r="Q10" s="150">
        <v>41.21</v>
      </c>
      <c r="R10" s="150">
        <v>12068.8</v>
      </c>
      <c r="S10" s="150">
        <v>1398.634765</v>
      </c>
      <c r="T10" s="150">
        <v>1693.42396133485</v>
      </c>
      <c r="U10" s="150">
        <v>0.40523915691456402</v>
      </c>
      <c r="V10" s="150">
        <v>0.14268839156161001</v>
      </c>
      <c r="W10" s="150">
        <v>0</v>
      </c>
      <c r="X10" s="150">
        <v>9967.9</v>
      </c>
      <c r="Y10" s="150">
        <v>94.21</v>
      </c>
      <c r="Z10" s="150">
        <v>56436.877826133103</v>
      </c>
      <c r="AA10" s="150">
        <v>12.598130841121501</v>
      </c>
      <c r="AB10" s="150">
        <v>14.8459268124403</v>
      </c>
      <c r="AC10" s="150">
        <v>12</v>
      </c>
      <c r="AD10" s="150">
        <v>116.55289708333299</v>
      </c>
      <c r="AE10" s="150">
        <v>0.33629999999999999</v>
      </c>
      <c r="AF10" s="150">
        <v>0.11077280266695699</v>
      </c>
      <c r="AG10" s="150">
        <v>0.19698219784606699</v>
      </c>
      <c r="AH10" s="150">
        <v>0.30840247699399298</v>
      </c>
      <c r="AI10" s="150">
        <v>172.69197509186799</v>
      </c>
      <c r="AJ10" s="150">
        <v>7.95904911544178</v>
      </c>
      <c r="AK10" s="150">
        <v>1.7600365581514701</v>
      </c>
      <c r="AL10" s="150">
        <v>3.0100548993305298</v>
      </c>
      <c r="AM10" s="150">
        <v>0.5</v>
      </c>
      <c r="AN10" s="150">
        <v>1.5598183888586199</v>
      </c>
      <c r="AO10" s="150">
        <v>98</v>
      </c>
      <c r="AP10" s="150">
        <v>2.6831785345717198E-2</v>
      </c>
      <c r="AQ10" s="150">
        <v>9.5399999999999991</v>
      </c>
      <c r="AR10">
        <v>6.2516699371606999</v>
      </c>
      <c r="AS10">
        <v>-122725.95</v>
      </c>
      <c r="AT10">
        <v>0.378130645613308</v>
      </c>
      <c r="AU10" s="150">
        <v>16879845.57</v>
      </c>
    </row>
    <row r="11" spans="1:47" ht="14.5" x14ac:dyDescent="0.35">
      <c r="A11" s="151" t="s">
        <v>798</v>
      </c>
      <c r="B11" s="151" t="s">
        <v>337</v>
      </c>
      <c r="C11" t="s">
        <v>173</v>
      </c>
      <c r="D11" t="s">
        <v>1578</v>
      </c>
      <c r="E11" s="150">
        <v>97.894999999999996</v>
      </c>
      <c r="F11" t="s">
        <v>1578</v>
      </c>
      <c r="G11" s="152">
        <v>-96237</v>
      </c>
      <c r="H11" s="150">
        <v>0.47237364855756198</v>
      </c>
      <c r="I11" s="150">
        <v>2258673</v>
      </c>
      <c r="J11" s="150">
        <v>0</v>
      </c>
      <c r="K11" s="150">
        <v>0.74953703244636904</v>
      </c>
      <c r="L11" s="153">
        <v>160085.9485</v>
      </c>
      <c r="M11" s="152">
        <v>47837</v>
      </c>
      <c r="N11" s="150">
        <v>50</v>
      </c>
      <c r="O11" s="150">
        <v>78.84</v>
      </c>
      <c r="P11" s="150">
        <v>0</v>
      </c>
      <c r="Q11" s="150">
        <v>-79</v>
      </c>
      <c r="R11" s="150">
        <v>10100.5</v>
      </c>
      <c r="S11" s="150">
        <v>3539.2314230000002</v>
      </c>
      <c r="T11" s="150">
        <v>4108.95046337032</v>
      </c>
      <c r="U11" s="150">
        <v>0.23104808622739201</v>
      </c>
      <c r="V11" s="150">
        <v>0.123109696124553</v>
      </c>
      <c r="W11" s="150">
        <v>6.8410827397878196E-3</v>
      </c>
      <c r="X11" s="150">
        <v>8700</v>
      </c>
      <c r="Y11" s="150">
        <v>182.38</v>
      </c>
      <c r="Z11" s="150">
        <v>71344.800197390097</v>
      </c>
      <c r="AA11" s="150">
        <v>16.678756476683901</v>
      </c>
      <c r="AB11" s="150">
        <v>19.405808877069902</v>
      </c>
      <c r="AC11" s="150">
        <v>15</v>
      </c>
      <c r="AD11" s="150">
        <v>235.948761533333</v>
      </c>
      <c r="AE11" s="150">
        <v>0.61460000000000004</v>
      </c>
      <c r="AF11" s="150">
        <v>0.11389614571326399</v>
      </c>
      <c r="AG11" s="150">
        <v>0.12919917170252801</v>
      </c>
      <c r="AH11" s="150">
        <v>0.25068069619628303</v>
      </c>
      <c r="AI11" s="150">
        <v>142.52501170788801</v>
      </c>
      <c r="AJ11" s="150">
        <v>8.6883800495213404</v>
      </c>
      <c r="AK11" s="150">
        <v>1.64176906958165</v>
      </c>
      <c r="AL11" s="150">
        <v>3.25458883212504</v>
      </c>
      <c r="AM11" s="150">
        <v>2</v>
      </c>
      <c r="AN11" s="150">
        <v>1.0909400324852601</v>
      </c>
      <c r="AO11" s="150">
        <v>19</v>
      </c>
      <c r="AP11" s="150">
        <v>3.6935704514363898E-2</v>
      </c>
      <c r="AQ11" s="150">
        <v>73.680000000000007</v>
      </c>
      <c r="AR11">
        <v>5.1040971908884103</v>
      </c>
      <c r="AS11">
        <v>-77831.929999999906</v>
      </c>
      <c r="AT11">
        <v>0.26838532558366102</v>
      </c>
      <c r="AU11" s="150">
        <v>35747901.240000002</v>
      </c>
    </row>
    <row r="12" spans="1:47" ht="14.5" x14ac:dyDescent="0.35">
      <c r="A12" s="151" t="s">
        <v>799</v>
      </c>
      <c r="B12" s="151" t="s">
        <v>701</v>
      </c>
      <c r="C12" t="s">
        <v>289</v>
      </c>
      <c r="D12" t="s">
        <v>1578</v>
      </c>
      <c r="E12" s="150">
        <v>102.093</v>
      </c>
      <c r="F12" t="s">
        <v>1578</v>
      </c>
      <c r="G12" s="152">
        <v>260081</v>
      </c>
      <c r="H12" s="150">
        <v>0.73309473654973401</v>
      </c>
      <c r="I12" s="150">
        <v>260081</v>
      </c>
      <c r="J12" s="150">
        <v>0</v>
      </c>
      <c r="K12" s="150">
        <v>0.72320665330891098</v>
      </c>
      <c r="L12" s="153">
        <v>157628.00659999999</v>
      </c>
      <c r="M12" s="152">
        <v>50390</v>
      </c>
      <c r="N12" s="150">
        <v>19</v>
      </c>
      <c r="O12" s="150">
        <v>4.54</v>
      </c>
      <c r="P12" s="150">
        <v>0</v>
      </c>
      <c r="Q12" s="150">
        <v>99.17</v>
      </c>
      <c r="R12" s="150">
        <v>10967.7</v>
      </c>
      <c r="S12" s="150">
        <v>1135.1221599999999</v>
      </c>
      <c r="T12" s="150">
        <v>1269.77735634085</v>
      </c>
      <c r="U12" s="150">
        <v>0.118956735017842</v>
      </c>
      <c r="V12" s="150">
        <v>0.11844163979672501</v>
      </c>
      <c r="W12" s="150">
        <v>8.8096245077269901E-4</v>
      </c>
      <c r="X12" s="150">
        <v>9804.6</v>
      </c>
      <c r="Y12" s="150">
        <v>64.19</v>
      </c>
      <c r="Z12" s="150">
        <v>69392.629693098599</v>
      </c>
      <c r="AA12" s="150">
        <v>17.159420289855099</v>
      </c>
      <c r="AB12" s="150">
        <v>17.683785013241899</v>
      </c>
      <c r="AC12" s="150">
        <v>8.1</v>
      </c>
      <c r="AD12" s="150">
        <v>140.138538271605</v>
      </c>
      <c r="AE12" s="150">
        <v>0.85819999999999996</v>
      </c>
      <c r="AF12" s="150">
        <v>0.116708025770875</v>
      </c>
      <c r="AG12" s="150">
        <v>0.14603683955452901</v>
      </c>
      <c r="AH12" s="150">
        <v>0.26327402010268902</v>
      </c>
      <c r="AI12" s="150">
        <v>132.32056010605899</v>
      </c>
      <c r="AJ12" s="150">
        <v>8.2016671105193097</v>
      </c>
      <c r="AK12" s="150">
        <v>1.4457658455392799</v>
      </c>
      <c r="AL12" s="150">
        <v>3.99041218375499</v>
      </c>
      <c r="AM12" s="150">
        <v>1.5</v>
      </c>
      <c r="AN12" s="150">
        <v>1.0082350584800699</v>
      </c>
      <c r="AO12" s="150">
        <v>68</v>
      </c>
      <c r="AP12" s="150">
        <v>1.9607843137254902E-2</v>
      </c>
      <c r="AQ12" s="150">
        <v>7.12</v>
      </c>
      <c r="AR12">
        <v>5.4061593506208103</v>
      </c>
      <c r="AS12">
        <v>-4111.4299999999903</v>
      </c>
      <c r="AT12">
        <v>0.356339522865882</v>
      </c>
      <c r="AU12" s="150">
        <v>12449650.800000001</v>
      </c>
    </row>
    <row r="13" spans="1:47" ht="14.5" x14ac:dyDescent="0.35">
      <c r="A13" s="151" t="s">
        <v>800</v>
      </c>
      <c r="B13" s="151" t="s">
        <v>464</v>
      </c>
      <c r="C13" t="s">
        <v>196</v>
      </c>
      <c r="D13" t="s">
        <v>1578</v>
      </c>
      <c r="E13" s="150">
        <v>97.808000000000007</v>
      </c>
      <c r="F13" t="s">
        <v>1578</v>
      </c>
      <c r="G13" s="152">
        <v>-588738</v>
      </c>
      <c r="H13" s="150">
        <v>0.33246921538428598</v>
      </c>
      <c r="I13" s="150">
        <v>-597909</v>
      </c>
      <c r="J13" s="150">
        <v>1.18355176090054E-2</v>
      </c>
      <c r="K13" s="150">
        <v>0.77101209051589503</v>
      </c>
      <c r="L13" s="153">
        <v>137650.44349999999</v>
      </c>
      <c r="M13" s="152">
        <v>37560</v>
      </c>
      <c r="N13" s="150">
        <v>12</v>
      </c>
      <c r="O13" s="150">
        <v>5.09</v>
      </c>
      <c r="P13" s="150">
        <v>0</v>
      </c>
      <c r="Q13" s="150">
        <v>105.73</v>
      </c>
      <c r="R13" s="150">
        <v>14747.2</v>
      </c>
      <c r="S13" s="150">
        <v>793.16665</v>
      </c>
      <c r="T13" s="150">
        <v>888.75904797733904</v>
      </c>
      <c r="U13" s="150">
        <v>0.31234461887675202</v>
      </c>
      <c r="V13" s="150">
        <v>0.133469802342295</v>
      </c>
      <c r="W13" s="150">
        <v>0</v>
      </c>
      <c r="X13" s="150">
        <v>13161</v>
      </c>
      <c r="Y13" s="150">
        <v>52.85</v>
      </c>
      <c r="Z13" s="150">
        <v>60776.567644276198</v>
      </c>
      <c r="AA13" s="150">
        <v>13</v>
      </c>
      <c r="AB13" s="150">
        <v>15.0078836329234</v>
      </c>
      <c r="AC13" s="150">
        <v>3</v>
      </c>
      <c r="AD13" s="150">
        <v>264.38888333333301</v>
      </c>
      <c r="AE13" s="150">
        <v>0.39429999999999998</v>
      </c>
      <c r="AF13" s="150">
        <v>0.106209946261502</v>
      </c>
      <c r="AG13" s="150">
        <v>0.19637016359442899</v>
      </c>
      <c r="AH13" s="150">
        <v>0.305381273347136</v>
      </c>
      <c r="AI13" s="150">
        <v>169.656654121804</v>
      </c>
      <c r="AJ13" s="150">
        <v>5.9181947148611096</v>
      </c>
      <c r="AK13" s="150">
        <v>0.75254499650729001</v>
      </c>
      <c r="AL13" s="150">
        <v>2.49119502697561</v>
      </c>
      <c r="AM13" s="150">
        <v>1.5</v>
      </c>
      <c r="AN13" s="150">
        <v>1.8902026796783</v>
      </c>
      <c r="AO13" s="150">
        <v>65</v>
      </c>
      <c r="AP13" s="150">
        <v>0</v>
      </c>
      <c r="AQ13" s="150">
        <v>7.91</v>
      </c>
      <c r="AR13">
        <v>4.0970772473820203</v>
      </c>
      <c r="AS13">
        <v>-44727.85</v>
      </c>
      <c r="AT13">
        <v>0.39423549192902202</v>
      </c>
      <c r="AU13" s="150">
        <v>11696968.460000001</v>
      </c>
    </row>
    <row r="14" spans="1:47" ht="14.5" x14ac:dyDescent="0.35">
      <c r="A14" s="151" t="s">
        <v>801</v>
      </c>
      <c r="B14" s="151" t="s">
        <v>578</v>
      </c>
      <c r="C14" t="s">
        <v>237</v>
      </c>
      <c r="D14" t="s">
        <v>1578</v>
      </c>
      <c r="E14" s="150">
        <v>103.6</v>
      </c>
      <c r="F14" t="s">
        <v>1578</v>
      </c>
      <c r="G14" s="152">
        <v>-124481</v>
      </c>
      <c r="H14" s="150">
        <v>0.11850639086006</v>
      </c>
      <c r="I14" s="150">
        <v>-124481</v>
      </c>
      <c r="J14" s="150">
        <v>0</v>
      </c>
      <c r="K14" s="150">
        <v>0.84316248700125795</v>
      </c>
      <c r="L14" s="153">
        <v>239743.6293</v>
      </c>
      <c r="M14" s="152">
        <v>66221</v>
      </c>
      <c r="N14" s="150">
        <v>124</v>
      </c>
      <c r="O14" s="150">
        <v>79.290000000000006</v>
      </c>
      <c r="P14" s="150">
        <v>0</v>
      </c>
      <c r="Q14" s="150">
        <v>-52.33</v>
      </c>
      <c r="R14" s="150">
        <v>10814.4</v>
      </c>
      <c r="S14" s="150">
        <v>4162.7192729999997</v>
      </c>
      <c r="T14" s="150">
        <v>4777.4012496927298</v>
      </c>
      <c r="U14" s="150">
        <v>0.11499890855118899</v>
      </c>
      <c r="V14" s="150">
        <v>0.105172956735197</v>
      </c>
      <c r="W14" s="150">
        <v>5.3003672726887703E-3</v>
      </c>
      <c r="X14" s="150">
        <v>9423</v>
      </c>
      <c r="Y14" s="150">
        <v>227.4</v>
      </c>
      <c r="Z14" s="150">
        <v>71453.418249780094</v>
      </c>
      <c r="AA14" s="150">
        <v>9.8617886178861802</v>
      </c>
      <c r="AB14" s="150">
        <v>18.305713601583101</v>
      </c>
      <c r="AC14" s="150">
        <v>21</v>
      </c>
      <c r="AD14" s="150">
        <v>198.22472728571401</v>
      </c>
      <c r="AE14" s="150">
        <v>0.33629999999999999</v>
      </c>
      <c r="AF14" s="150">
        <v>0.116757577239558</v>
      </c>
      <c r="AG14" s="150">
        <v>0.148789060664683</v>
      </c>
      <c r="AH14" s="150">
        <v>0.26942474103707198</v>
      </c>
      <c r="AI14" s="150">
        <v>147.51078795603399</v>
      </c>
      <c r="AJ14" s="150">
        <v>7.32295813342974</v>
      </c>
      <c r="AK14" s="150">
        <v>1.10270987841302</v>
      </c>
      <c r="AL14" s="150">
        <v>2.3525031838005601</v>
      </c>
      <c r="AM14" s="150">
        <v>2.2000000000000002</v>
      </c>
      <c r="AN14" s="150">
        <v>1.04394408292438</v>
      </c>
      <c r="AO14" s="150">
        <v>74</v>
      </c>
      <c r="AP14" s="150">
        <v>0.116672939405344</v>
      </c>
      <c r="AQ14" s="150">
        <v>31.81</v>
      </c>
      <c r="AR14">
        <v>5.7271943083498398</v>
      </c>
      <c r="AS14">
        <v>-22230.940000000101</v>
      </c>
      <c r="AT14">
        <v>0.21835886761866399</v>
      </c>
      <c r="AU14" s="150">
        <v>45017275.619999997</v>
      </c>
    </row>
    <row r="15" spans="1:47" ht="14.5" x14ac:dyDescent="0.35">
      <c r="A15" s="151" t="s">
        <v>802</v>
      </c>
      <c r="B15" s="151" t="s">
        <v>641</v>
      </c>
      <c r="C15" t="s">
        <v>384</v>
      </c>
      <c r="D15" t="s">
        <v>1578</v>
      </c>
      <c r="E15" s="150">
        <v>95.891999999999996</v>
      </c>
      <c r="F15" t="s">
        <v>1578</v>
      </c>
      <c r="G15" s="152">
        <v>44122</v>
      </c>
      <c r="H15" s="150">
        <v>0.82995200605788</v>
      </c>
      <c r="I15" s="150">
        <v>637745</v>
      </c>
      <c r="J15" s="150">
        <v>0</v>
      </c>
      <c r="K15" s="150">
        <v>0.67730744293633005</v>
      </c>
      <c r="L15" s="153">
        <v>133726.755</v>
      </c>
      <c r="M15" s="152">
        <v>43137</v>
      </c>
      <c r="N15" s="150">
        <v>25</v>
      </c>
      <c r="O15" s="150">
        <v>7.71</v>
      </c>
      <c r="P15" s="150">
        <v>0</v>
      </c>
      <c r="Q15" s="150">
        <v>55.32</v>
      </c>
      <c r="R15" s="150">
        <v>12355.8</v>
      </c>
      <c r="S15" s="150">
        <v>726.06546600000001</v>
      </c>
      <c r="T15" s="150">
        <v>852.19807663095901</v>
      </c>
      <c r="U15" s="150">
        <v>0.27120982641529501</v>
      </c>
      <c r="V15" s="150">
        <v>0.17195486336489699</v>
      </c>
      <c r="W15" s="150">
        <v>0</v>
      </c>
      <c r="X15" s="150">
        <v>10527</v>
      </c>
      <c r="Y15" s="150">
        <v>48.47</v>
      </c>
      <c r="Z15" s="150">
        <v>55255.2783164844</v>
      </c>
      <c r="AA15" s="150">
        <v>13.851851851851899</v>
      </c>
      <c r="AB15" s="150">
        <v>14.979687765628199</v>
      </c>
      <c r="AC15" s="150">
        <v>10.5</v>
      </c>
      <c r="AD15" s="150">
        <v>69.149091999999996</v>
      </c>
      <c r="AE15" s="150">
        <v>0.25519999999999998</v>
      </c>
      <c r="AF15" s="150">
        <v>0.111357855149732</v>
      </c>
      <c r="AG15" s="150">
        <v>0.196728026318476</v>
      </c>
      <c r="AH15" s="150">
        <v>0.30970464219117799</v>
      </c>
      <c r="AI15" s="150">
        <v>196.852772501922</v>
      </c>
      <c r="AJ15" s="150">
        <v>10.9119948505541</v>
      </c>
      <c r="AK15" s="150">
        <v>1.6976972321728401</v>
      </c>
      <c r="AL15" s="150">
        <v>2.5442232452703499</v>
      </c>
      <c r="AM15" s="150">
        <v>2.9</v>
      </c>
      <c r="AN15" s="150">
        <v>1.1683136547458</v>
      </c>
      <c r="AO15" s="150">
        <v>65</v>
      </c>
      <c r="AP15" s="150">
        <v>0</v>
      </c>
      <c r="AQ15" s="150">
        <v>4.34</v>
      </c>
      <c r="AR15">
        <v>2.24979621696157</v>
      </c>
      <c r="AS15">
        <v>-21155.25</v>
      </c>
      <c r="AT15">
        <v>0.23587557752142299</v>
      </c>
      <c r="AU15" s="150">
        <v>8971102.1999999993</v>
      </c>
    </row>
    <row r="16" spans="1:47" ht="14.5" x14ac:dyDescent="0.35">
      <c r="A16" s="151" t="s">
        <v>803</v>
      </c>
      <c r="B16" s="151" t="s">
        <v>519</v>
      </c>
      <c r="C16" t="s">
        <v>179</v>
      </c>
      <c r="D16" t="s">
        <v>1578</v>
      </c>
      <c r="E16" s="150">
        <v>97.21</v>
      </c>
      <c r="F16" t="s">
        <v>1578</v>
      </c>
      <c r="G16" s="152">
        <v>-749695</v>
      </c>
      <c r="H16" s="150">
        <v>0.54310471270079697</v>
      </c>
      <c r="I16" s="150">
        <v>-853014</v>
      </c>
      <c r="J16" s="150">
        <v>0</v>
      </c>
      <c r="K16" s="150">
        <v>0.62723237213744198</v>
      </c>
      <c r="L16" s="153">
        <v>295907.32549999998</v>
      </c>
      <c r="M16" s="152">
        <v>44738</v>
      </c>
      <c r="N16" s="150">
        <v>5</v>
      </c>
      <c r="O16" s="150">
        <v>5.49</v>
      </c>
      <c r="P16" s="150">
        <v>0</v>
      </c>
      <c r="Q16" s="150">
        <v>121.75</v>
      </c>
      <c r="R16" s="150">
        <v>12517.2</v>
      </c>
      <c r="S16" s="150">
        <v>563.03049299999998</v>
      </c>
      <c r="T16" s="150">
        <v>629.19814812886</v>
      </c>
      <c r="U16" s="150">
        <v>0.407633277155381</v>
      </c>
      <c r="V16" s="150">
        <v>8.7970578176127301E-2</v>
      </c>
      <c r="W16" s="150">
        <v>7.1044109506161303E-3</v>
      </c>
      <c r="X16" s="150">
        <v>11200.9</v>
      </c>
      <c r="Y16" s="150">
        <v>39.81</v>
      </c>
      <c r="Z16" s="150">
        <v>57006.790504898301</v>
      </c>
      <c r="AA16" s="150">
        <v>13.811320754717</v>
      </c>
      <c r="AB16" s="150">
        <v>14.1429412961567</v>
      </c>
      <c r="AC16" s="150">
        <v>4.29</v>
      </c>
      <c r="AD16" s="150">
        <v>131.24253916083899</v>
      </c>
      <c r="AE16" s="150">
        <v>0.49869999999999998</v>
      </c>
      <c r="AF16" s="150">
        <v>0.11939891811851799</v>
      </c>
      <c r="AG16" s="150">
        <v>0.166571007192309</v>
      </c>
      <c r="AH16" s="150">
        <v>0.29415480289767598</v>
      </c>
      <c r="AI16" s="150">
        <v>166.05139714875099</v>
      </c>
      <c r="AJ16" s="150">
        <v>8.9713280280665693</v>
      </c>
      <c r="AK16" s="150">
        <v>1.7291400333718401</v>
      </c>
      <c r="AL16" s="150">
        <v>4.2672716382150302</v>
      </c>
      <c r="AM16" s="150">
        <v>0</v>
      </c>
      <c r="AN16" s="150">
        <v>1.0311165159681701</v>
      </c>
      <c r="AO16" s="150">
        <v>61</v>
      </c>
      <c r="AP16" s="150">
        <v>1.9736842105263198E-2</v>
      </c>
      <c r="AQ16" s="150">
        <v>4.74</v>
      </c>
      <c r="AR16">
        <v>2.43611793652095</v>
      </c>
      <c r="AS16">
        <v>-48257.279999999999</v>
      </c>
      <c r="AT16">
        <v>0.47948853574200101</v>
      </c>
      <c r="AU16" s="150">
        <v>7047574.3300000001</v>
      </c>
    </row>
    <row r="17" spans="1:47" ht="14.5" x14ac:dyDescent="0.35">
      <c r="A17" s="151" t="s">
        <v>804</v>
      </c>
      <c r="B17" s="151" t="s">
        <v>465</v>
      </c>
      <c r="C17" t="s">
        <v>196</v>
      </c>
      <c r="D17" t="s">
        <v>1578</v>
      </c>
      <c r="E17" s="150">
        <v>96.248000000000005</v>
      </c>
      <c r="F17" t="s">
        <v>1578</v>
      </c>
      <c r="G17" s="152">
        <v>395382</v>
      </c>
      <c r="H17" s="150">
        <v>0.43089215816419502</v>
      </c>
      <c r="I17" s="150">
        <v>303527</v>
      </c>
      <c r="J17" s="150">
        <v>9.7549484195050499E-3</v>
      </c>
      <c r="K17" s="150">
        <v>0.73037684795178504</v>
      </c>
      <c r="L17" s="153">
        <v>137448.55429999999</v>
      </c>
      <c r="M17" s="152">
        <v>43998</v>
      </c>
      <c r="N17" s="150">
        <v>37</v>
      </c>
      <c r="O17" s="150">
        <v>5.23</v>
      </c>
      <c r="P17" s="150">
        <v>0</v>
      </c>
      <c r="Q17" s="150">
        <v>90.9</v>
      </c>
      <c r="R17" s="150">
        <v>10626.2</v>
      </c>
      <c r="S17" s="150">
        <v>1107.7837259999999</v>
      </c>
      <c r="T17" s="150">
        <v>1206.16758090852</v>
      </c>
      <c r="U17" s="150">
        <v>0.188749760528618</v>
      </c>
      <c r="V17" s="150">
        <v>7.1506930586557493E-2</v>
      </c>
      <c r="W17" s="150">
        <v>9.0270327730017602E-4</v>
      </c>
      <c r="X17" s="150">
        <v>9759.4</v>
      </c>
      <c r="Y17" s="150">
        <v>63.32</v>
      </c>
      <c r="Z17" s="150">
        <v>64147.8837650032</v>
      </c>
      <c r="AA17" s="150">
        <v>18.5588235294118</v>
      </c>
      <c r="AB17" s="150">
        <v>17.4950051484523</v>
      </c>
      <c r="AC17" s="150">
        <v>9.1999999999999993</v>
      </c>
      <c r="AD17" s="150">
        <v>120.411274565217</v>
      </c>
      <c r="AE17" s="150">
        <v>0.51029999999999998</v>
      </c>
      <c r="AF17" s="150">
        <v>0.10932142576946401</v>
      </c>
      <c r="AG17" s="150">
        <v>0.19918574377127601</v>
      </c>
      <c r="AH17" s="150">
        <v>0.31548358839989599</v>
      </c>
      <c r="AI17" s="150">
        <v>89.212359489021793</v>
      </c>
      <c r="AJ17" s="150">
        <v>11.5988336301453</v>
      </c>
      <c r="AK17" s="150">
        <v>2.37705903185332</v>
      </c>
      <c r="AL17" s="150">
        <v>4.5319844578459501</v>
      </c>
      <c r="AM17" s="150">
        <v>0.5</v>
      </c>
      <c r="AN17" s="150">
        <v>1.2865091253004599</v>
      </c>
      <c r="AO17" s="150">
        <v>60</v>
      </c>
      <c r="AP17" s="150">
        <v>9.0909090909090905E-3</v>
      </c>
      <c r="AQ17" s="150">
        <v>7.13</v>
      </c>
      <c r="AR17">
        <v>2.2511156962407499</v>
      </c>
      <c r="AS17">
        <v>-29590.48</v>
      </c>
      <c r="AT17">
        <v>0.21742109935595499</v>
      </c>
      <c r="AU17" s="150">
        <v>11771478.83</v>
      </c>
    </row>
    <row r="18" spans="1:47" ht="14.5" x14ac:dyDescent="0.35">
      <c r="A18" s="151" t="s">
        <v>805</v>
      </c>
      <c r="B18" s="151" t="s">
        <v>495</v>
      </c>
      <c r="C18" t="s">
        <v>392</v>
      </c>
      <c r="D18" t="s">
        <v>1578</v>
      </c>
      <c r="E18" s="150">
        <v>100.339</v>
      </c>
      <c r="F18" t="s">
        <v>1578</v>
      </c>
      <c r="G18" s="152">
        <v>-692808</v>
      </c>
      <c r="H18" s="150">
        <v>0.36004421576638201</v>
      </c>
      <c r="I18" s="150">
        <v>-694263</v>
      </c>
      <c r="J18" s="150">
        <v>0</v>
      </c>
      <c r="K18" s="150">
        <v>0.81715362318571605</v>
      </c>
      <c r="L18" s="153">
        <v>199453.51949999999</v>
      </c>
      <c r="M18" s="152">
        <v>42732</v>
      </c>
      <c r="N18" s="150">
        <v>56</v>
      </c>
      <c r="O18" s="150">
        <v>6.59</v>
      </c>
      <c r="P18" s="150">
        <v>0</v>
      </c>
      <c r="Q18" s="150">
        <v>-5.2</v>
      </c>
      <c r="R18" s="150">
        <v>10871</v>
      </c>
      <c r="S18" s="150">
        <v>1222.8599630000001</v>
      </c>
      <c r="T18" s="150">
        <v>1356.99312459168</v>
      </c>
      <c r="U18" s="150">
        <v>0.23108755421735899</v>
      </c>
      <c r="V18" s="150">
        <v>8.3020584590027993E-2</v>
      </c>
      <c r="W18" s="150">
        <v>8.6130630805516008E-3</v>
      </c>
      <c r="X18" s="150">
        <v>9796.4</v>
      </c>
      <c r="Y18" s="150">
        <v>65.34</v>
      </c>
      <c r="Z18" s="150">
        <v>62999.542087542097</v>
      </c>
      <c r="AA18" s="150">
        <v>15.883720930232601</v>
      </c>
      <c r="AB18" s="150">
        <v>18.7153346036119</v>
      </c>
      <c r="AC18" s="150">
        <v>8.85</v>
      </c>
      <c r="AD18" s="150">
        <v>138.17626700565</v>
      </c>
      <c r="AE18" s="150">
        <v>0.35949999999999999</v>
      </c>
      <c r="AF18" s="150">
        <v>0.13539176119853599</v>
      </c>
      <c r="AG18" s="150">
        <v>0.150463090497303</v>
      </c>
      <c r="AH18" s="150">
        <v>0.28925843754925401</v>
      </c>
      <c r="AI18" s="150">
        <v>247.47723300840499</v>
      </c>
      <c r="AJ18" s="150">
        <v>3.3355404289065902</v>
      </c>
      <c r="AK18" s="150">
        <v>0.70039860555794198</v>
      </c>
      <c r="AL18" s="150">
        <v>1.8997424247430901</v>
      </c>
      <c r="AM18" s="150">
        <v>1.8</v>
      </c>
      <c r="AN18" s="150">
        <v>1.29681624082465</v>
      </c>
      <c r="AO18" s="150">
        <v>78</v>
      </c>
      <c r="AP18" s="150">
        <v>1.0869565217391301E-2</v>
      </c>
      <c r="AQ18" s="150">
        <v>4.62</v>
      </c>
      <c r="AR18">
        <v>3.10688178864305</v>
      </c>
      <c r="AS18">
        <v>-14313.97</v>
      </c>
      <c r="AT18">
        <v>0.36006666702122703</v>
      </c>
      <c r="AU18" s="150">
        <v>13293684.109999999</v>
      </c>
    </row>
    <row r="19" spans="1:47" ht="14.5" x14ac:dyDescent="0.35">
      <c r="A19" s="151" t="s">
        <v>806</v>
      </c>
      <c r="B19" s="151" t="s">
        <v>520</v>
      </c>
      <c r="C19" t="s">
        <v>179</v>
      </c>
      <c r="D19" t="s">
        <v>1578</v>
      </c>
      <c r="E19" s="150">
        <v>95.631</v>
      </c>
      <c r="F19" t="s">
        <v>1578</v>
      </c>
      <c r="G19" s="152">
        <v>122245</v>
      </c>
      <c r="H19" s="150">
        <v>0.46702221090428098</v>
      </c>
      <c r="I19" s="150">
        <v>122245</v>
      </c>
      <c r="J19" s="150">
        <v>6.0036406043336597E-3</v>
      </c>
      <c r="K19" s="150">
        <v>0.712648575714806</v>
      </c>
      <c r="L19" s="153">
        <v>169998.92050000001</v>
      </c>
      <c r="M19" s="152">
        <v>48992</v>
      </c>
      <c r="N19" s="150">
        <v>34</v>
      </c>
      <c r="O19" s="150">
        <v>9.94</v>
      </c>
      <c r="P19" s="150">
        <v>0</v>
      </c>
      <c r="Q19" s="150">
        <v>9.8800000000000008</v>
      </c>
      <c r="R19" s="150">
        <v>12092.4</v>
      </c>
      <c r="S19" s="150">
        <v>556.86679400000003</v>
      </c>
      <c r="T19" s="150">
        <v>639.33319946081394</v>
      </c>
      <c r="U19" s="150">
        <v>0.205067707808054</v>
      </c>
      <c r="V19" s="150">
        <v>0.13178997345638099</v>
      </c>
      <c r="W19" s="150">
        <v>6.6744328087912496E-4</v>
      </c>
      <c r="X19" s="150">
        <v>10532.6</v>
      </c>
      <c r="Y19" s="150">
        <v>43.88</v>
      </c>
      <c r="Z19" s="150">
        <v>55045.051048313602</v>
      </c>
      <c r="AA19" s="150">
        <v>15.1228070175439</v>
      </c>
      <c r="AB19" s="150">
        <v>12.6906744302644</v>
      </c>
      <c r="AC19" s="150">
        <v>8.24</v>
      </c>
      <c r="AD19" s="150">
        <v>67.580921601941796</v>
      </c>
      <c r="AE19" s="150">
        <v>0.27839999999999998</v>
      </c>
      <c r="AF19" s="150">
        <v>0.12763147079217399</v>
      </c>
      <c r="AG19" s="150">
        <v>0.14966366848235499</v>
      </c>
      <c r="AH19" s="150">
        <v>0.28050462047265901</v>
      </c>
      <c r="AI19" s="150">
        <v>257.25721401157898</v>
      </c>
      <c r="AJ19" s="150">
        <v>5.2331408368119101</v>
      </c>
      <c r="AK19" s="150">
        <v>0.732791746359715</v>
      </c>
      <c r="AL19" s="150">
        <v>1.9086340029876201</v>
      </c>
      <c r="AM19" s="150">
        <v>0</v>
      </c>
      <c r="AN19" s="150">
        <v>0.81893329071818699</v>
      </c>
      <c r="AO19" s="150">
        <v>57</v>
      </c>
      <c r="AP19" s="150">
        <v>0.104166666666667</v>
      </c>
      <c r="AQ19" s="150">
        <v>2.14</v>
      </c>
      <c r="AR19">
        <v>5.6633700037734798</v>
      </c>
      <c r="AS19">
        <v>-37902.79</v>
      </c>
      <c r="AT19">
        <v>0.34369879207493997</v>
      </c>
      <c r="AU19" s="150">
        <v>6733864.3899999997</v>
      </c>
    </row>
    <row r="20" spans="1:47" ht="14.5" x14ac:dyDescent="0.35">
      <c r="A20" s="151" t="s">
        <v>807</v>
      </c>
      <c r="B20" s="151" t="s">
        <v>101</v>
      </c>
      <c r="C20" t="s">
        <v>102</v>
      </c>
      <c r="D20" t="s">
        <v>1578</v>
      </c>
      <c r="E20" s="150">
        <v>92.866</v>
      </c>
      <c r="F20" t="s">
        <v>1578</v>
      </c>
      <c r="G20" s="152">
        <v>-7569875</v>
      </c>
      <c r="H20" s="150">
        <v>5.0554699953056899E-2</v>
      </c>
      <c r="I20" s="150">
        <v>-8568161</v>
      </c>
      <c r="J20" s="150">
        <v>9.0096317704702403E-3</v>
      </c>
      <c r="K20" s="150">
        <v>0.664361428942427</v>
      </c>
      <c r="L20" s="153">
        <v>157265.35889999999</v>
      </c>
      <c r="M20" s="152">
        <v>36488</v>
      </c>
      <c r="N20" s="150">
        <v>133</v>
      </c>
      <c r="O20" s="150">
        <v>122.01</v>
      </c>
      <c r="P20" s="150">
        <v>0</v>
      </c>
      <c r="Q20" s="150">
        <v>-1.9000000000000099</v>
      </c>
      <c r="R20" s="150">
        <v>9840</v>
      </c>
      <c r="S20" s="150">
        <v>3141.454628</v>
      </c>
      <c r="T20" s="150">
        <v>3644.8709788189799</v>
      </c>
      <c r="U20" s="150">
        <v>0.32738259271144199</v>
      </c>
      <c r="V20" s="150">
        <v>0.124498226876826</v>
      </c>
      <c r="W20" s="150">
        <v>6.3793523616028497E-3</v>
      </c>
      <c r="X20" s="150">
        <v>8480.9</v>
      </c>
      <c r="Y20" s="150">
        <v>183.32</v>
      </c>
      <c r="Z20" s="150">
        <v>55172.297185249801</v>
      </c>
      <c r="AA20" s="150">
        <v>17.721951219512199</v>
      </c>
      <c r="AB20" s="150">
        <v>17.136453349334499</v>
      </c>
      <c r="AC20" s="150">
        <v>23.47</v>
      </c>
      <c r="AD20" s="150">
        <v>133.84979241585</v>
      </c>
      <c r="AE20" s="150">
        <v>0.37109999999999999</v>
      </c>
      <c r="AF20" s="150">
        <v>0.15156921263835399</v>
      </c>
      <c r="AG20" s="150">
        <v>0.15164859656676299</v>
      </c>
      <c r="AH20" s="150">
        <v>0.30748839419030999</v>
      </c>
      <c r="AI20" s="150">
        <v>118.928663387336</v>
      </c>
      <c r="AJ20" s="150">
        <v>5.3001848188881997</v>
      </c>
      <c r="AK20" s="150">
        <v>0.86302894202227498</v>
      </c>
      <c r="AL20" s="150">
        <v>2.9967449124619598</v>
      </c>
      <c r="AM20" s="150">
        <v>1.75</v>
      </c>
      <c r="AN20" s="150">
        <v>1.1703331369163801</v>
      </c>
      <c r="AO20" s="150">
        <v>76</v>
      </c>
      <c r="AP20" s="150">
        <v>3.15457413249211E-3</v>
      </c>
      <c r="AQ20" s="150">
        <v>16.25</v>
      </c>
      <c r="AR20">
        <v>10.457054972789701</v>
      </c>
      <c r="AS20">
        <v>-597667.72</v>
      </c>
      <c r="AT20">
        <v>0.23475324459362701</v>
      </c>
      <c r="AU20" s="150">
        <v>30911962.050000001</v>
      </c>
    </row>
    <row r="21" spans="1:47" ht="14.5" x14ac:dyDescent="0.35">
      <c r="A21" s="151" t="s">
        <v>808</v>
      </c>
      <c r="B21" s="151" t="s">
        <v>103</v>
      </c>
      <c r="C21" t="s">
        <v>104</v>
      </c>
      <c r="D21" t="s">
        <v>1578</v>
      </c>
      <c r="E21" s="150">
        <v>73.878</v>
      </c>
      <c r="F21" t="s">
        <v>1578</v>
      </c>
      <c r="G21" s="152">
        <v>-2501169</v>
      </c>
      <c r="H21" s="150">
        <v>0.231849355863254</v>
      </c>
      <c r="I21" s="150">
        <v>-2501169</v>
      </c>
      <c r="J21" s="150">
        <v>0</v>
      </c>
      <c r="K21" s="150">
        <v>0.73506986558451803</v>
      </c>
      <c r="L21" s="153">
        <v>110267.04919999999</v>
      </c>
      <c r="M21" s="152">
        <v>30702</v>
      </c>
      <c r="N21" s="150">
        <v>64</v>
      </c>
      <c r="O21" s="150">
        <v>72.540000000000006</v>
      </c>
      <c r="P21" s="150">
        <v>15</v>
      </c>
      <c r="Q21" s="150">
        <v>-478</v>
      </c>
      <c r="R21" s="150">
        <v>13378</v>
      </c>
      <c r="S21" s="150">
        <v>3358.3901129999999</v>
      </c>
      <c r="T21" s="150">
        <v>4989.5403243290702</v>
      </c>
      <c r="U21" s="150">
        <v>1</v>
      </c>
      <c r="V21" s="150">
        <v>0.22152249797312301</v>
      </c>
      <c r="W21" s="150">
        <v>6.4767871712704705E-2</v>
      </c>
      <c r="X21" s="150">
        <v>9004.5</v>
      </c>
      <c r="Y21" s="150">
        <v>212.8</v>
      </c>
      <c r="Z21" s="150">
        <v>57537.309492481203</v>
      </c>
      <c r="AA21" s="150">
        <v>16.7017543859649</v>
      </c>
      <c r="AB21" s="150">
        <v>15.781908425751899</v>
      </c>
      <c r="AC21" s="150">
        <v>36</v>
      </c>
      <c r="AD21" s="150">
        <v>93.288614249999995</v>
      </c>
      <c r="AE21" s="150">
        <v>0.60299999999999998</v>
      </c>
      <c r="AF21" s="150">
        <v>0.10219705876742501</v>
      </c>
      <c r="AG21" s="150">
        <v>0.26350372331041899</v>
      </c>
      <c r="AH21" s="150">
        <v>0.369537172849769</v>
      </c>
      <c r="AI21" s="150">
        <v>180.42364931176201</v>
      </c>
      <c r="AJ21" s="150">
        <v>8.2198786004393192</v>
      </c>
      <c r="AK21" s="150">
        <v>1.3580637133148401</v>
      </c>
      <c r="AL21" s="150">
        <v>4.0943010860936804</v>
      </c>
      <c r="AM21" s="150">
        <v>4.25</v>
      </c>
      <c r="AN21" s="150">
        <v>1.3895650989468</v>
      </c>
      <c r="AO21" s="150">
        <v>62</v>
      </c>
      <c r="AP21" s="150">
        <v>2.61465923703386E-2</v>
      </c>
      <c r="AQ21" s="150">
        <v>31.73</v>
      </c>
      <c r="AR21">
        <v>7.0800153281145501</v>
      </c>
      <c r="AS21">
        <v>139.42999999970201</v>
      </c>
      <c r="AT21">
        <v>0.52925821472472701</v>
      </c>
      <c r="AU21" s="150">
        <v>44928427.719999999</v>
      </c>
    </row>
    <row r="22" spans="1:47" ht="14.5" x14ac:dyDescent="0.35">
      <c r="A22" s="151" t="s">
        <v>809</v>
      </c>
      <c r="B22" s="151" t="s">
        <v>105</v>
      </c>
      <c r="C22" t="s">
        <v>106</v>
      </c>
      <c r="D22" t="s">
        <v>1578</v>
      </c>
      <c r="E22" s="150">
        <v>87.242999999999995</v>
      </c>
      <c r="F22" t="s">
        <v>1578</v>
      </c>
      <c r="G22" s="152">
        <v>525433</v>
      </c>
      <c r="H22" s="150">
        <v>0.35148895474745701</v>
      </c>
      <c r="I22" s="150">
        <v>525433</v>
      </c>
      <c r="J22" s="150">
        <v>0</v>
      </c>
      <c r="K22" s="150">
        <v>0.83058951744253695</v>
      </c>
      <c r="L22" s="153">
        <v>243727.6728</v>
      </c>
      <c r="M22" s="152">
        <v>32095</v>
      </c>
      <c r="N22" s="150">
        <v>61</v>
      </c>
      <c r="O22" s="150">
        <v>35.81</v>
      </c>
      <c r="P22" s="150">
        <v>0</v>
      </c>
      <c r="Q22" s="150">
        <v>163.47</v>
      </c>
      <c r="R22" s="150">
        <v>13413.7</v>
      </c>
      <c r="S22" s="150">
        <v>2475.8639429999998</v>
      </c>
      <c r="T22" s="150">
        <v>3122.7120544271702</v>
      </c>
      <c r="U22" s="150">
        <v>0.37494732964815403</v>
      </c>
      <c r="V22" s="150">
        <v>0.18374601168461699</v>
      </c>
      <c r="W22" s="150">
        <v>2.5644992399325901E-2</v>
      </c>
      <c r="X22" s="150">
        <v>10635.2</v>
      </c>
      <c r="Y22" s="150">
        <v>176.83</v>
      </c>
      <c r="Z22" s="150">
        <v>68895.2646609738</v>
      </c>
      <c r="AA22" s="150">
        <v>14.938547486033499</v>
      </c>
      <c r="AB22" s="150">
        <v>14.001379534015699</v>
      </c>
      <c r="AC22" s="150">
        <v>18.8</v>
      </c>
      <c r="AD22" s="150">
        <v>131.69489058510601</v>
      </c>
      <c r="AE22" s="150">
        <v>0.63780000000000003</v>
      </c>
      <c r="AF22" s="150">
        <v>0.12114079727015301</v>
      </c>
      <c r="AG22" s="150">
        <v>0.163555591029795</v>
      </c>
      <c r="AH22" s="150">
        <v>0.289672922394904</v>
      </c>
      <c r="AI22" s="150">
        <v>197.589209771855</v>
      </c>
      <c r="AJ22" s="150">
        <v>6.00960106622186</v>
      </c>
      <c r="AK22" s="150">
        <v>1.24385922846093</v>
      </c>
      <c r="AL22" s="150">
        <v>3.2041422392294399</v>
      </c>
      <c r="AM22" s="150">
        <v>2.9</v>
      </c>
      <c r="AN22" s="150">
        <v>1.05058219210035</v>
      </c>
      <c r="AO22" s="150">
        <v>89</v>
      </c>
      <c r="AP22" s="150">
        <v>0</v>
      </c>
      <c r="AQ22" s="150">
        <v>13.54</v>
      </c>
      <c r="AR22">
        <v>6.1816203774297298</v>
      </c>
      <c r="AS22">
        <v>-66360.91</v>
      </c>
      <c r="AT22">
        <v>0.23041115335903001</v>
      </c>
      <c r="AU22" s="150">
        <v>33210583.460000001</v>
      </c>
    </row>
    <row r="23" spans="1:47" ht="14.5" x14ac:dyDescent="0.35">
      <c r="A23" s="151" t="s">
        <v>810</v>
      </c>
      <c r="B23" s="151" t="s">
        <v>653</v>
      </c>
      <c r="C23" t="s">
        <v>210</v>
      </c>
      <c r="D23" t="s">
        <v>1578</v>
      </c>
      <c r="E23" s="150">
        <v>103.883</v>
      </c>
      <c r="F23" t="s">
        <v>1578</v>
      </c>
      <c r="G23" s="152">
        <v>536984</v>
      </c>
      <c r="H23" s="150">
        <v>0.29789473415430601</v>
      </c>
      <c r="I23" s="150">
        <v>870894</v>
      </c>
      <c r="J23" s="150">
        <v>1.04890043942169E-2</v>
      </c>
      <c r="K23" s="150">
        <v>0.85040967447687799</v>
      </c>
      <c r="L23" s="153">
        <v>251787.4289</v>
      </c>
      <c r="M23" s="152">
        <v>69882</v>
      </c>
      <c r="N23" s="150">
        <v>24</v>
      </c>
      <c r="O23" s="150">
        <v>24.92</v>
      </c>
      <c r="P23" s="150">
        <v>0</v>
      </c>
      <c r="Q23" s="150">
        <v>-7.67</v>
      </c>
      <c r="R23" s="150">
        <v>13150.4</v>
      </c>
      <c r="S23" s="150">
        <v>2989.4054970000002</v>
      </c>
      <c r="T23" s="150">
        <v>3442.8728017498202</v>
      </c>
      <c r="U23" s="150">
        <v>6.19570373393208E-2</v>
      </c>
      <c r="V23" s="150">
        <v>0.116225802537888</v>
      </c>
      <c r="W23" s="150">
        <v>1.35929923326825E-2</v>
      </c>
      <c r="X23" s="150">
        <v>11418.3</v>
      </c>
      <c r="Y23" s="150">
        <v>175.2</v>
      </c>
      <c r="Z23" s="150">
        <v>85854.1438356164</v>
      </c>
      <c r="AA23" s="150">
        <v>17.8108108108108</v>
      </c>
      <c r="AB23" s="150">
        <v>17.062816763698599</v>
      </c>
      <c r="AC23" s="150">
        <v>12.5</v>
      </c>
      <c r="AD23" s="150">
        <v>239.15243975999999</v>
      </c>
      <c r="AE23" s="150">
        <v>0.45229999999999998</v>
      </c>
      <c r="AF23" s="150">
        <v>0.110012131255523</v>
      </c>
      <c r="AG23" s="150">
        <v>0.167125058166471</v>
      </c>
      <c r="AH23" s="150">
        <v>0.28023669390987299</v>
      </c>
      <c r="AI23" s="150">
        <v>150.29142097011399</v>
      </c>
      <c r="AJ23" s="150">
        <v>7.4701308532280404</v>
      </c>
      <c r="AK23" s="150">
        <v>1.22009448408794</v>
      </c>
      <c r="AL23" s="150">
        <v>2.36272732938333</v>
      </c>
      <c r="AM23" s="150">
        <v>1.5</v>
      </c>
      <c r="AN23" s="150">
        <v>1.06078184556165</v>
      </c>
      <c r="AO23" s="150">
        <v>24</v>
      </c>
      <c r="AP23" s="150">
        <v>3.1840259039395601E-2</v>
      </c>
      <c r="AQ23" s="150">
        <v>71.88</v>
      </c>
      <c r="AR23">
        <v>7.57560661527625</v>
      </c>
      <c r="AS23">
        <v>-27100.39</v>
      </c>
      <c r="AT23">
        <v>0.18732264120585199</v>
      </c>
      <c r="AU23" s="150">
        <v>39311879.009999998</v>
      </c>
    </row>
    <row r="24" spans="1:47" ht="14.5" x14ac:dyDescent="0.35">
      <c r="A24" s="151" t="s">
        <v>1534</v>
      </c>
      <c r="B24" s="151" t="s">
        <v>585</v>
      </c>
      <c r="C24" t="s">
        <v>136</v>
      </c>
      <c r="D24" t="s">
        <v>1578</v>
      </c>
      <c r="E24" s="150">
        <v>90.608000000000004</v>
      </c>
      <c r="F24" t="s">
        <v>1578</v>
      </c>
      <c r="G24" s="152">
        <v>1302280</v>
      </c>
      <c r="H24" s="150">
        <v>0.260620662265312</v>
      </c>
      <c r="I24" s="150">
        <v>1302280</v>
      </c>
      <c r="J24" s="150">
        <v>7.1405801108335E-4</v>
      </c>
      <c r="K24" s="150">
        <v>0.72970288355174595</v>
      </c>
      <c r="L24" s="153">
        <v>134528.0221</v>
      </c>
      <c r="M24" s="152">
        <v>36551</v>
      </c>
      <c r="N24" s="150">
        <v>48</v>
      </c>
      <c r="O24" s="150">
        <v>138.47999999999999</v>
      </c>
      <c r="P24" s="150">
        <v>0</v>
      </c>
      <c r="Q24" s="150">
        <v>192.23</v>
      </c>
      <c r="R24" s="150">
        <v>10470.299999999999</v>
      </c>
      <c r="S24" s="150">
        <v>4273.8691360000003</v>
      </c>
      <c r="T24" s="150">
        <v>5321.3752622003904</v>
      </c>
      <c r="U24" s="150">
        <v>0.51602370143323895</v>
      </c>
      <c r="V24" s="150">
        <v>0.156939597038705</v>
      </c>
      <c r="W24" s="150">
        <v>7.7697809510094496E-3</v>
      </c>
      <c r="X24" s="150">
        <v>8409.2000000000007</v>
      </c>
      <c r="Y24" s="150">
        <v>307.14999999999998</v>
      </c>
      <c r="Z24" s="150">
        <v>52415.116653101097</v>
      </c>
      <c r="AA24" s="150">
        <v>10.971962616822401</v>
      </c>
      <c r="AB24" s="150">
        <v>13.9145991730425</v>
      </c>
      <c r="AC24" s="150">
        <v>27.17</v>
      </c>
      <c r="AD24" s="150">
        <v>157.30103555392</v>
      </c>
      <c r="AE24" s="150">
        <v>0.75380000000000003</v>
      </c>
      <c r="AF24" s="150">
        <v>0.12342969055444999</v>
      </c>
      <c r="AG24" s="150">
        <v>0.161173607223871</v>
      </c>
      <c r="AH24" s="150">
        <v>0.28831328863287498</v>
      </c>
      <c r="AI24" s="150">
        <v>150.71074464456899</v>
      </c>
      <c r="AJ24" s="150">
        <v>5.5682095050906799</v>
      </c>
      <c r="AK24" s="150">
        <v>1.2243932788712599</v>
      </c>
      <c r="AL24" s="150">
        <v>3.5207246964065599</v>
      </c>
      <c r="AM24" s="150">
        <v>0.5</v>
      </c>
      <c r="AN24" s="150">
        <v>0.72438875812364101</v>
      </c>
      <c r="AO24" s="150">
        <v>27</v>
      </c>
      <c r="AP24" s="150">
        <v>1.73361522198732E-2</v>
      </c>
      <c r="AQ24" s="150">
        <v>83.26</v>
      </c>
      <c r="AR24">
        <v>6.31005564336634</v>
      </c>
      <c r="AS24">
        <v>15832.2</v>
      </c>
      <c r="AT24">
        <v>0.32027835533094801</v>
      </c>
      <c r="AU24" s="150">
        <v>44748755.640000001</v>
      </c>
    </row>
    <row r="25" spans="1:47" ht="14.5" x14ac:dyDescent="0.35">
      <c r="A25" s="151" t="s">
        <v>811</v>
      </c>
      <c r="B25" s="151" t="s">
        <v>572</v>
      </c>
      <c r="C25" t="s">
        <v>173</v>
      </c>
      <c r="D25" t="s">
        <v>1578</v>
      </c>
      <c r="E25" s="150">
        <v>104.45399999999999</v>
      </c>
      <c r="F25" t="s">
        <v>1578</v>
      </c>
      <c r="G25" s="152">
        <v>-911231</v>
      </c>
      <c r="H25" s="150">
        <v>0.34615808527374398</v>
      </c>
      <c r="I25" s="150">
        <v>-1045389</v>
      </c>
      <c r="J25" s="150">
        <v>0</v>
      </c>
      <c r="K25" s="150">
        <v>0.82638810778508398</v>
      </c>
      <c r="L25" s="153">
        <v>265360.01439999999</v>
      </c>
      <c r="M25" s="152">
        <v>66455</v>
      </c>
      <c r="N25" s="150">
        <v>28</v>
      </c>
      <c r="O25" s="150">
        <v>33.19</v>
      </c>
      <c r="P25" s="150">
        <v>0</v>
      </c>
      <c r="Q25" s="150">
        <v>-9.4</v>
      </c>
      <c r="R25" s="150">
        <v>11647.7</v>
      </c>
      <c r="S25" s="150">
        <v>3738.8080629999999</v>
      </c>
      <c r="T25" s="150">
        <v>4271.2291895441804</v>
      </c>
      <c r="U25" s="150">
        <v>8.6989912173817394E-2</v>
      </c>
      <c r="V25" s="150">
        <v>0.10489358799823501</v>
      </c>
      <c r="W25" s="150">
        <v>6.0608710770208903E-3</v>
      </c>
      <c r="X25" s="150">
        <v>10195.799999999999</v>
      </c>
      <c r="Y25" s="150">
        <v>222.2</v>
      </c>
      <c r="Z25" s="150">
        <v>70542.472997299701</v>
      </c>
      <c r="AA25" s="150">
        <v>16.274900398406398</v>
      </c>
      <c r="AB25" s="150">
        <v>16.8263189153915</v>
      </c>
      <c r="AC25" s="150">
        <v>22</v>
      </c>
      <c r="AD25" s="150">
        <v>169.94582104545501</v>
      </c>
      <c r="AE25" s="150">
        <v>0.42909999999999998</v>
      </c>
      <c r="AF25" s="150">
        <v>0.115864123404405</v>
      </c>
      <c r="AG25" s="150">
        <v>0.15537459290748101</v>
      </c>
      <c r="AH25" s="150">
        <v>0.27664411501560598</v>
      </c>
      <c r="AI25" s="150">
        <v>189.03885625861301</v>
      </c>
      <c r="AJ25" s="150">
        <v>5.7975568776705604</v>
      </c>
      <c r="AK25" s="150">
        <v>1.3066958035032099</v>
      </c>
      <c r="AL25" s="150">
        <v>3.1231686521972901</v>
      </c>
      <c r="AM25" s="150">
        <v>1.5</v>
      </c>
      <c r="AN25" s="150">
        <v>0.75628067976795299</v>
      </c>
      <c r="AO25" s="150">
        <v>11</v>
      </c>
      <c r="AP25" s="150">
        <v>0.140969162995595</v>
      </c>
      <c r="AQ25" s="150">
        <v>126.64</v>
      </c>
      <c r="AR25">
        <v>6.0880345974863097</v>
      </c>
      <c r="AS25">
        <v>-98805.360000000102</v>
      </c>
      <c r="AT25">
        <v>0.27109204164330197</v>
      </c>
      <c r="AU25" s="150">
        <v>43548414.659999996</v>
      </c>
    </row>
    <row r="26" spans="1:47" ht="14.5" x14ac:dyDescent="0.35">
      <c r="A26" s="151" t="s">
        <v>812</v>
      </c>
      <c r="B26" s="151" t="s">
        <v>571</v>
      </c>
      <c r="C26" t="s">
        <v>173</v>
      </c>
      <c r="D26" t="s">
        <v>1578</v>
      </c>
      <c r="E26" s="150">
        <v>105.41500000000001</v>
      </c>
      <c r="F26" t="s">
        <v>1578</v>
      </c>
      <c r="G26" s="152">
        <v>878925</v>
      </c>
      <c r="H26" s="150">
        <v>0.21325148344422501</v>
      </c>
      <c r="I26" s="150">
        <v>878925</v>
      </c>
      <c r="J26" s="150">
        <v>0</v>
      </c>
      <c r="K26" s="150">
        <v>0.76731764736641195</v>
      </c>
      <c r="L26" s="153">
        <v>214677.3346</v>
      </c>
      <c r="M26" s="152">
        <v>72344</v>
      </c>
      <c r="N26" s="150">
        <v>32</v>
      </c>
      <c r="O26" s="150">
        <v>39.700000000000003</v>
      </c>
      <c r="P26" s="150">
        <v>0</v>
      </c>
      <c r="Q26" s="150">
        <v>-22.97</v>
      </c>
      <c r="R26" s="150">
        <v>10050.1</v>
      </c>
      <c r="S26" s="150">
        <v>4409.4437260000004</v>
      </c>
      <c r="T26" s="150">
        <v>4998.93850363196</v>
      </c>
      <c r="U26" s="150">
        <v>0.10997049426909999</v>
      </c>
      <c r="V26" s="150">
        <v>8.8134364366304604E-2</v>
      </c>
      <c r="W26" s="150">
        <v>1.8687845705823599E-2</v>
      </c>
      <c r="X26" s="150">
        <v>8864.9</v>
      </c>
      <c r="Y26" s="150">
        <v>232.75</v>
      </c>
      <c r="Z26" s="150">
        <v>66147.988614393107</v>
      </c>
      <c r="AA26" s="150">
        <v>11.252000000000001</v>
      </c>
      <c r="AB26" s="150">
        <v>18.944978414607899</v>
      </c>
      <c r="AC26" s="150">
        <v>25</v>
      </c>
      <c r="AD26" s="150">
        <v>176.37774904</v>
      </c>
      <c r="AE26" s="150">
        <v>0.33629999999999999</v>
      </c>
      <c r="AF26" s="150">
        <v>0.115673092059282</v>
      </c>
      <c r="AG26" s="150">
        <v>0.16886654901821099</v>
      </c>
      <c r="AH26" s="150">
        <v>0.28848927525113499</v>
      </c>
      <c r="AI26" s="150">
        <v>148.56182337409001</v>
      </c>
      <c r="AJ26" s="150">
        <v>5.7510259435942501</v>
      </c>
      <c r="AK26" s="150">
        <v>1.8348762660764</v>
      </c>
      <c r="AL26" s="150">
        <v>1.93560145021562</v>
      </c>
      <c r="AM26" s="150">
        <v>1.25</v>
      </c>
      <c r="AN26" s="150">
        <v>0</v>
      </c>
      <c r="AO26" s="150">
        <v>21</v>
      </c>
      <c r="AP26" s="150">
        <v>6.5554231227651999E-2</v>
      </c>
      <c r="AQ26" s="150">
        <v>0</v>
      </c>
      <c r="AR26">
        <v>1.4541931762937299</v>
      </c>
      <c r="AS26">
        <v>236807.72</v>
      </c>
      <c r="AT26">
        <v>0.202222535153607</v>
      </c>
      <c r="AU26" s="150">
        <v>44315200.579999998</v>
      </c>
    </row>
    <row r="27" spans="1:47" ht="14.5" x14ac:dyDescent="0.35">
      <c r="A27" s="151" t="s">
        <v>813</v>
      </c>
      <c r="B27" s="151" t="s">
        <v>469</v>
      </c>
      <c r="C27" t="s">
        <v>160</v>
      </c>
      <c r="D27" t="s">
        <v>1578</v>
      </c>
      <c r="E27" s="150">
        <v>97.935000000000002</v>
      </c>
      <c r="F27" t="s">
        <v>1578</v>
      </c>
      <c r="G27" s="152">
        <v>-701227</v>
      </c>
      <c r="H27" s="150">
        <v>0.479665482873181</v>
      </c>
      <c r="I27" s="150">
        <v>-701227</v>
      </c>
      <c r="J27" s="150">
        <v>0</v>
      </c>
      <c r="K27" s="150">
        <v>0.77591159792742104</v>
      </c>
      <c r="L27" s="153">
        <v>171384.38010000001</v>
      </c>
      <c r="M27" s="152">
        <v>45272</v>
      </c>
      <c r="N27" s="150">
        <v>15</v>
      </c>
      <c r="O27" s="150">
        <v>7.15</v>
      </c>
      <c r="P27" s="150">
        <v>0</v>
      </c>
      <c r="Q27" s="150">
        <v>189.72</v>
      </c>
      <c r="R27" s="150">
        <v>12780.4</v>
      </c>
      <c r="S27" s="150">
        <v>725.82901400000003</v>
      </c>
      <c r="T27" s="150">
        <v>786.77568520963302</v>
      </c>
      <c r="U27" s="150">
        <v>0.23784238390889101</v>
      </c>
      <c r="V27" s="150">
        <v>6.44796971425559E-2</v>
      </c>
      <c r="W27" s="150">
        <v>0</v>
      </c>
      <c r="X27" s="150">
        <v>11790.4</v>
      </c>
      <c r="Y27" s="150">
        <v>49.35</v>
      </c>
      <c r="Z27" s="150">
        <v>65311.9969604863</v>
      </c>
      <c r="AA27" s="150">
        <v>16.1142857142857</v>
      </c>
      <c r="AB27" s="150">
        <v>14.707781438703099</v>
      </c>
      <c r="AC27" s="150">
        <v>6.71</v>
      </c>
      <c r="AD27" s="150">
        <v>108.1712390462</v>
      </c>
      <c r="AE27" s="150">
        <v>0.35949999999999999</v>
      </c>
      <c r="AF27" s="150">
        <v>0.11408611934198799</v>
      </c>
      <c r="AG27" s="150">
        <v>0.16758298246610501</v>
      </c>
      <c r="AH27" s="150">
        <v>0.28834057869410001</v>
      </c>
      <c r="AI27" s="150">
        <v>278.302459813214</v>
      </c>
      <c r="AJ27" s="150">
        <v>6.0538920297029701</v>
      </c>
      <c r="AK27" s="150">
        <v>1.16822435643564</v>
      </c>
      <c r="AL27" s="150">
        <v>1.25986881188119</v>
      </c>
      <c r="AM27" s="150">
        <v>2.5</v>
      </c>
      <c r="AN27" s="150">
        <v>0.93572825918467795</v>
      </c>
      <c r="AO27" s="150">
        <v>52</v>
      </c>
      <c r="AP27" s="150">
        <v>4.2194092827004199E-3</v>
      </c>
      <c r="AQ27" s="150">
        <v>4.3499999999999996</v>
      </c>
      <c r="AR27">
        <v>5.0717540658808096</v>
      </c>
      <c r="AS27">
        <v>-63482.2</v>
      </c>
      <c r="AT27">
        <v>0.44306425161572399</v>
      </c>
      <c r="AU27" s="150">
        <v>9276408.1600000001</v>
      </c>
    </row>
    <row r="28" spans="1:47" ht="14.5" x14ac:dyDescent="0.35">
      <c r="A28" s="151" t="s">
        <v>814</v>
      </c>
      <c r="B28" s="151" t="s">
        <v>107</v>
      </c>
      <c r="C28" t="s">
        <v>98</v>
      </c>
      <c r="D28" t="s">
        <v>1578</v>
      </c>
      <c r="E28" s="150">
        <v>80.69</v>
      </c>
      <c r="F28" t="s">
        <v>1578</v>
      </c>
      <c r="G28" s="152">
        <v>-1555472</v>
      </c>
      <c r="H28" s="150">
        <v>0.448483610977577</v>
      </c>
      <c r="I28" s="150">
        <v>-1577660</v>
      </c>
      <c r="J28" s="150">
        <v>1.1700153144582399E-2</v>
      </c>
      <c r="K28" s="150">
        <v>0.74409919220814102</v>
      </c>
      <c r="L28" s="153">
        <v>86408.361900000004</v>
      </c>
      <c r="M28" s="152">
        <v>31801</v>
      </c>
      <c r="N28" s="150">
        <v>54</v>
      </c>
      <c r="O28" s="150">
        <v>99.51</v>
      </c>
      <c r="P28" s="150">
        <v>0</v>
      </c>
      <c r="Q28" s="150">
        <v>-210.26</v>
      </c>
      <c r="R28" s="150">
        <v>13329.7</v>
      </c>
      <c r="S28" s="150">
        <v>3713.55708</v>
      </c>
      <c r="T28" s="150">
        <v>5014.9204440573303</v>
      </c>
      <c r="U28" s="150">
        <v>0.707940874036599</v>
      </c>
      <c r="V28" s="150">
        <v>0.201615248903081</v>
      </c>
      <c r="W28" s="150">
        <v>1.01599588177059E-2</v>
      </c>
      <c r="X28" s="150">
        <v>9870.6</v>
      </c>
      <c r="Y28" s="150">
        <v>255.61</v>
      </c>
      <c r="Z28" s="150">
        <v>64793.775439145596</v>
      </c>
      <c r="AA28" s="150">
        <v>10.596153846153801</v>
      </c>
      <c r="AB28" s="150">
        <v>14.5282151715504</v>
      </c>
      <c r="AC28" s="150">
        <v>22</v>
      </c>
      <c r="AD28" s="150">
        <v>168.79804909090899</v>
      </c>
      <c r="AE28" s="150">
        <v>0.44069999999999998</v>
      </c>
      <c r="AF28" s="150">
        <v>0.113456877021133</v>
      </c>
      <c r="AG28" s="150">
        <v>0.17983783678794599</v>
      </c>
      <c r="AH28" s="150">
        <v>0.29647314559459598</v>
      </c>
      <c r="AI28" s="150">
        <v>169.18495837419599</v>
      </c>
      <c r="AJ28" s="150">
        <v>8.9922557689430498</v>
      </c>
      <c r="AK28" s="150">
        <v>0.93361486475732103</v>
      </c>
      <c r="AL28" s="150">
        <v>4.15947187391569</v>
      </c>
      <c r="AM28" s="150">
        <v>0.9</v>
      </c>
      <c r="AN28" s="150">
        <v>0.88225064029300404</v>
      </c>
      <c r="AO28" s="150">
        <v>9</v>
      </c>
      <c r="AP28" s="150">
        <v>6.0431654676259002E-2</v>
      </c>
      <c r="AQ28" s="150">
        <v>139</v>
      </c>
      <c r="AR28">
        <v>6.1825826183218</v>
      </c>
      <c r="AS28">
        <v>213946.21</v>
      </c>
      <c r="AT28">
        <v>0.43312470999727698</v>
      </c>
      <c r="AU28" s="150">
        <v>49500502.979999997</v>
      </c>
    </row>
    <row r="29" spans="1:47" ht="14.5" x14ac:dyDescent="0.35">
      <c r="A29" s="151" t="s">
        <v>815</v>
      </c>
      <c r="B29" s="151" t="s">
        <v>338</v>
      </c>
      <c r="C29" t="s">
        <v>113</v>
      </c>
      <c r="D29" t="s">
        <v>1578</v>
      </c>
      <c r="E29" s="150">
        <v>85.581000000000003</v>
      </c>
      <c r="F29" t="s">
        <v>1578</v>
      </c>
      <c r="G29" s="152">
        <v>-498439</v>
      </c>
      <c r="H29" s="150">
        <v>0.56821220125870098</v>
      </c>
      <c r="I29" s="150">
        <v>-498439</v>
      </c>
      <c r="J29" s="150">
        <v>4.0508748190781997E-3</v>
      </c>
      <c r="K29" s="150">
        <v>0.78040232010844901</v>
      </c>
      <c r="L29" s="153">
        <v>199434.18919999999</v>
      </c>
      <c r="M29" s="152">
        <v>40524</v>
      </c>
      <c r="N29" s="150">
        <v>13</v>
      </c>
      <c r="O29" s="150">
        <v>1.72</v>
      </c>
      <c r="P29" s="150">
        <v>0</v>
      </c>
      <c r="Q29" s="150">
        <v>132.65</v>
      </c>
      <c r="R29" s="150">
        <v>10867.5</v>
      </c>
      <c r="S29" s="150">
        <v>1372.035531</v>
      </c>
      <c r="T29" s="150">
        <v>1529.8885869703599</v>
      </c>
      <c r="U29" s="150">
        <v>0.35812724908773202</v>
      </c>
      <c r="V29" s="150">
        <v>9.4752807843040202E-2</v>
      </c>
      <c r="W29" s="150">
        <v>6.3401580910840997E-4</v>
      </c>
      <c r="X29" s="150">
        <v>9746.2000000000007</v>
      </c>
      <c r="Y29" s="150">
        <v>77.64</v>
      </c>
      <c r="Z29" s="150">
        <v>59124.880860381199</v>
      </c>
      <c r="AA29" s="150">
        <v>15.6585365853659</v>
      </c>
      <c r="AB29" s="150">
        <v>17.671761089644502</v>
      </c>
      <c r="AC29" s="150">
        <v>7</v>
      </c>
      <c r="AD29" s="150">
        <v>196.005075857143</v>
      </c>
      <c r="AE29" s="150">
        <v>0.33629999999999999</v>
      </c>
      <c r="AF29" s="150">
        <v>0.105960757665432</v>
      </c>
      <c r="AG29" s="150">
        <v>0.21475554284513301</v>
      </c>
      <c r="AH29" s="150">
        <v>0.36076136108769202</v>
      </c>
      <c r="AI29" s="150">
        <v>185.78236076307601</v>
      </c>
      <c r="AJ29" s="150">
        <v>6.2908788544527301</v>
      </c>
      <c r="AK29" s="150">
        <v>1.0547548058062</v>
      </c>
      <c r="AL29" s="150">
        <v>3.7804052569635198</v>
      </c>
      <c r="AM29" s="150">
        <v>1</v>
      </c>
      <c r="AN29" s="150">
        <v>1.27874843517862</v>
      </c>
      <c r="AO29" s="150">
        <v>125</v>
      </c>
      <c r="AP29" s="150">
        <v>5.60224089635854E-3</v>
      </c>
      <c r="AQ29" s="150">
        <v>2.33</v>
      </c>
      <c r="AR29">
        <v>2.7811081224910099</v>
      </c>
      <c r="AS29">
        <v>-40737.33</v>
      </c>
      <c r="AT29">
        <v>0.23282924733528601</v>
      </c>
      <c r="AU29" s="150">
        <v>14910629.810000001</v>
      </c>
    </row>
    <row r="30" spans="1:47" ht="14.5" x14ac:dyDescent="0.35">
      <c r="A30" s="151" t="s">
        <v>816</v>
      </c>
      <c r="B30" s="151" t="s">
        <v>439</v>
      </c>
      <c r="C30" t="s">
        <v>375</v>
      </c>
      <c r="D30" t="s">
        <v>1578</v>
      </c>
      <c r="E30" s="150">
        <v>89.876999999999995</v>
      </c>
      <c r="F30" t="s">
        <v>1578</v>
      </c>
      <c r="G30" s="152">
        <v>594004</v>
      </c>
      <c r="H30" s="150">
        <v>0.147837815027001</v>
      </c>
      <c r="I30" s="150">
        <v>555920</v>
      </c>
      <c r="J30" s="150">
        <v>1.9265705443840401E-3</v>
      </c>
      <c r="K30" s="150">
        <v>0.67796875617473396</v>
      </c>
      <c r="L30" s="153">
        <v>101922.914</v>
      </c>
      <c r="M30" s="152">
        <v>44388</v>
      </c>
      <c r="N30" s="150">
        <v>82</v>
      </c>
      <c r="O30" s="150">
        <v>47.55</v>
      </c>
      <c r="P30" s="150">
        <v>0</v>
      </c>
      <c r="Q30" s="150">
        <v>-6.4199999999999902</v>
      </c>
      <c r="R30" s="150">
        <v>8858</v>
      </c>
      <c r="S30" s="150">
        <v>2292.618442</v>
      </c>
      <c r="T30" s="150">
        <v>2940.2085617112202</v>
      </c>
      <c r="U30" s="150">
        <v>0.39110133181071199</v>
      </c>
      <c r="V30" s="150">
        <v>0.194251592345867</v>
      </c>
      <c r="W30" s="150">
        <v>6.5917309758777602E-3</v>
      </c>
      <c r="X30" s="150">
        <v>6907</v>
      </c>
      <c r="Y30" s="150">
        <v>134.91999999999999</v>
      </c>
      <c r="Z30" s="150">
        <v>59966.229543433103</v>
      </c>
      <c r="AA30" s="150">
        <v>12.0689655172414</v>
      </c>
      <c r="AB30" s="150">
        <v>16.992428416839601</v>
      </c>
      <c r="AC30" s="150">
        <v>16.75</v>
      </c>
      <c r="AD30" s="150">
        <v>136.87274280597001</v>
      </c>
      <c r="AE30" s="150">
        <v>0.78859999999999997</v>
      </c>
      <c r="AF30" s="150">
        <v>0.115046455604201</v>
      </c>
      <c r="AG30" s="150">
        <v>0.18631977644221101</v>
      </c>
      <c r="AH30" s="150">
        <v>0.296764162853765</v>
      </c>
      <c r="AI30" s="150">
        <v>124.093915842277</v>
      </c>
      <c r="AJ30" s="150">
        <v>5.0356915641476299</v>
      </c>
      <c r="AK30" s="150">
        <v>1.0470172934973601</v>
      </c>
      <c r="AL30" s="150">
        <v>2.9782106502636201</v>
      </c>
      <c r="AM30" s="150">
        <v>1.5</v>
      </c>
      <c r="AN30" s="150">
        <v>1.4433659231876701</v>
      </c>
      <c r="AO30" s="150">
        <v>26</v>
      </c>
      <c r="AP30" s="150">
        <v>3.1407035175879401E-2</v>
      </c>
      <c r="AQ30" s="150">
        <v>55.77</v>
      </c>
      <c r="AR30">
        <v>3.80485186670048</v>
      </c>
      <c r="AS30">
        <v>-105358.1</v>
      </c>
      <c r="AT30">
        <v>0.32946316730943098</v>
      </c>
      <c r="AU30" s="150">
        <v>20307975.289999999</v>
      </c>
    </row>
    <row r="31" spans="1:47" ht="14.5" x14ac:dyDescent="0.35">
      <c r="A31" s="151" t="s">
        <v>817</v>
      </c>
      <c r="B31" s="151" t="s">
        <v>397</v>
      </c>
      <c r="C31" t="s">
        <v>164</v>
      </c>
      <c r="D31" t="s">
        <v>1578</v>
      </c>
      <c r="E31" s="150">
        <v>96.188999999999993</v>
      </c>
      <c r="F31" t="s">
        <v>1578</v>
      </c>
      <c r="G31" s="152">
        <v>124839</v>
      </c>
      <c r="H31" s="150">
        <v>0.82056710501911201</v>
      </c>
      <c r="I31" s="150">
        <v>28125</v>
      </c>
      <c r="J31" s="150">
        <v>2.9350955611335801E-3</v>
      </c>
      <c r="K31" s="150">
        <v>0.73662535305936105</v>
      </c>
      <c r="L31" s="153">
        <v>151687.33290000001</v>
      </c>
      <c r="M31" s="152">
        <v>42491</v>
      </c>
      <c r="N31" s="150">
        <v>25</v>
      </c>
      <c r="O31" s="150">
        <v>26.96</v>
      </c>
      <c r="P31" s="150">
        <v>0</v>
      </c>
      <c r="Q31" s="150">
        <v>77.959999999999994</v>
      </c>
      <c r="R31" s="150">
        <v>10354.700000000001</v>
      </c>
      <c r="S31" s="150">
        <v>1664.8896629999999</v>
      </c>
      <c r="T31" s="150">
        <v>1938.99123467654</v>
      </c>
      <c r="U31" s="150">
        <v>0.48486269867602599</v>
      </c>
      <c r="V31" s="150">
        <v>0.115202385637011</v>
      </c>
      <c r="W31" s="150">
        <v>1.3822693786525099E-3</v>
      </c>
      <c r="X31" s="150">
        <v>8890.9</v>
      </c>
      <c r="Y31" s="150">
        <v>97.92</v>
      </c>
      <c r="Z31" s="150">
        <v>60632.746936274503</v>
      </c>
      <c r="AA31" s="150">
        <v>13.875</v>
      </c>
      <c r="AB31" s="150">
        <v>17.002549662990202</v>
      </c>
      <c r="AC31" s="150">
        <v>14</v>
      </c>
      <c r="AD31" s="150">
        <v>118.920690214286</v>
      </c>
      <c r="AE31" s="150">
        <v>0.27839999999999998</v>
      </c>
      <c r="AF31" s="150">
        <v>0.11353715819545</v>
      </c>
      <c r="AG31" s="150">
        <v>0.13162844135912399</v>
      </c>
      <c r="AH31" s="150">
        <v>0.248978223647075</v>
      </c>
      <c r="AI31" s="150">
        <v>205.92235486778901</v>
      </c>
      <c r="AJ31" s="150">
        <v>5.9139880351652998</v>
      </c>
      <c r="AK31" s="150">
        <v>1.0899449302586099</v>
      </c>
      <c r="AL31" s="150">
        <v>3.2331622807273401</v>
      </c>
      <c r="AM31" s="150">
        <v>3.25</v>
      </c>
      <c r="AN31" s="150">
        <v>1.06788772182222</v>
      </c>
      <c r="AO31" s="150">
        <v>46</v>
      </c>
      <c r="AP31" s="150">
        <v>1.43769968051118E-2</v>
      </c>
      <c r="AQ31" s="150">
        <v>23.83</v>
      </c>
      <c r="AR31">
        <v>4.5582737943352898</v>
      </c>
      <c r="AS31">
        <v>-130727.29</v>
      </c>
      <c r="AT31">
        <v>0.41132522252383702</v>
      </c>
      <c r="AU31" s="150">
        <v>17239446.5</v>
      </c>
    </row>
    <row r="32" spans="1:47" ht="14.5" x14ac:dyDescent="0.35">
      <c r="A32" s="151" t="s">
        <v>818</v>
      </c>
      <c r="B32" s="151" t="s">
        <v>108</v>
      </c>
      <c r="C32" t="s">
        <v>109</v>
      </c>
      <c r="D32" t="s">
        <v>1578</v>
      </c>
      <c r="E32" s="150">
        <v>107.715</v>
      </c>
      <c r="F32" t="s">
        <v>1578</v>
      </c>
      <c r="G32" s="152">
        <v>-771746</v>
      </c>
      <c r="H32" s="150">
        <v>0.44960436235483697</v>
      </c>
      <c r="I32" s="150">
        <v>-771746</v>
      </c>
      <c r="J32" s="150">
        <v>5.0789518104195196E-3</v>
      </c>
      <c r="K32" s="150">
        <v>0.83551473313339297</v>
      </c>
      <c r="L32" s="153">
        <v>257253.1624</v>
      </c>
      <c r="M32" s="152">
        <v>75844</v>
      </c>
      <c r="N32" s="150">
        <v>27</v>
      </c>
      <c r="O32" s="150">
        <v>13.48</v>
      </c>
      <c r="P32" s="150">
        <v>0</v>
      </c>
      <c r="Q32" s="150">
        <v>-1</v>
      </c>
      <c r="R32" s="150">
        <v>14212.7</v>
      </c>
      <c r="S32" s="150">
        <v>2480.2941019999998</v>
      </c>
      <c r="T32" s="150">
        <v>2803.8660634739299</v>
      </c>
      <c r="U32" s="150">
        <v>5.3773988694506801E-2</v>
      </c>
      <c r="V32" s="150">
        <v>0.107414970581581</v>
      </c>
      <c r="W32" s="150">
        <v>2.0158899688420902E-3</v>
      </c>
      <c r="X32" s="150">
        <v>12572.5</v>
      </c>
      <c r="Y32" s="150">
        <v>170.17</v>
      </c>
      <c r="Z32" s="150">
        <v>81915.643532937698</v>
      </c>
      <c r="AA32" s="150">
        <v>16.173913043478301</v>
      </c>
      <c r="AB32" s="150">
        <v>14.575389915966401</v>
      </c>
      <c r="AC32" s="150">
        <v>24</v>
      </c>
      <c r="AD32" s="150">
        <v>103.345587583333</v>
      </c>
      <c r="AE32" s="150">
        <v>0.37109999999999999</v>
      </c>
      <c r="AF32" s="150">
        <v>0.11728379287029</v>
      </c>
      <c r="AG32" s="150">
        <v>0.124387169761688</v>
      </c>
      <c r="AH32" s="150">
        <v>0.24683020875790701</v>
      </c>
      <c r="AI32" s="150">
        <v>183.26334753345299</v>
      </c>
      <c r="AJ32" s="150">
        <v>6.96276019861532</v>
      </c>
      <c r="AK32" s="150">
        <v>1.1735180080387699</v>
      </c>
      <c r="AL32" s="150">
        <v>5.1599996920010502</v>
      </c>
      <c r="AM32" s="150">
        <v>0</v>
      </c>
      <c r="AN32" s="150">
        <v>1.1234789193248</v>
      </c>
      <c r="AO32" s="150">
        <v>5</v>
      </c>
      <c r="AP32" s="150">
        <v>0.13164251207729499</v>
      </c>
      <c r="AQ32" s="150">
        <v>157.6</v>
      </c>
      <c r="AR32">
        <v>7.0551303635115099</v>
      </c>
      <c r="AS32">
        <v>-50802.720000000001</v>
      </c>
      <c r="AT32">
        <v>0.202229601918752</v>
      </c>
      <c r="AU32" s="150">
        <v>35251629.979999997</v>
      </c>
    </row>
    <row r="33" spans="1:47" ht="14.5" x14ac:dyDescent="0.35">
      <c r="A33" s="151" t="s">
        <v>819</v>
      </c>
      <c r="B33" s="151" t="s">
        <v>110</v>
      </c>
      <c r="C33" t="s">
        <v>109</v>
      </c>
      <c r="D33" t="s">
        <v>1578</v>
      </c>
      <c r="E33" s="150">
        <v>108.523</v>
      </c>
      <c r="F33" t="s">
        <v>1578</v>
      </c>
      <c r="G33" s="152">
        <v>2122945</v>
      </c>
      <c r="H33" s="150">
        <v>0.600765239109598</v>
      </c>
      <c r="I33" s="150">
        <v>2197975</v>
      </c>
      <c r="J33" s="150">
        <v>0</v>
      </c>
      <c r="K33" s="150">
        <v>0.74584352907546903</v>
      </c>
      <c r="L33" s="153">
        <v>523357.54570000002</v>
      </c>
      <c r="M33" s="152">
        <v>78444</v>
      </c>
      <c r="N33" s="150">
        <v>8</v>
      </c>
      <c r="O33" s="150">
        <v>6.04</v>
      </c>
      <c r="P33" s="150">
        <v>0</v>
      </c>
      <c r="Q33" s="150">
        <v>0</v>
      </c>
      <c r="R33" s="150">
        <v>20272.2</v>
      </c>
      <c r="S33" s="150">
        <v>1618.6521600000001</v>
      </c>
      <c r="T33" s="150">
        <v>1984.3589089478501</v>
      </c>
      <c r="U33" s="150">
        <v>0.122652233695472</v>
      </c>
      <c r="V33" s="150">
        <v>0.136568176574762</v>
      </c>
      <c r="W33" s="150">
        <v>6.0962833423086997E-2</v>
      </c>
      <c r="X33" s="150">
        <v>16536.2</v>
      </c>
      <c r="Y33" s="150">
        <v>135.76</v>
      </c>
      <c r="Z33" s="150">
        <v>89357.897466116701</v>
      </c>
      <c r="AA33" s="150">
        <v>15.5843373493976</v>
      </c>
      <c r="AB33" s="150">
        <v>11.9228945197407</v>
      </c>
      <c r="AC33" s="150">
        <v>13</v>
      </c>
      <c r="AD33" s="150">
        <v>124.511704615385</v>
      </c>
      <c r="AE33" s="150">
        <v>0.33629999999999999</v>
      </c>
      <c r="AF33" s="150">
        <v>0.118205926412108</v>
      </c>
      <c r="AG33" s="150">
        <v>0.123154521630237</v>
      </c>
      <c r="AH33" s="150">
        <v>0.25132629684643398</v>
      </c>
      <c r="AI33" s="150">
        <v>316.79567276517298</v>
      </c>
      <c r="AJ33" s="150">
        <v>7.2959126100370097</v>
      </c>
      <c r="AK33" s="150">
        <v>1.46785905121475</v>
      </c>
      <c r="AL33" s="150">
        <v>0.71499984398828398</v>
      </c>
      <c r="AM33" s="150">
        <v>2.7</v>
      </c>
      <c r="AN33" s="150">
        <v>0.70831895950892898</v>
      </c>
      <c r="AO33" s="150">
        <v>5</v>
      </c>
      <c r="AP33" s="150">
        <v>0.34244495064540598</v>
      </c>
      <c r="AQ33" s="150">
        <v>207.8</v>
      </c>
      <c r="AR33">
        <v>9.2429586899888392</v>
      </c>
      <c r="AS33">
        <v>-92835.19</v>
      </c>
      <c r="AT33">
        <v>0.20289171399932601</v>
      </c>
      <c r="AU33" s="150">
        <v>32813702.82</v>
      </c>
    </row>
    <row r="34" spans="1:47" ht="14.5" x14ac:dyDescent="0.35">
      <c r="A34" s="151" t="s">
        <v>820</v>
      </c>
      <c r="B34" s="151" t="s">
        <v>449</v>
      </c>
      <c r="C34" t="s">
        <v>168</v>
      </c>
      <c r="D34" t="s">
        <v>1578</v>
      </c>
      <c r="E34" s="150">
        <v>92.694000000000003</v>
      </c>
      <c r="F34" t="s">
        <v>1578</v>
      </c>
      <c r="G34" s="152">
        <v>837204</v>
      </c>
      <c r="H34" s="150">
        <v>9.05329061473365E-2</v>
      </c>
      <c r="I34" s="150">
        <v>838107</v>
      </c>
      <c r="J34" s="150">
        <v>0</v>
      </c>
      <c r="K34" s="150">
        <v>0.68380232613179504</v>
      </c>
      <c r="L34" s="153">
        <v>154524.1531</v>
      </c>
      <c r="M34" s="152">
        <v>40417</v>
      </c>
      <c r="N34" s="150">
        <v>54</v>
      </c>
      <c r="O34" s="150">
        <v>36.43</v>
      </c>
      <c r="P34" s="150">
        <v>0</v>
      </c>
      <c r="Q34" s="150">
        <v>86.24</v>
      </c>
      <c r="R34" s="150">
        <v>10423.4</v>
      </c>
      <c r="S34" s="150">
        <v>1722.435215</v>
      </c>
      <c r="T34" s="150">
        <v>2049.3508981454602</v>
      </c>
      <c r="U34" s="150">
        <v>0.38056869848657798</v>
      </c>
      <c r="V34" s="150">
        <v>0.14408451060378499</v>
      </c>
      <c r="W34" s="150">
        <v>2.3222934396403402E-3</v>
      </c>
      <c r="X34" s="150">
        <v>8760.6</v>
      </c>
      <c r="Y34" s="150">
        <v>107.16</v>
      </c>
      <c r="Z34" s="150">
        <v>58115.266517357202</v>
      </c>
      <c r="AA34" s="150">
        <v>14.212962962962999</v>
      </c>
      <c r="AB34" s="150">
        <v>16.0734902482269</v>
      </c>
      <c r="AC34" s="150">
        <v>14</v>
      </c>
      <c r="AD34" s="150">
        <v>123.031086785714</v>
      </c>
      <c r="AE34" s="150">
        <v>0.31309999999999999</v>
      </c>
      <c r="AF34" s="150">
        <v>0.101253805680347</v>
      </c>
      <c r="AG34" s="150">
        <v>0.214958229032083</v>
      </c>
      <c r="AH34" s="150">
        <v>0.31498957531008598</v>
      </c>
      <c r="AI34" s="150">
        <v>143.04863129496599</v>
      </c>
      <c r="AJ34" s="150">
        <v>6.88241773271859</v>
      </c>
      <c r="AK34" s="150">
        <v>1.47301478944122</v>
      </c>
      <c r="AL34" s="150">
        <v>4.00900171271795</v>
      </c>
      <c r="AM34" s="150">
        <v>0.5</v>
      </c>
      <c r="AN34" s="150">
        <v>1.0355884274620699</v>
      </c>
      <c r="AO34" s="150">
        <v>112</v>
      </c>
      <c r="AP34" s="150">
        <v>0</v>
      </c>
      <c r="AQ34" s="150">
        <v>9.4600000000000009</v>
      </c>
      <c r="AR34">
        <v>3.6364376982930802</v>
      </c>
      <c r="AS34">
        <v>-3813.70999999996</v>
      </c>
      <c r="AT34">
        <v>0.28488734770787899</v>
      </c>
      <c r="AU34" s="150">
        <v>17953600.059999999</v>
      </c>
    </row>
    <row r="35" spans="1:47" ht="14.5" x14ac:dyDescent="0.35">
      <c r="A35" s="151" t="s">
        <v>821</v>
      </c>
      <c r="B35" s="151" t="s">
        <v>508</v>
      </c>
      <c r="C35" t="s">
        <v>176</v>
      </c>
      <c r="D35" t="s">
        <v>1578</v>
      </c>
      <c r="E35" s="150">
        <v>99.344999999999999</v>
      </c>
      <c r="F35" t="s">
        <v>1578</v>
      </c>
      <c r="G35" s="152">
        <v>-239988</v>
      </c>
      <c r="H35" s="150">
        <v>0.225841533436899</v>
      </c>
      <c r="I35" s="150">
        <v>-170617</v>
      </c>
      <c r="J35" s="150">
        <v>0</v>
      </c>
      <c r="K35" s="150">
        <v>0.83819468780873296</v>
      </c>
      <c r="L35" s="153">
        <v>225326.94760000001</v>
      </c>
      <c r="M35" s="152">
        <v>67053</v>
      </c>
      <c r="N35" s="150">
        <v>434</v>
      </c>
      <c r="O35" s="150">
        <v>271.47000000000003</v>
      </c>
      <c r="P35" s="150">
        <v>0</v>
      </c>
      <c r="Q35" s="150">
        <v>-46.79</v>
      </c>
      <c r="R35" s="150">
        <v>11813.6</v>
      </c>
      <c r="S35" s="150">
        <v>7869.9613369999997</v>
      </c>
      <c r="T35" s="150">
        <v>9566.77931321502</v>
      </c>
      <c r="U35" s="150">
        <v>0.121841661469397</v>
      </c>
      <c r="V35" s="150">
        <v>0.15472015768048999</v>
      </c>
      <c r="W35" s="150">
        <v>2.11022749526374E-2</v>
      </c>
      <c r="X35" s="150">
        <v>9718.2999999999993</v>
      </c>
      <c r="Y35" s="150">
        <v>425.82</v>
      </c>
      <c r="Z35" s="150">
        <v>73806.214433328598</v>
      </c>
      <c r="AA35" s="150">
        <v>14.079059829059799</v>
      </c>
      <c r="AB35" s="150">
        <v>18.4818968977502</v>
      </c>
      <c r="AC35" s="150">
        <v>36.54</v>
      </c>
      <c r="AD35" s="150">
        <v>215.37934693486599</v>
      </c>
      <c r="AE35" t="s">
        <v>1560</v>
      </c>
      <c r="AF35" s="150">
        <v>0.117286559431653</v>
      </c>
      <c r="AG35" s="150">
        <v>0.15803427471612799</v>
      </c>
      <c r="AH35" s="150">
        <v>0.28038913148722999</v>
      </c>
      <c r="AI35" s="150">
        <v>148.94977876052101</v>
      </c>
      <c r="AJ35" s="150">
        <v>5.37927334164229</v>
      </c>
      <c r="AK35" s="150">
        <v>0.78806298939882902</v>
      </c>
      <c r="AL35" s="150">
        <v>2.7112175180788101</v>
      </c>
      <c r="AM35" s="150">
        <v>2</v>
      </c>
      <c r="AN35" s="150">
        <v>0.75743083106076003</v>
      </c>
      <c r="AO35" s="150">
        <v>47</v>
      </c>
      <c r="AP35" s="150">
        <v>2.9424585876198801E-2</v>
      </c>
      <c r="AQ35" s="150">
        <v>87.4</v>
      </c>
      <c r="AR35">
        <v>5.1893394076383803</v>
      </c>
      <c r="AS35">
        <v>-342489.38</v>
      </c>
      <c r="AT35">
        <v>0.28362909351355098</v>
      </c>
      <c r="AU35" s="150">
        <v>92972433.920000002</v>
      </c>
    </row>
    <row r="36" spans="1:47" ht="14.5" x14ac:dyDescent="0.35">
      <c r="A36" s="151" t="s">
        <v>822</v>
      </c>
      <c r="B36" s="151" t="s">
        <v>111</v>
      </c>
      <c r="C36" t="s">
        <v>109</v>
      </c>
      <c r="D36" t="s">
        <v>1578</v>
      </c>
      <c r="E36" s="150">
        <v>70.861000000000004</v>
      </c>
      <c r="F36" t="s">
        <v>1578</v>
      </c>
      <c r="G36" s="152">
        <v>202750</v>
      </c>
      <c r="H36" s="150">
        <v>0.32938947073401798</v>
      </c>
      <c r="I36" s="150">
        <v>-355052</v>
      </c>
      <c r="J36" s="150">
        <v>6.2369493227252401E-3</v>
      </c>
      <c r="K36" s="150">
        <v>0.75328419513503198</v>
      </c>
      <c r="L36" s="153">
        <v>218999.1875</v>
      </c>
      <c r="M36" s="152">
        <v>34621</v>
      </c>
      <c r="N36" s="150">
        <v>42</v>
      </c>
      <c r="O36" s="150">
        <v>202.06</v>
      </c>
      <c r="P36" s="150">
        <v>0</v>
      </c>
      <c r="Q36" s="150">
        <v>-52.71</v>
      </c>
      <c r="R36" s="150">
        <v>15597</v>
      </c>
      <c r="S36" s="150">
        <v>3108.4592579999999</v>
      </c>
      <c r="T36" s="150">
        <v>4130.16674327076</v>
      </c>
      <c r="U36" s="150">
        <v>0.63363520687328201</v>
      </c>
      <c r="V36" s="150">
        <v>0.19234541114258999</v>
      </c>
      <c r="W36" s="150">
        <v>1.8932911811064199E-2</v>
      </c>
      <c r="X36" s="150">
        <v>11738.7</v>
      </c>
      <c r="Y36" s="150">
        <v>222.81</v>
      </c>
      <c r="Z36" s="150">
        <v>68952.979713657405</v>
      </c>
      <c r="AA36" s="150">
        <v>11.8205128205128</v>
      </c>
      <c r="AB36" s="150">
        <v>13.9511658273866</v>
      </c>
      <c r="AC36" s="150">
        <v>32</v>
      </c>
      <c r="AD36" s="150">
        <v>97.139351812499996</v>
      </c>
      <c r="AE36" s="150">
        <v>0.63780000000000003</v>
      </c>
      <c r="AF36" s="150">
        <v>0.118958773033048</v>
      </c>
      <c r="AG36" s="150">
        <v>0.130527453703844</v>
      </c>
      <c r="AH36" s="150">
        <v>0.27186220295824598</v>
      </c>
      <c r="AI36" s="150">
        <v>254.82753166584999</v>
      </c>
      <c r="AJ36" s="150">
        <v>7.3118347196956002</v>
      </c>
      <c r="AK36" s="150">
        <v>1.30382444096293</v>
      </c>
      <c r="AL36" s="150">
        <v>2.8378866865036998</v>
      </c>
      <c r="AM36" s="150">
        <v>1</v>
      </c>
      <c r="AN36" s="150">
        <v>0.49074931652900899</v>
      </c>
      <c r="AO36" s="150">
        <v>20</v>
      </c>
      <c r="AP36" s="150">
        <v>5.9933407325194199E-2</v>
      </c>
      <c r="AQ36" s="150">
        <v>72.849999999999994</v>
      </c>
      <c r="AR36">
        <v>6.6571238363510998</v>
      </c>
      <c r="AS36">
        <v>-199310.56</v>
      </c>
      <c r="AT36">
        <v>0.38622742734440002</v>
      </c>
      <c r="AU36" s="150">
        <v>48482766.079999998</v>
      </c>
    </row>
    <row r="37" spans="1:47" ht="14.5" x14ac:dyDescent="0.35">
      <c r="A37" s="151" t="s">
        <v>823</v>
      </c>
      <c r="B37" s="151" t="s">
        <v>112</v>
      </c>
      <c r="C37" t="s">
        <v>113</v>
      </c>
      <c r="D37" t="s">
        <v>1578</v>
      </c>
      <c r="E37" s="150">
        <v>85.986999999999995</v>
      </c>
      <c r="F37" t="s">
        <v>1578</v>
      </c>
      <c r="G37" s="152">
        <v>2302186</v>
      </c>
      <c r="H37" s="150">
        <v>0.85484156722631099</v>
      </c>
      <c r="I37" s="150">
        <v>2343186</v>
      </c>
      <c r="J37" s="150">
        <v>0</v>
      </c>
      <c r="K37" s="150">
        <v>0.41859105698121701</v>
      </c>
      <c r="L37" s="153">
        <v>192942.62849999999</v>
      </c>
      <c r="M37" s="152">
        <v>34322</v>
      </c>
      <c r="N37" s="150">
        <v>8</v>
      </c>
      <c r="O37" s="150">
        <v>13.17</v>
      </c>
      <c r="P37" s="150">
        <v>0</v>
      </c>
      <c r="Q37" s="150">
        <v>-134.63999999999999</v>
      </c>
      <c r="R37" s="150">
        <v>12437.6</v>
      </c>
      <c r="S37" s="150">
        <v>1157.0560909999999</v>
      </c>
      <c r="T37" s="150">
        <v>1544.75749025243</v>
      </c>
      <c r="U37" s="150">
        <v>0.550327861330968</v>
      </c>
      <c r="V37" s="150">
        <v>0.20072035384151499</v>
      </c>
      <c r="W37" s="150">
        <v>0</v>
      </c>
      <c r="X37" s="150">
        <v>9316</v>
      </c>
      <c r="Y37" s="150">
        <v>73.7</v>
      </c>
      <c r="Z37" s="150">
        <v>47509.213025780198</v>
      </c>
      <c r="AA37" s="150">
        <v>15.7733333333333</v>
      </c>
      <c r="AB37" s="150">
        <v>15.6995399050204</v>
      </c>
      <c r="AC37" s="150">
        <v>7</v>
      </c>
      <c r="AD37" s="150">
        <v>165.293727285714</v>
      </c>
      <c r="AE37" s="150">
        <v>0.27839999999999998</v>
      </c>
      <c r="AF37" s="150">
        <v>0.122810714696082</v>
      </c>
      <c r="AG37" s="150">
        <v>0.228914350193127</v>
      </c>
      <c r="AH37" s="150">
        <v>0.35370828375906999</v>
      </c>
      <c r="AI37" s="150">
        <v>0</v>
      </c>
      <c r="AJ37" t="s">
        <v>1560</v>
      </c>
      <c r="AK37" t="s">
        <v>1560</v>
      </c>
      <c r="AL37" t="s">
        <v>1560</v>
      </c>
      <c r="AM37" s="150">
        <v>3.5</v>
      </c>
      <c r="AN37" s="150">
        <v>0.91486752318675402</v>
      </c>
      <c r="AO37" s="150">
        <v>44</v>
      </c>
      <c r="AP37" s="150">
        <v>3.3003300330032999E-3</v>
      </c>
      <c r="AQ37" s="150">
        <v>13.48</v>
      </c>
      <c r="AR37">
        <v>6.4242521741242804</v>
      </c>
      <c r="AS37">
        <v>-96580.27</v>
      </c>
      <c r="AT37">
        <v>0.38233045158203799</v>
      </c>
      <c r="AU37" s="150">
        <v>14391029.039999999</v>
      </c>
    </row>
    <row r="38" spans="1:47" ht="14.5" x14ac:dyDescent="0.35">
      <c r="A38" s="151" t="s">
        <v>824</v>
      </c>
      <c r="B38" s="151" t="s">
        <v>511</v>
      </c>
      <c r="C38" t="s">
        <v>176</v>
      </c>
      <c r="D38" t="s">
        <v>1578</v>
      </c>
      <c r="E38" s="150">
        <v>102.553</v>
      </c>
      <c r="F38" t="s">
        <v>1578</v>
      </c>
      <c r="G38" s="152">
        <v>-342750</v>
      </c>
      <c r="H38" s="150">
        <v>0.16297289146925101</v>
      </c>
      <c r="I38" s="150">
        <v>-406218</v>
      </c>
      <c r="J38" s="150">
        <v>6.8911429039996298E-3</v>
      </c>
      <c r="K38" s="150">
        <v>0.81067219502640797</v>
      </c>
      <c r="L38" s="153">
        <v>205245.6158</v>
      </c>
      <c r="M38" s="152">
        <v>70317</v>
      </c>
      <c r="N38" s="150">
        <v>87</v>
      </c>
      <c r="O38" s="150">
        <v>37.369999999999997</v>
      </c>
      <c r="P38" s="150">
        <v>0</v>
      </c>
      <c r="Q38" s="150">
        <v>16.47</v>
      </c>
      <c r="R38" s="150">
        <v>11355.5</v>
      </c>
      <c r="S38" s="150">
        <v>2631.8449209999999</v>
      </c>
      <c r="T38" s="150">
        <v>3024.72140727754</v>
      </c>
      <c r="U38" s="150">
        <v>0.14852088809680999</v>
      </c>
      <c r="V38" s="150">
        <v>0.108933974305396</v>
      </c>
      <c r="W38" s="150">
        <v>2.0258708472739799E-2</v>
      </c>
      <c r="X38" s="150">
        <v>9880.5</v>
      </c>
      <c r="Y38" s="150">
        <v>142.18</v>
      </c>
      <c r="Z38" s="150">
        <v>73182.710718807197</v>
      </c>
      <c r="AA38" s="150">
        <v>15.9689440993789</v>
      </c>
      <c r="AB38" s="150">
        <v>18.510654951469999</v>
      </c>
      <c r="AC38" s="150">
        <v>12</v>
      </c>
      <c r="AD38" s="150">
        <v>219.320410083333</v>
      </c>
      <c r="AE38" s="150">
        <v>0.52190000000000003</v>
      </c>
      <c r="AF38" s="150">
        <v>0.117780465278375</v>
      </c>
      <c r="AG38" s="150">
        <v>0.14804421364717499</v>
      </c>
      <c r="AH38" s="150">
        <v>0.27105249084000099</v>
      </c>
      <c r="AI38" s="150">
        <v>209.099706296867</v>
      </c>
      <c r="AJ38" s="150">
        <v>4.0975711861142097</v>
      </c>
      <c r="AK38" s="150">
        <v>1.03152231982236</v>
      </c>
      <c r="AL38" s="150">
        <v>1.2661513161481199</v>
      </c>
      <c r="AM38" s="150">
        <v>2</v>
      </c>
      <c r="AN38" s="150">
        <v>0.85394183145261204</v>
      </c>
      <c r="AO38" s="150">
        <v>29</v>
      </c>
      <c r="AP38" s="150">
        <v>8.1311475409836104E-2</v>
      </c>
      <c r="AQ38" s="150">
        <v>46.55</v>
      </c>
      <c r="AR38">
        <v>8.1567062932020207</v>
      </c>
      <c r="AS38">
        <v>39491.8999999999</v>
      </c>
      <c r="AT38">
        <v>0.18438480867551901</v>
      </c>
      <c r="AU38" s="150">
        <v>29885863.16</v>
      </c>
    </row>
    <row r="39" spans="1:47" ht="14.5" x14ac:dyDescent="0.35">
      <c r="A39" s="151" t="s">
        <v>825</v>
      </c>
      <c r="B39" s="151" t="s">
        <v>114</v>
      </c>
      <c r="C39" t="s">
        <v>115</v>
      </c>
      <c r="D39" t="s">
        <v>1578</v>
      </c>
      <c r="E39" s="150">
        <v>87.218000000000004</v>
      </c>
      <c r="F39" t="s">
        <v>1578</v>
      </c>
      <c r="G39" s="152">
        <v>574343</v>
      </c>
      <c r="H39" s="150">
        <v>0.27266938654128098</v>
      </c>
      <c r="I39" s="150">
        <v>574343</v>
      </c>
      <c r="J39" s="150">
        <v>0</v>
      </c>
      <c r="K39" s="150">
        <v>0.77814073602145395</v>
      </c>
      <c r="L39" s="153">
        <v>112160.15029999999</v>
      </c>
      <c r="M39" s="152">
        <v>36749</v>
      </c>
      <c r="N39" s="150">
        <v>41</v>
      </c>
      <c r="O39" s="150">
        <v>37.14</v>
      </c>
      <c r="P39" s="150">
        <v>0</v>
      </c>
      <c r="Q39" s="150">
        <v>-96.61</v>
      </c>
      <c r="R39" s="150">
        <v>11037.9</v>
      </c>
      <c r="S39" s="150">
        <v>2296.220503</v>
      </c>
      <c r="T39" s="150">
        <v>2848.1615923460099</v>
      </c>
      <c r="U39" s="150">
        <v>0.47530494984000199</v>
      </c>
      <c r="V39" s="150">
        <v>0.15531070188340701</v>
      </c>
      <c r="W39" s="150">
        <v>1.5654758309594299E-2</v>
      </c>
      <c r="X39" s="150">
        <v>8898.9</v>
      </c>
      <c r="Y39" s="150">
        <v>159.72999999999999</v>
      </c>
      <c r="Z39" s="150">
        <v>57874.722594377999</v>
      </c>
      <c r="AA39" s="150">
        <v>13.662983425414399</v>
      </c>
      <c r="AB39" s="150">
        <v>14.375637031240201</v>
      </c>
      <c r="AC39" s="150">
        <v>17</v>
      </c>
      <c r="AD39" s="150">
        <v>135.07179429411801</v>
      </c>
      <c r="AE39" s="150">
        <v>0.70740000000000003</v>
      </c>
      <c r="AF39" s="150">
        <v>0.117615652633852</v>
      </c>
      <c r="AG39" s="150">
        <v>0.15467011793725099</v>
      </c>
      <c r="AH39" s="150">
        <v>0.278954569989039</v>
      </c>
      <c r="AI39" s="150">
        <v>209.47988199372</v>
      </c>
      <c r="AJ39" s="150">
        <v>4.2330803805310504</v>
      </c>
      <c r="AK39" s="150">
        <v>0.698049716015401</v>
      </c>
      <c r="AL39" s="150">
        <v>1.89190433918489</v>
      </c>
      <c r="AM39" s="150">
        <v>1.25</v>
      </c>
      <c r="AN39" s="150">
        <v>1.43815630978978</v>
      </c>
      <c r="AO39" s="150">
        <v>31</v>
      </c>
      <c r="AP39" s="150">
        <v>0</v>
      </c>
      <c r="AQ39" s="150">
        <v>37</v>
      </c>
      <c r="AR39">
        <v>5.3828975970957096</v>
      </c>
      <c r="AS39">
        <v>-115766.17</v>
      </c>
      <c r="AT39">
        <v>0.38978786563377699</v>
      </c>
      <c r="AU39" s="150">
        <v>25345517.100000001</v>
      </c>
    </row>
    <row r="40" spans="1:47" ht="14.5" x14ac:dyDescent="0.35">
      <c r="A40" s="151" t="s">
        <v>826</v>
      </c>
      <c r="B40" s="151" t="s">
        <v>116</v>
      </c>
      <c r="C40" t="s">
        <v>117</v>
      </c>
      <c r="D40" t="s">
        <v>1578</v>
      </c>
      <c r="E40" s="150">
        <v>93.953000000000003</v>
      </c>
      <c r="F40" t="s">
        <v>1578</v>
      </c>
      <c r="G40" s="152">
        <v>-351093</v>
      </c>
      <c r="H40" s="150">
        <v>0.33358624021477301</v>
      </c>
      <c r="I40" s="150">
        <v>-364265</v>
      </c>
      <c r="J40" s="150">
        <v>0</v>
      </c>
      <c r="K40" s="150">
        <v>0.783885360010386</v>
      </c>
      <c r="L40" s="153">
        <v>148824.66099999999</v>
      </c>
      <c r="M40" s="152">
        <v>38960</v>
      </c>
      <c r="N40" s="150">
        <v>40</v>
      </c>
      <c r="O40" s="150">
        <v>58.04</v>
      </c>
      <c r="P40" s="150">
        <v>0</v>
      </c>
      <c r="Q40" s="150">
        <v>-44.15</v>
      </c>
      <c r="R40" s="150">
        <v>10844.9</v>
      </c>
      <c r="S40" s="150">
        <v>1893.333007</v>
      </c>
      <c r="T40" s="150">
        <v>2297.2287015482102</v>
      </c>
      <c r="U40" s="150">
        <v>0.41176663012667802</v>
      </c>
      <c r="V40" s="150">
        <v>0.14048098882586099</v>
      </c>
      <c r="W40" s="150">
        <v>5.2816910511928805E-4</v>
      </c>
      <c r="X40" s="150">
        <v>8938.1</v>
      </c>
      <c r="Y40" s="150">
        <v>117.52</v>
      </c>
      <c r="Z40" s="150">
        <v>62496.542886317198</v>
      </c>
      <c r="AA40" s="150">
        <v>14.3046875</v>
      </c>
      <c r="AB40" s="150">
        <v>16.110730148059901</v>
      </c>
      <c r="AC40" s="150">
        <v>12</v>
      </c>
      <c r="AD40" s="150">
        <v>157.77775058333299</v>
      </c>
      <c r="AE40" s="150">
        <v>0.54510000000000003</v>
      </c>
      <c r="AF40" s="150">
        <v>0.120111983192878</v>
      </c>
      <c r="AG40" s="150">
        <v>0.142022609433922</v>
      </c>
      <c r="AH40" s="150">
        <v>0.27018334388995602</v>
      </c>
      <c r="AI40" s="150">
        <v>156.69298475394899</v>
      </c>
      <c r="AJ40" s="150">
        <v>7.2476725137525602</v>
      </c>
      <c r="AK40" s="150">
        <v>1.3807074816632501</v>
      </c>
      <c r="AL40" s="150">
        <v>3.7924704724409399</v>
      </c>
      <c r="AM40" s="150">
        <v>2.5</v>
      </c>
      <c r="AN40" s="150">
        <v>1.5706367643435699</v>
      </c>
      <c r="AO40" s="150">
        <v>115</v>
      </c>
      <c r="AP40" s="150">
        <v>4.3749999999999997E-2</v>
      </c>
      <c r="AQ40" s="150">
        <v>8.01</v>
      </c>
      <c r="AR40">
        <v>5.0184206750666798</v>
      </c>
      <c r="AS40">
        <v>-167177.97</v>
      </c>
      <c r="AT40">
        <v>0.423527068303932</v>
      </c>
      <c r="AU40" s="150">
        <v>20532916.469999999</v>
      </c>
    </row>
    <row r="41" spans="1:47" ht="14.5" x14ac:dyDescent="0.35">
      <c r="A41" s="151" t="s">
        <v>827</v>
      </c>
      <c r="B41" s="151" t="s">
        <v>118</v>
      </c>
      <c r="C41" t="s">
        <v>119</v>
      </c>
      <c r="D41" t="s">
        <v>1578</v>
      </c>
      <c r="E41" s="150">
        <v>86.563000000000002</v>
      </c>
      <c r="F41" t="s">
        <v>1578</v>
      </c>
      <c r="G41" s="152">
        <v>1651552</v>
      </c>
      <c r="H41" s="150">
        <v>0.292428150773266</v>
      </c>
      <c r="I41" s="150">
        <v>1699014</v>
      </c>
      <c r="J41" s="150">
        <v>8.0595009353329906E-3</v>
      </c>
      <c r="K41" s="150">
        <v>0.58853010214785795</v>
      </c>
      <c r="L41" s="153">
        <v>170695.7843</v>
      </c>
      <c r="M41" s="152">
        <v>35096</v>
      </c>
      <c r="N41" s="150">
        <v>25</v>
      </c>
      <c r="O41" s="150">
        <v>32.07</v>
      </c>
      <c r="P41" s="150">
        <v>0</v>
      </c>
      <c r="Q41" s="150">
        <v>-67.180000000000007</v>
      </c>
      <c r="R41" s="150">
        <v>10726.7</v>
      </c>
      <c r="S41" s="150">
        <v>969.08856300000002</v>
      </c>
      <c r="T41" s="150">
        <v>1219.59991427055</v>
      </c>
      <c r="U41" s="150">
        <v>0.52635837783589601</v>
      </c>
      <c r="V41" s="150">
        <v>0.18084065759426399</v>
      </c>
      <c r="W41" s="150">
        <v>0</v>
      </c>
      <c r="X41" s="150">
        <v>8523.4</v>
      </c>
      <c r="Y41" s="150">
        <v>57.33</v>
      </c>
      <c r="Z41" s="150">
        <v>49315.454386883001</v>
      </c>
      <c r="AA41" s="150">
        <v>13.15</v>
      </c>
      <c r="AB41" s="150">
        <v>16.903690266876001</v>
      </c>
      <c r="AC41" s="150">
        <v>10</v>
      </c>
      <c r="AD41" s="150">
        <v>96.908856299999997</v>
      </c>
      <c r="AE41" s="150">
        <v>0.53349999999999997</v>
      </c>
      <c r="AF41" s="150">
        <v>0.104602338579316</v>
      </c>
      <c r="AG41" s="150">
        <v>0.21366963980738901</v>
      </c>
      <c r="AH41" s="150">
        <v>0.32712586633935897</v>
      </c>
      <c r="AI41" s="150">
        <v>248.29000071482599</v>
      </c>
      <c r="AJ41" s="150">
        <v>3.9306975874322001</v>
      </c>
      <c r="AK41" s="150">
        <v>0.65684229993973797</v>
      </c>
      <c r="AL41" s="150">
        <v>1.83262061799971</v>
      </c>
      <c r="AM41" s="150">
        <v>0</v>
      </c>
      <c r="AN41" s="150">
        <v>0.78795843723889702</v>
      </c>
      <c r="AO41" s="150">
        <v>21</v>
      </c>
      <c r="AP41" s="150">
        <v>0</v>
      </c>
      <c r="AQ41" s="150">
        <v>19</v>
      </c>
      <c r="AR41">
        <v>5.2436156033295998</v>
      </c>
      <c r="AS41">
        <v>20693.89</v>
      </c>
      <c r="AT41">
        <v>0.37023333324478502</v>
      </c>
      <c r="AU41" s="150">
        <v>10395086.380000001</v>
      </c>
    </row>
    <row r="42" spans="1:47" ht="14.5" x14ac:dyDescent="0.35">
      <c r="A42" s="151" t="s">
        <v>828</v>
      </c>
      <c r="B42" s="151" t="s">
        <v>568</v>
      </c>
      <c r="C42" t="s">
        <v>115</v>
      </c>
      <c r="D42" t="s">
        <v>1578</v>
      </c>
      <c r="E42" s="150">
        <v>91.744</v>
      </c>
      <c r="F42" t="s">
        <v>1578</v>
      </c>
      <c r="G42" s="152">
        <v>-196707</v>
      </c>
      <c r="H42" s="150">
        <v>0.27450082110729501</v>
      </c>
      <c r="I42" s="150">
        <v>-70663</v>
      </c>
      <c r="J42" s="150">
        <v>0</v>
      </c>
      <c r="K42" s="150">
        <v>0.75996670506011499</v>
      </c>
      <c r="L42" s="153">
        <v>220618.48790000001</v>
      </c>
      <c r="M42" s="152">
        <v>48898</v>
      </c>
      <c r="N42" s="150">
        <v>99</v>
      </c>
      <c r="O42" s="150">
        <v>19.8</v>
      </c>
      <c r="P42" s="150">
        <v>0</v>
      </c>
      <c r="Q42" s="150">
        <v>54.99</v>
      </c>
      <c r="R42" s="150">
        <v>11442.8</v>
      </c>
      <c r="S42" s="150">
        <v>1638.973354</v>
      </c>
      <c r="T42" s="150">
        <v>1883.0123503590901</v>
      </c>
      <c r="U42" s="150">
        <v>0.22957041130761399</v>
      </c>
      <c r="V42" s="150">
        <v>0.121731160249235</v>
      </c>
      <c r="W42" s="150">
        <v>1.2202760924202301E-3</v>
      </c>
      <c r="X42" s="150">
        <v>9959.9</v>
      </c>
      <c r="Y42" s="150">
        <v>113.32</v>
      </c>
      <c r="Z42" s="150">
        <v>59812.344864101702</v>
      </c>
      <c r="AA42" s="150">
        <v>14.1048387096774</v>
      </c>
      <c r="AB42" s="150">
        <v>14.463231150723599</v>
      </c>
      <c r="AC42" s="150">
        <v>18.25</v>
      </c>
      <c r="AD42" s="150">
        <v>89.806759123287705</v>
      </c>
      <c r="AE42" s="150">
        <v>0.33629999999999999</v>
      </c>
      <c r="AF42" s="150">
        <v>0.13453762663932201</v>
      </c>
      <c r="AG42" s="150">
        <v>0.13100652770496299</v>
      </c>
      <c r="AH42" s="150">
        <v>0.268501702542637</v>
      </c>
      <c r="AI42" s="150">
        <v>181.600877935933</v>
      </c>
      <c r="AJ42" s="150">
        <v>5.7685846612843097</v>
      </c>
      <c r="AK42" s="150">
        <v>1.4119090576167801</v>
      </c>
      <c r="AL42" s="150">
        <v>3.44005735135516</v>
      </c>
      <c r="AM42" s="150">
        <v>2</v>
      </c>
      <c r="AN42" s="150">
        <v>1.1871332207726699</v>
      </c>
      <c r="AO42" s="150">
        <v>220</v>
      </c>
      <c r="AP42" s="150">
        <v>0</v>
      </c>
      <c r="AQ42" s="150">
        <v>4.43</v>
      </c>
      <c r="AR42">
        <v>3.9944659034479102</v>
      </c>
      <c r="AS42">
        <v>-109866.54</v>
      </c>
      <c r="AT42">
        <v>0.27919578028993702</v>
      </c>
      <c r="AU42" s="150">
        <v>18754524.289999999</v>
      </c>
    </row>
    <row r="43" spans="1:47" ht="14.5" x14ac:dyDescent="0.35">
      <c r="A43" s="151" t="s">
        <v>829</v>
      </c>
      <c r="B43" s="151" t="s">
        <v>637</v>
      </c>
      <c r="C43" t="s">
        <v>274</v>
      </c>
      <c r="D43" t="s">
        <v>1578</v>
      </c>
      <c r="E43" s="150">
        <v>99.980999999999995</v>
      </c>
      <c r="F43" t="s">
        <v>1578</v>
      </c>
      <c r="G43" s="152">
        <v>57360</v>
      </c>
      <c r="H43" s="150">
        <v>0.26151857043635601</v>
      </c>
      <c r="I43" s="150">
        <v>73646</v>
      </c>
      <c r="J43" s="150">
        <v>0</v>
      </c>
      <c r="K43" s="150">
        <v>0.65364112715778999</v>
      </c>
      <c r="L43" s="153">
        <v>261200.3609</v>
      </c>
      <c r="M43" s="152">
        <v>46427</v>
      </c>
      <c r="N43" t="s">
        <v>1560</v>
      </c>
      <c r="O43" s="150">
        <v>24.69</v>
      </c>
      <c r="P43" s="150">
        <v>0</v>
      </c>
      <c r="Q43" s="150">
        <v>54.62</v>
      </c>
      <c r="R43" s="150">
        <v>12307.7</v>
      </c>
      <c r="S43" s="150">
        <v>1403.325092</v>
      </c>
      <c r="T43" s="150">
        <v>1619.13886517372</v>
      </c>
      <c r="U43" s="150">
        <v>0.28096784433467498</v>
      </c>
      <c r="V43" s="150">
        <v>0.14408904975241499</v>
      </c>
      <c r="W43" s="150">
        <v>0</v>
      </c>
      <c r="X43" s="150">
        <v>10667.2</v>
      </c>
      <c r="Y43" s="150">
        <v>66.209999999999994</v>
      </c>
      <c r="Z43" s="150">
        <v>69262.037607612103</v>
      </c>
      <c r="AA43" s="150">
        <v>11.0694444444444</v>
      </c>
      <c r="AB43" s="150">
        <v>21.195062558525901</v>
      </c>
      <c r="AC43" s="150">
        <v>17</v>
      </c>
      <c r="AD43" s="150">
        <v>82.548534823529394</v>
      </c>
      <c r="AE43" s="150">
        <v>0.56830000000000003</v>
      </c>
      <c r="AF43" s="150">
        <v>0.12635353747535599</v>
      </c>
      <c r="AG43" s="150">
        <v>0.136162386284117</v>
      </c>
      <c r="AH43" s="150">
        <v>0.26281187581842502</v>
      </c>
      <c r="AI43" s="150">
        <v>245.27032400557999</v>
      </c>
      <c r="AJ43" s="150">
        <v>4.9893073383033997</v>
      </c>
      <c r="AK43" s="150">
        <v>1.43028405492251</v>
      </c>
      <c r="AL43" s="150">
        <v>2.7412542345305302</v>
      </c>
      <c r="AM43" s="150">
        <v>1.5</v>
      </c>
      <c r="AN43" s="150">
        <v>0.64406991804955604</v>
      </c>
      <c r="AO43" s="150">
        <v>116</v>
      </c>
      <c r="AP43" s="150">
        <v>2.6785714285714302E-2</v>
      </c>
      <c r="AQ43" s="150">
        <v>2.78</v>
      </c>
      <c r="AR43">
        <v>4.5381278607002304</v>
      </c>
      <c r="AS43">
        <v>-59291.65</v>
      </c>
      <c r="AT43">
        <v>0.376779726564203</v>
      </c>
      <c r="AU43" s="150">
        <v>17271688.629999999</v>
      </c>
    </row>
    <row r="44" spans="1:47" ht="14.5" x14ac:dyDescent="0.35">
      <c r="A44" s="151" t="s">
        <v>830</v>
      </c>
      <c r="B44" s="151" t="s">
        <v>120</v>
      </c>
      <c r="C44" t="s">
        <v>109</v>
      </c>
      <c r="D44" t="s">
        <v>1578</v>
      </c>
      <c r="E44" s="150">
        <v>85.084000000000003</v>
      </c>
      <c r="F44" t="s">
        <v>1578</v>
      </c>
      <c r="G44" s="152">
        <v>-3218430</v>
      </c>
      <c r="H44" s="150">
        <v>0.19142732887042599</v>
      </c>
      <c r="I44" s="150">
        <v>-2816655</v>
      </c>
      <c r="J44" s="150">
        <v>1.9550953021143899E-2</v>
      </c>
      <c r="K44" s="150">
        <v>0.84025544037905098</v>
      </c>
      <c r="L44" s="153">
        <v>238933.45269999999</v>
      </c>
      <c r="M44" s="152">
        <v>42876</v>
      </c>
      <c r="N44" s="150">
        <v>75</v>
      </c>
      <c r="O44" s="150">
        <v>277.89999999999998</v>
      </c>
      <c r="P44" s="150">
        <v>0</v>
      </c>
      <c r="Q44" s="150">
        <v>-23.94</v>
      </c>
      <c r="R44" s="150">
        <v>14101.7</v>
      </c>
      <c r="S44" s="150">
        <v>5724.9024920000002</v>
      </c>
      <c r="T44" s="150">
        <v>7211.7810751542602</v>
      </c>
      <c r="U44" s="150">
        <v>0.29088600885815802</v>
      </c>
      <c r="V44" s="150">
        <v>0.16972679995123299</v>
      </c>
      <c r="W44" s="150">
        <v>2.44918087593517E-2</v>
      </c>
      <c r="X44" s="150">
        <v>11194.3</v>
      </c>
      <c r="Y44" s="150">
        <v>385.19</v>
      </c>
      <c r="Z44" s="150">
        <v>73855.752823282004</v>
      </c>
      <c r="AA44" s="150">
        <v>17.02</v>
      </c>
      <c r="AB44" s="150">
        <v>14.8625418416885</v>
      </c>
      <c r="AC44" s="150">
        <v>43</v>
      </c>
      <c r="AD44" s="150">
        <v>133.13726725581401</v>
      </c>
      <c r="AE44" s="150">
        <v>0.68420000000000003</v>
      </c>
      <c r="AF44" s="150">
        <v>0.15346517665137099</v>
      </c>
      <c r="AG44" s="150">
        <v>0.17619739180178601</v>
      </c>
      <c r="AH44" s="150">
        <v>0.33371775514454899</v>
      </c>
      <c r="AI44" s="150">
        <v>164.093624531204</v>
      </c>
      <c r="AJ44" s="150">
        <v>6.7947559983819801</v>
      </c>
      <c r="AK44" s="150">
        <v>1.4896541057248101</v>
      </c>
      <c r="AL44" s="150">
        <v>4.3774791679972704</v>
      </c>
      <c r="AM44" s="150">
        <v>1.9</v>
      </c>
      <c r="AN44" s="150">
        <v>0.73936223719947702</v>
      </c>
      <c r="AO44" s="150">
        <v>21</v>
      </c>
      <c r="AP44" s="150">
        <v>9.1177137672941694E-2</v>
      </c>
      <c r="AQ44" s="150">
        <v>189</v>
      </c>
      <c r="AR44">
        <v>6.3593612502842598</v>
      </c>
      <c r="AS44">
        <v>-483739.35</v>
      </c>
      <c r="AT44">
        <v>0.24250873981329099</v>
      </c>
      <c r="AU44" s="150">
        <v>80730953.269999996</v>
      </c>
    </row>
    <row r="45" spans="1:47" ht="14.5" x14ac:dyDescent="0.35">
      <c r="A45" s="151" t="s">
        <v>831</v>
      </c>
      <c r="B45" s="151" t="s">
        <v>501</v>
      </c>
      <c r="C45" t="s">
        <v>502</v>
      </c>
      <c r="D45" t="s">
        <v>1578</v>
      </c>
      <c r="E45" s="150">
        <v>89.165999999999997</v>
      </c>
      <c r="F45" t="s">
        <v>1578</v>
      </c>
      <c r="G45" s="152">
        <v>87948</v>
      </c>
      <c r="H45" s="150">
        <v>0.214377414770518</v>
      </c>
      <c r="I45" s="150">
        <v>137239</v>
      </c>
      <c r="J45" s="150">
        <v>0</v>
      </c>
      <c r="K45" s="150">
        <v>0.69518402517150701</v>
      </c>
      <c r="L45" s="153">
        <v>259311.66250000001</v>
      </c>
      <c r="M45" s="152">
        <v>46675</v>
      </c>
      <c r="N45" s="150">
        <v>100</v>
      </c>
      <c r="O45" s="150">
        <v>46.57</v>
      </c>
      <c r="P45" s="150">
        <v>0</v>
      </c>
      <c r="Q45" s="150">
        <v>25.07</v>
      </c>
      <c r="R45" s="150">
        <v>11546.2</v>
      </c>
      <c r="S45" s="150">
        <v>1299.05357</v>
      </c>
      <c r="T45" s="150">
        <v>1500.61618794111</v>
      </c>
      <c r="U45" s="150">
        <v>0.199968194387559</v>
      </c>
      <c r="V45" s="150">
        <v>0.145053081158802</v>
      </c>
      <c r="W45" s="150">
        <v>5.3551808638162496E-3</v>
      </c>
      <c r="X45" s="150">
        <v>9995.2999999999993</v>
      </c>
      <c r="Y45" s="150">
        <v>80.61</v>
      </c>
      <c r="Z45" s="150">
        <v>62455.859942935102</v>
      </c>
      <c r="AA45" s="150">
        <v>12.157303370786501</v>
      </c>
      <c r="AB45" s="150">
        <v>16.1152905346731</v>
      </c>
      <c r="AC45" s="150">
        <v>7.5</v>
      </c>
      <c r="AD45" s="150">
        <v>173.20714266666701</v>
      </c>
      <c r="AE45" s="150">
        <v>0.40589999999999998</v>
      </c>
      <c r="AF45" s="150">
        <v>0.116155382990127</v>
      </c>
      <c r="AG45" s="150">
        <v>0.14976093277088801</v>
      </c>
      <c r="AH45" s="150">
        <v>0.26951819912109198</v>
      </c>
      <c r="AI45" s="150">
        <v>153.949001502686</v>
      </c>
      <c r="AJ45" s="150">
        <v>6.27843945636738</v>
      </c>
      <c r="AK45" s="150">
        <v>1.28176800608036</v>
      </c>
      <c r="AL45" s="150">
        <v>3.5124325459527599</v>
      </c>
      <c r="AM45" s="150">
        <v>2.5</v>
      </c>
      <c r="AN45" s="150">
        <v>1.24543447157764</v>
      </c>
      <c r="AO45" s="150">
        <v>118</v>
      </c>
      <c r="AP45" s="150">
        <v>4.6801872074882997E-2</v>
      </c>
      <c r="AQ45" s="150">
        <v>5.05</v>
      </c>
      <c r="AR45">
        <v>1.3239367101159201</v>
      </c>
      <c r="AS45">
        <v>-83775.899999999994</v>
      </c>
      <c r="AT45">
        <v>0.190044339570829</v>
      </c>
      <c r="AU45" s="150">
        <v>14999114.57</v>
      </c>
    </row>
    <row r="46" spans="1:47" ht="14.5" x14ac:dyDescent="0.35">
      <c r="A46" s="151" t="s">
        <v>832</v>
      </c>
      <c r="B46" s="151" t="s">
        <v>480</v>
      </c>
      <c r="C46" t="s">
        <v>216</v>
      </c>
      <c r="D46" t="s">
        <v>1578</v>
      </c>
      <c r="E46" s="150">
        <v>89.251000000000005</v>
      </c>
      <c r="F46" t="s">
        <v>1578</v>
      </c>
      <c r="G46" s="152">
        <v>2001948</v>
      </c>
      <c r="H46" s="150">
        <v>0.41228772646616102</v>
      </c>
      <c r="I46" s="150">
        <v>2001948</v>
      </c>
      <c r="J46" s="150">
        <v>1.38719324989834E-2</v>
      </c>
      <c r="K46" s="150">
        <v>0.59030739171135904</v>
      </c>
      <c r="L46" s="153">
        <v>189542.01860000001</v>
      </c>
      <c r="M46" s="152">
        <v>41488</v>
      </c>
      <c r="N46" s="150">
        <v>30</v>
      </c>
      <c r="O46" s="150">
        <v>14.82</v>
      </c>
      <c r="P46" s="150">
        <v>0</v>
      </c>
      <c r="Q46" s="150">
        <v>33.450000000000003</v>
      </c>
      <c r="R46" s="150">
        <v>12707.1</v>
      </c>
      <c r="S46" s="150">
        <v>842.13272400000005</v>
      </c>
      <c r="T46" s="150">
        <v>1044.8523875010001</v>
      </c>
      <c r="U46" s="150">
        <v>0.42790510537149001</v>
      </c>
      <c r="V46" s="150">
        <v>0.17556895936512701</v>
      </c>
      <c r="W46" s="150">
        <v>0</v>
      </c>
      <c r="X46" s="150">
        <v>10241.700000000001</v>
      </c>
      <c r="Y46" s="150">
        <v>54.27</v>
      </c>
      <c r="Z46" s="150">
        <v>58680.039800995</v>
      </c>
      <c r="AA46" s="150">
        <v>7.1587301587301599</v>
      </c>
      <c r="AB46" s="150">
        <v>15.517463128800401</v>
      </c>
      <c r="AC46" s="150">
        <v>7</v>
      </c>
      <c r="AD46" s="150">
        <v>120.304674857143</v>
      </c>
      <c r="AE46" s="150">
        <v>0.61460000000000004</v>
      </c>
      <c r="AF46" s="150">
        <v>0.12470661855950101</v>
      </c>
      <c r="AG46" s="150">
        <v>0.19178001252101701</v>
      </c>
      <c r="AH46" s="150">
        <v>0.32370495139552902</v>
      </c>
      <c r="AI46" s="150">
        <v>87.2534671862484</v>
      </c>
      <c r="AJ46" s="150">
        <v>17.83060479865</v>
      </c>
      <c r="AK46" s="150">
        <v>2.6558735148818</v>
      </c>
      <c r="AL46" s="150">
        <v>7.2427873269913903</v>
      </c>
      <c r="AM46" s="150">
        <v>0</v>
      </c>
      <c r="AN46" s="150">
        <v>1.08494514788149</v>
      </c>
      <c r="AO46" s="150">
        <v>46</v>
      </c>
      <c r="AP46" s="150">
        <v>2.6415094339622601E-2</v>
      </c>
      <c r="AQ46" s="150">
        <v>10.85</v>
      </c>
      <c r="AR46">
        <v>3.2808245904458899</v>
      </c>
      <c r="AS46">
        <v>82996.05</v>
      </c>
      <c r="AT46">
        <v>0.294892814174608</v>
      </c>
      <c r="AU46" s="150">
        <v>10701045.029999999</v>
      </c>
    </row>
    <row r="47" spans="1:47" ht="14.5" x14ac:dyDescent="0.35">
      <c r="A47" s="151" t="s">
        <v>833</v>
      </c>
      <c r="B47" s="151" t="s">
        <v>612</v>
      </c>
      <c r="C47" t="s">
        <v>272</v>
      </c>
      <c r="D47" t="s">
        <v>1578</v>
      </c>
      <c r="E47" s="150">
        <v>93.802999999999997</v>
      </c>
      <c r="F47" t="s">
        <v>1578</v>
      </c>
      <c r="G47" s="152">
        <v>614788</v>
      </c>
      <c r="H47" s="150">
        <v>0.30565186684851198</v>
      </c>
      <c r="I47" s="150">
        <v>614788</v>
      </c>
      <c r="J47" s="150">
        <v>0</v>
      </c>
      <c r="K47" s="150">
        <v>0.63637744702969701</v>
      </c>
      <c r="L47" s="153">
        <v>98939.561600000001</v>
      </c>
      <c r="M47" s="152">
        <v>58996</v>
      </c>
      <c r="N47" s="150">
        <v>86</v>
      </c>
      <c r="O47" s="150">
        <v>28.85</v>
      </c>
      <c r="P47" s="150">
        <v>0</v>
      </c>
      <c r="Q47" s="150">
        <v>-2.19</v>
      </c>
      <c r="R47" s="150">
        <v>8516.2000000000007</v>
      </c>
      <c r="S47" s="150">
        <v>1559.2962010000001</v>
      </c>
      <c r="T47" s="150">
        <v>1802.69595653343</v>
      </c>
      <c r="U47" s="150">
        <v>0.28672222808808101</v>
      </c>
      <c r="V47" s="150">
        <v>6.8080933521109804E-2</v>
      </c>
      <c r="W47" s="150">
        <v>0.10535164447566001</v>
      </c>
      <c r="X47" s="150">
        <v>7366.3</v>
      </c>
      <c r="Y47" s="150">
        <v>83.61</v>
      </c>
      <c r="Z47" s="150">
        <v>54151.292189929402</v>
      </c>
      <c r="AA47" s="150">
        <v>9.0108695652173907</v>
      </c>
      <c r="AB47" s="150">
        <v>18.6496376151178</v>
      </c>
      <c r="AC47" s="150">
        <v>13.7</v>
      </c>
      <c r="AD47" s="150">
        <v>113.817240948905</v>
      </c>
      <c r="AE47" s="150">
        <v>0.39429999999999998</v>
      </c>
      <c r="AF47" s="150">
        <v>0.122141035096792</v>
      </c>
      <c r="AG47" s="150">
        <v>0.15786712910307399</v>
      </c>
      <c r="AH47" s="150">
        <v>0.28364007626527399</v>
      </c>
      <c r="AI47" s="150">
        <v>79.384532535008702</v>
      </c>
      <c r="AJ47" s="150">
        <v>7.3072477864667498</v>
      </c>
      <c r="AK47" s="150">
        <v>1.94732719899179</v>
      </c>
      <c r="AL47" s="150">
        <v>3.73112066179797</v>
      </c>
      <c r="AM47" s="150">
        <v>4</v>
      </c>
      <c r="AN47" s="150">
        <v>1.31781369028658</v>
      </c>
      <c r="AO47" s="150">
        <v>34</v>
      </c>
      <c r="AP47" s="150">
        <v>4.64098073555166E-2</v>
      </c>
      <c r="AQ47" s="150">
        <v>32.590000000000003</v>
      </c>
      <c r="AR47">
        <v>5.8428596050066401</v>
      </c>
      <c r="AS47">
        <v>107.739999999991</v>
      </c>
      <c r="AT47">
        <v>0.25220067573008598</v>
      </c>
      <c r="AU47" s="150">
        <v>13279253.119999999</v>
      </c>
    </row>
    <row r="48" spans="1:47" ht="14.5" x14ac:dyDescent="0.35">
      <c r="A48" s="151" t="s">
        <v>834</v>
      </c>
      <c r="B48" s="151" t="s">
        <v>440</v>
      </c>
      <c r="C48" t="s">
        <v>375</v>
      </c>
      <c r="D48" t="s">
        <v>1578</v>
      </c>
      <c r="E48" s="150">
        <v>91.138999999999996</v>
      </c>
      <c r="F48" t="s">
        <v>1578</v>
      </c>
      <c r="G48" s="152">
        <v>10299</v>
      </c>
      <c r="H48" s="150">
        <v>0.171769670015744</v>
      </c>
      <c r="I48" s="150">
        <v>10299</v>
      </c>
      <c r="J48" s="150">
        <v>1.8241141787450101E-2</v>
      </c>
      <c r="K48" s="150">
        <v>0.68692794360463005</v>
      </c>
      <c r="L48" s="153">
        <v>119615.42389999999</v>
      </c>
      <c r="M48" s="152">
        <v>39887</v>
      </c>
      <c r="N48" t="s">
        <v>1560</v>
      </c>
      <c r="O48" s="150">
        <v>35.28</v>
      </c>
      <c r="P48" s="150">
        <v>0</v>
      </c>
      <c r="Q48" s="150">
        <v>75.680000000000007</v>
      </c>
      <c r="R48" s="150">
        <v>9577.5</v>
      </c>
      <c r="S48" s="150">
        <v>1489.6279059999999</v>
      </c>
      <c r="T48" s="150">
        <v>1840.2207844036</v>
      </c>
      <c r="U48" s="150">
        <v>0.43637859923389499</v>
      </c>
      <c r="V48" s="150">
        <v>0.172729746780133</v>
      </c>
      <c r="W48" s="150">
        <v>2.01392575146884E-3</v>
      </c>
      <c r="X48" s="150">
        <v>7752.8</v>
      </c>
      <c r="Y48" s="150">
        <v>104.95</v>
      </c>
      <c r="Z48" s="150">
        <v>56425.744449737998</v>
      </c>
      <c r="AA48" s="150">
        <v>14.051282051282101</v>
      </c>
      <c r="AB48" s="150">
        <v>14.1936913387327</v>
      </c>
      <c r="AC48" s="150">
        <v>10</v>
      </c>
      <c r="AD48" s="150">
        <v>148.96279060000001</v>
      </c>
      <c r="AE48" s="150">
        <v>0.33629999999999999</v>
      </c>
      <c r="AF48" s="150">
        <v>0.115181002873947</v>
      </c>
      <c r="AG48" s="150">
        <v>0.16130174486174001</v>
      </c>
      <c r="AH48" s="150">
        <v>0.27165488124474502</v>
      </c>
      <c r="AI48" s="150">
        <v>200.690386368205</v>
      </c>
      <c r="AJ48" s="150">
        <v>4.3220693484616399</v>
      </c>
      <c r="AK48" s="150">
        <v>1.01571679924002</v>
      </c>
      <c r="AL48" s="150">
        <v>2.37137134810038</v>
      </c>
      <c r="AM48" s="150">
        <v>0.5</v>
      </c>
      <c r="AN48" s="150">
        <v>0.72360741996183198</v>
      </c>
      <c r="AO48" s="150">
        <v>48</v>
      </c>
      <c r="AP48" s="150">
        <v>6.05326876513317E-3</v>
      </c>
      <c r="AQ48" s="150">
        <v>9.85</v>
      </c>
      <c r="AR48">
        <v>3.7325026535146701</v>
      </c>
      <c r="AS48">
        <v>-17858.36</v>
      </c>
      <c r="AT48">
        <v>0.338470058471397</v>
      </c>
      <c r="AU48" s="150">
        <v>14266855.6</v>
      </c>
    </row>
    <row r="49" spans="1:47" ht="14.5" x14ac:dyDescent="0.35">
      <c r="A49" s="151" t="s">
        <v>835</v>
      </c>
      <c r="B49" s="151" t="s">
        <v>121</v>
      </c>
      <c r="C49" t="s">
        <v>122</v>
      </c>
      <c r="D49" t="s">
        <v>1578</v>
      </c>
      <c r="E49" s="150">
        <v>101.651</v>
      </c>
      <c r="F49" t="s">
        <v>1578</v>
      </c>
      <c r="G49" s="152">
        <v>955736</v>
      </c>
      <c r="H49" s="150">
        <v>0.47339698040796802</v>
      </c>
      <c r="I49" s="150">
        <v>777926</v>
      </c>
      <c r="J49" s="150">
        <v>0</v>
      </c>
      <c r="K49" s="150">
        <v>0.75210483644307102</v>
      </c>
      <c r="L49" s="153">
        <v>223815.4834</v>
      </c>
      <c r="M49" s="152">
        <v>82039</v>
      </c>
      <c r="N49" s="150">
        <v>15</v>
      </c>
      <c r="O49" s="150">
        <v>17.600000000000001</v>
      </c>
      <c r="P49" s="150">
        <v>0</v>
      </c>
      <c r="Q49" s="150">
        <v>-5.68</v>
      </c>
      <c r="R49" s="150">
        <v>15587.6</v>
      </c>
      <c r="S49" s="150">
        <v>2481.0995370000001</v>
      </c>
      <c r="T49" s="150">
        <v>2970.1727680183199</v>
      </c>
      <c r="U49" s="150">
        <v>8.2730894484061193E-2</v>
      </c>
      <c r="V49" s="150">
        <v>0.14488695823733899</v>
      </c>
      <c r="W49" s="150">
        <v>1.34708900233856E-2</v>
      </c>
      <c r="X49" s="150">
        <v>13020.9</v>
      </c>
      <c r="Y49" s="150">
        <v>172.92</v>
      </c>
      <c r="Z49" s="150">
        <v>79546.601318528803</v>
      </c>
      <c r="AA49" s="150">
        <v>9.0512820512820493</v>
      </c>
      <c r="AB49" s="150">
        <v>14.348250850104099</v>
      </c>
      <c r="AC49" s="150">
        <v>17.75</v>
      </c>
      <c r="AD49" s="150">
        <v>139.78025560563401</v>
      </c>
      <c r="AE49" s="150">
        <v>0.31309999999999999</v>
      </c>
      <c r="AF49" s="150">
        <v>0.119183815454469</v>
      </c>
      <c r="AG49" s="150">
        <v>0.17338520864634999</v>
      </c>
      <c r="AH49" s="150">
        <v>0.297088601236487</v>
      </c>
      <c r="AI49" s="150">
        <v>156.33713771476101</v>
      </c>
      <c r="AJ49" s="150">
        <v>9.4112011199108991</v>
      </c>
      <c r="AK49" s="150">
        <v>1.77064784164501</v>
      </c>
      <c r="AL49" s="150">
        <v>5.4180496431959702</v>
      </c>
      <c r="AM49" s="150">
        <v>1.38</v>
      </c>
      <c r="AN49" s="150">
        <v>0.38671241021628699</v>
      </c>
      <c r="AO49" s="150">
        <v>2</v>
      </c>
      <c r="AP49" s="150">
        <v>0.82</v>
      </c>
      <c r="AQ49" s="150">
        <v>66.5</v>
      </c>
      <c r="AR49">
        <v>8.0267841197948009</v>
      </c>
      <c r="AS49">
        <v>-159979.04999999999</v>
      </c>
      <c r="AT49">
        <v>0.16301016481324801</v>
      </c>
      <c r="AU49" s="150">
        <v>38674345</v>
      </c>
    </row>
    <row r="50" spans="1:47" ht="14.5" x14ac:dyDescent="0.35">
      <c r="A50" s="151" t="s">
        <v>836</v>
      </c>
      <c r="B50" s="151" t="s">
        <v>472</v>
      </c>
      <c r="C50" t="s">
        <v>162</v>
      </c>
      <c r="D50" t="s">
        <v>1578</v>
      </c>
      <c r="E50" s="150">
        <v>96.843999999999994</v>
      </c>
      <c r="F50" t="s">
        <v>1578</v>
      </c>
      <c r="G50" s="152">
        <v>436053</v>
      </c>
      <c r="H50" s="150">
        <v>0.25910025636408501</v>
      </c>
      <c r="I50" s="150">
        <v>351751</v>
      </c>
      <c r="J50" s="150">
        <v>0</v>
      </c>
      <c r="K50" s="150">
        <v>0.82800549941194701</v>
      </c>
      <c r="L50" s="153">
        <v>266966.14030000003</v>
      </c>
      <c r="M50" s="152">
        <v>65271</v>
      </c>
      <c r="N50" s="150">
        <v>144</v>
      </c>
      <c r="O50" s="150">
        <v>44.83</v>
      </c>
      <c r="P50" s="150">
        <v>0</v>
      </c>
      <c r="Q50" s="150">
        <v>46.06</v>
      </c>
      <c r="R50" s="150">
        <v>11609.8</v>
      </c>
      <c r="S50" s="150">
        <v>3820.5142500000002</v>
      </c>
      <c r="T50" s="150">
        <v>4344.7219835551396</v>
      </c>
      <c r="U50" s="150">
        <v>0.15861654069213299</v>
      </c>
      <c r="V50" s="150">
        <v>0.104929808598411</v>
      </c>
      <c r="W50" s="150">
        <v>1.1198965950722501E-2</v>
      </c>
      <c r="X50" s="150">
        <v>10209.1</v>
      </c>
      <c r="Y50" s="150">
        <v>214.15</v>
      </c>
      <c r="Z50" s="150">
        <v>67090.743871118393</v>
      </c>
      <c r="AA50" s="150">
        <v>12.154545454545501</v>
      </c>
      <c r="AB50" s="150">
        <v>17.840365398085499</v>
      </c>
      <c r="AC50" s="150">
        <v>21</v>
      </c>
      <c r="AD50" s="150">
        <v>181.92925</v>
      </c>
      <c r="AE50" s="150">
        <v>0.31309999999999999</v>
      </c>
      <c r="AF50" s="150">
        <v>0.12768636427983601</v>
      </c>
      <c r="AG50" s="150">
        <v>0.20566538032276399</v>
      </c>
      <c r="AH50" s="150">
        <v>0.33654193721806003</v>
      </c>
      <c r="AI50" s="150">
        <v>144.26461045132899</v>
      </c>
      <c r="AJ50" s="150">
        <v>5.8817053151052798</v>
      </c>
      <c r="AK50" s="150">
        <v>1.1366400079830901</v>
      </c>
      <c r="AL50" s="150">
        <v>3.25063351265048</v>
      </c>
      <c r="AM50" s="150">
        <v>1.25</v>
      </c>
      <c r="AN50" s="150">
        <v>1.23005358718031</v>
      </c>
      <c r="AO50" s="150">
        <v>109</v>
      </c>
      <c r="AP50" s="150">
        <v>4.6363636363636399E-2</v>
      </c>
      <c r="AQ50" s="150">
        <v>18.25</v>
      </c>
      <c r="AR50">
        <v>5.7023702933544103</v>
      </c>
      <c r="AS50">
        <v>-263398.09000000003</v>
      </c>
      <c r="AT50">
        <v>0.30258288454812599</v>
      </c>
      <c r="AU50" s="150">
        <v>44355519.18</v>
      </c>
    </row>
    <row r="51" spans="1:47" ht="14.5" x14ac:dyDescent="0.35">
      <c r="A51" s="151" t="s">
        <v>837</v>
      </c>
      <c r="B51" s="151" t="s">
        <v>600</v>
      </c>
      <c r="C51" t="s">
        <v>128</v>
      </c>
      <c r="D51" t="s">
        <v>1578</v>
      </c>
      <c r="E51" s="150">
        <v>91.18</v>
      </c>
      <c r="F51" t="s">
        <v>1578</v>
      </c>
      <c r="G51" s="152">
        <v>-367966</v>
      </c>
      <c r="H51" s="150">
        <v>0.1240808943186</v>
      </c>
      <c r="I51" s="150">
        <v>-500444</v>
      </c>
      <c r="J51" s="150">
        <v>3.71762603952807E-3</v>
      </c>
      <c r="K51" s="150">
        <v>0.71442452861462802</v>
      </c>
      <c r="L51" s="153">
        <v>177519.36679999999</v>
      </c>
      <c r="M51" s="152">
        <v>42529</v>
      </c>
      <c r="N51" s="150">
        <v>79</v>
      </c>
      <c r="O51" s="150">
        <v>35.64</v>
      </c>
      <c r="P51" s="150">
        <v>0</v>
      </c>
      <c r="Q51" s="150">
        <v>-108.97</v>
      </c>
      <c r="R51" s="150">
        <v>13253</v>
      </c>
      <c r="S51" s="150">
        <v>1083.522324</v>
      </c>
      <c r="T51" s="150">
        <v>1292.3367249871401</v>
      </c>
      <c r="U51" s="150">
        <v>0.35591620076302199</v>
      </c>
      <c r="V51" s="150">
        <v>0.177044408546953</v>
      </c>
      <c r="W51" s="150">
        <v>2.7687477530919801E-3</v>
      </c>
      <c r="X51" s="150">
        <v>11111.6</v>
      </c>
      <c r="Y51" s="150">
        <v>84.47</v>
      </c>
      <c r="Z51" s="150">
        <v>58041.850479460103</v>
      </c>
      <c r="AA51" s="150">
        <v>13.1720430107527</v>
      </c>
      <c r="AB51" s="150">
        <v>12.8273034686871</v>
      </c>
      <c r="AC51" s="150">
        <v>12.36</v>
      </c>
      <c r="AD51" s="150">
        <v>87.663618446601902</v>
      </c>
      <c r="AE51" s="150">
        <v>0.55669999999999997</v>
      </c>
      <c r="AF51" s="150">
        <v>0.105087418024014</v>
      </c>
      <c r="AG51" s="150">
        <v>0.20743756940939001</v>
      </c>
      <c r="AH51" s="150">
        <v>0.316634987566977</v>
      </c>
      <c r="AI51" s="150">
        <v>181.753523335805</v>
      </c>
      <c r="AJ51" s="150">
        <v>7.63787756304143</v>
      </c>
      <c r="AK51" s="150">
        <v>0.88622370946611595</v>
      </c>
      <c r="AL51" s="150">
        <v>2.8308914661764901</v>
      </c>
      <c r="AM51" s="150">
        <v>0</v>
      </c>
      <c r="AN51" s="150">
        <v>1.79524496576732</v>
      </c>
      <c r="AO51" s="150">
        <v>114</v>
      </c>
      <c r="AP51" s="150">
        <v>6.2344139650872803E-3</v>
      </c>
      <c r="AQ51" s="150">
        <v>6.86</v>
      </c>
      <c r="AR51">
        <v>6.7754728016804302</v>
      </c>
      <c r="AS51">
        <v>-105947.39</v>
      </c>
      <c r="AT51">
        <v>0.229718899225518</v>
      </c>
      <c r="AU51" s="150">
        <v>14359879.57</v>
      </c>
    </row>
    <row r="52" spans="1:47" ht="14.5" x14ac:dyDescent="0.35">
      <c r="A52" s="151" t="s">
        <v>838</v>
      </c>
      <c r="B52" s="151" t="s">
        <v>446</v>
      </c>
      <c r="C52" t="s">
        <v>328</v>
      </c>
      <c r="D52" t="s">
        <v>1578</v>
      </c>
      <c r="E52" s="150">
        <v>86.856999999999999</v>
      </c>
      <c r="F52" t="s">
        <v>1578</v>
      </c>
      <c r="G52" s="152">
        <v>-589827</v>
      </c>
      <c r="H52" s="150">
        <v>0.14024448524944799</v>
      </c>
      <c r="I52" s="150">
        <v>-302849</v>
      </c>
      <c r="J52" s="150">
        <v>1.1637505350724E-2</v>
      </c>
      <c r="K52" s="150">
        <v>0.77321167432954696</v>
      </c>
      <c r="L52" s="153">
        <v>114940.5073</v>
      </c>
      <c r="M52" s="152">
        <v>37842</v>
      </c>
      <c r="N52" s="150">
        <v>47</v>
      </c>
      <c r="O52" s="150">
        <v>27.1</v>
      </c>
      <c r="P52" s="150">
        <v>0</v>
      </c>
      <c r="Q52" s="150">
        <v>96.51</v>
      </c>
      <c r="R52" s="150">
        <v>11952</v>
      </c>
      <c r="S52" s="150">
        <v>1382.4145370000001</v>
      </c>
      <c r="T52" s="150">
        <v>1658.6042257587301</v>
      </c>
      <c r="U52" s="150">
        <v>0.45664361600966002</v>
      </c>
      <c r="V52" s="150">
        <v>0.145600288924045</v>
      </c>
      <c r="W52" s="150">
        <v>7.23372022816048E-4</v>
      </c>
      <c r="X52" s="150">
        <v>9961.7999999999993</v>
      </c>
      <c r="Y52" s="150">
        <v>93.46</v>
      </c>
      <c r="Z52" s="150">
        <v>55819.915792852596</v>
      </c>
      <c r="AA52" s="150">
        <v>12.6666666666667</v>
      </c>
      <c r="AB52" s="150">
        <v>14.7915101326771</v>
      </c>
      <c r="AC52" s="150">
        <v>16</v>
      </c>
      <c r="AD52" s="150">
        <v>86.400908562500007</v>
      </c>
      <c r="AE52" s="150">
        <v>0.51029999999999998</v>
      </c>
      <c r="AF52" s="150">
        <v>9.3816282241907897E-2</v>
      </c>
      <c r="AG52" s="150">
        <v>0.27187989945251601</v>
      </c>
      <c r="AH52" s="150">
        <v>0.37080960676418701</v>
      </c>
      <c r="AI52" s="150">
        <v>207.248978024889</v>
      </c>
      <c r="AJ52" s="150">
        <v>3.94525947281713</v>
      </c>
      <c r="AK52" s="150">
        <v>1.3904020886270301</v>
      </c>
      <c r="AL52" s="150">
        <v>1.88053405886131</v>
      </c>
      <c r="AM52" s="150">
        <v>1.5</v>
      </c>
      <c r="AN52" s="150">
        <v>1.01508626959312</v>
      </c>
      <c r="AO52" s="150">
        <v>70</v>
      </c>
      <c r="AP52" s="150">
        <v>5.3418803418803402E-3</v>
      </c>
      <c r="AQ52" s="150">
        <v>12.07</v>
      </c>
      <c r="AR52">
        <v>6.0823302257309502</v>
      </c>
      <c r="AS52">
        <v>-149948.84</v>
      </c>
      <c r="AT52">
        <v>0.34073635388057899</v>
      </c>
      <c r="AU52" s="150">
        <v>16522686.57</v>
      </c>
    </row>
    <row r="53" spans="1:47" ht="14.5" x14ac:dyDescent="0.35">
      <c r="A53" s="151" t="s">
        <v>839</v>
      </c>
      <c r="B53" s="151" t="s">
        <v>481</v>
      </c>
      <c r="C53" t="s">
        <v>216</v>
      </c>
      <c r="D53" t="s">
        <v>1578</v>
      </c>
      <c r="E53" s="150">
        <v>95.093000000000004</v>
      </c>
      <c r="F53" t="s">
        <v>1578</v>
      </c>
      <c r="G53" s="152">
        <v>290762</v>
      </c>
      <c r="H53" s="150">
        <v>0.18391434462209599</v>
      </c>
      <c r="I53" s="150">
        <v>290762</v>
      </c>
      <c r="J53" s="150">
        <v>0</v>
      </c>
      <c r="K53" s="150">
        <v>0.69739027262391695</v>
      </c>
      <c r="L53" s="153">
        <v>182926.78460000001</v>
      </c>
      <c r="M53" s="152">
        <v>59700</v>
      </c>
      <c r="N53" s="150">
        <v>89</v>
      </c>
      <c r="O53" s="150">
        <v>31.12</v>
      </c>
      <c r="P53" s="150">
        <v>0</v>
      </c>
      <c r="Q53" s="150">
        <v>71.27</v>
      </c>
      <c r="R53" s="150">
        <v>10153.200000000001</v>
      </c>
      <c r="S53" s="150">
        <v>2092.0708169999998</v>
      </c>
      <c r="T53" s="150">
        <v>2334.40030685802</v>
      </c>
      <c r="U53" s="150">
        <v>0.15977213547642499</v>
      </c>
      <c r="V53" s="150">
        <v>9.1337855988074798E-2</v>
      </c>
      <c r="W53" s="150">
        <v>8.4614630901378297E-4</v>
      </c>
      <c r="X53" s="150">
        <v>9099.2000000000007</v>
      </c>
      <c r="Y53" s="150">
        <v>109.85</v>
      </c>
      <c r="Z53" s="150">
        <v>62935.458534365003</v>
      </c>
      <c r="AA53" s="150">
        <v>13.510489510489499</v>
      </c>
      <c r="AB53" s="150">
        <v>19.0447957851616</v>
      </c>
      <c r="AC53" s="150">
        <v>11</v>
      </c>
      <c r="AD53" s="150">
        <v>190.18825609090899</v>
      </c>
      <c r="AE53" s="150">
        <v>0.68420000000000003</v>
      </c>
      <c r="AF53" s="150">
        <v>0.106352723215499</v>
      </c>
      <c r="AG53" s="150">
        <v>0.17135499223706899</v>
      </c>
      <c r="AH53" s="150">
        <v>0.28247681726818202</v>
      </c>
      <c r="AI53" s="150">
        <v>130.59978552341701</v>
      </c>
      <c r="AJ53" s="150">
        <v>8.0982134073141392</v>
      </c>
      <c r="AK53" s="150">
        <v>2.0951019310163099</v>
      </c>
      <c r="AL53" s="150">
        <v>2.7286737987878098</v>
      </c>
      <c r="AM53" s="150">
        <v>1.2</v>
      </c>
      <c r="AN53" s="150">
        <v>1.4058422796096901</v>
      </c>
      <c r="AO53" s="150">
        <v>54</v>
      </c>
      <c r="AP53" s="150">
        <v>3.9776692254012598E-2</v>
      </c>
      <c r="AQ53" s="150">
        <v>25.5</v>
      </c>
      <c r="AR53">
        <v>4.7532200635817698</v>
      </c>
      <c r="AS53">
        <v>-99983.5</v>
      </c>
      <c r="AT53">
        <v>0.32126860200195001</v>
      </c>
      <c r="AU53" s="150">
        <v>21241116.440000001</v>
      </c>
    </row>
    <row r="54" spans="1:47" ht="14.5" x14ac:dyDescent="0.35">
      <c r="A54" s="151" t="s">
        <v>840</v>
      </c>
      <c r="B54" s="151" t="s">
        <v>732</v>
      </c>
      <c r="C54" t="s">
        <v>192</v>
      </c>
      <c r="D54" t="s">
        <v>1578</v>
      </c>
      <c r="E54" s="150">
        <v>88.668999999999997</v>
      </c>
      <c r="F54" t="s">
        <v>1578</v>
      </c>
      <c r="G54" s="152">
        <v>295140</v>
      </c>
      <c r="H54" s="150">
        <v>0.78153165542482494</v>
      </c>
      <c r="I54" s="150">
        <v>295140</v>
      </c>
      <c r="J54" s="150">
        <v>0</v>
      </c>
      <c r="K54" s="150">
        <v>0.66401606601034702</v>
      </c>
      <c r="L54" s="153">
        <v>274298.6434</v>
      </c>
      <c r="M54" s="152">
        <v>37326</v>
      </c>
      <c r="N54" s="150">
        <v>38</v>
      </c>
      <c r="O54" s="150">
        <v>3</v>
      </c>
      <c r="P54" s="150">
        <v>0</v>
      </c>
      <c r="Q54" s="150">
        <v>12.9</v>
      </c>
      <c r="R54" s="150">
        <v>15475.1</v>
      </c>
      <c r="S54" s="150">
        <v>238.07187500000001</v>
      </c>
      <c r="T54" s="150">
        <v>291.25831212986498</v>
      </c>
      <c r="U54" s="150">
        <v>0.49657310003544097</v>
      </c>
      <c r="V54" s="150">
        <v>0.17499173726421899</v>
      </c>
      <c r="W54" s="150">
        <v>0.14435601853431901</v>
      </c>
      <c r="X54" s="150">
        <v>12649.2</v>
      </c>
      <c r="Y54" s="150">
        <v>24.04</v>
      </c>
      <c r="Z54" s="150">
        <v>43899.038685524101</v>
      </c>
      <c r="AA54" s="150">
        <v>13.03125</v>
      </c>
      <c r="AB54" s="150">
        <v>9.9031561980033302</v>
      </c>
      <c r="AC54" s="150">
        <v>3.54</v>
      </c>
      <c r="AD54" s="150">
        <v>67.251942090395502</v>
      </c>
      <c r="AE54" s="150">
        <v>0.59140000000000004</v>
      </c>
      <c r="AF54" s="150">
        <v>0.13004683549889401</v>
      </c>
      <c r="AG54" s="150">
        <v>0.17594966660401701</v>
      </c>
      <c r="AH54" s="150">
        <v>0.31251748676901497</v>
      </c>
      <c r="AI54" s="150">
        <v>293.251775330454</v>
      </c>
      <c r="AJ54" s="150">
        <v>7.1174852109145599</v>
      </c>
      <c r="AK54" s="150">
        <v>0.80875299004511902</v>
      </c>
      <c r="AL54" s="150">
        <v>2.3074976724199701</v>
      </c>
      <c r="AM54" s="150">
        <v>3</v>
      </c>
      <c r="AN54" s="150">
        <v>1.6186049645504901</v>
      </c>
      <c r="AO54" s="150">
        <v>51</v>
      </c>
      <c r="AP54" s="150">
        <v>0</v>
      </c>
      <c r="AQ54" s="150">
        <v>2.4300000000000002</v>
      </c>
      <c r="AR54">
        <v>0.34372009080961002</v>
      </c>
      <c r="AS54">
        <v>1284.67</v>
      </c>
      <c r="AT54">
        <v>0.32639536087811899</v>
      </c>
      <c r="AU54" s="150">
        <v>3684185.98</v>
      </c>
    </row>
    <row r="55" spans="1:47" ht="14.5" x14ac:dyDescent="0.35">
      <c r="A55" s="151" t="s">
        <v>841</v>
      </c>
      <c r="B55" s="151" t="s">
        <v>689</v>
      </c>
      <c r="C55" t="s">
        <v>250</v>
      </c>
      <c r="D55" t="s">
        <v>1578</v>
      </c>
      <c r="E55" s="150">
        <v>97.457999999999998</v>
      </c>
      <c r="F55" t="s">
        <v>1578</v>
      </c>
      <c r="G55" s="152">
        <v>410405</v>
      </c>
      <c r="H55" s="150">
        <v>0.637091940147272</v>
      </c>
      <c r="I55" s="150">
        <v>432674</v>
      </c>
      <c r="J55" s="150">
        <v>7.0098300492520398E-3</v>
      </c>
      <c r="K55" s="150">
        <v>0.62604560878519999</v>
      </c>
      <c r="L55" s="153">
        <v>98071.348800000007</v>
      </c>
      <c r="M55" s="152">
        <v>39656</v>
      </c>
      <c r="N55" s="150">
        <v>11</v>
      </c>
      <c r="O55" s="150">
        <v>9.99</v>
      </c>
      <c r="P55" s="150">
        <v>0</v>
      </c>
      <c r="Q55" s="150">
        <v>30.14</v>
      </c>
      <c r="R55" s="150">
        <v>12211.4</v>
      </c>
      <c r="S55" s="150">
        <v>814.71573799999999</v>
      </c>
      <c r="T55" s="150">
        <v>1003.47307169769</v>
      </c>
      <c r="U55" s="150">
        <v>0.44364168769745799</v>
      </c>
      <c r="V55" s="150">
        <v>0.14105919603580799</v>
      </c>
      <c r="W55" s="150">
        <v>0</v>
      </c>
      <c r="X55" s="150">
        <v>9914.4</v>
      </c>
      <c r="Y55" s="150">
        <v>79.819999999999993</v>
      </c>
      <c r="Z55" s="150">
        <v>46589.362565773001</v>
      </c>
      <c r="AA55" s="150">
        <v>11.5731707317073</v>
      </c>
      <c r="AB55" s="150">
        <v>10.206912277624699</v>
      </c>
      <c r="AC55" s="150">
        <v>7.2</v>
      </c>
      <c r="AD55" s="150">
        <v>113.154963611111</v>
      </c>
      <c r="AE55" s="150">
        <v>0.49869999999999998</v>
      </c>
      <c r="AF55" s="150">
        <v>0.12541341201678599</v>
      </c>
      <c r="AG55" s="150">
        <v>0.16166077145470101</v>
      </c>
      <c r="AH55" s="150">
        <v>0.29134555775256299</v>
      </c>
      <c r="AI55" s="150">
        <v>218.501977679975</v>
      </c>
      <c r="AJ55" s="150">
        <v>6.2384323407315003</v>
      </c>
      <c r="AK55" s="150">
        <v>0.92934545577107797</v>
      </c>
      <c r="AL55" s="150">
        <v>3.16080649600881</v>
      </c>
      <c r="AM55" s="150">
        <v>2.5</v>
      </c>
      <c r="AN55" s="150">
        <v>1.05990573115191</v>
      </c>
      <c r="AO55" s="150">
        <v>84</v>
      </c>
      <c r="AP55" s="150">
        <v>0</v>
      </c>
      <c r="AQ55" s="150">
        <v>4.7</v>
      </c>
      <c r="AR55">
        <v>7.1580837501786503</v>
      </c>
      <c r="AS55">
        <v>-61923.97</v>
      </c>
      <c r="AT55">
        <v>0.344748737653847</v>
      </c>
      <c r="AU55" s="150">
        <v>9948853.4700000007</v>
      </c>
    </row>
    <row r="56" spans="1:47" ht="14.5" x14ac:dyDescent="0.35">
      <c r="A56" s="151" t="s">
        <v>842</v>
      </c>
      <c r="B56" s="151" t="s">
        <v>339</v>
      </c>
      <c r="C56" t="s">
        <v>164</v>
      </c>
      <c r="D56" t="s">
        <v>1578</v>
      </c>
      <c r="E56" s="150">
        <v>101.72199999999999</v>
      </c>
      <c r="F56" t="s">
        <v>1578</v>
      </c>
      <c r="G56" s="152">
        <v>561207</v>
      </c>
      <c r="H56" s="150">
        <v>0.64574508225041904</v>
      </c>
      <c r="I56" s="150">
        <v>543648</v>
      </c>
      <c r="J56" s="150">
        <v>0</v>
      </c>
      <c r="K56" s="150">
        <v>0.78764843842988597</v>
      </c>
      <c r="L56" s="153">
        <v>159609.31899999999</v>
      </c>
      <c r="M56" s="152">
        <v>50815</v>
      </c>
      <c r="N56" s="150">
        <v>36</v>
      </c>
      <c r="O56" s="150">
        <v>8.58</v>
      </c>
      <c r="P56" s="150">
        <v>0</v>
      </c>
      <c r="Q56" s="150">
        <v>171.08</v>
      </c>
      <c r="R56" s="150">
        <v>9574.1</v>
      </c>
      <c r="S56" s="150">
        <v>1149.8998810000001</v>
      </c>
      <c r="T56" s="150">
        <v>1267.5179915343101</v>
      </c>
      <c r="U56" s="150">
        <v>0.170268121803554</v>
      </c>
      <c r="V56" s="150">
        <v>8.8031733607945306E-2</v>
      </c>
      <c r="W56" s="150">
        <v>2.5295767466907001E-3</v>
      </c>
      <c r="X56" s="150">
        <v>8685.6</v>
      </c>
      <c r="Y56" s="150">
        <v>71.67</v>
      </c>
      <c r="Z56" s="150">
        <v>53103.2618947956</v>
      </c>
      <c r="AA56" s="150">
        <v>14.3243243243243</v>
      </c>
      <c r="AB56" s="150">
        <v>16.044368368913101</v>
      </c>
      <c r="AC56" s="150">
        <v>6</v>
      </c>
      <c r="AD56" s="150">
        <v>191.64998016666701</v>
      </c>
      <c r="AE56" s="150">
        <v>0.25519999999999998</v>
      </c>
      <c r="AF56" s="150">
        <v>0.11371511257104799</v>
      </c>
      <c r="AG56" s="150">
        <v>0.151498069788053</v>
      </c>
      <c r="AH56" s="150">
        <v>0.26849972996183302</v>
      </c>
      <c r="AI56" s="150">
        <v>188.69034042451599</v>
      </c>
      <c r="AJ56" s="150">
        <v>7.0772214771286999</v>
      </c>
      <c r="AK56" s="150">
        <v>0.69281829703882902</v>
      </c>
      <c r="AL56" s="150">
        <v>2.8172777969812199</v>
      </c>
      <c r="AM56" s="150">
        <v>0</v>
      </c>
      <c r="AN56" s="150">
        <v>1.09342393180511</v>
      </c>
      <c r="AO56" s="150">
        <v>53</v>
      </c>
      <c r="AP56" s="150">
        <v>0</v>
      </c>
      <c r="AQ56" s="150">
        <v>6.64</v>
      </c>
      <c r="AR56">
        <v>0.93951305051274103</v>
      </c>
      <c r="AS56">
        <v>-30080.55</v>
      </c>
      <c r="AT56">
        <v>0.38340535994696601</v>
      </c>
      <c r="AU56" s="150">
        <v>11009202.23</v>
      </c>
    </row>
    <row r="57" spans="1:47" ht="14.5" x14ac:dyDescent="0.35">
      <c r="A57" s="151" t="s">
        <v>843</v>
      </c>
      <c r="B57" s="151" t="s">
        <v>586</v>
      </c>
      <c r="C57" t="s">
        <v>136</v>
      </c>
      <c r="D57" t="s">
        <v>1578</v>
      </c>
      <c r="E57" s="150">
        <v>95.662000000000006</v>
      </c>
      <c r="F57" t="s">
        <v>1578</v>
      </c>
      <c r="G57" s="152">
        <v>1814418</v>
      </c>
      <c r="H57" s="150">
        <v>0.16725752217582299</v>
      </c>
      <c r="I57" s="150">
        <v>1370794</v>
      </c>
      <c r="J57" s="150">
        <v>2.83648383232315E-3</v>
      </c>
      <c r="K57" s="150">
        <v>0.72515770783244304</v>
      </c>
      <c r="L57" s="153">
        <v>190100.1145</v>
      </c>
      <c r="M57" s="152">
        <v>38955</v>
      </c>
      <c r="N57" s="150">
        <v>53</v>
      </c>
      <c r="O57" s="150">
        <v>113.24</v>
      </c>
      <c r="P57" s="150">
        <v>0</v>
      </c>
      <c r="Q57" s="150">
        <v>-185.07</v>
      </c>
      <c r="R57" s="150">
        <v>10956.9</v>
      </c>
      <c r="S57" s="150">
        <v>3922.435203</v>
      </c>
      <c r="T57" s="150">
        <v>4755.3429358663798</v>
      </c>
      <c r="U57" s="150">
        <v>0.42308163019002998</v>
      </c>
      <c r="V57" s="150">
        <v>0.14702361343252501</v>
      </c>
      <c r="W57" s="150">
        <v>2.12439965703622E-2</v>
      </c>
      <c r="X57" s="150">
        <v>9037.7999999999993</v>
      </c>
      <c r="Y57" s="150">
        <v>260.91000000000003</v>
      </c>
      <c r="Z57" s="150">
        <v>59722.3765666322</v>
      </c>
      <c r="AA57" s="150">
        <v>12.9230769230769</v>
      </c>
      <c r="AB57" s="150">
        <v>15.033671392434201</v>
      </c>
      <c r="AC57" s="150">
        <v>29.94</v>
      </c>
      <c r="AD57" s="150">
        <v>131.00985981963899</v>
      </c>
      <c r="AE57" s="150">
        <v>0.23749999999999999</v>
      </c>
      <c r="AF57" s="150">
        <v>0.10228866413222799</v>
      </c>
      <c r="AG57" s="150">
        <v>0.17612828984203399</v>
      </c>
      <c r="AH57" s="150">
        <v>0.29027686093708099</v>
      </c>
      <c r="AI57" s="150">
        <v>207.980746087547</v>
      </c>
      <c r="AJ57" s="150">
        <v>5.0004187959906403</v>
      </c>
      <c r="AK57" s="150">
        <v>0.84055813314929895</v>
      </c>
      <c r="AL57" s="150">
        <v>3.50057297763765</v>
      </c>
      <c r="AM57" s="150">
        <v>1.6</v>
      </c>
      <c r="AN57" s="150">
        <v>0.75496267029448205</v>
      </c>
      <c r="AO57" s="150">
        <v>25</v>
      </c>
      <c r="AP57" s="150">
        <v>5.8029689608636997E-2</v>
      </c>
      <c r="AQ57" s="150">
        <v>106.44</v>
      </c>
      <c r="AR57">
        <v>5.9096997147236596</v>
      </c>
      <c r="AS57">
        <v>96502.8100000001</v>
      </c>
      <c r="AT57">
        <v>0.25991931387085998</v>
      </c>
      <c r="AU57" s="150">
        <v>42977810.369999997</v>
      </c>
    </row>
    <row r="58" spans="1:47" ht="14.5" x14ac:dyDescent="0.35">
      <c r="A58" s="151" t="s">
        <v>844</v>
      </c>
      <c r="B58" s="151" t="s">
        <v>702</v>
      </c>
      <c r="C58" t="s">
        <v>289</v>
      </c>
      <c r="D58" t="s">
        <v>1578</v>
      </c>
      <c r="E58" s="150">
        <v>102.376</v>
      </c>
      <c r="F58" t="s">
        <v>1578</v>
      </c>
      <c r="G58" s="152">
        <v>-246194</v>
      </c>
      <c r="H58" s="150">
        <v>0.78304199651573303</v>
      </c>
      <c r="I58" s="150">
        <v>-159282</v>
      </c>
      <c r="J58" s="150">
        <v>0</v>
      </c>
      <c r="K58" s="150">
        <v>0.87159103115151404</v>
      </c>
      <c r="L58" s="153">
        <v>160577.83480000001</v>
      </c>
      <c r="M58" s="152">
        <v>48173</v>
      </c>
      <c r="N58" s="150">
        <v>14</v>
      </c>
      <c r="O58" s="150">
        <v>3.96</v>
      </c>
      <c r="P58" s="150">
        <v>0</v>
      </c>
      <c r="Q58" s="150">
        <v>217.84</v>
      </c>
      <c r="R58" s="150">
        <v>11399</v>
      </c>
      <c r="S58" s="150">
        <v>629.09886300000005</v>
      </c>
      <c r="T58" s="150">
        <v>710.92246288961803</v>
      </c>
      <c r="U58" s="150">
        <v>0.14533308097872</v>
      </c>
      <c r="V58" s="150">
        <v>8.6569878286364005E-2</v>
      </c>
      <c r="W58" s="150">
        <v>5.5014659913635898E-3</v>
      </c>
      <c r="X58" s="150">
        <v>10087</v>
      </c>
      <c r="Y58" s="150">
        <v>37.299999999999997</v>
      </c>
      <c r="Z58" s="150">
        <v>65750.026809651506</v>
      </c>
      <c r="AA58" s="150">
        <v>15.5714285714286</v>
      </c>
      <c r="AB58" s="150">
        <v>16.8659212600536</v>
      </c>
      <c r="AC58" s="150">
        <v>5.25</v>
      </c>
      <c r="AD58" s="150">
        <v>119.828354857143</v>
      </c>
      <c r="AE58" s="150">
        <v>0.25519999999999998</v>
      </c>
      <c r="AF58" s="150">
        <v>0.11032293783187901</v>
      </c>
      <c r="AG58" s="150">
        <v>0.19976628723932199</v>
      </c>
      <c r="AH58" s="150">
        <v>0.312575615693442</v>
      </c>
      <c r="AI58" s="150">
        <v>229.299412992263</v>
      </c>
      <c r="AJ58" s="150">
        <v>4.1754667526273499</v>
      </c>
      <c r="AK58" s="150">
        <v>0.82498856168372003</v>
      </c>
      <c r="AL58" s="150">
        <v>2.6436655297673499</v>
      </c>
      <c r="AM58" s="150">
        <v>2.5</v>
      </c>
      <c r="AN58" s="150">
        <v>0.96105032017224301</v>
      </c>
      <c r="AO58" s="150">
        <v>32</v>
      </c>
      <c r="AP58" s="150">
        <v>7.2992700729926996E-3</v>
      </c>
      <c r="AQ58" s="150">
        <v>8.44</v>
      </c>
      <c r="AR58">
        <v>4.7048393915448399</v>
      </c>
      <c r="AS58">
        <v>-40262.49</v>
      </c>
      <c r="AT58">
        <v>0.44702389204957499</v>
      </c>
      <c r="AU58" s="150">
        <v>7171086.5300000003</v>
      </c>
    </row>
    <row r="59" spans="1:47" ht="14.5" x14ac:dyDescent="0.35">
      <c r="A59" s="151" t="s">
        <v>1535</v>
      </c>
      <c r="B59" s="151" t="s">
        <v>123</v>
      </c>
      <c r="C59" t="s">
        <v>124</v>
      </c>
      <c r="D59" t="s">
        <v>1578</v>
      </c>
      <c r="E59" s="150">
        <v>89.662999999999997</v>
      </c>
      <c r="F59" t="s">
        <v>1578</v>
      </c>
      <c r="G59" s="152">
        <v>668428</v>
      </c>
      <c r="H59" s="150">
        <v>0.52497827520999896</v>
      </c>
      <c r="I59" s="150">
        <v>1023321</v>
      </c>
      <c r="J59" s="150">
        <v>0</v>
      </c>
      <c r="K59" s="150">
        <v>0.70724296862437297</v>
      </c>
      <c r="L59" s="153">
        <v>222915.19349999999</v>
      </c>
      <c r="M59" s="152">
        <v>33760</v>
      </c>
      <c r="N59" s="150">
        <v>0</v>
      </c>
      <c r="O59" s="150">
        <v>61.03</v>
      </c>
      <c r="P59" s="150">
        <v>0</v>
      </c>
      <c r="Q59" s="150">
        <v>-69.2</v>
      </c>
      <c r="R59" s="150">
        <v>11091</v>
      </c>
      <c r="S59" s="150">
        <v>2832.794778</v>
      </c>
      <c r="T59" s="150">
        <v>3529.14863631053</v>
      </c>
      <c r="U59" s="150">
        <v>0.43019819905956502</v>
      </c>
      <c r="V59" s="150">
        <v>0.156453030911754</v>
      </c>
      <c r="W59" s="150">
        <v>1.6229510110276599E-2</v>
      </c>
      <c r="X59" s="150">
        <v>8902.6</v>
      </c>
      <c r="Y59" s="150">
        <v>190.82</v>
      </c>
      <c r="Z59" s="150">
        <v>57765.388743318297</v>
      </c>
      <c r="AA59" s="150">
        <v>10.286432160804001</v>
      </c>
      <c r="AB59" s="150">
        <v>14.845376679593301</v>
      </c>
      <c r="AC59" s="150">
        <v>19</v>
      </c>
      <c r="AD59" s="150">
        <v>149.09446199999999</v>
      </c>
      <c r="AE59" s="150">
        <v>0.37109999999999999</v>
      </c>
      <c r="AF59" s="150">
        <v>0.11028461255927401</v>
      </c>
      <c r="AG59" s="150">
        <v>0.15647263354976501</v>
      </c>
      <c r="AH59" s="150">
        <v>0.26999728830027397</v>
      </c>
      <c r="AI59" s="150">
        <v>173.691367910309</v>
      </c>
      <c r="AJ59" s="150">
        <v>5.8362443702848603</v>
      </c>
      <c r="AK59" s="150">
        <v>0.98092183028746105</v>
      </c>
      <c r="AL59" s="150">
        <v>2.5806742447645701</v>
      </c>
      <c r="AM59" s="150">
        <v>1.2</v>
      </c>
      <c r="AN59" s="150">
        <v>1.3017527924749399</v>
      </c>
      <c r="AO59" s="150">
        <v>118</v>
      </c>
      <c r="AP59" s="150">
        <v>3.3620015637216602E-2</v>
      </c>
      <c r="AQ59" s="150">
        <v>10.41</v>
      </c>
      <c r="AR59">
        <v>5.7367695300411201</v>
      </c>
      <c r="AS59">
        <v>-151091.01</v>
      </c>
      <c r="AT59">
        <v>0.28209871889907101</v>
      </c>
      <c r="AU59" s="150">
        <v>31418483.07</v>
      </c>
    </row>
    <row r="60" spans="1:47" ht="14.5" x14ac:dyDescent="0.35">
      <c r="A60" s="151" t="s">
        <v>845</v>
      </c>
      <c r="B60" s="151" t="s">
        <v>340</v>
      </c>
      <c r="C60" t="s">
        <v>272</v>
      </c>
      <c r="D60" t="s">
        <v>1578</v>
      </c>
      <c r="E60" s="150">
        <v>85.19</v>
      </c>
      <c r="F60" t="s">
        <v>1578</v>
      </c>
      <c r="G60" s="152">
        <v>642981</v>
      </c>
      <c r="H60" s="150">
        <v>0.94853811576033298</v>
      </c>
      <c r="I60" s="150">
        <v>423130</v>
      </c>
      <c r="J60" s="150">
        <v>0</v>
      </c>
      <c r="K60" s="150">
        <v>0.672610415165241</v>
      </c>
      <c r="L60" s="153">
        <v>106769.0634</v>
      </c>
      <c r="M60" s="152">
        <v>39946</v>
      </c>
      <c r="N60" s="150">
        <v>28</v>
      </c>
      <c r="O60" s="150">
        <v>4.29</v>
      </c>
      <c r="P60" s="150">
        <v>0</v>
      </c>
      <c r="Q60" s="150">
        <v>-19.59</v>
      </c>
      <c r="R60" s="150">
        <v>14430.7</v>
      </c>
      <c r="S60" s="150">
        <v>448.912127</v>
      </c>
      <c r="T60" s="150">
        <v>570.82039443977897</v>
      </c>
      <c r="U60" s="150">
        <v>0.48394261801708899</v>
      </c>
      <c r="V60" s="150">
        <v>0.19237495225875201</v>
      </c>
      <c r="W60" s="150">
        <v>0</v>
      </c>
      <c r="X60" s="150">
        <v>11348.8</v>
      </c>
      <c r="Y60" s="150">
        <v>38.5</v>
      </c>
      <c r="Z60" s="150">
        <v>53740.463376623396</v>
      </c>
      <c r="AA60" s="150">
        <v>11.209302325581399</v>
      </c>
      <c r="AB60" s="150">
        <v>11.660055246753201</v>
      </c>
      <c r="AC60" s="150">
        <v>2.2000000000000002</v>
      </c>
      <c r="AD60" s="150">
        <v>204.05096681818199</v>
      </c>
      <c r="AE60" s="150">
        <v>0.24360000000000001</v>
      </c>
      <c r="AF60" s="150">
        <v>0.12485861371502099</v>
      </c>
      <c r="AG60" s="150">
        <v>0.13679405259376801</v>
      </c>
      <c r="AH60" s="150">
        <v>0.27799940296607201</v>
      </c>
      <c r="AI60" s="150">
        <v>238.353997507401</v>
      </c>
      <c r="AJ60" s="150">
        <v>4.8579165420560804</v>
      </c>
      <c r="AK60" s="150">
        <v>0.86067233644859797</v>
      </c>
      <c r="AL60" s="150">
        <v>2.92581728971963</v>
      </c>
      <c r="AM60" s="150">
        <v>0.5</v>
      </c>
      <c r="AN60" s="150">
        <v>1.2442906904847699</v>
      </c>
      <c r="AO60" s="150">
        <v>25</v>
      </c>
      <c r="AP60" s="150">
        <v>0</v>
      </c>
      <c r="AQ60" s="150">
        <v>4.5999999999999996</v>
      </c>
      <c r="AR60">
        <v>0.73071514524204895</v>
      </c>
      <c r="AS60">
        <v>-19282.05</v>
      </c>
      <c r="AT60">
        <v>0.42487899493375297</v>
      </c>
      <c r="AU60" s="150">
        <v>6478104</v>
      </c>
    </row>
    <row r="61" spans="1:47" ht="14.5" x14ac:dyDescent="0.35">
      <c r="A61" s="151" t="s">
        <v>846</v>
      </c>
      <c r="B61" s="151" t="s">
        <v>125</v>
      </c>
      <c r="C61" t="s">
        <v>109</v>
      </c>
      <c r="D61" t="s">
        <v>1578</v>
      </c>
      <c r="E61" s="150">
        <v>108.071</v>
      </c>
      <c r="F61" t="s">
        <v>1578</v>
      </c>
      <c r="G61" s="152">
        <v>2391737</v>
      </c>
      <c r="H61" s="150">
        <v>0.38217970178940203</v>
      </c>
      <c r="I61" s="150">
        <v>2391737</v>
      </c>
      <c r="J61" s="150">
        <v>0</v>
      </c>
      <c r="K61" s="150">
        <v>0.82641753565678799</v>
      </c>
      <c r="L61" s="153">
        <v>298638.16009999998</v>
      </c>
      <c r="M61" s="152">
        <v>62322</v>
      </c>
      <c r="N61" s="150">
        <v>65</v>
      </c>
      <c r="O61" s="150">
        <v>39.14</v>
      </c>
      <c r="P61" s="150">
        <v>0</v>
      </c>
      <c r="Q61" s="150">
        <v>-1</v>
      </c>
      <c r="R61" s="150">
        <v>13996.4</v>
      </c>
      <c r="S61" s="150">
        <v>3713.930863</v>
      </c>
      <c r="T61" s="150">
        <v>4240.6927483661902</v>
      </c>
      <c r="U61" s="150">
        <v>0.107510521258726</v>
      </c>
      <c r="V61" s="150">
        <v>0.106771455266048</v>
      </c>
      <c r="W61" s="150">
        <v>2.3060158941897901E-2</v>
      </c>
      <c r="X61" s="150">
        <v>12257.8</v>
      </c>
      <c r="Y61" s="150">
        <v>214.79</v>
      </c>
      <c r="Z61" s="150">
        <v>83241.059546533797</v>
      </c>
      <c r="AA61" s="150">
        <v>13.7892376681614</v>
      </c>
      <c r="AB61" s="150">
        <v>17.290985907165101</v>
      </c>
      <c r="AC61" s="150">
        <v>39</v>
      </c>
      <c r="AD61" s="150">
        <v>95.228996487179501</v>
      </c>
      <c r="AE61" s="150">
        <v>0.66100000000000003</v>
      </c>
      <c r="AF61" s="150">
        <v>0.115275760853031</v>
      </c>
      <c r="AG61" s="150">
        <v>0.143722754684286</v>
      </c>
      <c r="AH61" s="150">
        <v>0.26713080901915698</v>
      </c>
      <c r="AI61" s="150">
        <v>158.65750379747999</v>
      </c>
      <c r="AJ61" s="150">
        <v>6.4483581985700296</v>
      </c>
      <c r="AK61" s="150">
        <v>1.39336424870554</v>
      </c>
      <c r="AL61" s="150">
        <v>3.69211308407567</v>
      </c>
      <c r="AM61" s="150">
        <v>2</v>
      </c>
      <c r="AN61" s="150">
        <v>1.00821848395045</v>
      </c>
      <c r="AO61" s="150">
        <v>29</v>
      </c>
      <c r="AP61" s="150">
        <v>5.6900212314225103E-2</v>
      </c>
      <c r="AQ61" s="150">
        <v>72.86</v>
      </c>
      <c r="AR61">
        <v>7.2380242084095796</v>
      </c>
      <c r="AS61">
        <v>7126.0599999998203</v>
      </c>
      <c r="AT61">
        <v>0.21626980704274701</v>
      </c>
      <c r="AU61" s="150">
        <v>51981518.700000003</v>
      </c>
    </row>
    <row r="62" spans="1:47" ht="14.5" x14ac:dyDescent="0.35">
      <c r="A62" s="151" t="s">
        <v>847</v>
      </c>
      <c r="B62" s="151" t="s">
        <v>341</v>
      </c>
      <c r="C62" t="s">
        <v>113</v>
      </c>
      <c r="D62" t="s">
        <v>1578</v>
      </c>
      <c r="E62" s="150">
        <v>85.313999999999993</v>
      </c>
      <c r="F62" t="s">
        <v>1578</v>
      </c>
      <c r="G62" s="152">
        <v>286858</v>
      </c>
      <c r="H62" s="150">
        <v>0.48389653538820399</v>
      </c>
      <c r="I62" s="150">
        <v>300351</v>
      </c>
      <c r="J62" s="150">
        <v>8.9861372395024803E-3</v>
      </c>
      <c r="K62" s="150">
        <v>0.65203803516423098</v>
      </c>
      <c r="L62" s="153">
        <v>135493.99179999999</v>
      </c>
      <c r="M62" s="152">
        <v>32086</v>
      </c>
      <c r="N62" t="s">
        <v>1560</v>
      </c>
      <c r="O62" s="150">
        <v>6</v>
      </c>
      <c r="P62" s="150">
        <v>0</v>
      </c>
      <c r="Q62" s="150">
        <v>16.39</v>
      </c>
      <c r="R62" s="150">
        <v>11386.9</v>
      </c>
      <c r="S62" s="150">
        <v>802.61668999999995</v>
      </c>
      <c r="T62" s="150">
        <v>1004.85152889713</v>
      </c>
      <c r="U62" s="150">
        <v>0.58377953740284205</v>
      </c>
      <c r="V62" s="150">
        <v>0.15766933652974499</v>
      </c>
      <c r="W62" s="150">
        <v>6.2913094917076801E-4</v>
      </c>
      <c r="X62" s="150">
        <v>9095.2000000000007</v>
      </c>
      <c r="Y62" s="150">
        <v>57.45</v>
      </c>
      <c r="Z62" s="150">
        <v>52255.644038294202</v>
      </c>
      <c r="AA62" s="150">
        <v>10.3050847457627</v>
      </c>
      <c r="AB62" s="150">
        <v>13.970699564839</v>
      </c>
      <c r="AC62" s="150">
        <v>11</v>
      </c>
      <c r="AD62" s="150">
        <v>72.965153636363596</v>
      </c>
      <c r="AE62" s="150">
        <v>0.61460000000000004</v>
      </c>
      <c r="AF62" s="150">
        <v>9.9151024401224405E-2</v>
      </c>
      <c r="AG62" s="150">
        <v>0.136385768650716</v>
      </c>
      <c r="AH62" s="150">
        <v>0.240191424976333</v>
      </c>
      <c r="AI62" s="150">
        <v>152.624536128198</v>
      </c>
      <c r="AJ62" s="150">
        <v>9.4104055543310601</v>
      </c>
      <c r="AK62" s="150">
        <v>1.3533352108996799</v>
      </c>
      <c r="AL62" s="150">
        <v>5.4698108555988201</v>
      </c>
      <c r="AM62" s="150">
        <v>2</v>
      </c>
      <c r="AN62" s="150">
        <v>0.68464674564222106</v>
      </c>
      <c r="AO62" s="150">
        <v>16</v>
      </c>
      <c r="AP62" s="150">
        <v>1.6077170418006399E-2</v>
      </c>
      <c r="AQ62" s="150">
        <v>17.25</v>
      </c>
      <c r="AR62">
        <v>2.2060786942012598</v>
      </c>
      <c r="AS62">
        <v>-43598.87</v>
      </c>
      <c r="AT62">
        <v>0.315322789180142</v>
      </c>
      <c r="AU62" s="150">
        <v>9139315.5099999998</v>
      </c>
    </row>
    <row r="63" spans="1:47" ht="14.5" x14ac:dyDescent="0.35">
      <c r="A63" s="151" t="s">
        <v>848</v>
      </c>
      <c r="B63" s="151" t="s">
        <v>534</v>
      </c>
      <c r="C63" t="s">
        <v>202</v>
      </c>
      <c r="D63" t="s">
        <v>1578</v>
      </c>
      <c r="E63" s="150">
        <v>90.597999999999999</v>
      </c>
      <c r="F63" t="s">
        <v>1578</v>
      </c>
      <c r="G63" s="152">
        <v>113970</v>
      </c>
      <c r="H63" s="150">
        <v>0.47187477874061401</v>
      </c>
      <c r="I63" s="150">
        <v>324465</v>
      </c>
      <c r="J63" s="150">
        <v>2.0722067685127601E-2</v>
      </c>
      <c r="K63" s="150">
        <v>0.63463763489138103</v>
      </c>
      <c r="L63" s="153">
        <v>141247.21530000001</v>
      </c>
      <c r="M63" s="152">
        <v>34508</v>
      </c>
      <c r="N63" s="150">
        <v>30</v>
      </c>
      <c r="O63" s="150">
        <v>7.06</v>
      </c>
      <c r="P63" s="150">
        <v>0</v>
      </c>
      <c r="Q63" s="150">
        <v>-42.01</v>
      </c>
      <c r="R63" s="150">
        <v>12270.9</v>
      </c>
      <c r="S63" s="150">
        <v>705.11652800000002</v>
      </c>
      <c r="T63" s="150">
        <v>885.33702679834403</v>
      </c>
      <c r="U63" s="150">
        <v>0.56132353062641605</v>
      </c>
      <c r="V63" s="150">
        <v>0.162785473665709</v>
      </c>
      <c r="W63" s="150">
        <v>0</v>
      </c>
      <c r="X63" s="150">
        <v>9773.1</v>
      </c>
      <c r="Y63" s="150">
        <v>48.69</v>
      </c>
      <c r="Z63" s="150">
        <v>51557.488806736503</v>
      </c>
      <c r="AA63" s="150">
        <v>12.0192307692308</v>
      </c>
      <c r="AB63" s="150">
        <v>14.4817524748408</v>
      </c>
      <c r="AC63" s="150">
        <v>7.39</v>
      </c>
      <c r="AD63" s="150">
        <v>95.414956427604906</v>
      </c>
      <c r="AE63" s="150">
        <v>0.56830000000000003</v>
      </c>
      <c r="AF63" s="150">
        <v>0.113435754147565</v>
      </c>
      <c r="AG63" s="150">
        <v>0.208117233921807</v>
      </c>
      <c r="AH63" s="150">
        <v>0.32108987271231498</v>
      </c>
      <c r="AI63" s="150">
        <v>233.679106157614</v>
      </c>
      <c r="AJ63" s="150">
        <v>4.9370483276790198</v>
      </c>
      <c r="AK63" s="150">
        <v>1.5289896280291999</v>
      </c>
      <c r="AL63" s="150">
        <v>1.8340102930734199</v>
      </c>
      <c r="AM63" s="150">
        <v>0.5</v>
      </c>
      <c r="AN63" s="150">
        <v>2.1116030609107002</v>
      </c>
      <c r="AO63" s="150">
        <v>120</v>
      </c>
      <c r="AP63" s="150">
        <v>2.0992366412213699E-2</v>
      </c>
      <c r="AQ63" s="150">
        <v>4.2</v>
      </c>
      <c r="AR63">
        <v>3.8308217314921502</v>
      </c>
      <c r="AS63">
        <v>-18671.27</v>
      </c>
      <c r="AT63">
        <v>0.44900379926989897</v>
      </c>
      <c r="AU63" s="150">
        <v>8652446.5399999991</v>
      </c>
    </row>
    <row r="64" spans="1:47" ht="14.5" x14ac:dyDescent="0.35">
      <c r="A64" s="151" t="s">
        <v>849</v>
      </c>
      <c r="B64" s="151" t="s">
        <v>733</v>
      </c>
      <c r="C64" t="s">
        <v>192</v>
      </c>
      <c r="D64" t="s">
        <v>1578</v>
      </c>
      <c r="E64" s="150">
        <v>95.262</v>
      </c>
      <c r="F64" t="s">
        <v>1578</v>
      </c>
      <c r="G64" s="152">
        <v>562114</v>
      </c>
      <c r="H64" s="150">
        <v>0.56370193433562799</v>
      </c>
      <c r="I64" s="150">
        <v>556287</v>
      </c>
      <c r="J64" s="150">
        <v>2.6367410811451199E-3</v>
      </c>
      <c r="K64" s="150">
        <v>0.64187846278036298</v>
      </c>
      <c r="L64" s="153">
        <v>157265.5955</v>
      </c>
      <c r="M64" s="152">
        <v>39118</v>
      </c>
      <c r="N64" s="150">
        <v>24</v>
      </c>
      <c r="O64" s="150">
        <v>12.32</v>
      </c>
      <c r="P64" s="150">
        <v>0</v>
      </c>
      <c r="Q64" s="150">
        <v>-51.33</v>
      </c>
      <c r="R64" s="150">
        <v>11858.4</v>
      </c>
      <c r="S64" s="150">
        <v>501.30067400000001</v>
      </c>
      <c r="T64" s="150">
        <v>621.92339136324097</v>
      </c>
      <c r="U64" s="150">
        <v>0.39844504378224699</v>
      </c>
      <c r="V64" s="150">
        <v>0.16380459923339299</v>
      </c>
      <c r="W64" s="150">
        <v>4.5892515596338501E-2</v>
      </c>
      <c r="X64" s="150">
        <v>9558.4</v>
      </c>
      <c r="Y64" s="150">
        <v>46.86</v>
      </c>
      <c r="Z64" s="150">
        <v>46484.904822876699</v>
      </c>
      <c r="AA64" s="150">
        <v>10.4677419354839</v>
      </c>
      <c r="AB64" s="150">
        <v>10.6978376867264</v>
      </c>
      <c r="AC64" s="150">
        <v>4.09</v>
      </c>
      <c r="AD64" s="150">
        <v>122.56740195598999</v>
      </c>
      <c r="AE64" s="150">
        <v>0.27839999999999998</v>
      </c>
      <c r="AF64" s="150">
        <v>0.12021316254867501</v>
      </c>
      <c r="AG64" s="150">
        <v>0.17803224066638501</v>
      </c>
      <c r="AH64" s="150">
        <v>0.301942315875661</v>
      </c>
      <c r="AI64" s="150">
        <v>263.350932578239</v>
      </c>
      <c r="AJ64" s="150">
        <v>4.48911815055523</v>
      </c>
      <c r="AK64" s="150">
        <v>0.83171900801405896</v>
      </c>
      <c r="AL64" s="150">
        <v>2.93285832234998</v>
      </c>
      <c r="AM64" s="150">
        <v>3</v>
      </c>
      <c r="AN64" s="150">
        <v>1.23567746474131</v>
      </c>
      <c r="AO64" s="150">
        <v>54</v>
      </c>
      <c r="AP64" s="150">
        <v>0</v>
      </c>
      <c r="AQ64" s="150">
        <v>5.15</v>
      </c>
      <c r="AR64">
        <v>2.1754718619787901</v>
      </c>
      <c r="AS64">
        <v>-59355.05</v>
      </c>
      <c r="AT64">
        <v>0.35622888027032201</v>
      </c>
      <c r="AU64" s="150">
        <v>5944615.0300000003</v>
      </c>
    </row>
    <row r="65" spans="1:47" ht="14.5" x14ac:dyDescent="0.35">
      <c r="A65" s="151" t="s">
        <v>850</v>
      </c>
      <c r="B65" s="151" t="s">
        <v>734</v>
      </c>
      <c r="C65" t="s">
        <v>192</v>
      </c>
      <c r="D65" t="s">
        <v>1578</v>
      </c>
      <c r="E65" s="150">
        <v>84.111000000000004</v>
      </c>
      <c r="F65" t="s">
        <v>1578</v>
      </c>
      <c r="G65" s="152">
        <v>241087</v>
      </c>
      <c r="H65" s="150">
        <v>0.155939044686979</v>
      </c>
      <c r="I65" s="150">
        <v>-148857</v>
      </c>
      <c r="J65" s="150">
        <v>0</v>
      </c>
      <c r="K65" s="150">
        <v>0.67372639682341595</v>
      </c>
      <c r="L65" s="153">
        <v>127254.0441</v>
      </c>
      <c r="M65" s="152">
        <v>34814</v>
      </c>
      <c r="N65" t="s">
        <v>1560</v>
      </c>
      <c r="O65" s="150">
        <v>20.11</v>
      </c>
      <c r="P65" s="150">
        <v>0</v>
      </c>
      <c r="Q65" s="150">
        <v>2.35</v>
      </c>
      <c r="R65" s="150">
        <v>9959.2000000000007</v>
      </c>
      <c r="S65" s="150">
        <v>970.862168</v>
      </c>
      <c r="T65" s="150">
        <v>1178.5355760605701</v>
      </c>
      <c r="U65" s="150">
        <v>0.55736187672728399</v>
      </c>
      <c r="V65" s="150">
        <v>0.13491443926569799</v>
      </c>
      <c r="W65" s="150">
        <v>0</v>
      </c>
      <c r="X65" s="150">
        <v>8204.2999999999993</v>
      </c>
      <c r="Y65" s="150">
        <v>61.33</v>
      </c>
      <c r="Z65" s="150">
        <v>51369.160443502296</v>
      </c>
      <c r="AA65" s="150">
        <v>12.402597402597401</v>
      </c>
      <c r="AB65" s="150">
        <v>15.830134811674499</v>
      </c>
      <c r="AC65" s="150">
        <v>10.7</v>
      </c>
      <c r="AD65" s="150">
        <v>90.734782056074806</v>
      </c>
      <c r="AE65" s="150">
        <v>0.68420000000000003</v>
      </c>
      <c r="AF65" s="150">
        <v>0.111292899064765</v>
      </c>
      <c r="AG65" s="150">
        <v>0.15941930355564701</v>
      </c>
      <c r="AH65" s="150">
        <v>0.27724817138671698</v>
      </c>
      <c r="AI65" s="150">
        <v>164.52592887521001</v>
      </c>
      <c r="AJ65" s="150">
        <v>6.1712581699346396</v>
      </c>
      <c r="AK65" s="150">
        <v>1.6482518218015201</v>
      </c>
      <c r="AL65" s="150">
        <v>2.7417672726817401</v>
      </c>
      <c r="AM65" s="150">
        <v>0.5</v>
      </c>
      <c r="AN65" s="150">
        <v>0.981463441260914</v>
      </c>
      <c r="AO65" s="150">
        <v>25</v>
      </c>
      <c r="AP65" s="150">
        <v>1.2903225806451601E-2</v>
      </c>
      <c r="AQ65" s="150">
        <v>24.2</v>
      </c>
      <c r="AR65">
        <v>4.6033779317394501</v>
      </c>
      <c r="AS65">
        <v>-46863.64</v>
      </c>
      <c r="AT65">
        <v>0.31638545283872499</v>
      </c>
      <c r="AU65" s="150">
        <v>9669046.1500000004</v>
      </c>
    </row>
    <row r="66" spans="1:47" ht="14.5" x14ac:dyDescent="0.35">
      <c r="A66" s="151" t="s">
        <v>851</v>
      </c>
      <c r="B66" s="151" t="s">
        <v>126</v>
      </c>
      <c r="C66" t="s">
        <v>109</v>
      </c>
      <c r="D66" t="s">
        <v>1578</v>
      </c>
      <c r="E66" s="150">
        <v>78.989000000000004</v>
      </c>
      <c r="F66" t="s">
        <v>1578</v>
      </c>
      <c r="G66" s="152">
        <v>1004869</v>
      </c>
      <c r="H66" s="150">
        <v>0.30354587452323301</v>
      </c>
      <c r="I66" s="150">
        <v>896501</v>
      </c>
      <c r="J66" s="150">
        <v>0</v>
      </c>
      <c r="K66" s="150">
        <v>0.677899200253262</v>
      </c>
      <c r="L66" s="153">
        <v>265124.36580000003</v>
      </c>
      <c r="M66" s="152">
        <v>34835</v>
      </c>
      <c r="N66" t="s">
        <v>1560</v>
      </c>
      <c r="O66" s="150">
        <v>53.1</v>
      </c>
      <c r="P66" s="150">
        <v>0</v>
      </c>
      <c r="Q66" s="150">
        <v>-25.67</v>
      </c>
      <c r="R66" s="150">
        <v>13639.7</v>
      </c>
      <c r="S66" s="150">
        <v>1172.2493030000001</v>
      </c>
      <c r="T66" s="150">
        <v>1559.6537015461199</v>
      </c>
      <c r="U66" s="150">
        <v>0.53038029061638903</v>
      </c>
      <c r="V66" s="150">
        <v>0.17746930151085799</v>
      </c>
      <c r="W66" s="150">
        <v>8.2476492630510004E-2</v>
      </c>
      <c r="X66" s="150">
        <v>10251.700000000001</v>
      </c>
      <c r="Y66" s="150">
        <v>92.7</v>
      </c>
      <c r="Z66" s="150">
        <v>67953.723085221194</v>
      </c>
      <c r="AA66" s="150">
        <v>12.960396039603999</v>
      </c>
      <c r="AB66" s="150">
        <v>12.645623549083099</v>
      </c>
      <c r="AC66" s="150">
        <v>7.75</v>
      </c>
      <c r="AD66" s="150">
        <v>151.257974580645</v>
      </c>
      <c r="AE66" s="150">
        <v>0.74219999999999997</v>
      </c>
      <c r="AF66" s="150">
        <v>0.119720328729021</v>
      </c>
      <c r="AG66" s="150">
        <v>0.13678411512786701</v>
      </c>
      <c r="AH66" s="150">
        <v>0.25700156905247101</v>
      </c>
      <c r="AI66" s="150">
        <v>174.19588092516901</v>
      </c>
      <c r="AJ66" s="150">
        <v>5.6703104294298301</v>
      </c>
      <c r="AK66" s="150">
        <v>1.28424459233794</v>
      </c>
      <c r="AL66" s="150">
        <v>2.8144447872439402</v>
      </c>
      <c r="AM66" s="150">
        <v>0</v>
      </c>
      <c r="AN66" s="150">
        <v>0.25014553563139602</v>
      </c>
      <c r="AO66" s="150">
        <v>4</v>
      </c>
      <c r="AP66" s="150">
        <v>0.84615384615384603</v>
      </c>
      <c r="AQ66" s="150">
        <v>19</v>
      </c>
      <c r="AR66">
        <v>7.0260780195402797</v>
      </c>
      <c r="AS66">
        <v>-91442.99</v>
      </c>
      <c r="AT66">
        <v>0.19356898786836901</v>
      </c>
      <c r="AU66" s="150">
        <v>15989096.68</v>
      </c>
    </row>
    <row r="67" spans="1:47" ht="14.5" x14ac:dyDescent="0.35">
      <c r="A67" s="151" t="s">
        <v>852</v>
      </c>
      <c r="B67" s="151" t="s">
        <v>617</v>
      </c>
      <c r="C67" t="s">
        <v>141</v>
      </c>
      <c r="D67" t="s">
        <v>1578</v>
      </c>
      <c r="E67" s="150">
        <v>98.772999999999996</v>
      </c>
      <c r="F67" t="s">
        <v>1578</v>
      </c>
      <c r="G67" s="152">
        <v>9323</v>
      </c>
      <c r="H67" s="150">
        <v>0.61931427846276299</v>
      </c>
      <c r="I67" s="150">
        <v>-23132</v>
      </c>
      <c r="J67" s="150">
        <v>0</v>
      </c>
      <c r="K67" s="150">
        <v>0.79685857324779896</v>
      </c>
      <c r="L67" s="153">
        <v>132772.62479999999</v>
      </c>
      <c r="M67" s="152">
        <v>44401</v>
      </c>
      <c r="N67" s="150">
        <v>88</v>
      </c>
      <c r="O67" s="150">
        <v>17.91</v>
      </c>
      <c r="P67" s="150">
        <v>0</v>
      </c>
      <c r="Q67" s="150">
        <v>-25.99</v>
      </c>
      <c r="R67" s="150">
        <v>10213.1</v>
      </c>
      <c r="S67" s="150">
        <v>1448.0963240000001</v>
      </c>
      <c r="T67" s="150">
        <v>1676.8931525399601</v>
      </c>
      <c r="U67" s="150">
        <v>0.22886531062004101</v>
      </c>
      <c r="V67" s="150">
        <v>0.106401749970881</v>
      </c>
      <c r="W67" s="150">
        <v>1.3811235943721699E-3</v>
      </c>
      <c r="X67" s="150">
        <v>8819.6</v>
      </c>
      <c r="Y67" s="150">
        <v>85.12</v>
      </c>
      <c r="Z67" s="150">
        <v>61456.854793233098</v>
      </c>
      <c r="AA67" s="150">
        <v>13.707070707070701</v>
      </c>
      <c r="AB67" s="150">
        <v>17.012409821428601</v>
      </c>
      <c r="AC67" s="150">
        <v>8</v>
      </c>
      <c r="AD67" s="150">
        <v>181.01204050000001</v>
      </c>
      <c r="AE67" s="150">
        <v>0.28999999999999998</v>
      </c>
      <c r="AF67" s="150">
        <v>0.133521732373937</v>
      </c>
      <c r="AG67" s="150">
        <v>0.132249289783511</v>
      </c>
      <c r="AH67" s="150">
        <v>0.26805131666375998</v>
      </c>
      <c r="AI67" s="150">
        <v>180.050177380327</v>
      </c>
      <c r="AJ67" s="150">
        <v>4.9195494572929803</v>
      </c>
      <c r="AK67" s="150">
        <v>0.93132903770183695</v>
      </c>
      <c r="AL67" s="150">
        <v>2.3796227131515399</v>
      </c>
      <c r="AM67" s="150">
        <v>2.8</v>
      </c>
      <c r="AN67" s="150">
        <v>1.01598819737196</v>
      </c>
      <c r="AO67" s="150">
        <v>37</v>
      </c>
      <c r="AP67" s="150">
        <v>1.4285714285714299E-2</v>
      </c>
      <c r="AQ67" s="150">
        <v>18.03</v>
      </c>
      <c r="AR67">
        <v>5.6222277469666997</v>
      </c>
      <c r="AS67">
        <v>-75906.380000000107</v>
      </c>
      <c r="AT67">
        <v>0.32912558899331601</v>
      </c>
      <c r="AU67" s="150">
        <v>14789572.300000001</v>
      </c>
    </row>
    <row r="68" spans="1:47" ht="14.5" x14ac:dyDescent="0.35">
      <c r="A68" s="151" t="s">
        <v>853</v>
      </c>
      <c r="B68" s="151" t="s">
        <v>429</v>
      </c>
      <c r="C68" t="s">
        <v>349</v>
      </c>
      <c r="D68" t="s">
        <v>1578</v>
      </c>
      <c r="E68" s="150">
        <v>81.007999999999996</v>
      </c>
      <c r="F68" t="s">
        <v>1578</v>
      </c>
      <c r="G68" s="152">
        <v>275908</v>
      </c>
      <c r="H68" s="150">
        <v>0.603322808014224</v>
      </c>
      <c r="I68" s="150">
        <v>173983</v>
      </c>
      <c r="J68" s="150">
        <v>2.1519964691668302E-3</v>
      </c>
      <c r="K68" s="150">
        <v>0.61312318743131999</v>
      </c>
      <c r="L68" s="153">
        <v>185190.53959999999</v>
      </c>
      <c r="M68" s="152">
        <v>40909</v>
      </c>
      <c r="N68" s="150">
        <v>12</v>
      </c>
      <c r="O68" s="150">
        <v>18.09</v>
      </c>
      <c r="P68" s="150">
        <v>0</v>
      </c>
      <c r="Q68" s="150">
        <v>-61.44</v>
      </c>
      <c r="R68" s="150">
        <v>12255.3</v>
      </c>
      <c r="S68" s="150">
        <v>599.66383699999994</v>
      </c>
      <c r="T68" s="150">
        <v>753.53103929215399</v>
      </c>
      <c r="U68" s="150">
        <v>0.54611195438820503</v>
      </c>
      <c r="V68" s="150">
        <v>0.156627302172967</v>
      </c>
      <c r="W68" s="150">
        <v>0</v>
      </c>
      <c r="X68" s="150">
        <v>9752.7999999999993</v>
      </c>
      <c r="Y68" s="150">
        <v>48.7</v>
      </c>
      <c r="Z68" s="150">
        <v>43556.997946611897</v>
      </c>
      <c r="AA68" s="150">
        <v>8.41071428571429</v>
      </c>
      <c r="AB68" s="150">
        <v>12.313425811088299</v>
      </c>
      <c r="AC68" s="150">
        <v>7.5</v>
      </c>
      <c r="AD68" s="150">
        <v>79.955178266666707</v>
      </c>
      <c r="AE68" s="150">
        <v>0.27839999999999998</v>
      </c>
      <c r="AF68" s="150">
        <v>0.116486963409847</v>
      </c>
      <c r="AG68" s="150">
        <v>0.21625243008325401</v>
      </c>
      <c r="AH68" s="150">
        <v>0.333515995645768</v>
      </c>
      <c r="AI68" s="150">
        <v>85.572944096010204</v>
      </c>
      <c r="AJ68" s="150">
        <v>12.6904675046283</v>
      </c>
      <c r="AK68" s="150">
        <v>2.6628547208418598</v>
      </c>
      <c r="AL68" s="150">
        <v>5.0986454253142401</v>
      </c>
      <c r="AM68" s="150">
        <v>1.5</v>
      </c>
      <c r="AN68" s="150">
        <v>1.48103166677732</v>
      </c>
      <c r="AO68" s="150">
        <v>33</v>
      </c>
      <c r="AP68" s="150">
        <v>6.3965884861407196E-3</v>
      </c>
      <c r="AQ68" s="150">
        <v>13.42</v>
      </c>
      <c r="AR68">
        <v>0.74406576873654295</v>
      </c>
      <c r="AS68">
        <v>-54562.02</v>
      </c>
      <c r="AT68">
        <v>0.35529165243885702</v>
      </c>
      <c r="AU68" s="150">
        <v>7349071.0700000003</v>
      </c>
    </row>
    <row r="69" spans="1:47" ht="14.5" x14ac:dyDescent="0.35">
      <c r="A69" s="151" t="s">
        <v>854</v>
      </c>
      <c r="B69" s="151" t="s">
        <v>127</v>
      </c>
      <c r="C69" t="s">
        <v>128</v>
      </c>
      <c r="D69" t="s">
        <v>1578</v>
      </c>
      <c r="E69" s="150">
        <v>94.22</v>
      </c>
      <c r="F69" t="s">
        <v>1578</v>
      </c>
      <c r="G69" s="152">
        <v>-2202835</v>
      </c>
      <c r="H69" s="150">
        <v>0.165187504313035</v>
      </c>
      <c r="I69" s="150">
        <v>-2031267</v>
      </c>
      <c r="J69" s="150">
        <v>0</v>
      </c>
      <c r="K69" s="150">
        <v>0.89670283491492297</v>
      </c>
      <c r="L69" s="153">
        <v>159577.91949999999</v>
      </c>
      <c r="M69" s="152">
        <v>47948</v>
      </c>
      <c r="N69" s="150">
        <v>77</v>
      </c>
      <c r="O69" s="150">
        <v>99.47</v>
      </c>
      <c r="P69" s="150">
        <v>0</v>
      </c>
      <c r="Q69" s="150">
        <v>-34.11</v>
      </c>
      <c r="R69" s="150">
        <v>11555.4</v>
      </c>
      <c r="S69" s="150">
        <v>6681.5392849999998</v>
      </c>
      <c r="T69" s="150">
        <v>7730.6269990351402</v>
      </c>
      <c r="U69" s="150">
        <v>0.20096728758513899</v>
      </c>
      <c r="V69" s="150">
        <v>0.118257153673235</v>
      </c>
      <c r="W69" s="150">
        <v>9.28553935756736E-3</v>
      </c>
      <c r="X69" s="150">
        <v>9987.2999999999993</v>
      </c>
      <c r="Y69" s="150">
        <v>380.64</v>
      </c>
      <c r="Z69" s="150">
        <v>68643.045370954205</v>
      </c>
      <c r="AA69" s="150">
        <v>13.7923076923077</v>
      </c>
      <c r="AB69" s="150">
        <v>17.553434439365301</v>
      </c>
      <c r="AC69" s="150">
        <v>46</v>
      </c>
      <c r="AD69" s="150">
        <v>145.250854021739</v>
      </c>
      <c r="AE69" s="150">
        <v>0.39429999999999998</v>
      </c>
      <c r="AF69" s="150">
        <v>0.10865597705110901</v>
      </c>
      <c r="AG69" s="150">
        <v>0.19103949412069199</v>
      </c>
      <c r="AH69" s="150">
        <v>0.30633883256605299</v>
      </c>
      <c r="AI69" s="150">
        <v>19510.3544916147</v>
      </c>
      <c r="AJ69" s="150">
        <v>5.5723452890168099E-2</v>
      </c>
      <c r="AK69" s="150">
        <v>8.2383794929701895E-3</v>
      </c>
      <c r="AL69" s="150">
        <v>2.7023782057576301E-2</v>
      </c>
      <c r="AM69" s="150">
        <v>1.25</v>
      </c>
      <c r="AN69" s="150">
        <v>0.71901857416512305</v>
      </c>
      <c r="AO69" s="150">
        <v>26</v>
      </c>
      <c r="AP69" s="150">
        <v>7.4337585868498507E-2</v>
      </c>
      <c r="AQ69" s="150">
        <v>125.12</v>
      </c>
      <c r="AR69">
        <v>6.6376504895759796</v>
      </c>
      <c r="AS69">
        <v>-326762.68</v>
      </c>
      <c r="AT69">
        <v>0.23453344769856299</v>
      </c>
      <c r="AU69" s="150">
        <v>77207735.930000007</v>
      </c>
    </row>
    <row r="70" spans="1:47" ht="14.5" x14ac:dyDescent="0.35">
      <c r="A70" s="151" t="s">
        <v>855</v>
      </c>
      <c r="B70" s="151" t="s">
        <v>129</v>
      </c>
      <c r="C70" t="s">
        <v>130</v>
      </c>
      <c r="D70" t="s">
        <v>1578</v>
      </c>
      <c r="E70" s="150">
        <v>89.59</v>
      </c>
      <c r="F70" t="s">
        <v>1578</v>
      </c>
      <c r="G70" s="152">
        <v>-1666032</v>
      </c>
      <c r="H70" s="150">
        <v>0.52233958046263895</v>
      </c>
      <c r="I70" s="150">
        <v>-1666032</v>
      </c>
      <c r="J70" s="150">
        <v>0</v>
      </c>
      <c r="K70" s="150">
        <v>0.89951683301618102</v>
      </c>
      <c r="L70" s="153">
        <v>140511.67689999999</v>
      </c>
      <c r="M70" s="152">
        <v>35909</v>
      </c>
      <c r="N70" s="150">
        <v>48</v>
      </c>
      <c r="O70" s="150">
        <v>9.17</v>
      </c>
      <c r="P70" s="150">
        <v>0</v>
      </c>
      <c r="Q70" s="150">
        <v>10.94</v>
      </c>
      <c r="R70" s="150">
        <v>12014.2</v>
      </c>
      <c r="S70" s="150">
        <v>1947.34124</v>
      </c>
      <c r="T70" s="150">
        <v>2417.5440341119402</v>
      </c>
      <c r="U70" s="150">
        <v>0.38620760478528099</v>
      </c>
      <c r="V70" s="150">
        <v>0.17452568097412699</v>
      </c>
      <c r="W70" s="150">
        <v>4.9688892738696403E-3</v>
      </c>
      <c r="X70" s="150">
        <v>9677.5</v>
      </c>
      <c r="Y70" s="150">
        <v>135.16999999999999</v>
      </c>
      <c r="Z70" s="150">
        <v>61080.971295405798</v>
      </c>
      <c r="AA70" s="150">
        <v>13.4260355029586</v>
      </c>
      <c r="AB70" s="150">
        <v>14.4066082710661</v>
      </c>
      <c r="AC70" s="150">
        <v>16</v>
      </c>
      <c r="AD70" s="150">
        <v>121.7088275</v>
      </c>
      <c r="AE70" s="150">
        <v>0.35949999999999999</v>
      </c>
      <c r="AF70" s="150">
        <v>0.123103376680749</v>
      </c>
      <c r="AG70" s="150">
        <v>0.16659334428031</v>
      </c>
      <c r="AH70" s="150">
        <v>0.29239374191001</v>
      </c>
      <c r="AI70" s="150">
        <v>140.684639329058</v>
      </c>
      <c r="AJ70" s="150">
        <v>5.4068137070604898</v>
      </c>
      <c r="AK70" s="150">
        <v>1.2923919097973799</v>
      </c>
      <c r="AL70" s="150">
        <v>2.8848354327805801</v>
      </c>
      <c r="AM70" s="150">
        <v>4.4000000000000004</v>
      </c>
      <c r="AN70" s="150">
        <v>0.86344179694949197</v>
      </c>
      <c r="AO70" s="150">
        <v>59</v>
      </c>
      <c r="AP70" s="150">
        <v>1.79324894514768E-2</v>
      </c>
      <c r="AQ70" s="150">
        <v>15.41</v>
      </c>
      <c r="AR70">
        <v>5.8220719863311396</v>
      </c>
      <c r="AS70">
        <v>-93311.17</v>
      </c>
      <c r="AT70">
        <v>0.36582072168192697</v>
      </c>
      <c r="AU70" s="150">
        <v>23395786.260000002</v>
      </c>
    </row>
    <row r="71" spans="1:47" ht="14.5" x14ac:dyDescent="0.35">
      <c r="A71" s="151" t="s">
        <v>856</v>
      </c>
      <c r="B71" s="151" t="s">
        <v>455</v>
      </c>
      <c r="C71" t="s">
        <v>132</v>
      </c>
      <c r="D71" t="s">
        <v>1578</v>
      </c>
      <c r="E71" s="150">
        <v>98.337000000000003</v>
      </c>
      <c r="F71" t="s">
        <v>1578</v>
      </c>
      <c r="G71" s="152">
        <v>2220750</v>
      </c>
      <c r="H71" s="150">
        <v>0.51354223212743499</v>
      </c>
      <c r="I71" s="150">
        <v>2220750</v>
      </c>
      <c r="J71" s="150">
        <v>0</v>
      </c>
      <c r="K71" s="150">
        <v>0.42741018129281899</v>
      </c>
      <c r="L71" s="153">
        <v>222834.2053</v>
      </c>
      <c r="M71" s="152">
        <v>38630</v>
      </c>
      <c r="N71" s="150">
        <v>9</v>
      </c>
      <c r="O71" s="150">
        <v>33.909999999999997</v>
      </c>
      <c r="P71" s="150">
        <v>0</v>
      </c>
      <c r="Q71" s="150">
        <v>-98.41</v>
      </c>
      <c r="R71" s="150">
        <v>16781.7</v>
      </c>
      <c r="S71" s="150">
        <v>585.45035399999995</v>
      </c>
      <c r="T71" s="150">
        <v>713.92242842987002</v>
      </c>
      <c r="U71" s="150">
        <v>0.39421606362202299</v>
      </c>
      <c r="V71" s="150">
        <v>0.17344242480379499</v>
      </c>
      <c r="W71" s="150">
        <v>0</v>
      </c>
      <c r="X71" s="150">
        <v>13761.8</v>
      </c>
      <c r="Y71" s="150">
        <v>54.84</v>
      </c>
      <c r="Z71" s="150">
        <v>59630.870167760797</v>
      </c>
      <c r="AA71" s="150">
        <v>14.8448275862069</v>
      </c>
      <c r="AB71" s="150">
        <v>10.675608205689301</v>
      </c>
      <c r="AC71" s="150">
        <v>9.4</v>
      </c>
      <c r="AD71" s="150">
        <v>62.281952553191502</v>
      </c>
      <c r="AE71" s="150">
        <v>0.23200000000000001</v>
      </c>
      <c r="AF71" s="150">
        <v>0.103601423712013</v>
      </c>
      <c r="AG71" s="150">
        <v>0.214293058711059</v>
      </c>
      <c r="AH71" s="150">
        <v>0.31780543415739498</v>
      </c>
      <c r="AI71" s="150">
        <v>222.051279176441</v>
      </c>
      <c r="AJ71" s="150">
        <v>6.3138592307692303</v>
      </c>
      <c r="AK71" s="150">
        <v>0.95832515384615402</v>
      </c>
      <c r="AL71" s="150">
        <v>2.2189271538461499</v>
      </c>
      <c r="AM71" s="150">
        <v>0.5</v>
      </c>
      <c r="AN71" s="150">
        <v>1.4049421805437801</v>
      </c>
      <c r="AO71" s="150">
        <v>133</v>
      </c>
      <c r="AP71" s="150">
        <v>3.29113924050633E-2</v>
      </c>
      <c r="AQ71" s="150">
        <v>2.79</v>
      </c>
      <c r="AR71">
        <v>3.85642192371987</v>
      </c>
      <c r="AS71">
        <v>-91250.46</v>
      </c>
      <c r="AT71">
        <v>0.383541393237324</v>
      </c>
      <c r="AU71" s="150">
        <v>9824860.9000000004</v>
      </c>
    </row>
    <row r="72" spans="1:47" ht="14.5" x14ac:dyDescent="0.35">
      <c r="A72" s="151" t="s">
        <v>857</v>
      </c>
      <c r="B72" s="151" t="s">
        <v>404</v>
      </c>
      <c r="C72" t="s">
        <v>104</v>
      </c>
      <c r="D72" t="s">
        <v>1578</v>
      </c>
      <c r="E72" s="150">
        <v>85.364000000000004</v>
      </c>
      <c r="F72" t="s">
        <v>1578</v>
      </c>
      <c r="G72" s="152">
        <v>1484095</v>
      </c>
      <c r="H72" s="150">
        <v>0.75495183687309297</v>
      </c>
      <c r="I72" s="150">
        <v>1484095</v>
      </c>
      <c r="J72" s="150">
        <v>0</v>
      </c>
      <c r="K72" s="150">
        <v>0.71765001282275498</v>
      </c>
      <c r="L72" s="153">
        <v>159522.6347</v>
      </c>
      <c r="M72" s="152">
        <v>37217</v>
      </c>
      <c r="N72" s="150">
        <v>22</v>
      </c>
      <c r="O72" s="150">
        <v>25.04</v>
      </c>
      <c r="P72" s="150">
        <v>0</v>
      </c>
      <c r="Q72" s="150">
        <v>257.14999999999998</v>
      </c>
      <c r="R72" s="150">
        <v>10058.299999999999</v>
      </c>
      <c r="S72" s="150">
        <v>1717.592034</v>
      </c>
      <c r="T72" s="150">
        <v>2120.7820839794399</v>
      </c>
      <c r="U72" s="150">
        <v>0.49648258790189498</v>
      </c>
      <c r="V72" s="150">
        <v>0.15772595216868601</v>
      </c>
      <c r="W72" s="150">
        <v>7.5024067094619498E-3</v>
      </c>
      <c r="X72" s="150">
        <v>8146.1</v>
      </c>
      <c r="Y72" s="150">
        <v>94.24</v>
      </c>
      <c r="Z72" s="150">
        <v>60178.210207979602</v>
      </c>
      <c r="AA72" s="150">
        <v>15.97</v>
      </c>
      <c r="AB72" s="150">
        <v>18.225721922750399</v>
      </c>
      <c r="AC72" s="150">
        <v>10</v>
      </c>
      <c r="AD72" s="150">
        <v>171.75920339999999</v>
      </c>
      <c r="AE72" s="150">
        <v>0.33629999999999999</v>
      </c>
      <c r="AF72" s="150">
        <v>0.123142162030628</v>
      </c>
      <c r="AG72" s="150">
        <v>0.161418009596938</v>
      </c>
      <c r="AH72" s="150">
        <v>0.28208587353972198</v>
      </c>
      <c r="AI72" s="150">
        <v>187.885128489132</v>
      </c>
      <c r="AJ72" s="150">
        <v>5.2300365653372998</v>
      </c>
      <c r="AK72" s="150">
        <v>0.955602770289114</v>
      </c>
      <c r="AL72" s="150">
        <v>3.2323126646214901</v>
      </c>
      <c r="AM72" s="150">
        <v>1.9</v>
      </c>
      <c r="AN72" s="150">
        <v>1.0281784279572601</v>
      </c>
      <c r="AO72" s="150">
        <v>70</v>
      </c>
      <c r="AP72" s="150">
        <v>9.7192224622030202E-3</v>
      </c>
      <c r="AQ72" s="150">
        <v>10.76</v>
      </c>
      <c r="AR72">
        <v>5.4270015000967797</v>
      </c>
      <c r="AS72">
        <v>70405</v>
      </c>
      <c r="AT72">
        <v>0.321072880699109</v>
      </c>
      <c r="AU72" s="150">
        <v>17276056.030000001</v>
      </c>
    </row>
    <row r="73" spans="1:47" ht="14.5" x14ac:dyDescent="0.35">
      <c r="A73" s="151" t="s">
        <v>858</v>
      </c>
      <c r="B73" s="151" t="s">
        <v>545</v>
      </c>
      <c r="C73" t="s">
        <v>295</v>
      </c>
      <c r="D73" t="s">
        <v>1578</v>
      </c>
      <c r="E73" s="150">
        <v>84.561000000000007</v>
      </c>
      <c r="F73" t="s">
        <v>1578</v>
      </c>
      <c r="G73" s="152">
        <v>1232339</v>
      </c>
      <c r="H73" s="150">
        <v>0.23156478765330299</v>
      </c>
      <c r="I73" s="150">
        <v>1271043</v>
      </c>
      <c r="J73" s="150">
        <v>1.7509529955472902E-2</v>
      </c>
      <c r="K73" s="150">
        <v>0.647818312885859</v>
      </c>
      <c r="L73" s="153">
        <v>252023.01</v>
      </c>
      <c r="M73" s="152">
        <v>38801</v>
      </c>
      <c r="N73" s="150">
        <v>31</v>
      </c>
      <c r="O73" s="150">
        <v>24.75</v>
      </c>
      <c r="P73" s="150">
        <v>0</v>
      </c>
      <c r="Q73" s="150">
        <v>-227.49</v>
      </c>
      <c r="R73" s="150">
        <v>10593.8</v>
      </c>
      <c r="S73" s="150">
        <v>1542.008251</v>
      </c>
      <c r="T73" s="150">
        <v>1985.4561752304501</v>
      </c>
      <c r="U73" s="150">
        <v>0.56380086386450901</v>
      </c>
      <c r="V73" s="150">
        <v>0.19237005366711199</v>
      </c>
      <c r="W73" s="150">
        <v>0</v>
      </c>
      <c r="X73" s="150">
        <v>8227.7000000000007</v>
      </c>
      <c r="Y73" s="150">
        <v>133.97</v>
      </c>
      <c r="Z73" s="150">
        <v>42804.683138016</v>
      </c>
      <c r="AA73" s="150">
        <v>13.285714285714301</v>
      </c>
      <c r="AB73" s="150">
        <v>11.510101149511099</v>
      </c>
      <c r="AC73" s="150">
        <v>14.33</v>
      </c>
      <c r="AD73" s="150">
        <v>107.606995882763</v>
      </c>
      <c r="AE73" s="150">
        <v>0.62619999999999998</v>
      </c>
      <c r="AF73" s="150">
        <v>9.5249885312299207E-2</v>
      </c>
      <c r="AG73" s="150">
        <v>0.243555182065058</v>
      </c>
      <c r="AH73" s="150">
        <v>0.344170645859042</v>
      </c>
      <c r="AI73" s="150">
        <v>0</v>
      </c>
      <c r="AJ73" t="s">
        <v>1560</v>
      </c>
      <c r="AK73" t="s">
        <v>1560</v>
      </c>
      <c r="AL73" t="s">
        <v>1560</v>
      </c>
      <c r="AM73" s="150">
        <v>0</v>
      </c>
      <c r="AN73" s="150">
        <v>1.1260134514431299</v>
      </c>
      <c r="AO73" s="150">
        <v>128</v>
      </c>
      <c r="AP73" s="150">
        <v>3.06698950766747E-2</v>
      </c>
      <c r="AQ73" s="150">
        <v>9.27</v>
      </c>
      <c r="AR73">
        <v>6.9105909456052999</v>
      </c>
      <c r="AS73" t="s">
        <v>1560</v>
      </c>
      <c r="AT73">
        <v>0.361343361219436</v>
      </c>
      <c r="AU73" s="150">
        <v>16335686.029999999</v>
      </c>
    </row>
    <row r="74" spans="1:47" ht="14.5" x14ac:dyDescent="0.35">
      <c r="A74" s="151" t="s">
        <v>859</v>
      </c>
      <c r="B74" s="151" t="s">
        <v>601</v>
      </c>
      <c r="C74" t="s">
        <v>128</v>
      </c>
      <c r="D74" t="s">
        <v>1578</v>
      </c>
      <c r="E74" s="150">
        <v>93.307000000000002</v>
      </c>
      <c r="F74" t="s">
        <v>1578</v>
      </c>
      <c r="G74" s="152">
        <v>1610946</v>
      </c>
      <c r="H74" s="150">
        <v>0.75255029720157596</v>
      </c>
      <c r="I74" s="150">
        <v>1580713</v>
      </c>
      <c r="J74" s="150">
        <v>0</v>
      </c>
      <c r="K74" s="150">
        <v>0.75251624565349395</v>
      </c>
      <c r="L74" s="153">
        <v>226051.04180000001</v>
      </c>
      <c r="M74" s="152">
        <v>54861</v>
      </c>
      <c r="N74" s="150">
        <v>67</v>
      </c>
      <c r="O74" s="150">
        <v>33.17</v>
      </c>
      <c r="P74" s="150">
        <v>0</v>
      </c>
      <c r="Q74" s="150">
        <v>165.29</v>
      </c>
      <c r="R74" s="150">
        <v>10136.700000000001</v>
      </c>
      <c r="S74" s="150">
        <v>2271.0562460000001</v>
      </c>
      <c r="T74" s="150">
        <v>2561.4261218689498</v>
      </c>
      <c r="U74" s="150">
        <v>0.19386882151222601</v>
      </c>
      <c r="V74" s="150">
        <v>0.105155713963766</v>
      </c>
      <c r="W74" s="150">
        <v>5.9003747809423497E-3</v>
      </c>
      <c r="X74" s="150">
        <v>8987.5</v>
      </c>
      <c r="Y74" s="150">
        <v>132.22999999999999</v>
      </c>
      <c r="Z74" s="150">
        <v>62677.934810557403</v>
      </c>
      <c r="AA74" s="150">
        <v>14.3783783783784</v>
      </c>
      <c r="AB74" s="150">
        <v>17.175045345231801</v>
      </c>
      <c r="AC74" s="150">
        <v>23.23</v>
      </c>
      <c r="AD74" s="150">
        <v>97.763936547567795</v>
      </c>
      <c r="AE74" s="150">
        <v>0.37109999999999999</v>
      </c>
      <c r="AF74" s="150">
        <v>0.10458857137919</v>
      </c>
      <c r="AG74" s="150">
        <v>0.17762936438601601</v>
      </c>
      <c r="AH74" s="150">
        <v>0.28482065261900902</v>
      </c>
      <c r="AI74" s="150">
        <v>155.070135590116</v>
      </c>
      <c r="AJ74" s="150">
        <v>6.8936472983448498</v>
      </c>
      <c r="AK74" s="150">
        <v>0.95948170359453999</v>
      </c>
      <c r="AL74" s="150">
        <v>2.0395647877605598</v>
      </c>
      <c r="AM74" s="150">
        <v>1</v>
      </c>
      <c r="AN74" s="150">
        <v>1.28892428019085</v>
      </c>
      <c r="AO74" s="150">
        <v>71</v>
      </c>
      <c r="AP74" s="150">
        <v>2.3494860499265802E-2</v>
      </c>
      <c r="AQ74" s="150">
        <v>18.350000000000001</v>
      </c>
      <c r="AR74">
        <v>5.9009873108769497</v>
      </c>
      <c r="AS74">
        <v>-34604.83</v>
      </c>
      <c r="AT74">
        <v>0.18642084403145301</v>
      </c>
      <c r="AU74" s="150">
        <v>23020936.82</v>
      </c>
    </row>
    <row r="75" spans="1:47" ht="14.5" x14ac:dyDescent="0.35">
      <c r="A75" s="151" t="s">
        <v>860</v>
      </c>
      <c r="B75" s="151" t="s">
        <v>473</v>
      </c>
      <c r="C75" t="s">
        <v>162</v>
      </c>
      <c r="D75" t="s">
        <v>1578</v>
      </c>
      <c r="E75" s="150">
        <v>93.570999999999998</v>
      </c>
      <c r="F75" t="s">
        <v>1578</v>
      </c>
      <c r="G75" s="152">
        <v>1200624</v>
      </c>
      <c r="H75" s="150">
        <v>0.50357372360714703</v>
      </c>
      <c r="I75" s="150">
        <v>815356</v>
      </c>
      <c r="J75" s="150">
        <v>0</v>
      </c>
      <c r="K75" s="150">
        <v>0.69863238843501896</v>
      </c>
      <c r="L75" s="153">
        <v>285863.39640000003</v>
      </c>
      <c r="M75" s="152">
        <v>62225</v>
      </c>
      <c r="N75" s="150">
        <v>0</v>
      </c>
      <c r="O75" s="150">
        <v>63.19</v>
      </c>
      <c r="P75" s="150">
        <v>0</v>
      </c>
      <c r="Q75" s="150">
        <v>-27.8</v>
      </c>
      <c r="R75" s="150">
        <v>12007.7</v>
      </c>
      <c r="S75" s="150">
        <v>2204.431345</v>
      </c>
      <c r="T75" s="150">
        <v>2582.0883929136899</v>
      </c>
      <c r="U75" s="150">
        <v>0.19071066783438401</v>
      </c>
      <c r="V75" s="150">
        <v>0.13714594726922599</v>
      </c>
      <c r="W75" s="150">
        <v>4.4773451540628499E-3</v>
      </c>
      <c r="X75" s="150">
        <v>10251.5</v>
      </c>
      <c r="Y75" s="150">
        <v>140.46</v>
      </c>
      <c r="Z75" s="150">
        <v>62336.966182543103</v>
      </c>
      <c r="AA75" s="150">
        <v>11.255033557047</v>
      </c>
      <c r="AB75" s="150">
        <v>15.6943709597038</v>
      </c>
      <c r="AC75" s="150">
        <v>14</v>
      </c>
      <c r="AD75" s="150">
        <v>157.45938178571399</v>
      </c>
      <c r="AE75" s="150">
        <v>0.40589999999999998</v>
      </c>
      <c r="AF75" s="150">
        <v>0.11022215615231799</v>
      </c>
      <c r="AG75" s="150">
        <v>0.159501999718655</v>
      </c>
      <c r="AH75" s="150">
        <v>0.27380201959744099</v>
      </c>
      <c r="AI75" s="150">
        <v>160.47902820942701</v>
      </c>
      <c r="AJ75" s="150">
        <v>7.4824126750809103</v>
      </c>
      <c r="AK75" s="150">
        <v>1.29797650982997</v>
      </c>
      <c r="AL75" s="150">
        <v>3.5351930801520801</v>
      </c>
      <c r="AM75" s="150">
        <v>1.5</v>
      </c>
      <c r="AN75" s="150">
        <v>1.3764266969402501</v>
      </c>
      <c r="AO75" s="150">
        <v>206</v>
      </c>
      <c r="AP75" s="150">
        <v>2.4937655860349101E-2</v>
      </c>
      <c r="AQ75" s="150">
        <v>5.52</v>
      </c>
      <c r="AR75">
        <v>5.5329103349927102</v>
      </c>
      <c r="AS75">
        <v>-116536.11</v>
      </c>
      <c r="AT75">
        <v>0.31773626308048097</v>
      </c>
      <c r="AU75" s="150">
        <v>26470150.780000001</v>
      </c>
    </row>
    <row r="76" spans="1:47" ht="14.5" x14ac:dyDescent="0.35">
      <c r="A76" s="151" t="s">
        <v>861</v>
      </c>
      <c r="B76" s="151" t="s">
        <v>131</v>
      </c>
      <c r="C76" t="s">
        <v>132</v>
      </c>
      <c r="D76" t="s">
        <v>1578</v>
      </c>
      <c r="E76" s="150">
        <v>77.635000000000005</v>
      </c>
      <c r="F76" t="s">
        <v>1578</v>
      </c>
      <c r="G76" s="152">
        <v>1483302</v>
      </c>
      <c r="H76" s="150">
        <v>0.63003445999164098</v>
      </c>
      <c r="I76" s="150">
        <v>1639007</v>
      </c>
      <c r="J76" s="150">
        <v>0</v>
      </c>
      <c r="K76" s="150">
        <v>0.58020288929399999</v>
      </c>
      <c r="L76" s="153">
        <v>82892.848299999998</v>
      </c>
      <c r="M76" s="152">
        <v>30807</v>
      </c>
      <c r="N76" s="150">
        <v>0</v>
      </c>
      <c r="O76" s="150">
        <v>64.650000000000006</v>
      </c>
      <c r="P76" s="150">
        <v>0</v>
      </c>
      <c r="Q76" s="150">
        <v>-262.08999999999997</v>
      </c>
      <c r="R76" s="150">
        <v>12816.1</v>
      </c>
      <c r="S76" s="150">
        <v>1177.876305</v>
      </c>
      <c r="T76" s="150">
        <v>1610.7289897154999</v>
      </c>
      <c r="U76" s="150">
        <v>0.66321341017213198</v>
      </c>
      <c r="V76" s="150">
        <v>0.23030899157106299</v>
      </c>
      <c r="W76" s="150">
        <v>5.2274334527851801E-3</v>
      </c>
      <c r="X76" s="150">
        <v>9372</v>
      </c>
      <c r="Y76" s="150">
        <v>88</v>
      </c>
      <c r="Z76" s="150">
        <v>52314.886363636397</v>
      </c>
      <c r="AA76" s="150">
        <v>13.7752808988764</v>
      </c>
      <c r="AB76" s="150">
        <v>13.384958011363601</v>
      </c>
      <c r="AC76" s="150">
        <v>10</v>
      </c>
      <c r="AD76" s="150">
        <v>117.78763050000001</v>
      </c>
      <c r="AE76" s="150">
        <v>0.60299999999999998</v>
      </c>
      <c r="AF76" s="150">
        <v>0.119124221395544</v>
      </c>
      <c r="AG76" s="150">
        <v>0.18883136383483801</v>
      </c>
      <c r="AH76" s="150">
        <v>0.31881390153721501</v>
      </c>
      <c r="AI76" s="150">
        <v>237.13101181706901</v>
      </c>
      <c r="AJ76" s="150">
        <v>4.3674607516352699</v>
      </c>
      <c r="AK76" s="150">
        <v>1.1530560199920501</v>
      </c>
      <c r="AL76" s="150">
        <v>2.0200166839114799</v>
      </c>
      <c r="AM76" s="150">
        <v>1</v>
      </c>
      <c r="AN76" s="150">
        <v>1.1283394650546199</v>
      </c>
      <c r="AO76" s="150">
        <v>6</v>
      </c>
      <c r="AP76" s="150">
        <v>0</v>
      </c>
      <c r="AQ76" s="150">
        <v>64.33</v>
      </c>
      <c r="AR76">
        <v>7.0737576886544504</v>
      </c>
      <c r="AS76">
        <v>-44824.9399999999</v>
      </c>
      <c r="AT76">
        <v>0.49925068791969301</v>
      </c>
      <c r="AU76" s="150">
        <v>15095728.529999999</v>
      </c>
    </row>
    <row r="77" spans="1:47" ht="14.5" x14ac:dyDescent="0.35">
      <c r="A77" s="151" t="s">
        <v>862</v>
      </c>
      <c r="B77" s="151" t="s">
        <v>344</v>
      </c>
      <c r="C77" t="s">
        <v>345</v>
      </c>
      <c r="D77" t="s">
        <v>1578</v>
      </c>
      <c r="E77" s="150">
        <v>75.584999999999994</v>
      </c>
      <c r="F77" t="s">
        <v>1578</v>
      </c>
      <c r="G77" s="152">
        <v>858526</v>
      </c>
      <c r="H77" s="150">
        <v>0.52085503499783603</v>
      </c>
      <c r="I77" s="150">
        <v>726401</v>
      </c>
      <c r="J77" s="150">
        <v>1.1453279407937799E-3</v>
      </c>
      <c r="K77" s="150">
        <v>0.62447776429803903</v>
      </c>
      <c r="L77" s="153">
        <v>151915.25810000001</v>
      </c>
      <c r="M77" s="152">
        <v>35825</v>
      </c>
      <c r="N77" s="150">
        <v>18</v>
      </c>
      <c r="O77" s="150">
        <v>22.14</v>
      </c>
      <c r="P77" s="150">
        <v>0</v>
      </c>
      <c r="Q77" s="150">
        <v>-68.959999999999994</v>
      </c>
      <c r="R77" s="150">
        <v>13780</v>
      </c>
      <c r="S77" s="150">
        <v>764.80737699999997</v>
      </c>
      <c r="T77" s="150">
        <v>921.79709525256897</v>
      </c>
      <c r="U77" s="150">
        <v>0.42128829779841398</v>
      </c>
      <c r="V77" s="150">
        <v>0.15116920609932899</v>
      </c>
      <c r="W77" s="150">
        <v>0</v>
      </c>
      <c r="X77" s="150">
        <v>11433.1</v>
      </c>
      <c r="Y77" s="150">
        <v>58</v>
      </c>
      <c r="Z77" s="150">
        <v>48456.206896551703</v>
      </c>
      <c r="AA77" s="150">
        <v>11.8275862068966</v>
      </c>
      <c r="AB77" s="150">
        <v>13.1863340862069</v>
      </c>
      <c r="AC77" s="150">
        <v>10</v>
      </c>
      <c r="AD77" s="150">
        <v>76.480737700000006</v>
      </c>
      <c r="AE77" s="150">
        <v>0.27839999999999998</v>
      </c>
      <c r="AF77" s="150">
        <v>9.6157950034191295E-2</v>
      </c>
      <c r="AG77" s="150">
        <v>0.29244385091047398</v>
      </c>
      <c r="AH77" s="150">
        <v>0.39161638680055399</v>
      </c>
      <c r="AI77" s="150">
        <v>230.10238302133999</v>
      </c>
      <c r="AJ77" s="150">
        <v>5.4492273161196501</v>
      </c>
      <c r="AK77" s="150">
        <v>0.78234725884171297</v>
      </c>
      <c r="AL77" s="150">
        <v>2.6922723656696101</v>
      </c>
      <c r="AM77" s="150">
        <v>0</v>
      </c>
      <c r="AN77" s="150">
        <v>1.4560519632753499</v>
      </c>
      <c r="AO77" s="150">
        <v>157</v>
      </c>
      <c r="AP77" s="150">
        <v>0</v>
      </c>
      <c r="AQ77" s="150">
        <v>2.66</v>
      </c>
      <c r="AR77">
        <v>3.1825291561252098</v>
      </c>
      <c r="AS77">
        <v>-103145.36</v>
      </c>
      <c r="AT77">
        <v>0.322848176014216</v>
      </c>
      <c r="AU77" s="150">
        <v>10539018.99</v>
      </c>
    </row>
    <row r="78" spans="1:47" ht="14.5" x14ac:dyDescent="0.35">
      <c r="A78" s="151" t="s">
        <v>863</v>
      </c>
      <c r="B78" s="151" t="s">
        <v>133</v>
      </c>
      <c r="C78" t="s">
        <v>134</v>
      </c>
      <c r="D78" t="s">
        <v>1578</v>
      </c>
      <c r="E78" s="150">
        <v>82.018000000000001</v>
      </c>
      <c r="F78" t="s">
        <v>1578</v>
      </c>
      <c r="G78" s="152">
        <v>1025101</v>
      </c>
      <c r="H78" s="150">
        <v>0.27291104407584599</v>
      </c>
      <c r="I78" s="150">
        <v>1545374</v>
      </c>
      <c r="J78" s="150">
        <v>0</v>
      </c>
      <c r="K78" s="150">
        <v>0.67519666875743001</v>
      </c>
      <c r="L78" s="153">
        <v>133194.3677</v>
      </c>
      <c r="M78" s="152">
        <v>31333</v>
      </c>
      <c r="N78" s="150">
        <v>35</v>
      </c>
      <c r="O78" s="150">
        <v>52.33</v>
      </c>
      <c r="P78" s="150">
        <v>0</v>
      </c>
      <c r="Q78" s="150">
        <v>-172.73</v>
      </c>
      <c r="R78" s="150">
        <v>11068.9</v>
      </c>
      <c r="S78" s="150">
        <v>1915.9998270000001</v>
      </c>
      <c r="T78" s="150">
        <v>2583.4545371377199</v>
      </c>
      <c r="U78" s="150">
        <v>0.75625261577854996</v>
      </c>
      <c r="V78" s="150">
        <v>0.194764507147317</v>
      </c>
      <c r="W78" s="150">
        <v>5.8817333076930404E-3</v>
      </c>
      <c r="X78" s="150">
        <v>8209.2000000000007</v>
      </c>
      <c r="Y78" s="150">
        <v>123.75</v>
      </c>
      <c r="Z78" s="150">
        <v>52863.9838383838</v>
      </c>
      <c r="AA78" s="150">
        <v>14.40625</v>
      </c>
      <c r="AB78" s="150">
        <v>15.4828268848485</v>
      </c>
      <c r="AC78" s="150">
        <v>15.5</v>
      </c>
      <c r="AD78" s="150">
        <v>123.612892064516</v>
      </c>
      <c r="AE78" s="150">
        <v>0.89290000000000003</v>
      </c>
      <c r="AF78" s="150">
        <v>9.9117120822819996E-2</v>
      </c>
      <c r="AG78" s="150">
        <v>0.19423387320865901</v>
      </c>
      <c r="AH78" s="150">
        <v>0.29982575656654298</v>
      </c>
      <c r="AI78" s="150">
        <v>219.98749376713801</v>
      </c>
      <c r="AJ78" s="150">
        <v>6.1775850304629198</v>
      </c>
      <c r="AK78" s="150">
        <v>1.3731604570387399</v>
      </c>
      <c r="AL78" s="150">
        <v>2.7805094710270102</v>
      </c>
      <c r="AM78" s="150">
        <v>0.5</v>
      </c>
      <c r="AN78" s="150">
        <v>0.887357956193633</v>
      </c>
      <c r="AO78" s="150">
        <v>77</v>
      </c>
      <c r="AP78" s="150">
        <v>2.1118012422360201E-2</v>
      </c>
      <c r="AQ78" s="150">
        <v>10.29</v>
      </c>
      <c r="AR78">
        <v>6.5261330655171603</v>
      </c>
      <c r="AS78">
        <v>-94898.73</v>
      </c>
      <c r="AT78">
        <v>0.384037960910874</v>
      </c>
      <c r="AU78" s="150">
        <v>21208066.210000001</v>
      </c>
    </row>
    <row r="79" spans="1:47" ht="14.5" x14ac:dyDescent="0.35">
      <c r="A79" s="151" t="s">
        <v>864</v>
      </c>
      <c r="B79" s="151" t="s">
        <v>135</v>
      </c>
      <c r="C79" t="s">
        <v>136</v>
      </c>
      <c r="D79" t="s">
        <v>1578</v>
      </c>
      <c r="E79" s="150">
        <v>71.215999999999994</v>
      </c>
      <c r="F79" t="s">
        <v>1578</v>
      </c>
      <c r="G79" s="152">
        <v>-244812</v>
      </c>
      <c r="H79" s="150">
        <v>0.19027162367094599</v>
      </c>
      <c r="I79" s="150">
        <v>-293018</v>
      </c>
      <c r="J79" s="150">
        <v>1.8091574662005099E-2</v>
      </c>
      <c r="K79" s="150">
        <v>0.63951687709407801</v>
      </c>
      <c r="L79" s="153">
        <v>44915.174700000003</v>
      </c>
      <c r="M79" s="152">
        <v>25554</v>
      </c>
      <c r="N79" s="150">
        <v>7</v>
      </c>
      <c r="O79" s="150">
        <v>70.84</v>
      </c>
      <c r="P79" s="150">
        <v>0</v>
      </c>
      <c r="Q79" s="150">
        <v>-172.81</v>
      </c>
      <c r="R79" s="150">
        <v>16240</v>
      </c>
      <c r="S79" s="150">
        <v>1033.7397120000001</v>
      </c>
      <c r="T79" s="150">
        <v>1418.15853646085</v>
      </c>
      <c r="U79" s="150">
        <v>0.99237348830805105</v>
      </c>
      <c r="V79" s="150">
        <v>0.150466094312143</v>
      </c>
      <c r="W79" s="150">
        <v>0.12720890614290301</v>
      </c>
      <c r="X79" s="150">
        <v>11837.9</v>
      </c>
      <c r="Y79" s="150">
        <v>83.42</v>
      </c>
      <c r="Z79" s="150">
        <v>53606.4713497962</v>
      </c>
      <c r="AA79" s="150">
        <v>12.348314606741599</v>
      </c>
      <c r="AB79" s="150">
        <v>12.3919888755694</v>
      </c>
      <c r="AC79" s="150">
        <v>13.2</v>
      </c>
      <c r="AD79" s="150">
        <v>78.313614545454598</v>
      </c>
      <c r="AE79" s="150">
        <v>0.90449999999999997</v>
      </c>
      <c r="AF79" s="150">
        <v>0.12856062564103399</v>
      </c>
      <c r="AG79" s="150">
        <v>0.14520857302249299</v>
      </c>
      <c r="AH79" s="150">
        <v>0.27464917429246</v>
      </c>
      <c r="AI79" s="150">
        <v>267.95913592608503</v>
      </c>
      <c r="AJ79" s="150">
        <v>7.2276649819494603</v>
      </c>
      <c r="AK79" s="150">
        <v>1.75699032490975</v>
      </c>
      <c r="AL79" s="150">
        <v>4.4006978339350198</v>
      </c>
      <c r="AM79" s="150">
        <v>0.5</v>
      </c>
      <c r="AN79" t="s">
        <v>1560</v>
      </c>
      <c r="AO79" s="150">
        <v>4</v>
      </c>
      <c r="AP79" s="150">
        <v>3.6719706242350101E-3</v>
      </c>
      <c r="AQ79" t="s">
        <v>1560</v>
      </c>
      <c r="AR79">
        <v>8.2278224374004001</v>
      </c>
      <c r="AS79">
        <v>-8188.4499999999498</v>
      </c>
      <c r="AT79">
        <v>0.52325658464314795</v>
      </c>
      <c r="AU79" s="150">
        <v>16787967.219999999</v>
      </c>
    </row>
    <row r="80" spans="1:47" ht="14.5" x14ac:dyDescent="0.35">
      <c r="A80" s="151" t="s">
        <v>865</v>
      </c>
      <c r="B80" s="151" t="s">
        <v>487</v>
      </c>
      <c r="C80" t="s">
        <v>122</v>
      </c>
      <c r="D80" t="s">
        <v>1578</v>
      </c>
      <c r="E80" s="150">
        <v>89.454999999999998</v>
      </c>
      <c r="F80" t="s">
        <v>1578</v>
      </c>
      <c r="G80" s="152">
        <v>3577392</v>
      </c>
      <c r="H80" s="150">
        <v>0.69686479304627202</v>
      </c>
      <c r="I80" s="150">
        <v>3577392</v>
      </c>
      <c r="J80" s="150">
        <v>5.8326577596830497E-3</v>
      </c>
      <c r="K80" s="150">
        <v>0.67667307180165404</v>
      </c>
      <c r="L80" s="153">
        <v>127575.8913</v>
      </c>
      <c r="M80" s="152">
        <v>50416</v>
      </c>
      <c r="N80" s="150">
        <v>65</v>
      </c>
      <c r="O80" s="150">
        <v>113.57</v>
      </c>
      <c r="P80" s="150">
        <v>0</v>
      </c>
      <c r="Q80" s="150">
        <v>34.64</v>
      </c>
      <c r="R80" s="150">
        <v>11228.4</v>
      </c>
      <c r="S80" s="150">
        <v>3829.8902640000001</v>
      </c>
      <c r="T80" s="150">
        <v>4726.8660055154796</v>
      </c>
      <c r="U80" s="150">
        <v>0.34510966291226403</v>
      </c>
      <c r="V80" s="150">
        <v>0.143276943769896</v>
      </c>
      <c r="W80" s="150">
        <v>4.6238800015916098E-2</v>
      </c>
      <c r="X80" s="150">
        <v>9097.7000000000007</v>
      </c>
      <c r="Y80" s="150">
        <v>230.27</v>
      </c>
      <c r="Z80" s="150">
        <v>62649.648456160197</v>
      </c>
      <c r="AA80" s="150">
        <v>12.3467153284672</v>
      </c>
      <c r="AB80" s="150">
        <v>16.6321720762583</v>
      </c>
      <c r="AC80" s="150">
        <v>24.01</v>
      </c>
      <c r="AD80" s="150">
        <v>159.51229754269099</v>
      </c>
      <c r="AE80" s="150">
        <v>0.44069999999999998</v>
      </c>
      <c r="AF80" s="150">
        <v>0.12480799494986999</v>
      </c>
      <c r="AG80" s="150">
        <v>0.14523714038772301</v>
      </c>
      <c r="AH80" s="150">
        <v>0.27529866019350901</v>
      </c>
      <c r="AI80" s="150">
        <v>139.141845657853</v>
      </c>
      <c r="AJ80" s="150">
        <v>6.5301385068061801</v>
      </c>
      <c r="AK80" s="150">
        <v>1.4719812046583001</v>
      </c>
      <c r="AL80" s="150">
        <v>0.58261008673329595</v>
      </c>
      <c r="AM80" s="150">
        <v>0.5</v>
      </c>
      <c r="AN80" s="150">
        <v>1.1622694933462401</v>
      </c>
      <c r="AO80" s="150">
        <v>32</v>
      </c>
      <c r="AP80" s="150">
        <v>3.0691530691530699E-2</v>
      </c>
      <c r="AQ80" s="150">
        <v>71.69</v>
      </c>
      <c r="AR80">
        <v>5.8360060635869697</v>
      </c>
      <c r="AS80">
        <v>-58517.870000000097</v>
      </c>
      <c r="AT80">
        <v>0.32088386749662801</v>
      </c>
      <c r="AU80" s="150">
        <v>43003393.159999996</v>
      </c>
    </row>
    <row r="81" spans="1:47" ht="14.5" x14ac:dyDescent="0.35">
      <c r="A81" s="151" t="s">
        <v>866</v>
      </c>
      <c r="B81" s="151" t="s">
        <v>587</v>
      </c>
      <c r="C81" t="s">
        <v>136</v>
      </c>
      <c r="D81" t="s">
        <v>1578</v>
      </c>
      <c r="E81" s="150">
        <v>104.553</v>
      </c>
      <c r="F81" t="s">
        <v>1578</v>
      </c>
      <c r="G81" s="152">
        <v>-175835</v>
      </c>
      <c r="H81" s="150">
        <v>0.56961617286214195</v>
      </c>
      <c r="I81" s="150">
        <v>-175835</v>
      </c>
      <c r="J81" s="150">
        <v>0</v>
      </c>
      <c r="K81" s="150">
        <v>0.81326446703632804</v>
      </c>
      <c r="L81" s="153">
        <v>225504.25080000001</v>
      </c>
      <c r="M81" s="152">
        <v>58059</v>
      </c>
      <c r="N81" s="150">
        <v>42</v>
      </c>
      <c r="O81" s="150">
        <v>26.26</v>
      </c>
      <c r="P81" s="150">
        <v>0</v>
      </c>
      <c r="Q81" s="150">
        <v>-129.38</v>
      </c>
      <c r="R81" s="150">
        <v>10787.5</v>
      </c>
      <c r="S81" s="150">
        <v>2563.3873469999999</v>
      </c>
      <c r="T81" s="150">
        <v>2852.9948073352598</v>
      </c>
      <c r="U81" s="150">
        <v>0.118760769556065</v>
      </c>
      <c r="V81" s="150">
        <v>9.1672934749802398E-2</v>
      </c>
      <c r="W81" s="150">
        <v>4.77046436790421E-3</v>
      </c>
      <c r="X81" s="150">
        <v>9692.5</v>
      </c>
      <c r="Y81" s="150">
        <v>149.47</v>
      </c>
      <c r="Z81" s="150">
        <v>70351.322941058403</v>
      </c>
      <c r="AA81" s="150">
        <v>17.3921568627451</v>
      </c>
      <c r="AB81" s="150">
        <v>17.149845099351001</v>
      </c>
      <c r="AC81" s="150">
        <v>15.57</v>
      </c>
      <c r="AD81" s="150">
        <v>164.636310019268</v>
      </c>
      <c r="AE81" s="150">
        <v>0.47549999999999998</v>
      </c>
      <c r="AF81" s="150">
        <v>0.118285317921833</v>
      </c>
      <c r="AG81" s="150">
        <v>0.15319409291934499</v>
      </c>
      <c r="AH81" s="150">
        <v>0.27218384426651099</v>
      </c>
      <c r="AI81" s="150">
        <v>167.92077892705601</v>
      </c>
      <c r="AJ81" s="150">
        <v>5.1964619487694197</v>
      </c>
      <c r="AK81" s="150">
        <v>1.0718859043875399</v>
      </c>
      <c r="AL81" s="150">
        <v>2.8127816729624602</v>
      </c>
      <c r="AM81" s="150">
        <v>1</v>
      </c>
      <c r="AN81" s="150">
        <v>0.72060446440651704</v>
      </c>
      <c r="AO81" s="150">
        <v>30</v>
      </c>
      <c r="AP81" s="150">
        <v>7.5308641975308593E-2</v>
      </c>
      <c r="AQ81" s="150">
        <v>45.73</v>
      </c>
      <c r="AR81">
        <v>6.2165899038854704</v>
      </c>
      <c r="AS81">
        <v>-114960.85</v>
      </c>
      <c r="AT81">
        <v>0.29155649188051602</v>
      </c>
      <c r="AU81" s="150">
        <v>27652513.460000001</v>
      </c>
    </row>
    <row r="82" spans="1:47" ht="14.5" x14ac:dyDescent="0.35">
      <c r="A82" s="151" t="s">
        <v>867</v>
      </c>
      <c r="B82" s="151" t="s">
        <v>137</v>
      </c>
      <c r="C82" t="s">
        <v>100</v>
      </c>
      <c r="D82" t="s">
        <v>1578</v>
      </c>
      <c r="E82" s="150">
        <v>64.429000000000002</v>
      </c>
      <c r="F82" t="s">
        <v>1578</v>
      </c>
      <c r="G82" s="152">
        <v>-3719558</v>
      </c>
      <c r="H82" s="150">
        <v>5.8785123961816399E-2</v>
      </c>
      <c r="I82" s="150">
        <v>-3793119</v>
      </c>
      <c r="J82" s="150">
        <v>0</v>
      </c>
      <c r="K82" s="150">
        <v>0.75743851258209205</v>
      </c>
      <c r="L82" s="153">
        <v>65154.246299999999</v>
      </c>
      <c r="M82" s="152">
        <v>23787</v>
      </c>
      <c r="N82" s="150">
        <v>135</v>
      </c>
      <c r="O82" s="150">
        <v>1132.77</v>
      </c>
      <c r="P82" s="150">
        <v>455.7</v>
      </c>
      <c r="Q82" s="150">
        <v>-361.73</v>
      </c>
      <c r="R82" s="150">
        <v>16024.5</v>
      </c>
      <c r="S82" s="150">
        <v>8053.0738190000002</v>
      </c>
      <c r="T82" s="150">
        <v>11321.4335247707</v>
      </c>
      <c r="U82" s="150">
        <v>1</v>
      </c>
      <c r="V82" s="150">
        <v>0.16634909242224599</v>
      </c>
      <c r="W82" s="150">
        <v>2.8051803954288301E-2</v>
      </c>
      <c r="X82" s="150">
        <v>11398.4</v>
      </c>
      <c r="Y82" s="150">
        <v>601.46</v>
      </c>
      <c r="Z82" s="150">
        <v>66118.491969540803</v>
      </c>
      <c r="AA82" s="150">
        <v>14.484423676012501</v>
      </c>
      <c r="AB82" s="150">
        <v>13.389209289063301</v>
      </c>
      <c r="AC82" s="150">
        <v>105.63</v>
      </c>
      <c r="AD82" s="150">
        <v>76.238510072896005</v>
      </c>
      <c r="AE82" s="150">
        <v>0.60299999999999998</v>
      </c>
      <c r="AF82" s="150">
        <v>0.131030454124273</v>
      </c>
      <c r="AG82" s="150">
        <v>0.16115961009048099</v>
      </c>
      <c r="AH82" s="150">
        <v>0.29868757306626398</v>
      </c>
      <c r="AI82" s="150">
        <v>247.814442640713</v>
      </c>
      <c r="AJ82" s="150">
        <v>6.6000572239470703</v>
      </c>
      <c r="AK82" s="150">
        <v>1.2821983917164601</v>
      </c>
      <c r="AL82" s="150">
        <v>4.0775719608672398</v>
      </c>
      <c r="AM82" s="150">
        <v>2.5</v>
      </c>
      <c r="AN82" s="150">
        <v>0.74823044826876794</v>
      </c>
      <c r="AO82" s="150">
        <v>17</v>
      </c>
      <c r="AP82" s="150">
        <v>0.20744225834046201</v>
      </c>
      <c r="AQ82" s="150">
        <v>254.35</v>
      </c>
      <c r="AR82">
        <v>6.2515092118458098</v>
      </c>
      <c r="AS82">
        <v>63954.879999999903</v>
      </c>
      <c r="AT82">
        <v>0.56786529142719</v>
      </c>
      <c r="AU82" s="150">
        <v>129046679.2</v>
      </c>
    </row>
    <row r="83" spans="1:47" ht="14.5" x14ac:dyDescent="0.35">
      <c r="A83" s="151" t="s">
        <v>868</v>
      </c>
      <c r="B83" s="151" t="s">
        <v>708</v>
      </c>
      <c r="C83" t="s">
        <v>100</v>
      </c>
      <c r="D83" t="s">
        <v>1578</v>
      </c>
      <c r="E83" s="150">
        <v>86.113</v>
      </c>
      <c r="F83" t="s">
        <v>1578</v>
      </c>
      <c r="G83" s="152">
        <v>182423</v>
      </c>
      <c r="H83" s="150">
        <v>0.33352001878263698</v>
      </c>
      <c r="I83" s="150">
        <v>146455</v>
      </c>
      <c r="J83" s="150">
        <v>0</v>
      </c>
      <c r="K83" s="150">
        <v>0.68695556784700695</v>
      </c>
      <c r="L83" s="153">
        <v>217744.93729999999</v>
      </c>
      <c r="M83" s="152">
        <v>35392</v>
      </c>
      <c r="N83" s="150">
        <v>29</v>
      </c>
      <c r="O83" s="150">
        <v>43.85</v>
      </c>
      <c r="P83" s="150">
        <v>0</v>
      </c>
      <c r="Q83" s="150">
        <v>24.47</v>
      </c>
      <c r="R83" s="150">
        <v>13586.7</v>
      </c>
      <c r="S83" s="150">
        <v>1893.0854059999999</v>
      </c>
      <c r="T83" s="150">
        <v>2478.37501921597</v>
      </c>
      <c r="U83" s="150">
        <v>0.79760202113142298</v>
      </c>
      <c r="V83" s="150">
        <v>0.15863009880495599</v>
      </c>
      <c r="W83" s="150">
        <v>2.5262209432509899E-3</v>
      </c>
      <c r="X83" s="150">
        <v>10378</v>
      </c>
      <c r="Y83" s="150">
        <v>127.59</v>
      </c>
      <c r="Z83" s="150">
        <v>70214.403950152802</v>
      </c>
      <c r="AA83" s="150">
        <v>14.4393939393939</v>
      </c>
      <c r="AB83" s="150">
        <v>14.8372553178149</v>
      </c>
      <c r="AC83" s="150">
        <v>14</v>
      </c>
      <c r="AD83" s="150">
        <v>135.220386142857</v>
      </c>
      <c r="AE83" s="150">
        <v>0.33629999999999999</v>
      </c>
      <c r="AF83" s="150">
        <v>0.112432959329596</v>
      </c>
      <c r="AG83" s="150">
        <v>0.15449645939590501</v>
      </c>
      <c r="AH83" s="150">
        <v>0.27008432242132502</v>
      </c>
      <c r="AI83" s="150">
        <v>200.800766196388</v>
      </c>
      <c r="AJ83" s="150">
        <v>4.6807467649480596</v>
      </c>
      <c r="AK83" s="150">
        <v>0.91744778801103799</v>
      </c>
      <c r="AL83" s="150">
        <v>2.9534516077267701</v>
      </c>
      <c r="AM83" s="150">
        <v>1.9</v>
      </c>
      <c r="AN83" s="150">
        <v>0.88480340125332801</v>
      </c>
      <c r="AO83" s="150">
        <v>36</v>
      </c>
      <c r="AP83" s="150">
        <v>3.5587188612099599E-2</v>
      </c>
      <c r="AQ83" s="150">
        <v>26.69</v>
      </c>
      <c r="AR83">
        <v>5.7978019263775602</v>
      </c>
      <c r="AS83">
        <v>64457.98</v>
      </c>
      <c r="AT83">
        <v>0.54892164519467801</v>
      </c>
      <c r="AU83" s="150">
        <v>25720697.07</v>
      </c>
    </row>
    <row r="84" spans="1:47" ht="14.5" x14ac:dyDescent="0.35">
      <c r="A84" s="151" t="s">
        <v>869</v>
      </c>
      <c r="B84" s="151" t="s">
        <v>503</v>
      </c>
      <c r="C84" t="s">
        <v>502</v>
      </c>
      <c r="D84" t="s">
        <v>1578</v>
      </c>
      <c r="E84" s="150">
        <v>84.024000000000001</v>
      </c>
      <c r="F84" t="s">
        <v>1578</v>
      </c>
      <c r="G84" s="152">
        <v>122066</v>
      </c>
      <c r="H84" s="150">
        <v>3.4546034952720503E-2</v>
      </c>
      <c r="I84" s="150">
        <v>146691</v>
      </c>
      <c r="J84" s="150">
        <v>5.8385271902499499E-3</v>
      </c>
      <c r="K84" s="150">
        <v>0.62195908731300598</v>
      </c>
      <c r="L84" s="153">
        <v>322435.91110000003</v>
      </c>
      <c r="M84" s="152">
        <v>39912</v>
      </c>
      <c r="N84" s="150">
        <v>108</v>
      </c>
      <c r="O84" s="150">
        <v>33.659999999999997</v>
      </c>
      <c r="P84" s="150">
        <v>0</v>
      </c>
      <c r="Q84" s="150">
        <v>-29.54</v>
      </c>
      <c r="R84" s="150">
        <v>13753.1</v>
      </c>
      <c r="S84" s="150">
        <v>874.29026399999998</v>
      </c>
      <c r="T84" s="150">
        <v>1060.71792840082</v>
      </c>
      <c r="U84" s="150">
        <v>0.42814401854073503</v>
      </c>
      <c r="V84" s="150">
        <v>0.167466199760861</v>
      </c>
      <c r="W84" s="150">
        <v>5.3115033887647198E-2</v>
      </c>
      <c r="X84" s="150">
        <v>11335.9</v>
      </c>
      <c r="Y84" s="150">
        <v>66.47</v>
      </c>
      <c r="Z84" s="150">
        <v>57204.2282232586</v>
      </c>
      <c r="AA84" s="150">
        <v>13.0675675675676</v>
      </c>
      <c r="AB84" s="150">
        <v>13.153155769520099</v>
      </c>
      <c r="AC84" s="150">
        <v>10.83</v>
      </c>
      <c r="AD84" s="150">
        <v>80.728556232686998</v>
      </c>
      <c r="AE84" s="150">
        <v>0.48709999999999998</v>
      </c>
      <c r="AF84" s="150">
        <v>0.10106443424985199</v>
      </c>
      <c r="AG84" s="150">
        <v>0.210924392974668</v>
      </c>
      <c r="AH84" s="150">
        <v>0.31224839217320999</v>
      </c>
      <c r="AI84" s="150">
        <v>242.98108848664901</v>
      </c>
      <c r="AJ84" s="150">
        <v>5.5970251746408302</v>
      </c>
      <c r="AK84" s="150">
        <v>1.191569884577</v>
      </c>
      <c r="AL84" s="150">
        <v>2.52273649475607</v>
      </c>
      <c r="AM84" s="150">
        <v>1</v>
      </c>
      <c r="AN84" s="150">
        <v>1.3325417696228199</v>
      </c>
      <c r="AO84" s="150">
        <v>79</v>
      </c>
      <c r="AP84" s="150">
        <v>4.4483985765124599E-2</v>
      </c>
      <c r="AQ84" s="150">
        <v>6.63</v>
      </c>
      <c r="AR84">
        <v>2.2935524253632402</v>
      </c>
      <c r="AS84">
        <v>-164086.31</v>
      </c>
      <c r="AT84">
        <v>0.36087048952378098</v>
      </c>
      <c r="AU84" s="150">
        <v>12024167.609999999</v>
      </c>
    </row>
    <row r="85" spans="1:47" ht="14.5" x14ac:dyDescent="0.35">
      <c r="A85" s="151" t="s">
        <v>870</v>
      </c>
      <c r="B85" s="151" t="s">
        <v>628</v>
      </c>
      <c r="C85" t="s">
        <v>379</v>
      </c>
      <c r="D85" t="s">
        <v>1578</v>
      </c>
      <c r="E85" s="150">
        <v>83.438999999999993</v>
      </c>
      <c r="F85" t="s">
        <v>1578</v>
      </c>
      <c r="G85" s="152">
        <v>260982</v>
      </c>
      <c r="H85" s="150">
        <v>0.18640656742409201</v>
      </c>
      <c r="I85" s="150">
        <v>265313</v>
      </c>
      <c r="J85" s="150">
        <v>0</v>
      </c>
      <c r="K85" s="150">
        <v>0.70744818163463197</v>
      </c>
      <c r="L85" s="153">
        <v>137144.76029999999</v>
      </c>
      <c r="M85" s="152">
        <v>38985</v>
      </c>
      <c r="N85" s="150">
        <v>58</v>
      </c>
      <c r="O85" s="150">
        <v>43.99</v>
      </c>
      <c r="P85" s="150">
        <v>0</v>
      </c>
      <c r="Q85" s="150">
        <v>13.44</v>
      </c>
      <c r="R85" s="150">
        <v>11952.2</v>
      </c>
      <c r="S85" s="150">
        <v>1044.20632</v>
      </c>
      <c r="T85" s="150">
        <v>1306.8579612150299</v>
      </c>
      <c r="U85" s="150">
        <v>0.42009503256023201</v>
      </c>
      <c r="V85" s="150">
        <v>0.18987857782741599</v>
      </c>
      <c r="W85" s="150">
        <v>0</v>
      </c>
      <c r="X85" s="150">
        <v>9550.1</v>
      </c>
      <c r="Y85" s="150">
        <v>70.989999999999995</v>
      </c>
      <c r="Z85" s="150">
        <v>54629.905479645</v>
      </c>
      <c r="AA85" s="150">
        <v>10.636363636363599</v>
      </c>
      <c r="AB85" s="150">
        <v>14.7092029863361</v>
      </c>
      <c r="AC85" s="150">
        <v>10.27</v>
      </c>
      <c r="AD85" s="150">
        <v>101.675396299903</v>
      </c>
      <c r="AE85" s="150">
        <v>0.44069999999999998</v>
      </c>
      <c r="AF85" s="150">
        <v>0.10674209800147</v>
      </c>
      <c r="AG85" s="150">
        <v>0.17361370385067401</v>
      </c>
      <c r="AH85" s="150">
        <v>0.28417815037918798</v>
      </c>
      <c r="AI85" s="150">
        <v>255.220634941187</v>
      </c>
      <c r="AJ85" s="150">
        <v>6.3657477776985596</v>
      </c>
      <c r="AK85" s="150">
        <v>1.45293385065084</v>
      </c>
      <c r="AL85" s="150">
        <v>2.55959546421616</v>
      </c>
      <c r="AM85" s="150">
        <v>1</v>
      </c>
      <c r="AN85" s="150">
        <v>1.335825101223</v>
      </c>
      <c r="AO85" s="150">
        <v>71</v>
      </c>
      <c r="AP85" s="150">
        <v>5.0884955752212399E-2</v>
      </c>
      <c r="AQ85" s="150">
        <v>5.65</v>
      </c>
      <c r="AR85">
        <v>4.3284948607272602</v>
      </c>
      <c r="AS85">
        <v>62608.91</v>
      </c>
      <c r="AT85">
        <v>0.37008437608809402</v>
      </c>
      <c r="AU85" s="150">
        <v>12480568.49</v>
      </c>
    </row>
    <row r="86" spans="1:47" ht="14.5" x14ac:dyDescent="0.35">
      <c r="A86" s="151" t="s">
        <v>1536</v>
      </c>
      <c r="B86" s="151" t="s">
        <v>346</v>
      </c>
      <c r="C86" t="s">
        <v>347</v>
      </c>
      <c r="D86" t="s">
        <v>1578</v>
      </c>
      <c r="E86" s="150">
        <v>86.730999999999995</v>
      </c>
      <c r="F86" t="s">
        <v>1578</v>
      </c>
      <c r="G86" s="152">
        <v>-60140</v>
      </c>
      <c r="H86" s="150">
        <v>0.40618138758538203</v>
      </c>
      <c r="I86" s="150">
        <v>-119373</v>
      </c>
      <c r="J86" s="150">
        <v>1.11508604930409E-2</v>
      </c>
      <c r="K86" s="150">
        <v>0.74686333696400897</v>
      </c>
      <c r="L86" s="153">
        <v>127637.6694</v>
      </c>
      <c r="M86" s="152">
        <v>41636</v>
      </c>
      <c r="N86" s="150">
        <v>13</v>
      </c>
      <c r="O86" s="150">
        <v>10.42</v>
      </c>
      <c r="P86" s="150">
        <v>0</v>
      </c>
      <c r="Q86" s="150">
        <v>26.06</v>
      </c>
      <c r="R86" s="150">
        <v>11359.9</v>
      </c>
      <c r="S86" s="150">
        <v>848.61064699999997</v>
      </c>
      <c r="T86" s="150">
        <v>1004.28472936555</v>
      </c>
      <c r="U86" s="150">
        <v>0.273724273695095</v>
      </c>
      <c r="V86" s="150">
        <v>0.13463172940841001</v>
      </c>
      <c r="W86" s="150">
        <v>0</v>
      </c>
      <c r="X86" s="150">
        <v>9599</v>
      </c>
      <c r="Y86" s="150">
        <v>59.14</v>
      </c>
      <c r="Z86" s="150">
        <v>60568.549205275602</v>
      </c>
      <c r="AA86" s="150">
        <v>16.399999999999999</v>
      </c>
      <c r="AB86" s="150">
        <v>14.3491823977004</v>
      </c>
      <c r="AC86" s="150">
        <v>7.2</v>
      </c>
      <c r="AD86" s="150">
        <v>117.862589861111</v>
      </c>
      <c r="AE86" s="150">
        <v>0.33629999999999999</v>
      </c>
      <c r="AF86" s="150">
        <v>0.117392135198745</v>
      </c>
      <c r="AG86" s="150">
        <v>0.18338874231483199</v>
      </c>
      <c r="AH86" s="150">
        <v>0.30545652578964499</v>
      </c>
      <c r="AI86" s="150">
        <v>170.16048586060199</v>
      </c>
      <c r="AJ86" s="150">
        <v>5.4109653739612202</v>
      </c>
      <c r="AK86" s="150">
        <v>1.34113400277008</v>
      </c>
      <c r="AL86" s="150">
        <v>2.9394245152354599</v>
      </c>
      <c r="AM86" s="150">
        <v>0.5</v>
      </c>
      <c r="AN86" s="150">
        <v>0.85749421379784996</v>
      </c>
      <c r="AO86" s="150">
        <v>50</v>
      </c>
      <c r="AP86" s="150">
        <v>0.144859813084112</v>
      </c>
      <c r="AQ86" s="150">
        <v>4.04</v>
      </c>
      <c r="AR86">
        <v>0.73225412242763499</v>
      </c>
      <c r="AS86">
        <v>-77890.12</v>
      </c>
      <c r="AT86">
        <v>0.36082507458806401</v>
      </c>
      <c r="AU86" s="150">
        <v>9640102.5700000003</v>
      </c>
    </row>
    <row r="87" spans="1:47" ht="14.5" x14ac:dyDescent="0.35">
      <c r="A87" s="151" t="s">
        <v>871</v>
      </c>
      <c r="B87" s="151" t="s">
        <v>757</v>
      </c>
      <c r="C87" t="s">
        <v>183</v>
      </c>
      <c r="D87" t="s">
        <v>1578</v>
      </c>
      <c r="E87" s="150">
        <v>91.046999999999997</v>
      </c>
      <c r="F87" t="s">
        <v>1578</v>
      </c>
      <c r="G87" s="152">
        <v>128426</v>
      </c>
      <c r="H87" s="150">
        <v>0.43756916002871199</v>
      </c>
      <c r="I87" s="150">
        <v>179599</v>
      </c>
      <c r="J87" s="150">
        <v>0</v>
      </c>
      <c r="K87" s="150">
        <v>0.78852837132467501</v>
      </c>
      <c r="L87" s="153">
        <v>118057.4495</v>
      </c>
      <c r="M87" s="152">
        <v>42405</v>
      </c>
      <c r="N87" s="150">
        <v>45</v>
      </c>
      <c r="O87" s="150">
        <v>46.82</v>
      </c>
      <c r="P87" s="150">
        <v>0</v>
      </c>
      <c r="Q87" s="150">
        <v>51.87</v>
      </c>
      <c r="R87" s="150">
        <v>13028.4</v>
      </c>
      <c r="S87" s="150">
        <v>1523.4870619999999</v>
      </c>
      <c r="T87" s="150">
        <v>1779.8051281317801</v>
      </c>
      <c r="U87" s="150">
        <v>0.32794393563415802</v>
      </c>
      <c r="V87" s="150">
        <v>0.115894696058797</v>
      </c>
      <c r="W87" s="150">
        <v>0</v>
      </c>
      <c r="X87" s="150">
        <v>11152.1</v>
      </c>
      <c r="Y87" s="150">
        <v>95.77</v>
      </c>
      <c r="Z87" s="150">
        <v>63504.067975357597</v>
      </c>
      <c r="AA87" s="150">
        <v>13.754237288135601</v>
      </c>
      <c r="AB87" s="150">
        <v>15.9077692596847</v>
      </c>
      <c r="AC87" s="150">
        <v>12</v>
      </c>
      <c r="AD87" s="150">
        <v>126.957255166667</v>
      </c>
      <c r="AE87" s="150">
        <v>0.39429999999999998</v>
      </c>
      <c r="AF87" s="150">
        <v>0.10085472710615399</v>
      </c>
      <c r="AG87" s="150">
        <v>0.21141875261255599</v>
      </c>
      <c r="AH87" s="150">
        <v>0.32274677414971498</v>
      </c>
      <c r="AI87" s="150">
        <v>183.821712034992</v>
      </c>
      <c r="AJ87" s="150">
        <v>5.1447841099803604</v>
      </c>
      <c r="AK87" s="150">
        <v>1.19114890198179</v>
      </c>
      <c r="AL87" s="150">
        <v>3.0192202106766599</v>
      </c>
      <c r="AM87" s="150">
        <v>2</v>
      </c>
      <c r="AN87" s="150">
        <v>0.901609676034416</v>
      </c>
      <c r="AO87" s="150">
        <v>11</v>
      </c>
      <c r="AP87" s="150">
        <v>0</v>
      </c>
      <c r="AQ87" s="150">
        <v>65.64</v>
      </c>
      <c r="AR87">
        <v>3.7475174939795499</v>
      </c>
      <c r="AS87">
        <v>37563.330000000104</v>
      </c>
      <c r="AT87">
        <v>0.36012047793083801</v>
      </c>
      <c r="AU87" s="150">
        <v>19848562.120000001</v>
      </c>
    </row>
    <row r="88" spans="1:47" ht="14.5" x14ac:dyDescent="0.35">
      <c r="A88" s="151" t="s">
        <v>872</v>
      </c>
      <c r="B88" s="151" t="s">
        <v>348</v>
      </c>
      <c r="C88" t="s">
        <v>349</v>
      </c>
      <c r="D88" t="s">
        <v>1578</v>
      </c>
      <c r="E88" s="150">
        <v>88.385999999999996</v>
      </c>
      <c r="F88" t="s">
        <v>1578</v>
      </c>
      <c r="G88" s="152">
        <v>-3153604</v>
      </c>
      <c r="H88" s="150">
        <v>0.47121448622755702</v>
      </c>
      <c r="I88" s="150">
        <v>-1528305</v>
      </c>
      <c r="J88" s="150">
        <v>2.6949257994864501E-3</v>
      </c>
      <c r="K88" s="150">
        <v>0.74798395879997404</v>
      </c>
      <c r="L88" s="153">
        <v>302332.16489999997</v>
      </c>
      <c r="M88" s="152">
        <v>39263</v>
      </c>
      <c r="N88" t="s">
        <v>1560</v>
      </c>
      <c r="O88" s="150">
        <v>37.520000000000003</v>
      </c>
      <c r="P88" s="150">
        <v>0</v>
      </c>
      <c r="Q88" s="150">
        <v>-71.33</v>
      </c>
      <c r="R88" s="150">
        <v>14049.4</v>
      </c>
      <c r="S88" s="150">
        <v>1792.448523</v>
      </c>
      <c r="T88" s="150">
        <v>2184.6988318107001</v>
      </c>
      <c r="U88" s="150">
        <v>0.47610512773426</v>
      </c>
      <c r="V88" s="150">
        <v>0.170412467683458</v>
      </c>
      <c r="W88" s="150">
        <v>7.3687655910439796E-3</v>
      </c>
      <c r="X88" s="150">
        <v>11526.9</v>
      </c>
      <c r="Y88" s="150">
        <v>119</v>
      </c>
      <c r="Z88" s="150">
        <v>60595.436974789904</v>
      </c>
      <c r="AA88" s="150">
        <v>14.008333333333301</v>
      </c>
      <c r="AB88" s="150">
        <v>15.0625926302521</v>
      </c>
      <c r="AC88" s="150">
        <v>27.5</v>
      </c>
      <c r="AD88" s="150">
        <v>65.179946290909101</v>
      </c>
      <c r="AE88" s="150">
        <v>0.33629999999999999</v>
      </c>
      <c r="AF88" s="150">
        <v>9.7411604341222202E-2</v>
      </c>
      <c r="AG88" s="150">
        <v>0.24341983168842499</v>
      </c>
      <c r="AH88" s="150">
        <v>0.34571946651865898</v>
      </c>
      <c r="AI88" s="150">
        <v>209.52345084445099</v>
      </c>
      <c r="AJ88" s="150">
        <v>6.3646105282777699</v>
      </c>
      <c r="AK88" s="150">
        <v>1.1562553520076699</v>
      </c>
      <c r="AL88" s="150">
        <v>3.43440840345085</v>
      </c>
      <c r="AM88" s="150">
        <v>0</v>
      </c>
      <c r="AN88" s="150">
        <v>1.9980913201480599</v>
      </c>
      <c r="AO88" s="150">
        <v>289</v>
      </c>
      <c r="AP88" s="150">
        <v>4.0473840078973297E-2</v>
      </c>
      <c r="AQ88" s="150">
        <v>3.5</v>
      </c>
      <c r="AR88">
        <v>9.1619187143271805</v>
      </c>
      <c r="AS88">
        <v>-38240.51</v>
      </c>
      <c r="AT88">
        <v>0.39114093989520898</v>
      </c>
      <c r="AU88" s="150">
        <v>25182868.890000001</v>
      </c>
    </row>
    <row r="89" spans="1:47" ht="14.5" x14ac:dyDescent="0.35">
      <c r="A89" s="151" t="s">
        <v>873</v>
      </c>
      <c r="B89" s="151" t="s">
        <v>509</v>
      </c>
      <c r="C89" t="s">
        <v>176</v>
      </c>
      <c r="D89" t="s">
        <v>1578</v>
      </c>
      <c r="E89" s="150">
        <v>96.974999999999994</v>
      </c>
      <c r="F89" t="s">
        <v>1578</v>
      </c>
      <c r="G89" s="152">
        <v>-331432</v>
      </c>
      <c r="H89" s="150">
        <v>0.71441314731920402</v>
      </c>
      <c r="I89" s="150">
        <v>-300681</v>
      </c>
      <c r="J89" s="150">
        <v>0</v>
      </c>
      <c r="K89" s="150">
        <v>0.74527251519120097</v>
      </c>
      <c r="L89" s="153">
        <v>187135.33110000001</v>
      </c>
      <c r="M89" s="152">
        <v>42280</v>
      </c>
      <c r="N89" s="150">
        <v>122</v>
      </c>
      <c r="O89" s="150">
        <v>9.07</v>
      </c>
      <c r="P89" s="150">
        <v>0</v>
      </c>
      <c r="Q89" s="150">
        <v>75.77</v>
      </c>
      <c r="R89" s="150">
        <v>11531.4</v>
      </c>
      <c r="S89" s="150">
        <v>593.45401700000002</v>
      </c>
      <c r="T89" s="150">
        <v>676.34048404077498</v>
      </c>
      <c r="U89" s="150">
        <v>0.189307167500393</v>
      </c>
      <c r="V89" s="150">
        <v>0.11947646990145799</v>
      </c>
      <c r="W89" s="150">
        <v>3.3701010401956701E-3</v>
      </c>
      <c r="X89" s="150">
        <v>10118.200000000001</v>
      </c>
      <c r="Y89" s="150">
        <v>40.78</v>
      </c>
      <c r="Z89" s="150">
        <v>56565.973761647903</v>
      </c>
      <c r="AA89" s="150">
        <v>10.4464285714286</v>
      </c>
      <c r="AB89" s="150">
        <v>14.552575208435499</v>
      </c>
      <c r="AC89" s="150">
        <v>7.7</v>
      </c>
      <c r="AD89" s="150">
        <v>77.071950259740305</v>
      </c>
      <c r="AE89" s="150">
        <v>0.33629999999999999</v>
      </c>
      <c r="AF89" s="150">
        <v>0.12800923127722499</v>
      </c>
      <c r="AG89" s="150">
        <v>0.110582714411828</v>
      </c>
      <c r="AH89" s="150">
        <v>0.24717623975479899</v>
      </c>
      <c r="AI89" s="150">
        <v>0</v>
      </c>
      <c r="AJ89" t="s">
        <v>1560</v>
      </c>
      <c r="AK89" t="s">
        <v>1560</v>
      </c>
      <c r="AL89" t="s">
        <v>1560</v>
      </c>
      <c r="AM89" s="150">
        <v>3</v>
      </c>
      <c r="AN89" s="150">
        <v>1.0648484682400099</v>
      </c>
      <c r="AO89" s="150">
        <v>49</v>
      </c>
      <c r="AP89" s="150">
        <v>0</v>
      </c>
      <c r="AQ89" s="150">
        <v>2.9</v>
      </c>
      <c r="AR89">
        <v>2.1177509305568001</v>
      </c>
      <c r="AS89">
        <v>-13927.35</v>
      </c>
      <c r="AT89">
        <v>0.28313529433532802</v>
      </c>
      <c r="AU89" s="150">
        <v>6843339.8499999996</v>
      </c>
    </row>
    <row r="90" spans="1:47" ht="14.5" x14ac:dyDescent="0.35">
      <c r="A90" s="151" t="s">
        <v>874</v>
      </c>
      <c r="B90" s="151" t="s">
        <v>138</v>
      </c>
      <c r="C90" t="s">
        <v>139</v>
      </c>
      <c r="D90" t="s">
        <v>1578</v>
      </c>
      <c r="E90" s="150">
        <v>89.462000000000003</v>
      </c>
      <c r="F90" t="s">
        <v>1578</v>
      </c>
      <c r="G90" s="152">
        <v>-442319</v>
      </c>
      <c r="H90" s="150">
        <v>0.13003520348507799</v>
      </c>
      <c r="I90" s="150">
        <v>-709524</v>
      </c>
      <c r="J90" s="150">
        <v>0</v>
      </c>
      <c r="K90" s="150">
        <v>0.75697247146190405</v>
      </c>
      <c r="L90" s="153">
        <v>156801.91699999999</v>
      </c>
      <c r="M90" s="152">
        <v>38743</v>
      </c>
      <c r="N90" s="150">
        <v>77</v>
      </c>
      <c r="O90" s="150">
        <v>42.7</v>
      </c>
      <c r="P90" s="150">
        <v>0</v>
      </c>
      <c r="Q90" s="150">
        <v>-245.9</v>
      </c>
      <c r="R90" s="150">
        <v>12414.5</v>
      </c>
      <c r="S90" s="150">
        <v>2753.5607420000001</v>
      </c>
      <c r="T90" s="150">
        <v>3380.3585118047599</v>
      </c>
      <c r="U90" s="150">
        <v>0.41993863449698998</v>
      </c>
      <c r="V90" s="150">
        <v>0.18157994460541299</v>
      </c>
      <c r="W90" s="150">
        <v>3.6024596983450202E-2</v>
      </c>
      <c r="X90" s="150">
        <v>10112.6</v>
      </c>
      <c r="Y90" s="150">
        <v>186.65</v>
      </c>
      <c r="Z90" s="150">
        <v>60770.068095365597</v>
      </c>
      <c r="AA90" s="150">
        <v>15.0204081632653</v>
      </c>
      <c r="AB90" s="150">
        <v>14.7525354513796</v>
      </c>
      <c r="AC90" s="150">
        <v>30.33</v>
      </c>
      <c r="AD90" s="150">
        <v>90.786704319156001</v>
      </c>
      <c r="AE90" s="150">
        <v>0.37109999999999999</v>
      </c>
      <c r="AF90" s="150">
        <v>0.113828943548516</v>
      </c>
      <c r="AG90" s="150">
        <v>0.183612475861304</v>
      </c>
      <c r="AH90" s="150">
        <v>0.30920836894742898</v>
      </c>
      <c r="AI90" s="150">
        <v>238.58707381295201</v>
      </c>
      <c r="AJ90" s="150">
        <v>4.2533817225905803</v>
      </c>
      <c r="AK90" s="150">
        <v>1.0723260635286</v>
      </c>
      <c r="AL90" s="150">
        <v>2.4963173933427099</v>
      </c>
      <c r="AM90" s="150">
        <v>0</v>
      </c>
      <c r="AN90" s="150">
        <v>1.6867995999930101</v>
      </c>
      <c r="AO90" s="150">
        <v>146</v>
      </c>
      <c r="AP90" s="150">
        <v>2.07667731629393E-2</v>
      </c>
      <c r="AQ90" s="150">
        <v>8.25</v>
      </c>
      <c r="AR90">
        <v>6.2121892231643399</v>
      </c>
      <c r="AS90">
        <v>-153136.68</v>
      </c>
      <c r="AT90">
        <v>0.40080022966051498</v>
      </c>
      <c r="AU90" s="150">
        <v>34184160.229999997</v>
      </c>
    </row>
    <row r="91" spans="1:47" ht="14.5" x14ac:dyDescent="0.35">
      <c r="A91" s="151" t="s">
        <v>875</v>
      </c>
      <c r="B91" s="151" t="s">
        <v>548</v>
      </c>
      <c r="C91" t="s">
        <v>244</v>
      </c>
      <c r="D91" t="s">
        <v>1578</v>
      </c>
      <c r="E91" s="150">
        <v>92.989000000000004</v>
      </c>
      <c r="F91" t="s">
        <v>1578</v>
      </c>
      <c r="G91" s="152">
        <v>-798611</v>
      </c>
      <c r="H91" s="150">
        <v>0.415541645741204</v>
      </c>
      <c r="I91" s="150">
        <v>-395811</v>
      </c>
      <c r="J91" s="150">
        <v>0</v>
      </c>
      <c r="K91" s="150">
        <v>0.77343774568302204</v>
      </c>
      <c r="L91" s="153">
        <v>142317.74900000001</v>
      </c>
      <c r="M91" s="152">
        <v>49663</v>
      </c>
      <c r="N91" s="150">
        <v>65</v>
      </c>
      <c r="O91" s="150">
        <v>22.93</v>
      </c>
      <c r="P91" s="150">
        <v>0</v>
      </c>
      <c r="Q91" s="150">
        <v>36.64</v>
      </c>
      <c r="R91" s="150">
        <v>11445.9</v>
      </c>
      <c r="S91" s="150">
        <v>1069.366321</v>
      </c>
      <c r="T91" s="150">
        <v>1240.40255228512</v>
      </c>
      <c r="U91" s="150">
        <v>0.21441867533810199</v>
      </c>
      <c r="V91" s="150">
        <v>0.101936939530752</v>
      </c>
      <c r="W91" s="150">
        <v>9.3513324701012404E-4</v>
      </c>
      <c r="X91" s="150">
        <v>9867.7000000000007</v>
      </c>
      <c r="Y91" s="150">
        <v>68.94</v>
      </c>
      <c r="Z91" s="150">
        <v>55322.943719176103</v>
      </c>
      <c r="AA91" s="150">
        <v>11.6944444444444</v>
      </c>
      <c r="AB91" s="150">
        <v>15.5115509283435</v>
      </c>
      <c r="AC91" s="150">
        <v>5</v>
      </c>
      <c r="AD91" s="150">
        <v>213.87326419999999</v>
      </c>
      <c r="AE91" s="150">
        <v>0.23200000000000001</v>
      </c>
      <c r="AF91" s="150">
        <v>0.11202782760820899</v>
      </c>
      <c r="AG91" s="150">
        <v>0.21766290733822899</v>
      </c>
      <c r="AH91" s="150">
        <v>0.33112334883562999</v>
      </c>
      <c r="AI91" s="150">
        <v>196.47149519682699</v>
      </c>
      <c r="AJ91" s="150">
        <v>8.0211354593050892</v>
      </c>
      <c r="AK91" s="150">
        <v>1.55059900047596</v>
      </c>
      <c r="AL91" s="150">
        <v>3.1060871965730601</v>
      </c>
      <c r="AM91" s="150">
        <v>2</v>
      </c>
      <c r="AN91" s="150">
        <v>0.95226391636195296</v>
      </c>
      <c r="AO91" s="150">
        <v>64</v>
      </c>
      <c r="AP91" s="150">
        <v>0</v>
      </c>
      <c r="AQ91" s="150">
        <v>8.2799999999999994</v>
      </c>
      <c r="AR91">
        <v>4.7906961445970104</v>
      </c>
      <c r="AS91">
        <v>-6089.8599999999897</v>
      </c>
      <c r="AT91">
        <v>0.25834094985595801</v>
      </c>
      <c r="AU91" s="150">
        <v>12239910.41</v>
      </c>
    </row>
    <row r="92" spans="1:47" ht="14.5" x14ac:dyDescent="0.35">
      <c r="A92" s="151" t="s">
        <v>876</v>
      </c>
      <c r="B92" s="151" t="s">
        <v>140</v>
      </c>
      <c r="C92" t="s">
        <v>141</v>
      </c>
      <c r="D92" t="s">
        <v>1578</v>
      </c>
      <c r="E92" s="150">
        <v>96.474999999999994</v>
      </c>
      <c r="F92" t="s">
        <v>1578</v>
      </c>
      <c r="G92" s="152">
        <v>-6241668</v>
      </c>
      <c r="H92" s="150">
        <v>0.26552663769108498</v>
      </c>
      <c r="I92" s="150">
        <v>-6070272</v>
      </c>
      <c r="J92" s="150">
        <v>0</v>
      </c>
      <c r="K92" s="150">
        <v>0.951102005215129</v>
      </c>
      <c r="L92" s="153">
        <v>236607.3389</v>
      </c>
      <c r="M92" s="152">
        <v>63328</v>
      </c>
      <c r="N92" s="150">
        <v>225</v>
      </c>
      <c r="O92" s="150">
        <v>99.68</v>
      </c>
      <c r="P92" s="150">
        <v>0</v>
      </c>
      <c r="Q92" s="150">
        <v>-52.3</v>
      </c>
      <c r="R92" s="150">
        <v>14183</v>
      </c>
      <c r="S92" s="150">
        <v>8062.8321569999998</v>
      </c>
      <c r="T92" s="150">
        <v>9581.6551367759694</v>
      </c>
      <c r="U92" s="150">
        <v>0.15520780063783701</v>
      </c>
      <c r="V92" s="150">
        <v>0.135216291468189</v>
      </c>
      <c r="W92" s="150">
        <v>2.10277776714979E-2</v>
      </c>
      <c r="X92" s="150">
        <v>11934.8</v>
      </c>
      <c r="Y92" s="150">
        <v>515.82000000000005</v>
      </c>
      <c r="Z92" s="150">
        <v>77708.396339808503</v>
      </c>
      <c r="AA92" s="150">
        <v>13.574692442882199</v>
      </c>
      <c r="AB92" s="150">
        <v>15.6310964231709</v>
      </c>
      <c r="AC92" s="150">
        <v>37.5</v>
      </c>
      <c r="AD92" s="150">
        <v>215.00885751999999</v>
      </c>
      <c r="AE92" t="s">
        <v>1560</v>
      </c>
      <c r="AF92" s="150">
        <v>0.10744572873423</v>
      </c>
      <c r="AG92" s="150">
        <v>0.20190895759195801</v>
      </c>
      <c r="AH92" s="150">
        <v>0.320529662714713</v>
      </c>
      <c r="AI92" s="150">
        <v>156.92513193413399</v>
      </c>
      <c r="AJ92" s="150">
        <v>5.4345330093949</v>
      </c>
      <c r="AK92" s="150">
        <v>0.76380660590976901</v>
      </c>
      <c r="AL92" s="150">
        <v>3.0566031277341201</v>
      </c>
      <c r="AM92" s="150">
        <v>1.8</v>
      </c>
      <c r="AN92" s="150">
        <v>0.64950093753329596</v>
      </c>
      <c r="AO92" s="150">
        <v>31</v>
      </c>
      <c r="AP92" s="150">
        <v>8.1759885999287504E-2</v>
      </c>
      <c r="AQ92" s="150">
        <v>168.03</v>
      </c>
      <c r="AR92">
        <v>5.13163540684788</v>
      </c>
      <c r="AS92">
        <v>-229699.85</v>
      </c>
      <c r="AT92">
        <v>0.30232966355587898</v>
      </c>
      <c r="AU92" s="150">
        <v>114355012.7</v>
      </c>
    </row>
    <row r="93" spans="1:47" ht="14.5" x14ac:dyDescent="0.35">
      <c r="A93" s="151" t="s">
        <v>877</v>
      </c>
      <c r="B93" s="151" t="s">
        <v>470</v>
      </c>
      <c r="C93" t="s">
        <v>160</v>
      </c>
      <c r="D93" t="s">
        <v>1578</v>
      </c>
      <c r="E93" s="150">
        <v>95.738</v>
      </c>
      <c r="F93" t="s">
        <v>1578</v>
      </c>
      <c r="G93" s="152">
        <v>-606851</v>
      </c>
      <c r="H93" s="150">
        <v>0.26040554211359301</v>
      </c>
      <c r="I93" s="150">
        <v>-606851</v>
      </c>
      <c r="J93" s="150">
        <v>1.34053847121254E-2</v>
      </c>
      <c r="K93" s="150">
        <v>0.77712474184972802</v>
      </c>
      <c r="L93" s="153">
        <v>160546.83100000001</v>
      </c>
      <c r="M93" s="152">
        <v>42056</v>
      </c>
      <c r="N93" s="150">
        <v>81</v>
      </c>
      <c r="O93" s="150">
        <v>4.8</v>
      </c>
      <c r="P93" s="150">
        <v>0</v>
      </c>
      <c r="Q93" s="150">
        <v>-32.270000000000003</v>
      </c>
      <c r="R93" s="150">
        <v>12349.7</v>
      </c>
      <c r="S93" s="150">
        <v>943.57815200000005</v>
      </c>
      <c r="T93" s="150">
        <v>1126.99955459489</v>
      </c>
      <c r="U93" s="150">
        <v>0.33268516056102998</v>
      </c>
      <c r="V93" s="150">
        <v>0.146978192220797</v>
      </c>
      <c r="W93" s="150">
        <v>4.23290852117992E-3</v>
      </c>
      <c r="X93" s="150">
        <v>10339.799999999999</v>
      </c>
      <c r="Y93" s="150">
        <v>70.790000000000006</v>
      </c>
      <c r="Z93" s="150">
        <v>63102.856194377702</v>
      </c>
      <c r="AA93" s="150">
        <v>16.402597402597401</v>
      </c>
      <c r="AB93" s="150">
        <v>13.329257691764401</v>
      </c>
      <c r="AC93" s="150">
        <v>10</v>
      </c>
      <c r="AD93" s="150">
        <v>94.357815200000005</v>
      </c>
      <c r="AE93" s="150">
        <v>0.35949999999999999</v>
      </c>
      <c r="AF93" s="150">
        <v>0.12536191987870399</v>
      </c>
      <c r="AG93" s="150">
        <v>0.17575650844756399</v>
      </c>
      <c r="AH93" s="150">
        <v>0.30515459509065701</v>
      </c>
      <c r="AI93" s="150">
        <v>178.51197555070101</v>
      </c>
      <c r="AJ93" s="150">
        <v>4.9407156257420999</v>
      </c>
      <c r="AK93" s="150">
        <v>1.1684409285205399</v>
      </c>
      <c r="AL93" s="150">
        <v>2.36865524815958</v>
      </c>
      <c r="AM93" s="150">
        <v>0.5</v>
      </c>
      <c r="AN93" s="150">
        <v>1.0314476693425501</v>
      </c>
      <c r="AO93" s="150">
        <v>161</v>
      </c>
      <c r="AP93" s="150">
        <v>0</v>
      </c>
      <c r="AQ93" s="150">
        <v>3.65</v>
      </c>
      <c r="AR93">
        <v>4.1309499925804998</v>
      </c>
      <c r="AS93">
        <v>-10049.81</v>
      </c>
      <c r="AT93">
        <v>0.41309656021888103</v>
      </c>
      <c r="AU93" s="150">
        <v>11652897.93</v>
      </c>
    </row>
    <row r="94" spans="1:47" ht="14.5" x14ac:dyDescent="0.35">
      <c r="A94" s="151" t="s">
        <v>878</v>
      </c>
      <c r="B94" s="151" t="s">
        <v>350</v>
      </c>
      <c r="C94" t="s">
        <v>109</v>
      </c>
      <c r="D94" t="s">
        <v>1578</v>
      </c>
      <c r="E94" s="150">
        <v>109.224</v>
      </c>
      <c r="F94" t="s">
        <v>1578</v>
      </c>
      <c r="G94" s="152">
        <v>754434</v>
      </c>
      <c r="H94" s="150">
        <v>0.41933908681945398</v>
      </c>
      <c r="I94" s="150">
        <v>448170</v>
      </c>
      <c r="J94" s="150">
        <v>0</v>
      </c>
      <c r="K94" s="150">
        <v>0.75400564563109296</v>
      </c>
      <c r="L94" s="153">
        <v>307016.13040000002</v>
      </c>
      <c r="M94" s="152">
        <v>84523</v>
      </c>
      <c r="N94" s="150">
        <v>0</v>
      </c>
      <c r="O94" s="150">
        <v>7</v>
      </c>
      <c r="P94" s="150">
        <v>0</v>
      </c>
      <c r="Q94" s="150">
        <v>35.21</v>
      </c>
      <c r="R94" s="150">
        <v>16314.9</v>
      </c>
      <c r="S94" s="150">
        <v>1789.0304309999999</v>
      </c>
      <c r="T94" s="150">
        <v>2022.5370712547999</v>
      </c>
      <c r="U94" s="150">
        <v>3.2141547736478898E-2</v>
      </c>
      <c r="V94" s="150">
        <v>0.102409640901184</v>
      </c>
      <c r="W94" s="150">
        <v>7.6693810022731802E-3</v>
      </c>
      <c r="X94" s="150">
        <v>14431.3</v>
      </c>
      <c r="Y94" s="150">
        <v>127.75</v>
      </c>
      <c r="Z94" s="150">
        <v>68939.459882583207</v>
      </c>
      <c r="AA94" s="150">
        <v>15.545454545454501</v>
      </c>
      <c r="AB94" s="150">
        <v>14.004152101761299</v>
      </c>
      <c r="AC94" s="150">
        <v>19</v>
      </c>
      <c r="AD94" s="150">
        <v>94.159496368421003</v>
      </c>
      <c r="AE94" s="150">
        <v>0.46389999999999998</v>
      </c>
      <c r="AF94" s="150">
        <v>0.11946074426247499</v>
      </c>
      <c r="AG94" s="150">
        <v>0.14982024916819101</v>
      </c>
      <c r="AH94" s="150">
        <v>0.26914905259405397</v>
      </c>
      <c r="AI94" s="150">
        <v>213.06680612857599</v>
      </c>
      <c r="AJ94" s="150">
        <v>7.4750888418423704</v>
      </c>
      <c r="AK94" s="150">
        <v>1.3422289818800901</v>
      </c>
      <c r="AL94" s="150">
        <v>4.2236446798519296</v>
      </c>
      <c r="AM94" s="150">
        <v>0</v>
      </c>
      <c r="AN94" s="150">
        <v>0.53033845853438</v>
      </c>
      <c r="AO94" s="150">
        <v>12</v>
      </c>
      <c r="AP94" s="150">
        <v>2.1134593993325901E-2</v>
      </c>
      <c r="AQ94" s="150">
        <v>48.42</v>
      </c>
      <c r="AR94">
        <v>11.452125160996999</v>
      </c>
      <c r="AS94">
        <v>-53682.9</v>
      </c>
      <c r="AT94">
        <v>0.16394976073557399</v>
      </c>
      <c r="AU94" s="150">
        <v>29187875.379999999</v>
      </c>
    </row>
    <row r="95" spans="1:47" ht="14.5" x14ac:dyDescent="0.35">
      <c r="A95" s="151" t="s">
        <v>879</v>
      </c>
      <c r="B95" s="151" t="s">
        <v>735</v>
      </c>
      <c r="C95" t="s">
        <v>192</v>
      </c>
      <c r="D95" t="s">
        <v>1578</v>
      </c>
      <c r="E95" s="150">
        <v>98.432000000000002</v>
      </c>
      <c r="F95" t="s">
        <v>1578</v>
      </c>
      <c r="G95" s="152">
        <v>92443</v>
      </c>
      <c r="H95" s="150">
        <v>0.31285731543915202</v>
      </c>
      <c r="I95" s="150">
        <v>92443</v>
      </c>
      <c r="J95" s="150">
        <v>0</v>
      </c>
      <c r="K95" s="150">
        <v>0.79812910284840499</v>
      </c>
      <c r="L95" s="153">
        <v>123833.55009999999</v>
      </c>
      <c r="M95" s="152">
        <v>42607</v>
      </c>
      <c r="N95" s="150">
        <v>29</v>
      </c>
      <c r="O95" s="150">
        <v>24.56</v>
      </c>
      <c r="P95" s="150">
        <v>0</v>
      </c>
      <c r="Q95" s="150">
        <v>7.22</v>
      </c>
      <c r="R95" s="150">
        <v>11529.7</v>
      </c>
      <c r="S95" s="150">
        <v>1304.408887</v>
      </c>
      <c r="T95" s="150">
        <v>1514.3113467251201</v>
      </c>
      <c r="U95" s="150">
        <v>0.30110870518777699</v>
      </c>
      <c r="V95" s="150">
        <v>0.11167596943856101</v>
      </c>
      <c r="W95" s="150">
        <v>4.3344529896628898E-3</v>
      </c>
      <c r="X95" s="150">
        <v>9931.5</v>
      </c>
      <c r="Y95" s="150">
        <v>85.88</v>
      </c>
      <c r="Z95" s="150">
        <v>64838.2217047042</v>
      </c>
      <c r="AA95" s="150">
        <v>13.216494845360801</v>
      </c>
      <c r="AB95" s="150">
        <v>15.188738786679099</v>
      </c>
      <c r="AC95" s="150">
        <v>13.68</v>
      </c>
      <c r="AD95" s="150">
        <v>95.351526827485401</v>
      </c>
      <c r="AE95" s="150">
        <v>0.68420000000000003</v>
      </c>
      <c r="AF95" s="150">
        <v>0.13791643264270501</v>
      </c>
      <c r="AG95" s="150">
        <v>0.13978961918923699</v>
      </c>
      <c r="AH95" s="150">
        <v>0.28412507519779501</v>
      </c>
      <c r="AI95" s="150">
        <v>195.78216811091099</v>
      </c>
      <c r="AJ95" s="150">
        <v>5.5414921293758299</v>
      </c>
      <c r="AK95" s="150">
        <v>1.1351399483123199</v>
      </c>
      <c r="AL95" s="150">
        <v>3.0496184509358599</v>
      </c>
      <c r="AM95" s="150">
        <v>2</v>
      </c>
      <c r="AN95" s="150">
        <v>1.10115350600135</v>
      </c>
      <c r="AO95" s="150">
        <v>26</v>
      </c>
      <c r="AP95" s="150">
        <v>1.6949152542372899E-2</v>
      </c>
      <c r="AQ95" s="150">
        <v>33.46</v>
      </c>
      <c r="AR95">
        <v>3.3100516734499998</v>
      </c>
      <c r="AS95">
        <v>-50309.91</v>
      </c>
      <c r="AT95">
        <v>0.31191650924919401</v>
      </c>
      <c r="AU95" s="150">
        <v>15039412.48</v>
      </c>
    </row>
    <row r="96" spans="1:47" ht="14.5" x14ac:dyDescent="0.35">
      <c r="A96" s="151" t="s">
        <v>880</v>
      </c>
      <c r="B96" s="151" t="s">
        <v>504</v>
      </c>
      <c r="C96" t="s">
        <v>502</v>
      </c>
      <c r="D96" t="s">
        <v>1578</v>
      </c>
      <c r="E96" s="150">
        <v>101.79600000000001</v>
      </c>
      <c r="F96" t="s">
        <v>1578</v>
      </c>
      <c r="G96" s="152">
        <v>4492525</v>
      </c>
      <c r="H96" s="150">
        <v>0.47872849899092601</v>
      </c>
      <c r="I96" s="150">
        <v>4492525</v>
      </c>
      <c r="J96" s="150">
        <v>0</v>
      </c>
      <c r="K96" s="150">
        <v>0.72738730686222697</v>
      </c>
      <c r="L96" s="153">
        <v>241879.0773</v>
      </c>
      <c r="M96" s="152">
        <v>53200</v>
      </c>
      <c r="N96" s="150">
        <v>148</v>
      </c>
      <c r="O96" s="150">
        <v>81.349999999999994</v>
      </c>
      <c r="P96" s="150">
        <v>0</v>
      </c>
      <c r="Q96" s="150">
        <v>8.98</v>
      </c>
      <c r="R96" s="150">
        <v>11899.3</v>
      </c>
      <c r="S96" s="150">
        <v>2750.2292050000001</v>
      </c>
      <c r="T96" s="150">
        <v>3093.0138678140302</v>
      </c>
      <c r="U96" s="150">
        <v>0.18439007013599101</v>
      </c>
      <c r="V96" s="150">
        <v>9.8989448044931205E-2</v>
      </c>
      <c r="W96" s="150">
        <v>8.8850401834053693E-3</v>
      </c>
      <c r="X96" s="150">
        <v>10580.6</v>
      </c>
      <c r="Y96" s="150">
        <v>165.8</v>
      </c>
      <c r="Z96" s="150">
        <v>67616.696139927604</v>
      </c>
      <c r="AA96" s="150">
        <v>15.912280701754399</v>
      </c>
      <c r="AB96" s="150">
        <v>16.5876309107358</v>
      </c>
      <c r="AC96" s="150">
        <v>15.5</v>
      </c>
      <c r="AD96" s="150">
        <v>177.43414225806501</v>
      </c>
      <c r="AE96" s="150">
        <v>0.46389999999999998</v>
      </c>
      <c r="AF96" s="150">
        <v>0.10728626403016001</v>
      </c>
      <c r="AG96" s="150">
        <v>0.183778456324384</v>
      </c>
      <c r="AH96" s="150">
        <v>0.296380470999284</v>
      </c>
      <c r="AI96" s="150">
        <v>118.04252511383</v>
      </c>
      <c r="AJ96" s="150">
        <v>7.2982455551311602</v>
      </c>
      <c r="AK96" s="150">
        <v>1.0062129286233501</v>
      </c>
      <c r="AL96" s="150">
        <v>3.2003754574241299</v>
      </c>
      <c r="AM96" s="150">
        <v>2</v>
      </c>
      <c r="AN96" s="150">
        <v>0.82316208244784195</v>
      </c>
      <c r="AO96" s="150">
        <v>75</v>
      </c>
      <c r="AP96" s="150">
        <v>0.105873821609862</v>
      </c>
      <c r="AQ96" s="150">
        <v>16.559999999999999</v>
      </c>
      <c r="AR96">
        <v>5.1889694487491704</v>
      </c>
      <c r="AS96">
        <v>-70376.220000000103</v>
      </c>
      <c r="AT96">
        <v>0.25072051727008299</v>
      </c>
      <c r="AU96" s="150">
        <v>32725860</v>
      </c>
    </row>
    <row r="97" spans="1:47" ht="14.5" x14ac:dyDescent="0.35">
      <c r="A97" s="151" t="s">
        <v>881</v>
      </c>
      <c r="B97" s="151" t="s">
        <v>351</v>
      </c>
      <c r="C97" t="s">
        <v>206</v>
      </c>
      <c r="D97" t="s">
        <v>1578</v>
      </c>
      <c r="E97" s="150">
        <v>87.906000000000006</v>
      </c>
      <c r="F97" t="s">
        <v>1578</v>
      </c>
      <c r="G97" s="152">
        <v>24141</v>
      </c>
      <c r="H97" s="150">
        <v>0.25056983483565298</v>
      </c>
      <c r="I97" s="150">
        <v>-379820</v>
      </c>
      <c r="J97" s="150">
        <v>1.32388031663098E-2</v>
      </c>
      <c r="K97" s="150">
        <v>0.73885711155956602</v>
      </c>
      <c r="L97" s="153">
        <v>136349.16440000001</v>
      </c>
      <c r="M97" s="152">
        <v>36903</v>
      </c>
      <c r="N97" s="150">
        <v>29</v>
      </c>
      <c r="O97" s="150">
        <v>34.43</v>
      </c>
      <c r="P97" s="150">
        <v>0</v>
      </c>
      <c r="Q97" s="150">
        <v>134.26</v>
      </c>
      <c r="R97" s="150">
        <v>11548.5</v>
      </c>
      <c r="S97" s="150">
        <v>1259.1969099999999</v>
      </c>
      <c r="T97" s="150">
        <v>1614.76168665248</v>
      </c>
      <c r="U97" s="150">
        <v>0.40313828041398198</v>
      </c>
      <c r="V97" s="150">
        <v>0.152435191411008</v>
      </c>
      <c r="W97" s="150">
        <v>1.1005324020371E-3</v>
      </c>
      <c r="X97" s="150">
        <v>9005.6</v>
      </c>
      <c r="Y97" s="150">
        <v>87.87</v>
      </c>
      <c r="Z97" s="150">
        <v>54875.630476840801</v>
      </c>
      <c r="AA97" s="150">
        <v>16.1287128712871</v>
      </c>
      <c r="AB97" s="150">
        <v>14.330225446682601</v>
      </c>
      <c r="AC97" s="150">
        <v>12.6</v>
      </c>
      <c r="AD97" s="150">
        <v>99.936262698412705</v>
      </c>
      <c r="AE97" s="150">
        <v>0.57989999999999997</v>
      </c>
      <c r="AF97" s="150">
        <v>0.103053192648997</v>
      </c>
      <c r="AG97" s="150">
        <v>0.195310291992362</v>
      </c>
      <c r="AH97" s="150">
        <v>0.303566945486693</v>
      </c>
      <c r="AI97" s="150">
        <v>163.40653186641001</v>
      </c>
      <c r="AJ97" s="150">
        <v>8.7422281190312994</v>
      </c>
      <c r="AK97" s="150">
        <v>1.4780822896467301</v>
      </c>
      <c r="AL97" s="150">
        <v>4.7575532778320504</v>
      </c>
      <c r="AM97" s="150">
        <v>2.5</v>
      </c>
      <c r="AN97" s="150">
        <v>1.12172013481433</v>
      </c>
      <c r="AO97" s="150">
        <v>31</v>
      </c>
      <c r="AP97" s="150">
        <v>8.4595959595959599E-2</v>
      </c>
      <c r="AQ97" s="150">
        <v>24.16</v>
      </c>
      <c r="AR97">
        <v>1.84218397799469</v>
      </c>
      <c r="AS97">
        <v>-111891.26</v>
      </c>
      <c r="AT97">
        <v>0.305128343006073</v>
      </c>
      <c r="AU97" s="150">
        <v>14541875.470000001</v>
      </c>
    </row>
    <row r="98" spans="1:47" ht="14.5" x14ac:dyDescent="0.35">
      <c r="A98" s="151" t="s">
        <v>882</v>
      </c>
      <c r="B98" s="151" t="s">
        <v>142</v>
      </c>
      <c r="C98" t="s">
        <v>143</v>
      </c>
      <c r="D98" t="s">
        <v>1578</v>
      </c>
      <c r="E98" s="150">
        <v>76.367000000000004</v>
      </c>
      <c r="F98" t="s">
        <v>1578</v>
      </c>
      <c r="G98" s="152">
        <v>-1625799</v>
      </c>
      <c r="H98" s="150">
        <v>0.27568378658068299</v>
      </c>
      <c r="I98" s="150">
        <v>-1652106</v>
      </c>
      <c r="J98" s="150">
        <v>0</v>
      </c>
      <c r="K98" s="150">
        <v>0.69602759531004299</v>
      </c>
      <c r="L98" s="153">
        <v>129948.875</v>
      </c>
      <c r="M98" s="152">
        <v>33328</v>
      </c>
      <c r="N98" s="150">
        <v>36</v>
      </c>
      <c r="O98" s="150">
        <v>59.63</v>
      </c>
      <c r="P98" s="150">
        <v>0</v>
      </c>
      <c r="Q98" s="150">
        <v>-481.64</v>
      </c>
      <c r="R98" s="150">
        <v>11972.3</v>
      </c>
      <c r="S98" s="150">
        <v>2652.7020280000002</v>
      </c>
      <c r="T98" s="150">
        <v>3614.8676293262201</v>
      </c>
      <c r="U98" s="150">
        <v>0.99982611767355301</v>
      </c>
      <c r="V98" s="150">
        <v>0.146797781239529</v>
      </c>
      <c r="W98" s="150">
        <v>2.4115256566615002E-3</v>
      </c>
      <c r="X98" s="150">
        <v>8785.6</v>
      </c>
      <c r="Y98" s="150">
        <v>163.69999999999999</v>
      </c>
      <c r="Z98" s="150">
        <v>61830.720830787999</v>
      </c>
      <c r="AA98" s="150">
        <v>9.1228070175438596</v>
      </c>
      <c r="AB98" s="150">
        <v>16.204655027489299</v>
      </c>
      <c r="AC98" s="150">
        <v>26</v>
      </c>
      <c r="AD98" s="150">
        <v>102.027001076923</v>
      </c>
      <c r="AE98" s="150">
        <v>0.40589999999999998</v>
      </c>
      <c r="AF98" s="150">
        <v>0.10692270384437499</v>
      </c>
      <c r="AG98" s="150">
        <v>0.176078846471068</v>
      </c>
      <c r="AH98" s="150">
        <v>0.28282841609406401</v>
      </c>
      <c r="AI98" s="150">
        <v>174.67171024456999</v>
      </c>
      <c r="AJ98" s="150">
        <v>6.2675157979246903</v>
      </c>
      <c r="AK98" s="150">
        <v>1.2629883544260101</v>
      </c>
      <c r="AL98" s="150">
        <v>3.0427462274901198</v>
      </c>
      <c r="AM98" s="150">
        <v>2.5</v>
      </c>
      <c r="AN98" s="150">
        <v>1.2098623057043201</v>
      </c>
      <c r="AO98" s="150">
        <v>25</v>
      </c>
      <c r="AP98" s="150">
        <v>3.5000000000000003E-2</v>
      </c>
      <c r="AQ98" s="150">
        <v>41.68</v>
      </c>
      <c r="AR98">
        <v>5.9250638178689998</v>
      </c>
      <c r="AS98">
        <v>-68467.440000000206</v>
      </c>
      <c r="AT98">
        <v>0.55781906982346396</v>
      </c>
      <c r="AU98" s="150">
        <v>31758903.23</v>
      </c>
    </row>
    <row r="99" spans="1:47" ht="14.5" x14ac:dyDescent="0.35">
      <c r="A99" s="151" t="s">
        <v>883</v>
      </c>
      <c r="B99" s="151" t="s">
        <v>767</v>
      </c>
      <c r="C99" t="s">
        <v>267</v>
      </c>
      <c r="D99" t="s">
        <v>1578</v>
      </c>
      <c r="E99" s="150">
        <v>100.529</v>
      </c>
      <c r="F99" t="s">
        <v>1578</v>
      </c>
      <c r="G99" s="152">
        <v>-592128</v>
      </c>
      <c r="H99" s="150">
        <v>0.372585323600017</v>
      </c>
      <c r="I99" s="150">
        <v>-329285</v>
      </c>
      <c r="J99" s="150">
        <v>0</v>
      </c>
      <c r="K99" s="150">
        <v>0.70452918096432304</v>
      </c>
      <c r="L99" s="153">
        <v>173215.3217</v>
      </c>
      <c r="M99" s="152">
        <v>44885</v>
      </c>
      <c r="N99" t="s">
        <v>1560</v>
      </c>
      <c r="O99" s="150">
        <v>17.760000000000002</v>
      </c>
      <c r="P99" s="150">
        <v>0</v>
      </c>
      <c r="Q99" s="150">
        <v>37.15</v>
      </c>
      <c r="R99" s="150">
        <v>10869.1</v>
      </c>
      <c r="S99" s="150">
        <v>1262.1129109999999</v>
      </c>
      <c r="T99" s="150">
        <v>1448.48315104529</v>
      </c>
      <c r="U99" s="150">
        <v>0.32293733504165101</v>
      </c>
      <c r="V99" s="150">
        <v>0.118431033940988</v>
      </c>
      <c r="W99" s="150">
        <v>2.3769664139027301E-3</v>
      </c>
      <c r="X99" s="150">
        <v>9470.6</v>
      </c>
      <c r="Y99" s="150">
        <v>65.099999999999994</v>
      </c>
      <c r="Z99" s="150">
        <v>63014.247311828003</v>
      </c>
      <c r="AA99" s="150">
        <v>13.818181818181801</v>
      </c>
      <c r="AB99" s="150">
        <v>19.387295099846401</v>
      </c>
      <c r="AC99" s="150">
        <v>9</v>
      </c>
      <c r="AD99" s="150">
        <v>140.234767888889</v>
      </c>
      <c r="AE99" s="150">
        <v>0.27839999999999998</v>
      </c>
      <c r="AF99" s="150">
        <v>0.112754645823996</v>
      </c>
      <c r="AG99" s="150">
        <v>0.141392741392184</v>
      </c>
      <c r="AH99" s="150">
        <v>0.25266855059619903</v>
      </c>
      <c r="AI99" s="150">
        <v>143.74783620290501</v>
      </c>
      <c r="AJ99" s="150">
        <v>11.2320652497437</v>
      </c>
      <c r="AK99" s="150">
        <v>1.52956858443663</v>
      </c>
      <c r="AL99" s="150">
        <v>3.1774151444666101</v>
      </c>
      <c r="AM99" s="150">
        <v>0.5</v>
      </c>
      <c r="AN99" s="150">
        <v>0.76013363918919197</v>
      </c>
      <c r="AO99" s="150">
        <v>30</v>
      </c>
      <c r="AP99" s="150">
        <v>6.7307692307692304E-2</v>
      </c>
      <c r="AQ99" s="150">
        <v>16.57</v>
      </c>
      <c r="AR99">
        <v>4.6615525668361499</v>
      </c>
      <c r="AS99">
        <v>1302.9099999999701</v>
      </c>
      <c r="AT99">
        <v>0.31614533662837302</v>
      </c>
      <c r="AU99" s="150">
        <v>13718003.949999999</v>
      </c>
    </row>
    <row r="100" spans="1:47" ht="14.5" x14ac:dyDescent="0.35">
      <c r="A100" s="151" t="s">
        <v>884</v>
      </c>
      <c r="B100" s="151" t="s">
        <v>144</v>
      </c>
      <c r="C100" t="s">
        <v>145</v>
      </c>
      <c r="D100" t="s">
        <v>1578</v>
      </c>
      <c r="E100" s="150">
        <v>72.578999999999994</v>
      </c>
      <c r="F100" t="s">
        <v>1578</v>
      </c>
      <c r="G100" s="152">
        <v>-18019057</v>
      </c>
      <c r="H100" s="150">
        <v>0.13320999571023201</v>
      </c>
      <c r="I100" s="150">
        <v>-33119588</v>
      </c>
      <c r="J100" s="150">
        <v>0</v>
      </c>
      <c r="K100" s="150">
        <v>0.28522361561869702</v>
      </c>
      <c r="L100" s="153">
        <v>141889.80530000001</v>
      </c>
      <c r="M100" s="152">
        <v>35318</v>
      </c>
      <c r="N100" s="150">
        <v>0</v>
      </c>
      <c r="O100" s="150">
        <v>6288.37</v>
      </c>
      <c r="P100" s="150">
        <v>4596.8100000000004</v>
      </c>
      <c r="Q100" s="150">
        <v>9.80000000000007</v>
      </c>
      <c r="R100" s="150">
        <v>14405.5</v>
      </c>
      <c r="S100" s="150">
        <v>36674.026549000002</v>
      </c>
      <c r="T100" s="150">
        <v>51252.952973737898</v>
      </c>
      <c r="U100" s="150">
        <v>0.80449749395746395</v>
      </c>
      <c r="V100" s="150">
        <v>0.194905845324882</v>
      </c>
      <c r="W100" s="150">
        <v>7.8131615304677604E-2</v>
      </c>
      <c r="X100" s="150">
        <v>10307.9</v>
      </c>
      <c r="Y100" s="150">
        <v>2554.9899999999998</v>
      </c>
      <c r="Z100" s="150">
        <v>65908.140932058406</v>
      </c>
      <c r="AA100" s="150">
        <v>12.0029806259314</v>
      </c>
      <c r="AB100" s="150">
        <v>14.3538826175445</v>
      </c>
      <c r="AC100" s="150">
        <v>273.7</v>
      </c>
      <c r="AD100" s="150">
        <v>133.993520456704</v>
      </c>
      <c r="AE100" s="150">
        <v>0.25829999999999997</v>
      </c>
      <c r="AF100" s="150">
        <v>0.114965652047718</v>
      </c>
      <c r="AG100" s="150">
        <v>0.12892461743518199</v>
      </c>
      <c r="AH100" s="150">
        <v>0.24791593587334301</v>
      </c>
      <c r="AI100" s="150">
        <v>181.623143864513</v>
      </c>
      <c r="AJ100" s="150">
        <v>6.1727256978536698</v>
      </c>
      <c r="AK100" s="150">
        <v>1.44178583010101</v>
      </c>
      <c r="AL100" s="150">
        <v>2.8010140669692101</v>
      </c>
      <c r="AM100" s="150">
        <v>0</v>
      </c>
      <c r="AN100" t="s">
        <v>1560</v>
      </c>
      <c r="AO100" s="150">
        <v>91</v>
      </c>
      <c r="AP100" s="150">
        <v>0.31943084883233103</v>
      </c>
      <c r="AQ100" t="s">
        <v>1560</v>
      </c>
      <c r="AR100">
        <v>6.2494188113960796</v>
      </c>
      <c r="AS100">
        <v>-977294.95999999705</v>
      </c>
      <c r="AT100">
        <v>0.47242562735376598</v>
      </c>
      <c r="AU100" s="150">
        <v>528308962.52999997</v>
      </c>
    </row>
    <row r="101" spans="1:47" ht="14.5" x14ac:dyDescent="0.35">
      <c r="A101" s="151" t="s">
        <v>885</v>
      </c>
      <c r="B101" s="151" t="s">
        <v>146</v>
      </c>
      <c r="C101" t="s">
        <v>147</v>
      </c>
      <c r="D101" t="s">
        <v>1578</v>
      </c>
      <c r="E101" s="150">
        <v>81.635000000000005</v>
      </c>
      <c r="F101" t="s">
        <v>1578</v>
      </c>
      <c r="G101" s="152">
        <v>1385191</v>
      </c>
      <c r="H101" s="150">
        <v>0.65528468750226099</v>
      </c>
      <c r="I101" s="150">
        <v>1375132</v>
      </c>
      <c r="J101" s="150">
        <v>3.5696213520481301E-2</v>
      </c>
      <c r="K101" s="150">
        <v>0.71712214306356603</v>
      </c>
      <c r="L101" s="153">
        <v>132103.58689999999</v>
      </c>
      <c r="M101" s="152">
        <v>34900</v>
      </c>
      <c r="N101" s="150">
        <v>35</v>
      </c>
      <c r="O101" s="150">
        <v>69.739999999999995</v>
      </c>
      <c r="P101" s="150">
        <v>0</v>
      </c>
      <c r="Q101" s="150">
        <v>-6.5100000000000096</v>
      </c>
      <c r="R101" s="150">
        <v>11750.6</v>
      </c>
      <c r="S101" s="150">
        <v>2144.5978180000002</v>
      </c>
      <c r="T101" s="150">
        <v>2615.4419828362502</v>
      </c>
      <c r="U101" s="150">
        <v>0.33088776834706302</v>
      </c>
      <c r="V101" s="150">
        <v>0.16184354851376601</v>
      </c>
      <c r="W101" s="150">
        <v>6.9174709008306898E-3</v>
      </c>
      <c r="X101" s="150">
        <v>9635.2000000000007</v>
      </c>
      <c r="Y101" s="150">
        <v>129.62</v>
      </c>
      <c r="Z101" s="150">
        <v>68208.804505477499</v>
      </c>
      <c r="AA101" s="150">
        <v>11.9621212121212</v>
      </c>
      <c r="AB101" s="150">
        <v>16.5452693874402</v>
      </c>
      <c r="AC101" s="150">
        <v>17</v>
      </c>
      <c r="AD101" s="150">
        <v>126.152812823529</v>
      </c>
      <c r="AE101" s="150">
        <v>0.56830000000000003</v>
      </c>
      <c r="AF101" s="150">
        <v>0.111584350932336</v>
      </c>
      <c r="AG101" s="150">
        <v>0.13048218538970599</v>
      </c>
      <c r="AH101" s="150">
        <v>0.24838348153314899</v>
      </c>
      <c r="AI101" s="150">
        <v>153.071590973707</v>
      </c>
      <c r="AJ101" s="150">
        <v>5.8407734626550099</v>
      </c>
      <c r="AK101" s="150">
        <v>0.88389293188374496</v>
      </c>
      <c r="AL101" s="150">
        <v>2.9713707021813902</v>
      </c>
      <c r="AM101" s="150">
        <v>2.75</v>
      </c>
      <c r="AN101" s="150">
        <v>1.9329537393949301</v>
      </c>
      <c r="AO101" s="150">
        <v>41</v>
      </c>
      <c r="AP101" s="150">
        <v>1.7074981440237599E-2</v>
      </c>
      <c r="AQ101" s="150">
        <v>32.17</v>
      </c>
      <c r="AR101">
        <v>4.9515907619052104</v>
      </c>
      <c r="AS101">
        <v>103146.76</v>
      </c>
      <c r="AT101">
        <v>0.52955020875724002</v>
      </c>
      <c r="AU101" s="150">
        <v>25200293.879999999</v>
      </c>
    </row>
    <row r="102" spans="1:47" ht="14.5" x14ac:dyDescent="0.35">
      <c r="A102" s="151" t="s">
        <v>886</v>
      </c>
      <c r="B102" s="151" t="s">
        <v>438</v>
      </c>
      <c r="C102" t="s">
        <v>293</v>
      </c>
      <c r="D102" t="s">
        <v>1578</v>
      </c>
      <c r="E102" s="150">
        <v>88.212000000000003</v>
      </c>
      <c r="F102" t="s">
        <v>1578</v>
      </c>
      <c r="G102" s="152">
        <v>-1065601</v>
      </c>
      <c r="H102" s="150">
        <v>0.32403868773724598</v>
      </c>
      <c r="I102" s="150">
        <v>-1065601</v>
      </c>
      <c r="J102" s="150">
        <v>0</v>
      </c>
      <c r="K102" s="150">
        <v>0.76584396178087399</v>
      </c>
      <c r="L102" s="153">
        <v>178760.58619999999</v>
      </c>
      <c r="M102" s="152">
        <v>43489</v>
      </c>
      <c r="N102" s="150">
        <v>61</v>
      </c>
      <c r="O102" s="150">
        <v>119.07</v>
      </c>
      <c r="P102" s="150">
        <v>0</v>
      </c>
      <c r="Q102" s="150">
        <v>121.03</v>
      </c>
      <c r="R102" s="150">
        <v>11750.6</v>
      </c>
      <c r="S102" s="150">
        <v>1753.8257160000001</v>
      </c>
      <c r="T102" s="150">
        <v>2121.9048409942902</v>
      </c>
      <c r="U102" s="150">
        <v>0.44168942098007202</v>
      </c>
      <c r="V102" s="150">
        <v>0.13697287638585401</v>
      </c>
      <c r="W102" s="150">
        <v>2.5335464975015801E-3</v>
      </c>
      <c r="X102" s="150">
        <v>9712.2999999999993</v>
      </c>
      <c r="Y102" s="150">
        <v>117.72</v>
      </c>
      <c r="Z102" s="150">
        <v>62734.322375127398</v>
      </c>
      <c r="AA102" s="150">
        <v>13.5447154471545</v>
      </c>
      <c r="AB102" s="150">
        <v>14.8982816513761</v>
      </c>
      <c r="AC102" s="150">
        <v>10.029999999999999</v>
      </c>
      <c r="AD102" s="150">
        <v>174.85799760717799</v>
      </c>
      <c r="AE102" s="150">
        <v>0.61460000000000004</v>
      </c>
      <c r="AF102" s="150">
        <v>0.126754452978351</v>
      </c>
      <c r="AG102" s="150">
        <v>0.19545621456342299</v>
      </c>
      <c r="AH102" s="150">
        <v>0.33059616832958999</v>
      </c>
      <c r="AI102" s="150">
        <v>113.803212131712</v>
      </c>
      <c r="AJ102" s="150">
        <v>8.0998891733595197</v>
      </c>
      <c r="AK102" s="150">
        <v>1.76151735298686</v>
      </c>
      <c r="AL102" s="150">
        <v>4.13276365166766</v>
      </c>
      <c r="AM102" s="150">
        <v>0</v>
      </c>
      <c r="AN102" s="150">
        <v>0.94631707301283197</v>
      </c>
      <c r="AO102" s="150">
        <v>38</v>
      </c>
      <c r="AP102" s="150">
        <v>7.4142724745134402E-3</v>
      </c>
      <c r="AQ102" s="150">
        <v>22.95</v>
      </c>
      <c r="AR102">
        <v>5.1308925070098299</v>
      </c>
      <c r="AS102">
        <v>3101.3399999999701</v>
      </c>
      <c r="AT102">
        <v>0.32701526300220901</v>
      </c>
      <c r="AU102" s="150">
        <v>20608586.190000001</v>
      </c>
    </row>
    <row r="103" spans="1:47" ht="14.5" x14ac:dyDescent="0.35">
      <c r="A103" s="151" t="s">
        <v>887</v>
      </c>
      <c r="B103" s="151" t="s">
        <v>690</v>
      </c>
      <c r="C103" t="s">
        <v>250</v>
      </c>
      <c r="D103" t="s">
        <v>1578</v>
      </c>
      <c r="E103" s="150">
        <v>78.83</v>
      </c>
      <c r="F103" t="s">
        <v>1578</v>
      </c>
      <c r="G103" s="152">
        <v>-156498</v>
      </c>
      <c r="H103" s="150">
        <v>0.312451226501265</v>
      </c>
      <c r="I103" s="150">
        <v>-117583</v>
      </c>
      <c r="J103" s="150">
        <v>0</v>
      </c>
      <c r="K103" s="150">
        <v>0.687451623244137</v>
      </c>
      <c r="L103" s="153">
        <v>120074.308</v>
      </c>
      <c r="M103" s="152">
        <v>38008</v>
      </c>
      <c r="N103" s="150">
        <v>3</v>
      </c>
      <c r="O103" s="150">
        <v>17.559999999999999</v>
      </c>
      <c r="P103" s="150">
        <v>0</v>
      </c>
      <c r="Q103" s="150">
        <v>188.7</v>
      </c>
      <c r="R103" s="150">
        <v>10373.4</v>
      </c>
      <c r="S103" s="150">
        <v>644.86722099999997</v>
      </c>
      <c r="T103" s="150">
        <v>788.39741803745903</v>
      </c>
      <c r="U103" s="150">
        <v>0.49922838146552301</v>
      </c>
      <c r="V103" s="150">
        <v>0.14688861817648499</v>
      </c>
      <c r="W103" s="150">
        <v>0</v>
      </c>
      <c r="X103" s="150">
        <v>8484.9</v>
      </c>
      <c r="Y103" s="150">
        <v>56.3</v>
      </c>
      <c r="Z103" s="150">
        <v>38740.551509769102</v>
      </c>
      <c r="AA103" s="150">
        <v>7.14754098360656</v>
      </c>
      <c r="AB103" s="150">
        <v>11.4541247069272</v>
      </c>
      <c r="AC103" s="150">
        <v>6.95</v>
      </c>
      <c r="AD103" s="150">
        <v>92.786650503597102</v>
      </c>
      <c r="AE103" s="150">
        <v>0.44069999999999998</v>
      </c>
      <c r="AF103" s="150">
        <v>0.12562921125653301</v>
      </c>
      <c r="AG103" s="150">
        <v>0.15998351375616399</v>
      </c>
      <c r="AH103" s="150">
        <v>0.28898490702973101</v>
      </c>
      <c r="AI103" s="150">
        <v>159.47624045849901</v>
      </c>
      <c r="AJ103" s="150">
        <v>5.2683405451133298</v>
      </c>
      <c r="AK103" s="150">
        <v>1.45578981145652</v>
      </c>
      <c r="AL103" s="150">
        <v>3.1292617730282699</v>
      </c>
      <c r="AM103" s="150">
        <v>0.5</v>
      </c>
      <c r="AN103" s="150">
        <v>1.23155200724772</v>
      </c>
      <c r="AO103" s="150">
        <v>22</v>
      </c>
      <c r="AP103" s="150">
        <v>0</v>
      </c>
      <c r="AQ103" s="150">
        <v>16.91</v>
      </c>
      <c r="AR103">
        <v>3.06024135919498</v>
      </c>
      <c r="AS103">
        <v>41030.74</v>
      </c>
      <c r="AT103">
        <v>0.31969544178631898</v>
      </c>
      <c r="AU103" s="150">
        <v>6689467.8499999996</v>
      </c>
    </row>
    <row r="104" spans="1:47" ht="14.5" x14ac:dyDescent="0.35">
      <c r="A104" s="151" t="s">
        <v>888</v>
      </c>
      <c r="B104" s="151" t="s">
        <v>148</v>
      </c>
      <c r="C104" t="s">
        <v>149</v>
      </c>
      <c r="D104" t="s">
        <v>1578</v>
      </c>
      <c r="E104" s="150">
        <v>84.429000000000002</v>
      </c>
      <c r="F104" t="s">
        <v>1578</v>
      </c>
      <c r="G104" s="152">
        <v>-637832</v>
      </c>
      <c r="H104" s="150">
        <v>0.20858609634931299</v>
      </c>
      <c r="I104" s="150">
        <v>-637369</v>
      </c>
      <c r="J104" s="150">
        <v>6.81056644343765E-3</v>
      </c>
      <c r="K104" s="150">
        <v>0.79248659241819197</v>
      </c>
      <c r="L104" s="153">
        <v>93629.594800000006</v>
      </c>
      <c r="M104" s="152">
        <v>32652</v>
      </c>
      <c r="N104" s="150">
        <v>15</v>
      </c>
      <c r="O104" s="150">
        <v>35.380000000000003</v>
      </c>
      <c r="P104" s="150">
        <v>0</v>
      </c>
      <c r="Q104" s="150">
        <v>-53.41</v>
      </c>
      <c r="R104" s="150">
        <v>12898.1</v>
      </c>
      <c r="S104" s="150">
        <v>1771.581864</v>
      </c>
      <c r="T104" s="150">
        <v>2454.21194668305</v>
      </c>
      <c r="U104" s="150">
        <v>0.99510795003261598</v>
      </c>
      <c r="V104" s="150">
        <v>0.174677912033536</v>
      </c>
      <c r="W104" s="150">
        <v>1.1289345644373799E-3</v>
      </c>
      <c r="X104" s="150">
        <v>9310.5</v>
      </c>
      <c r="Y104" s="150">
        <v>135.1</v>
      </c>
      <c r="Z104" s="150">
        <v>55924.124056254601</v>
      </c>
      <c r="AA104" s="150">
        <v>13.3262411347518</v>
      </c>
      <c r="AB104" s="150">
        <v>13.1131152035529</v>
      </c>
      <c r="AC104" s="150">
        <v>13.5</v>
      </c>
      <c r="AD104" s="150">
        <v>131.22828622222201</v>
      </c>
      <c r="AE104" s="150">
        <v>0.44069999999999998</v>
      </c>
      <c r="AF104" s="150">
        <v>9.8381674043526504E-2</v>
      </c>
      <c r="AG104" s="150">
        <v>0.223335566781239</v>
      </c>
      <c r="AH104" s="150">
        <v>0.32571330904288798</v>
      </c>
      <c r="AI104" s="150">
        <v>0</v>
      </c>
      <c r="AJ104" t="s">
        <v>1560</v>
      </c>
      <c r="AK104" t="s">
        <v>1560</v>
      </c>
      <c r="AL104" t="s">
        <v>1560</v>
      </c>
      <c r="AM104" s="150">
        <v>0.5</v>
      </c>
      <c r="AN104" s="150">
        <v>0.81470776591792604</v>
      </c>
      <c r="AO104" s="150">
        <v>72</v>
      </c>
      <c r="AP104" s="150">
        <v>1.4195583596214501E-2</v>
      </c>
      <c r="AQ104" s="150">
        <v>7.92</v>
      </c>
      <c r="AR104">
        <v>5.5329399391241996</v>
      </c>
      <c r="AS104">
        <v>-250915.11</v>
      </c>
      <c r="AT104">
        <v>0.43294640546173502</v>
      </c>
      <c r="AU104" s="150">
        <v>22850040.41</v>
      </c>
    </row>
    <row r="105" spans="1:47" ht="14.5" x14ac:dyDescent="0.35">
      <c r="A105" s="151" t="s">
        <v>889</v>
      </c>
      <c r="B105" s="151" t="s">
        <v>674</v>
      </c>
      <c r="C105" t="s">
        <v>228</v>
      </c>
      <c r="D105" t="s">
        <v>1578</v>
      </c>
      <c r="E105" s="150">
        <v>89.248999999999995</v>
      </c>
      <c r="F105" t="s">
        <v>1578</v>
      </c>
      <c r="G105" s="152">
        <v>-325203</v>
      </c>
      <c r="H105" s="150">
        <v>0.18161246078002599</v>
      </c>
      <c r="I105" s="150">
        <v>-546659</v>
      </c>
      <c r="J105" s="150">
        <v>0</v>
      </c>
      <c r="K105" s="150">
        <v>0.76520504755311003</v>
      </c>
      <c r="L105" s="153">
        <v>135301.51759999999</v>
      </c>
      <c r="M105" s="152">
        <v>41808</v>
      </c>
      <c r="N105" s="150">
        <v>121</v>
      </c>
      <c r="O105" s="150">
        <v>52.05</v>
      </c>
      <c r="P105" s="150">
        <v>0</v>
      </c>
      <c r="Q105" s="150">
        <v>143.58000000000001</v>
      </c>
      <c r="R105" s="150">
        <v>10381.299999999999</v>
      </c>
      <c r="S105" s="150">
        <v>1644.0746779999999</v>
      </c>
      <c r="T105" s="150">
        <v>1998.4283983847699</v>
      </c>
      <c r="U105" s="150">
        <v>0.309078451118873</v>
      </c>
      <c r="V105" s="150">
        <v>0.17683186955574501</v>
      </c>
      <c r="W105" s="150">
        <v>6.0824487681818097E-4</v>
      </c>
      <c r="X105" s="150">
        <v>8540.6</v>
      </c>
      <c r="Y105" s="150">
        <v>110.96</v>
      </c>
      <c r="Z105" s="150">
        <v>51560.540104542197</v>
      </c>
      <c r="AA105" s="150">
        <v>12.0666666666667</v>
      </c>
      <c r="AB105" s="150">
        <v>14.8168229812545</v>
      </c>
      <c r="AC105" s="150">
        <v>17.75</v>
      </c>
      <c r="AD105" s="150">
        <v>92.623925521126793</v>
      </c>
      <c r="AE105" s="150">
        <v>0.61460000000000004</v>
      </c>
      <c r="AF105" s="150">
        <v>0.110241563635121</v>
      </c>
      <c r="AG105" s="150">
        <v>0.21781677427369101</v>
      </c>
      <c r="AH105" s="150">
        <v>0.334784710757009</v>
      </c>
      <c r="AI105" s="150">
        <v>165.78322362556301</v>
      </c>
      <c r="AJ105" s="150">
        <v>5.2452501100675102</v>
      </c>
      <c r="AK105" s="150">
        <v>0.71212800851188696</v>
      </c>
      <c r="AL105" s="150">
        <v>3.2835366157910202</v>
      </c>
      <c r="AM105" s="150">
        <v>1.75</v>
      </c>
      <c r="AN105" s="150">
        <v>0.997343354868648</v>
      </c>
      <c r="AO105" s="150">
        <v>110</v>
      </c>
      <c r="AP105" s="150">
        <v>3.0721966205837201E-2</v>
      </c>
      <c r="AQ105" s="150">
        <v>5.31</v>
      </c>
      <c r="AR105">
        <v>5.0921832831384197</v>
      </c>
      <c r="AS105">
        <v>-35001.929999999898</v>
      </c>
      <c r="AT105">
        <v>0.35363019224388598</v>
      </c>
      <c r="AU105" s="150">
        <v>17067707.390000001</v>
      </c>
    </row>
    <row r="106" spans="1:47" ht="14.5" x14ac:dyDescent="0.35">
      <c r="A106" s="151" t="s">
        <v>890</v>
      </c>
      <c r="B106" s="151" t="s">
        <v>573</v>
      </c>
      <c r="C106" t="s">
        <v>173</v>
      </c>
      <c r="D106" t="s">
        <v>1578</v>
      </c>
      <c r="E106" s="150">
        <v>78.668999999999997</v>
      </c>
      <c r="F106" t="s">
        <v>1578</v>
      </c>
      <c r="G106" s="152">
        <v>272415</v>
      </c>
      <c r="H106" s="150">
        <v>0.68948528977425505</v>
      </c>
      <c r="I106" s="150">
        <v>-521389</v>
      </c>
      <c r="J106" s="150">
        <v>0</v>
      </c>
      <c r="K106" s="150">
        <v>0.67861091448827304</v>
      </c>
      <c r="L106" s="153">
        <v>80685.541200000007</v>
      </c>
      <c r="M106" s="152">
        <v>28337</v>
      </c>
      <c r="N106" s="150">
        <v>1</v>
      </c>
      <c r="O106" s="150">
        <v>72.010000000000005</v>
      </c>
      <c r="P106" s="150">
        <v>0</v>
      </c>
      <c r="Q106" s="150">
        <v>648.09</v>
      </c>
      <c r="R106" s="150">
        <v>10834.2</v>
      </c>
      <c r="S106" s="150">
        <v>1554.5400030000001</v>
      </c>
      <c r="T106" s="150">
        <v>2038.32868619482</v>
      </c>
      <c r="U106" s="150">
        <v>1</v>
      </c>
      <c r="V106" s="150">
        <v>9.3726952486792997E-2</v>
      </c>
      <c r="W106" s="150">
        <v>2.8458944070029201E-2</v>
      </c>
      <c r="X106" s="150">
        <v>8262.7999999999993</v>
      </c>
      <c r="Y106" s="150">
        <v>91.2</v>
      </c>
      <c r="Z106" s="150">
        <v>63771.5625</v>
      </c>
      <c r="AA106" s="150">
        <v>12.557894736842099</v>
      </c>
      <c r="AB106" s="150">
        <v>17.045394769736799</v>
      </c>
      <c r="AC106" s="150">
        <v>13</v>
      </c>
      <c r="AD106" s="150">
        <v>119.580000230769</v>
      </c>
      <c r="AE106" s="150">
        <v>0.39429999999999998</v>
      </c>
      <c r="AF106" s="150">
        <v>0.15594048900688301</v>
      </c>
      <c r="AG106" s="150">
        <v>0.13640175634332499</v>
      </c>
      <c r="AH106" s="150">
        <v>0.28892245379770898</v>
      </c>
      <c r="AI106" s="150">
        <v>158.562018040265</v>
      </c>
      <c r="AJ106" s="150">
        <v>6.6399228775087096</v>
      </c>
      <c r="AK106" s="150">
        <v>1.25950679740842</v>
      </c>
      <c r="AL106" s="150">
        <v>2.2400751751585299</v>
      </c>
      <c r="AM106" s="150">
        <v>1.5</v>
      </c>
      <c r="AN106" s="150">
        <v>0.77457831540993605</v>
      </c>
      <c r="AO106" s="150">
        <v>4</v>
      </c>
      <c r="AP106" s="150">
        <v>6.7245119305856804E-2</v>
      </c>
      <c r="AQ106" s="150">
        <v>110.75</v>
      </c>
      <c r="AR106">
        <v>4.1548739453595802</v>
      </c>
      <c r="AS106">
        <v>-66691.149999999994</v>
      </c>
      <c r="AT106">
        <v>0.56454356521023896</v>
      </c>
      <c r="AU106" s="150">
        <v>16842245.870000001</v>
      </c>
    </row>
    <row r="107" spans="1:47" ht="14.5" x14ac:dyDescent="0.35">
      <c r="A107" s="151" t="s">
        <v>891</v>
      </c>
      <c r="B107" s="151" t="s">
        <v>441</v>
      </c>
      <c r="C107" t="s">
        <v>375</v>
      </c>
      <c r="D107" t="s">
        <v>1578</v>
      </c>
      <c r="E107" s="150">
        <v>80.546000000000006</v>
      </c>
      <c r="F107" t="s">
        <v>1578</v>
      </c>
      <c r="G107" s="152">
        <v>271042</v>
      </c>
      <c r="H107" s="150">
        <v>0.21715178421498499</v>
      </c>
      <c r="I107" s="150">
        <v>271042</v>
      </c>
      <c r="J107" s="150">
        <v>0</v>
      </c>
      <c r="K107" s="150">
        <v>0.57871319166278301</v>
      </c>
      <c r="L107" s="153">
        <v>205655.06589999999</v>
      </c>
      <c r="M107" s="152">
        <v>45663</v>
      </c>
      <c r="N107" s="150">
        <v>119</v>
      </c>
      <c r="O107" s="150">
        <v>34.29</v>
      </c>
      <c r="P107" s="150">
        <v>0</v>
      </c>
      <c r="Q107" s="150">
        <v>-172.82</v>
      </c>
      <c r="R107" s="150">
        <v>11768.5</v>
      </c>
      <c r="S107" s="150">
        <v>1403.5913599999999</v>
      </c>
      <c r="T107" s="150">
        <v>1713.0471545011601</v>
      </c>
      <c r="U107" s="150">
        <v>0.39117010666124402</v>
      </c>
      <c r="V107" s="150">
        <v>0.156746806990889</v>
      </c>
      <c r="W107" s="150">
        <v>0</v>
      </c>
      <c r="X107" s="150">
        <v>9642.5</v>
      </c>
      <c r="Y107" s="150">
        <v>84.01</v>
      </c>
      <c r="Z107" s="150">
        <v>63039.163432924703</v>
      </c>
      <c r="AA107" s="150">
        <v>13.0104166666667</v>
      </c>
      <c r="AB107" s="150">
        <v>16.7074319723842</v>
      </c>
      <c r="AC107" s="150">
        <v>13</v>
      </c>
      <c r="AD107" s="150">
        <v>107.968566153846</v>
      </c>
      <c r="AE107" s="150">
        <v>0.66100000000000003</v>
      </c>
      <c r="AF107" s="150">
        <v>0.137327559808644</v>
      </c>
      <c r="AG107" s="150">
        <v>0.132012016604627</v>
      </c>
      <c r="AH107" s="150">
        <v>0.27485062879549699</v>
      </c>
      <c r="AI107" s="150">
        <v>142.38260913774801</v>
      </c>
      <c r="AJ107" s="150">
        <v>5.7119320780397</v>
      </c>
      <c r="AK107" s="150">
        <v>1.0708817245192599</v>
      </c>
      <c r="AL107" s="150">
        <v>2.7535380065750301</v>
      </c>
      <c r="AM107" s="150">
        <v>3</v>
      </c>
      <c r="AN107" s="150">
        <v>0.984426066429263</v>
      </c>
      <c r="AO107" s="150">
        <v>78</v>
      </c>
      <c r="AP107" s="150">
        <v>3.9054470709146999E-2</v>
      </c>
      <c r="AQ107" s="150">
        <v>11.28</v>
      </c>
      <c r="AR107">
        <v>6.0833747692134201</v>
      </c>
      <c r="AS107">
        <v>-47320.11</v>
      </c>
      <c r="AT107">
        <v>0.38325098964543203</v>
      </c>
      <c r="AU107" s="150">
        <v>16518109.439999999</v>
      </c>
    </row>
    <row r="108" spans="1:47" ht="14.5" x14ac:dyDescent="0.35">
      <c r="A108" s="151" t="s">
        <v>892</v>
      </c>
      <c r="B108" s="151" t="s">
        <v>151</v>
      </c>
      <c r="C108" t="s">
        <v>109</v>
      </c>
      <c r="D108" t="s">
        <v>1578</v>
      </c>
      <c r="E108" s="150">
        <v>75.177000000000007</v>
      </c>
      <c r="F108" t="s">
        <v>1578</v>
      </c>
      <c r="G108" s="152">
        <v>-1290055</v>
      </c>
      <c r="H108" s="150">
        <v>0.118826243555122</v>
      </c>
      <c r="I108" s="150">
        <v>-2855336</v>
      </c>
      <c r="J108" s="150">
        <v>0</v>
      </c>
      <c r="K108" s="150">
        <v>0.77657193918431</v>
      </c>
      <c r="L108" s="153">
        <v>168489.78099999999</v>
      </c>
      <c r="M108" s="152">
        <v>43548</v>
      </c>
      <c r="N108" s="150">
        <v>87</v>
      </c>
      <c r="O108" s="150">
        <v>338.47</v>
      </c>
      <c r="P108" s="150">
        <v>881.04</v>
      </c>
      <c r="Q108" s="150">
        <v>-152.24</v>
      </c>
      <c r="R108" s="150">
        <v>21524.2</v>
      </c>
      <c r="S108" s="150">
        <v>5095.8596809999999</v>
      </c>
      <c r="T108" s="150">
        <v>7503.4301181751698</v>
      </c>
      <c r="U108" s="150">
        <v>0.99999612077230604</v>
      </c>
      <c r="V108" s="150">
        <v>0.194526830810513</v>
      </c>
      <c r="W108" s="150">
        <v>1.3289086285576601E-2</v>
      </c>
      <c r="X108" s="150">
        <v>14617.9</v>
      </c>
      <c r="Y108" s="150">
        <v>398.19</v>
      </c>
      <c r="Z108" s="150">
        <v>84051.7666189507</v>
      </c>
      <c r="AA108" s="150">
        <v>15.6775700934579</v>
      </c>
      <c r="AB108" s="150">
        <v>12.797558153142999</v>
      </c>
      <c r="AC108" s="150">
        <v>33</v>
      </c>
      <c r="AD108" s="150">
        <v>154.419990333333</v>
      </c>
      <c r="AE108" s="150">
        <v>0.67259999999999998</v>
      </c>
      <c r="AF108" s="150">
        <v>0.11384098597092999</v>
      </c>
      <c r="AG108" s="150">
        <v>0.20971367653686199</v>
      </c>
      <c r="AH108" s="150">
        <v>0.32802430766968799</v>
      </c>
      <c r="AI108" s="150">
        <v>228.23626881573901</v>
      </c>
      <c r="AJ108" s="150">
        <v>9.6572866318160706</v>
      </c>
      <c r="AK108" s="150">
        <v>1.45485665399893</v>
      </c>
      <c r="AL108" s="150">
        <v>4.324436761646</v>
      </c>
      <c r="AM108" s="150">
        <v>3.8</v>
      </c>
      <c r="AN108" s="150">
        <v>0.51787222087074003</v>
      </c>
      <c r="AO108" s="150">
        <v>10</v>
      </c>
      <c r="AP108" s="150">
        <v>0.48043925875085802</v>
      </c>
      <c r="AQ108" s="150">
        <v>116.7</v>
      </c>
      <c r="AR108">
        <v>5.4715483064637196</v>
      </c>
      <c r="AS108">
        <v>148376.59</v>
      </c>
      <c r="AT108">
        <v>0.51791065005975401</v>
      </c>
      <c r="AU108" s="150">
        <v>109684552.84999999</v>
      </c>
    </row>
    <row r="109" spans="1:47" ht="14.5" x14ac:dyDescent="0.35">
      <c r="A109" s="151" t="s">
        <v>1537</v>
      </c>
      <c r="B109" s="151" t="s">
        <v>150</v>
      </c>
      <c r="C109" t="s">
        <v>109</v>
      </c>
      <c r="D109" t="s">
        <v>1578</v>
      </c>
      <c r="E109" s="150">
        <v>61.564</v>
      </c>
      <c r="F109" t="s">
        <v>1578</v>
      </c>
      <c r="G109" s="152">
        <v>-172854</v>
      </c>
      <c r="H109" s="150">
        <v>2.9925342506689202E-2</v>
      </c>
      <c r="I109" s="150">
        <v>1806341</v>
      </c>
      <c r="J109" s="150">
        <v>0</v>
      </c>
      <c r="K109" s="150">
        <v>0.64763844507004398</v>
      </c>
      <c r="L109" s="153">
        <v>102820.0566</v>
      </c>
      <c r="M109" s="152">
        <v>27676</v>
      </c>
      <c r="N109" s="150">
        <v>164</v>
      </c>
      <c r="O109" s="150">
        <v>15079.45</v>
      </c>
      <c r="P109" s="150">
        <v>0</v>
      </c>
      <c r="Q109" s="150">
        <v>661.24</v>
      </c>
      <c r="R109" s="150">
        <v>17673.7</v>
      </c>
      <c r="S109" s="150">
        <v>37157.895966999997</v>
      </c>
      <c r="T109" s="150">
        <v>57424.395393122802</v>
      </c>
      <c r="U109" s="150">
        <v>0.99994386888854403</v>
      </c>
      <c r="V109" s="150">
        <v>0.234861449414424</v>
      </c>
      <c r="W109" s="150">
        <v>9.4799889668898296E-2</v>
      </c>
      <c r="X109" s="150">
        <v>11436.2</v>
      </c>
      <c r="Y109" s="150">
        <v>2434.39</v>
      </c>
      <c r="Z109" s="150">
        <v>72958.525495093199</v>
      </c>
      <c r="AA109" s="150">
        <v>13.068924302788799</v>
      </c>
      <c r="AB109" s="150">
        <v>15.2637399788037</v>
      </c>
      <c r="AC109" s="150">
        <v>734.76</v>
      </c>
      <c r="AD109" s="150">
        <v>50.5714736335674</v>
      </c>
      <c r="AE109" s="150">
        <v>0.48330000000000001</v>
      </c>
      <c r="AF109" s="150">
        <v>0.118292956456178</v>
      </c>
      <c r="AG109" s="150">
        <v>0.158486599297917</v>
      </c>
      <c r="AH109" s="150">
        <v>0.28426605828749102</v>
      </c>
      <c r="AI109" s="150">
        <v>274.45700932736003</v>
      </c>
      <c r="AJ109" s="150">
        <v>5.4211362229481601</v>
      </c>
      <c r="AK109" s="150">
        <v>1.45732401310225</v>
      </c>
      <c r="AL109" s="150">
        <v>2.93110934577469</v>
      </c>
      <c r="AM109" s="150">
        <v>1</v>
      </c>
      <c r="AN109" s="150">
        <v>0.510963067019782</v>
      </c>
      <c r="AO109" s="150">
        <v>79</v>
      </c>
      <c r="AP109" s="150">
        <v>0.31205164992826401</v>
      </c>
      <c r="AQ109" s="150">
        <v>84.37</v>
      </c>
      <c r="AR109">
        <v>5.8517895072346899</v>
      </c>
      <c r="AS109">
        <v>-1002020.38</v>
      </c>
      <c r="AT109">
        <v>0.53900851221526402</v>
      </c>
      <c r="AU109" s="150">
        <v>656715889.99000001</v>
      </c>
    </row>
    <row r="110" spans="1:47" ht="14.5" x14ac:dyDescent="0.35">
      <c r="A110" s="151" t="s">
        <v>893</v>
      </c>
      <c r="B110" s="151" t="s">
        <v>447</v>
      </c>
      <c r="C110" t="s">
        <v>328</v>
      </c>
      <c r="D110" t="s">
        <v>1578</v>
      </c>
      <c r="E110" s="150">
        <v>92.233999999999995</v>
      </c>
      <c r="F110" t="s">
        <v>1578</v>
      </c>
      <c r="G110" s="152">
        <v>-586437</v>
      </c>
      <c r="H110" s="150">
        <v>0.18288790725420601</v>
      </c>
      <c r="I110" s="150">
        <v>-586437</v>
      </c>
      <c r="J110" s="150">
        <v>0</v>
      </c>
      <c r="K110" s="150">
        <v>0.77862280272787099</v>
      </c>
      <c r="L110" s="153">
        <v>180823.7096</v>
      </c>
      <c r="M110" s="152">
        <v>49428</v>
      </c>
      <c r="N110" s="150">
        <v>85</v>
      </c>
      <c r="O110" s="150">
        <v>29.25</v>
      </c>
      <c r="P110" s="150">
        <v>0</v>
      </c>
      <c r="Q110" s="150">
        <v>44.7</v>
      </c>
      <c r="R110" s="150">
        <v>9817.7000000000007</v>
      </c>
      <c r="S110" s="150">
        <v>1738.446289</v>
      </c>
      <c r="T110" s="150">
        <v>1983.7925614107801</v>
      </c>
      <c r="U110" s="150">
        <v>0.20487211900280899</v>
      </c>
      <c r="V110" s="150">
        <v>0.123929306509624</v>
      </c>
      <c r="W110" s="150">
        <v>2.30090513886449E-3</v>
      </c>
      <c r="X110" s="150">
        <v>8603.5</v>
      </c>
      <c r="Y110" s="150">
        <v>92.62</v>
      </c>
      <c r="Z110" s="150">
        <v>56989.122651695099</v>
      </c>
      <c r="AA110" s="150">
        <v>14.3</v>
      </c>
      <c r="AB110" s="150">
        <v>18.769664100626201</v>
      </c>
      <c r="AC110" s="150">
        <v>11.08</v>
      </c>
      <c r="AD110" s="150">
        <v>156.89948456678701</v>
      </c>
      <c r="AE110" s="150">
        <v>0.49869999999999998</v>
      </c>
      <c r="AF110" s="150">
        <v>9.9191955730918394E-2</v>
      </c>
      <c r="AG110" s="150">
        <v>0.19258995992112299</v>
      </c>
      <c r="AH110" s="150">
        <v>0.29853945250303199</v>
      </c>
      <c r="AI110" s="150">
        <v>155.557868949496</v>
      </c>
      <c r="AJ110" s="150">
        <v>6.53670885888718</v>
      </c>
      <c r="AK110" s="150">
        <v>1.54508928406347</v>
      </c>
      <c r="AL110" s="150">
        <v>2.05228130119181</v>
      </c>
      <c r="AM110" s="150">
        <v>0.5</v>
      </c>
      <c r="AN110" s="150">
        <v>1.17637333609581</v>
      </c>
      <c r="AO110" s="150">
        <v>127</v>
      </c>
      <c r="AP110" s="150">
        <v>1.37142857142857E-2</v>
      </c>
      <c r="AQ110" s="150">
        <v>6.61</v>
      </c>
      <c r="AR110">
        <v>2.4696173680098199</v>
      </c>
      <c r="AS110">
        <v>844.70999999996297</v>
      </c>
      <c r="AT110">
        <v>0.23186093256274201</v>
      </c>
      <c r="AU110" s="150">
        <v>17067573.539999999</v>
      </c>
    </row>
    <row r="111" spans="1:47" ht="14.5" x14ac:dyDescent="0.35">
      <c r="A111" s="151" t="s">
        <v>894</v>
      </c>
      <c r="B111" s="151" t="s">
        <v>602</v>
      </c>
      <c r="C111" t="s">
        <v>128</v>
      </c>
      <c r="D111" t="s">
        <v>1578</v>
      </c>
      <c r="E111" s="150">
        <v>95.713999999999999</v>
      </c>
      <c r="F111" t="s">
        <v>1578</v>
      </c>
      <c r="G111" s="152">
        <v>2407186</v>
      </c>
      <c r="H111" s="150">
        <v>0.80337844209773202</v>
      </c>
      <c r="I111" s="150">
        <v>2439339</v>
      </c>
      <c r="J111" s="150">
        <v>0</v>
      </c>
      <c r="K111" s="150">
        <v>0.66853033778045101</v>
      </c>
      <c r="L111" s="153">
        <v>214412.34839999999</v>
      </c>
      <c r="M111" s="152">
        <v>45837</v>
      </c>
      <c r="N111" s="150">
        <v>98</v>
      </c>
      <c r="O111" s="150">
        <v>34.93</v>
      </c>
      <c r="P111" s="150">
        <v>0</v>
      </c>
      <c r="Q111" s="150">
        <v>-68.39</v>
      </c>
      <c r="R111" s="150">
        <v>12877</v>
      </c>
      <c r="S111" s="150">
        <v>2297.7376549999999</v>
      </c>
      <c r="T111" s="150">
        <v>2721.4782762381301</v>
      </c>
      <c r="U111" s="150">
        <v>0.309764988814617</v>
      </c>
      <c r="V111" s="150">
        <v>0.13092357534611601</v>
      </c>
      <c r="W111" s="150">
        <v>2.5897194951962398E-3</v>
      </c>
      <c r="X111" s="150">
        <v>10872</v>
      </c>
      <c r="Y111" s="150">
        <v>159.30000000000001</v>
      </c>
      <c r="Z111" s="150">
        <v>61875.726741996201</v>
      </c>
      <c r="AA111" s="150">
        <v>13.0893854748603</v>
      </c>
      <c r="AB111" s="150">
        <v>14.423965191462599</v>
      </c>
      <c r="AC111" s="150">
        <v>15.8</v>
      </c>
      <c r="AD111" s="150">
        <v>145.426433860759</v>
      </c>
      <c r="AE111" s="150">
        <v>0.55669999999999997</v>
      </c>
      <c r="AF111" s="150">
        <v>0.10933313249633</v>
      </c>
      <c r="AG111" s="150">
        <v>0.17838460291870201</v>
      </c>
      <c r="AH111" s="150">
        <v>0.29366357536694998</v>
      </c>
      <c r="AI111" s="150">
        <v>175.72154032528101</v>
      </c>
      <c r="AJ111" s="150">
        <v>6.9161909491234903</v>
      </c>
      <c r="AK111" s="150">
        <v>1.5248787899802401</v>
      </c>
      <c r="AL111" s="150">
        <v>3.65669084757852</v>
      </c>
      <c r="AM111" s="150">
        <v>2</v>
      </c>
      <c r="AN111" s="150">
        <v>0.99757502414419896</v>
      </c>
      <c r="AO111" s="150">
        <v>117</v>
      </c>
      <c r="AP111" s="150">
        <v>1.1478730587440899E-2</v>
      </c>
      <c r="AQ111" s="150">
        <v>12.16</v>
      </c>
      <c r="AR111">
        <v>6.6441448205843097</v>
      </c>
      <c r="AS111">
        <v>-43597.970000000103</v>
      </c>
      <c r="AT111">
        <v>0.30378431808685602</v>
      </c>
      <c r="AU111" s="150">
        <v>29588023.25</v>
      </c>
    </row>
    <row r="112" spans="1:47" ht="14.5" x14ac:dyDescent="0.35">
      <c r="A112" s="151" t="s">
        <v>895</v>
      </c>
      <c r="B112" s="151" t="s">
        <v>352</v>
      </c>
      <c r="C112" t="s">
        <v>185</v>
      </c>
      <c r="D112" t="s">
        <v>1578</v>
      </c>
      <c r="E112" s="150">
        <v>88.71</v>
      </c>
      <c r="F112" t="s">
        <v>1578</v>
      </c>
      <c r="G112" s="152">
        <v>-279044</v>
      </c>
      <c r="H112" s="150">
        <v>0.28012485187642799</v>
      </c>
      <c r="I112" s="150">
        <v>-474503</v>
      </c>
      <c r="J112" s="150">
        <v>6.2940627801443702E-2</v>
      </c>
      <c r="K112" s="150">
        <v>0.74336030256700403</v>
      </c>
      <c r="L112" s="153">
        <v>115725.7197</v>
      </c>
      <c r="M112" s="152">
        <v>37486</v>
      </c>
      <c r="N112" s="150">
        <v>54</v>
      </c>
      <c r="O112" s="150">
        <v>46.32</v>
      </c>
      <c r="P112" s="150">
        <v>0</v>
      </c>
      <c r="Q112" s="150">
        <v>140.93</v>
      </c>
      <c r="R112" s="150">
        <v>11699.7</v>
      </c>
      <c r="S112" s="150">
        <v>2110.2944040000002</v>
      </c>
      <c r="T112" s="150">
        <v>2586.9426612784</v>
      </c>
      <c r="U112" s="150">
        <v>0.42279226410724102</v>
      </c>
      <c r="V112" s="150">
        <v>0.169225851295012</v>
      </c>
      <c r="W112" s="150">
        <v>4.6645245238493302E-4</v>
      </c>
      <c r="X112" s="150">
        <v>9544</v>
      </c>
      <c r="Y112" s="150">
        <v>138.4</v>
      </c>
      <c r="Z112" s="150">
        <v>63310.957875722503</v>
      </c>
      <c r="AA112" s="150">
        <v>10.205479452054799</v>
      </c>
      <c r="AB112" s="150">
        <v>15.247791936416199</v>
      </c>
      <c r="AC112" s="150">
        <v>15.5</v>
      </c>
      <c r="AD112" s="150">
        <v>136.14802606451599</v>
      </c>
      <c r="AE112" s="150">
        <v>0.56830000000000003</v>
      </c>
      <c r="AF112" s="150">
        <v>0.110588581970472</v>
      </c>
      <c r="AG112" s="150">
        <v>0.17794068826181</v>
      </c>
      <c r="AH112" s="150">
        <v>0.29451346655081501</v>
      </c>
      <c r="AI112" s="150">
        <v>173.66865936114201</v>
      </c>
      <c r="AJ112" s="150">
        <v>5.2204418923196103</v>
      </c>
      <c r="AK112" s="150">
        <v>1.5754821933357299</v>
      </c>
      <c r="AL112" s="150">
        <v>2.6233871134976998</v>
      </c>
      <c r="AM112" s="150">
        <v>1.5</v>
      </c>
      <c r="AN112" s="150">
        <v>0.97145646419516296</v>
      </c>
      <c r="AO112" s="150">
        <v>67</v>
      </c>
      <c r="AP112" s="150">
        <v>0</v>
      </c>
      <c r="AQ112" s="150">
        <v>13.75</v>
      </c>
      <c r="AR112">
        <v>4.8833445158965398</v>
      </c>
      <c r="AS112">
        <v>-75477.340000000098</v>
      </c>
      <c r="AT112">
        <v>0.46041232622041101</v>
      </c>
      <c r="AU112" s="150">
        <v>24689863.949999999</v>
      </c>
    </row>
    <row r="113" spans="1:47" ht="14.5" x14ac:dyDescent="0.35">
      <c r="A113" s="151" t="s">
        <v>896</v>
      </c>
      <c r="B113" s="151" t="s">
        <v>353</v>
      </c>
      <c r="C113" t="s">
        <v>139</v>
      </c>
      <c r="D113" t="s">
        <v>1578</v>
      </c>
      <c r="E113" s="150">
        <v>98.751999999999995</v>
      </c>
      <c r="F113" t="s">
        <v>1578</v>
      </c>
      <c r="G113" s="152">
        <v>-642387</v>
      </c>
      <c r="H113" s="150">
        <v>0.36753620274353499</v>
      </c>
      <c r="I113" s="150">
        <v>-647573</v>
      </c>
      <c r="J113" s="150">
        <v>0</v>
      </c>
      <c r="K113" s="150">
        <v>0.851482078540299</v>
      </c>
      <c r="L113" s="153">
        <v>145099.2518</v>
      </c>
      <c r="M113" s="152">
        <v>47696</v>
      </c>
      <c r="N113" s="150">
        <v>10</v>
      </c>
      <c r="O113" s="150">
        <v>3.21</v>
      </c>
      <c r="P113" s="150">
        <v>0</v>
      </c>
      <c r="Q113" s="150">
        <v>137.93</v>
      </c>
      <c r="R113" s="150">
        <v>11642.4</v>
      </c>
      <c r="S113" s="150">
        <v>1305.71794</v>
      </c>
      <c r="T113" s="150">
        <v>1453.51824639084</v>
      </c>
      <c r="U113" s="150">
        <v>0.153354075076888</v>
      </c>
      <c r="V113" s="150">
        <v>0.10066599069627601</v>
      </c>
      <c r="W113" s="150">
        <v>2.4664350556445599E-2</v>
      </c>
      <c r="X113" s="150">
        <v>10458.5</v>
      </c>
      <c r="Y113" s="150">
        <v>91.62</v>
      </c>
      <c r="Z113" s="150">
        <v>65918.132503820103</v>
      </c>
      <c r="AA113" s="150">
        <v>16.628571428571401</v>
      </c>
      <c r="AB113" s="150">
        <v>14.251450993232901</v>
      </c>
      <c r="AC113" s="150">
        <v>8</v>
      </c>
      <c r="AD113" s="150">
        <v>163.2147425</v>
      </c>
      <c r="AE113" s="150">
        <v>0.37109999999999999</v>
      </c>
      <c r="AF113" s="150">
        <v>0.102748336738098</v>
      </c>
      <c r="AG113" s="150">
        <v>0.17313291241307299</v>
      </c>
      <c r="AH113" s="150">
        <v>0.27546696602493997</v>
      </c>
      <c r="AI113" s="150">
        <v>226.702866623706</v>
      </c>
      <c r="AJ113" s="150">
        <v>4.8886339650687498</v>
      </c>
      <c r="AK113" s="150">
        <v>0.60445076179858803</v>
      </c>
      <c r="AL113" s="150">
        <v>2.0243370494240098</v>
      </c>
      <c r="AM113" s="150">
        <v>0.5</v>
      </c>
      <c r="AN113" s="150">
        <v>0.93440438568551298</v>
      </c>
      <c r="AO113" s="150">
        <v>44</v>
      </c>
      <c r="AP113" s="150">
        <v>0</v>
      </c>
      <c r="AQ113" s="150">
        <v>4.57</v>
      </c>
      <c r="AR113">
        <v>2.3269484553391502</v>
      </c>
      <c r="AS113">
        <v>-15176.51</v>
      </c>
      <c r="AT113">
        <v>0.54406424441441303</v>
      </c>
      <c r="AU113" s="150">
        <v>15201678.24</v>
      </c>
    </row>
    <row r="114" spans="1:47" ht="14.5" x14ac:dyDescent="0.35">
      <c r="A114" s="151" t="s">
        <v>897</v>
      </c>
      <c r="B114" s="151" t="s">
        <v>456</v>
      </c>
      <c r="C114" t="s">
        <v>132</v>
      </c>
      <c r="D114" t="s">
        <v>1578</v>
      </c>
      <c r="E114" s="150">
        <v>90.212000000000003</v>
      </c>
      <c r="F114" t="s">
        <v>1578</v>
      </c>
      <c r="G114" s="152">
        <v>647215</v>
      </c>
      <c r="H114" s="150">
        <v>0.59364074563791203</v>
      </c>
      <c r="I114" s="150">
        <v>647215</v>
      </c>
      <c r="J114" s="150">
        <v>5.8981976391384696E-3</v>
      </c>
      <c r="K114" s="150">
        <v>0.73061596277392604</v>
      </c>
      <c r="L114" s="153">
        <v>182493.2775</v>
      </c>
      <c r="M114" s="152">
        <v>43174</v>
      </c>
      <c r="N114" s="150">
        <v>41</v>
      </c>
      <c r="O114" s="150">
        <v>11.55</v>
      </c>
      <c r="P114" s="150">
        <v>0</v>
      </c>
      <c r="Q114" s="150">
        <v>213.83</v>
      </c>
      <c r="R114" s="150">
        <v>11096.8</v>
      </c>
      <c r="S114" s="150">
        <v>930.62838899999997</v>
      </c>
      <c r="T114" s="150">
        <v>1105.5628115254599</v>
      </c>
      <c r="U114" s="150">
        <v>0.29172362911873301</v>
      </c>
      <c r="V114" s="150">
        <v>0.14139266602579401</v>
      </c>
      <c r="W114" s="150">
        <v>0</v>
      </c>
      <c r="X114" s="150">
        <v>9341</v>
      </c>
      <c r="Y114" s="150">
        <v>56.79</v>
      </c>
      <c r="Z114" s="150">
        <v>58204.199683042803</v>
      </c>
      <c r="AA114" s="150">
        <v>17.179104477611901</v>
      </c>
      <c r="AB114" s="150">
        <v>16.387187691495001</v>
      </c>
      <c r="AC114" s="150">
        <v>6.25</v>
      </c>
      <c r="AD114" s="150">
        <v>148.90054223999999</v>
      </c>
      <c r="AE114" s="150">
        <v>0.28999999999999998</v>
      </c>
      <c r="AF114" s="150">
        <v>0.113809439509455</v>
      </c>
      <c r="AG114" s="150">
        <v>0.21187346211601399</v>
      </c>
      <c r="AH114" s="150">
        <v>0.32891116972030598</v>
      </c>
      <c r="AI114" s="150">
        <v>195.19069281261699</v>
      </c>
      <c r="AJ114" s="150">
        <v>4.8998105697770402</v>
      </c>
      <c r="AK114" s="150">
        <v>1.3162065510597301</v>
      </c>
      <c r="AL114" s="150">
        <v>2.2428477842003902</v>
      </c>
      <c r="AM114" s="150">
        <v>0.5</v>
      </c>
      <c r="AN114" s="150">
        <v>2.1142727301687301</v>
      </c>
      <c r="AO114" s="150">
        <v>109</v>
      </c>
      <c r="AP114" s="150">
        <v>1.90641247833622E-2</v>
      </c>
      <c r="AQ114" s="150">
        <v>4.8899999999999997</v>
      </c>
      <c r="AR114">
        <v>5.4663280366186902</v>
      </c>
      <c r="AS114">
        <v>-76384.649999999994</v>
      </c>
      <c r="AT114">
        <v>0.28350616852812199</v>
      </c>
      <c r="AU114" s="150">
        <v>10327022.390000001</v>
      </c>
    </row>
    <row r="115" spans="1:47" ht="14.5" x14ac:dyDescent="0.35">
      <c r="A115" s="151" t="s">
        <v>898</v>
      </c>
      <c r="B115" s="151" t="s">
        <v>574</v>
      </c>
      <c r="C115" t="s">
        <v>173</v>
      </c>
      <c r="D115" t="s">
        <v>1578</v>
      </c>
      <c r="E115" s="150">
        <v>95.174999999999997</v>
      </c>
      <c r="F115" t="s">
        <v>1578</v>
      </c>
      <c r="G115" s="152">
        <v>344786</v>
      </c>
      <c r="H115" s="150">
        <v>0.59981770734698403</v>
      </c>
      <c r="I115" s="150">
        <v>281627</v>
      </c>
      <c r="J115" s="150">
        <v>0</v>
      </c>
      <c r="K115" s="150">
        <v>0.76600153004346605</v>
      </c>
      <c r="L115" s="153">
        <v>292927.70419999998</v>
      </c>
      <c r="M115" s="152">
        <v>49649</v>
      </c>
      <c r="N115" s="150">
        <v>25</v>
      </c>
      <c r="O115" s="150">
        <v>23.14</v>
      </c>
      <c r="P115" s="150">
        <v>0</v>
      </c>
      <c r="Q115" s="150">
        <v>67.87</v>
      </c>
      <c r="R115" s="150">
        <v>12253.6</v>
      </c>
      <c r="S115" s="150">
        <v>870.18652699999996</v>
      </c>
      <c r="T115" s="150">
        <v>967.41939566044005</v>
      </c>
      <c r="U115" s="150">
        <v>0.225010653376848</v>
      </c>
      <c r="V115" s="150">
        <v>9.8805642620573494E-2</v>
      </c>
      <c r="W115" s="150">
        <v>0</v>
      </c>
      <c r="X115" s="150">
        <v>11022</v>
      </c>
      <c r="Y115" s="150">
        <v>63.9</v>
      </c>
      <c r="Z115" s="150">
        <v>61791.987480438198</v>
      </c>
      <c r="AA115" s="150">
        <v>14.1428571428571</v>
      </c>
      <c r="AB115" s="150">
        <v>13.617942519561799</v>
      </c>
      <c r="AC115" s="150">
        <v>8.25</v>
      </c>
      <c r="AD115" s="150">
        <v>105.477154787879</v>
      </c>
      <c r="AE115" s="150">
        <v>0.40589999999999998</v>
      </c>
      <c r="AF115" s="150">
        <v>0.113286748505042</v>
      </c>
      <c r="AG115" s="150">
        <v>0.12681089467829401</v>
      </c>
      <c r="AH115" s="150">
        <v>0.24931551429533799</v>
      </c>
      <c r="AI115" s="150">
        <v>165.5093425734</v>
      </c>
      <c r="AJ115" s="150">
        <v>6.0728207104371501</v>
      </c>
      <c r="AK115" s="150">
        <v>0.88364758651335895</v>
      </c>
      <c r="AL115" s="150">
        <v>2.9743397628173098</v>
      </c>
      <c r="AM115" s="150">
        <v>2</v>
      </c>
      <c r="AN115" s="150">
        <v>0.85155734852218601</v>
      </c>
      <c r="AO115" s="150">
        <v>25</v>
      </c>
      <c r="AP115" s="150">
        <v>7.5203252032520304E-2</v>
      </c>
      <c r="AQ115" s="150">
        <v>17.16</v>
      </c>
      <c r="AR115">
        <v>1.04983029291486</v>
      </c>
      <c r="AS115">
        <v>-123295.77</v>
      </c>
      <c r="AT115">
        <v>0.185988221401691</v>
      </c>
      <c r="AU115" s="150">
        <v>10662936.810000001</v>
      </c>
    </row>
    <row r="116" spans="1:47" ht="14.5" x14ac:dyDescent="0.35">
      <c r="A116" s="151" t="s">
        <v>899</v>
      </c>
      <c r="B116" s="151" t="s">
        <v>354</v>
      </c>
      <c r="C116" t="s">
        <v>168</v>
      </c>
      <c r="D116" t="s">
        <v>1578</v>
      </c>
      <c r="E116" s="150">
        <v>98.153000000000006</v>
      </c>
      <c r="F116" t="s">
        <v>1578</v>
      </c>
      <c r="G116" s="152">
        <v>252240</v>
      </c>
      <c r="H116" s="150">
        <v>0.33244189027115501</v>
      </c>
      <c r="I116" s="150">
        <v>299558</v>
      </c>
      <c r="J116" s="150">
        <v>1.2032506855189799E-2</v>
      </c>
      <c r="K116" s="150">
        <v>0.71354051259892104</v>
      </c>
      <c r="L116" s="153">
        <v>202651.8419</v>
      </c>
      <c r="M116" s="152">
        <v>39920</v>
      </c>
      <c r="N116" s="150">
        <v>23</v>
      </c>
      <c r="O116" s="150">
        <v>15.96</v>
      </c>
      <c r="P116" s="150">
        <v>0</v>
      </c>
      <c r="Q116" s="150">
        <v>71.459999999999994</v>
      </c>
      <c r="R116" s="150">
        <v>9611.7999999999993</v>
      </c>
      <c r="S116" s="150">
        <v>1088.6639230000001</v>
      </c>
      <c r="T116" s="150">
        <v>1257.87778968103</v>
      </c>
      <c r="U116" s="150">
        <v>0.27131108853691699</v>
      </c>
      <c r="V116" s="150">
        <v>0.14604069873269801</v>
      </c>
      <c r="W116" s="150">
        <v>1.8371142441173699E-3</v>
      </c>
      <c r="X116" s="150">
        <v>8318.7999999999993</v>
      </c>
      <c r="Y116" s="150">
        <v>73.89</v>
      </c>
      <c r="Z116" s="150">
        <v>53651.328867235097</v>
      </c>
      <c r="AA116" s="150">
        <v>10.2307692307692</v>
      </c>
      <c r="AB116" s="150">
        <v>14.733575896603099</v>
      </c>
      <c r="AC116" s="150">
        <v>10.17</v>
      </c>
      <c r="AD116" s="150">
        <v>107.046600098328</v>
      </c>
      <c r="AE116" s="150">
        <v>0.67259999999999998</v>
      </c>
      <c r="AF116" s="150">
        <v>0.12171314754059701</v>
      </c>
      <c r="AG116" s="150">
        <v>0.162341434103177</v>
      </c>
      <c r="AH116" s="150">
        <v>0.29014075129262301</v>
      </c>
      <c r="AI116" s="150">
        <v>176.216916852861</v>
      </c>
      <c r="AJ116" s="150">
        <v>4.2378773567694097</v>
      </c>
      <c r="AK116" s="150">
        <v>1.0263830985034501</v>
      </c>
      <c r="AL116" s="150">
        <v>1.93402557326119</v>
      </c>
      <c r="AM116" s="150">
        <v>4.5999999999999996</v>
      </c>
      <c r="AN116" s="150">
        <v>1.14755432239832</v>
      </c>
      <c r="AO116" s="150">
        <v>16</v>
      </c>
      <c r="AP116" s="150">
        <v>0</v>
      </c>
      <c r="AQ116" s="150">
        <v>29.94</v>
      </c>
      <c r="AR116">
        <v>2.97095077069054</v>
      </c>
      <c r="AS116">
        <v>-20805.98</v>
      </c>
      <c r="AT116">
        <v>0.22945046599513699</v>
      </c>
      <c r="AU116" s="150">
        <v>10463975.48</v>
      </c>
    </row>
    <row r="117" spans="1:47" ht="14.5" x14ac:dyDescent="0.35">
      <c r="A117" s="151" t="s">
        <v>1538</v>
      </c>
      <c r="B117" s="151" t="s">
        <v>152</v>
      </c>
      <c r="C117" t="s">
        <v>122</v>
      </c>
      <c r="D117" t="s">
        <v>1578</v>
      </c>
      <c r="E117" s="150">
        <v>63.1</v>
      </c>
      <c r="F117" t="s">
        <v>1578</v>
      </c>
      <c r="G117" s="152">
        <v>55947275</v>
      </c>
      <c r="H117" s="150">
        <v>0.28306793814814102</v>
      </c>
      <c r="I117" s="150">
        <v>46938873</v>
      </c>
      <c r="J117" s="150">
        <v>4.4060035614347497E-3</v>
      </c>
      <c r="K117" s="150">
        <v>0.63186355254779503</v>
      </c>
      <c r="L117" s="153">
        <v>142878.76879999999</v>
      </c>
      <c r="M117" s="152">
        <v>34303</v>
      </c>
      <c r="N117" s="150">
        <v>905</v>
      </c>
      <c r="O117" s="150">
        <v>19917.080000000002</v>
      </c>
      <c r="P117" s="150">
        <v>5046.41</v>
      </c>
      <c r="Q117" s="150">
        <v>-209.85</v>
      </c>
      <c r="R117" s="150">
        <v>16485.900000000001</v>
      </c>
      <c r="S117" s="150">
        <v>48524.451527999998</v>
      </c>
      <c r="T117" s="150">
        <v>72183.572564860893</v>
      </c>
      <c r="U117" s="150">
        <v>1</v>
      </c>
      <c r="V117" s="150">
        <v>0.175220863357756</v>
      </c>
      <c r="W117" s="150">
        <v>0.185286654173385</v>
      </c>
      <c r="X117" s="150">
        <v>11082.4</v>
      </c>
      <c r="Y117" s="150">
        <v>2964.14</v>
      </c>
      <c r="Z117" s="150">
        <v>71795.069406303403</v>
      </c>
      <c r="AA117" s="150">
        <v>12.8119973190349</v>
      </c>
      <c r="AB117" s="150">
        <v>16.370499209888902</v>
      </c>
      <c r="AC117" s="150">
        <v>322</v>
      </c>
      <c r="AD117" s="150">
        <v>150.69705443478301</v>
      </c>
      <c r="AE117" s="150">
        <v>1.1829000000000001</v>
      </c>
      <c r="AF117" s="150">
        <v>0.110967708687233</v>
      </c>
      <c r="AG117" s="150">
        <v>0.175178197518778</v>
      </c>
      <c r="AH117" s="150">
        <v>0.29461433526337499</v>
      </c>
      <c r="AI117" s="150">
        <v>168.60497630311301</v>
      </c>
      <c r="AJ117" s="150">
        <v>11.2754301283976</v>
      </c>
      <c r="AK117" s="150">
        <v>1.4249426545175801</v>
      </c>
      <c r="AL117" s="150">
        <v>4.2322521323812001</v>
      </c>
      <c r="AM117" s="150">
        <v>1</v>
      </c>
      <c r="AN117" s="150">
        <v>0.47412093961861201</v>
      </c>
      <c r="AO117" s="150">
        <v>137</v>
      </c>
      <c r="AP117" s="150">
        <v>0.309177848617392</v>
      </c>
      <c r="AQ117" s="150">
        <v>178.58</v>
      </c>
      <c r="AR117">
        <v>6.1008344403912096</v>
      </c>
      <c r="AS117">
        <v>4395530.3899999997</v>
      </c>
      <c r="AT117">
        <v>0.493815645077544</v>
      </c>
      <c r="AU117" s="150">
        <v>799967246.38999999</v>
      </c>
    </row>
    <row r="118" spans="1:47" ht="14.5" x14ac:dyDescent="0.35">
      <c r="A118" s="151" t="s">
        <v>900</v>
      </c>
      <c r="B118" s="151" t="s">
        <v>664</v>
      </c>
      <c r="C118" t="s">
        <v>665</v>
      </c>
      <c r="D118" t="s">
        <v>1578</v>
      </c>
      <c r="E118" s="150">
        <v>96.186999999999998</v>
      </c>
      <c r="F118" t="s">
        <v>1578</v>
      </c>
      <c r="G118" s="152">
        <v>-454234</v>
      </c>
      <c r="H118" s="150">
        <v>0.54783521939171298</v>
      </c>
      <c r="I118" s="150">
        <v>-671949</v>
      </c>
      <c r="J118" s="150">
        <v>0</v>
      </c>
      <c r="K118" s="150">
        <v>0.76497416552269804</v>
      </c>
      <c r="L118" s="153">
        <v>149639.30549999999</v>
      </c>
      <c r="M118" s="152">
        <v>44611</v>
      </c>
      <c r="N118" s="150">
        <v>35</v>
      </c>
      <c r="O118" s="150">
        <v>5.74</v>
      </c>
      <c r="P118" s="150">
        <v>0</v>
      </c>
      <c r="Q118" s="150">
        <v>-2.1</v>
      </c>
      <c r="R118" s="150">
        <v>11514.7</v>
      </c>
      <c r="S118" s="150">
        <v>829.89403700000003</v>
      </c>
      <c r="T118" s="150">
        <v>1027.3777407820501</v>
      </c>
      <c r="U118" s="150">
        <v>0.27058042351014</v>
      </c>
      <c r="V118" s="150">
        <v>0.15326152536266499</v>
      </c>
      <c r="W118" s="150">
        <v>0</v>
      </c>
      <c r="X118" s="150">
        <v>9301.2999999999993</v>
      </c>
      <c r="Y118" s="150">
        <v>61.41</v>
      </c>
      <c r="Z118" s="150">
        <v>59172.444878684299</v>
      </c>
      <c r="AA118" s="150">
        <v>15.481927710843401</v>
      </c>
      <c r="AB118" s="150">
        <v>13.513988552353</v>
      </c>
      <c r="AC118" s="150">
        <v>4.5999999999999996</v>
      </c>
      <c r="AD118" s="150">
        <v>180.411747173913</v>
      </c>
      <c r="AE118" s="150">
        <v>0.31309999999999999</v>
      </c>
      <c r="AF118" s="150">
        <v>0.10405201167089601</v>
      </c>
      <c r="AG118" s="150">
        <v>0.190636916359543</v>
      </c>
      <c r="AH118" s="150">
        <v>0.32261365632711198</v>
      </c>
      <c r="AI118" s="150">
        <v>164.21373563863801</v>
      </c>
      <c r="AJ118" s="150">
        <v>6.2166890959788699</v>
      </c>
      <c r="AK118" s="150">
        <v>1.4146671558555901</v>
      </c>
      <c r="AL118" s="150">
        <v>3.3521163780452001</v>
      </c>
      <c r="AM118" s="150">
        <v>0.5</v>
      </c>
      <c r="AN118" s="150">
        <v>0.89823887133675295</v>
      </c>
      <c r="AO118" s="150">
        <v>73</v>
      </c>
      <c r="AP118" s="150">
        <v>0.14374999999999999</v>
      </c>
      <c r="AQ118" s="150">
        <v>3.96</v>
      </c>
      <c r="AR118">
        <v>2.90196503227049</v>
      </c>
      <c r="AS118">
        <v>-59380.49</v>
      </c>
      <c r="AT118">
        <v>0.35701345005968899</v>
      </c>
      <c r="AU118" s="150">
        <v>9555983.8000000007</v>
      </c>
    </row>
    <row r="119" spans="1:47" ht="14.5" x14ac:dyDescent="0.35">
      <c r="A119" s="151" t="s">
        <v>901</v>
      </c>
      <c r="B119" s="151" t="s">
        <v>153</v>
      </c>
      <c r="C119" t="s">
        <v>104</v>
      </c>
      <c r="D119" t="s">
        <v>1578</v>
      </c>
      <c r="E119" s="150">
        <v>81.436999999999998</v>
      </c>
      <c r="F119" t="s">
        <v>1578</v>
      </c>
      <c r="G119" s="152">
        <v>378054</v>
      </c>
      <c r="H119" s="150">
        <v>0.239380637260074</v>
      </c>
      <c r="I119" s="150">
        <v>378054</v>
      </c>
      <c r="J119" s="150">
        <v>7.4798937458637298E-3</v>
      </c>
      <c r="K119" s="150">
        <v>0.73907399434943999</v>
      </c>
      <c r="L119" s="153">
        <v>128584.61810000001</v>
      </c>
      <c r="M119" s="152">
        <v>32129</v>
      </c>
      <c r="N119" s="150">
        <v>45</v>
      </c>
      <c r="O119" s="150">
        <v>50.52</v>
      </c>
      <c r="P119" s="150">
        <v>0</v>
      </c>
      <c r="Q119" s="150">
        <v>-27.54</v>
      </c>
      <c r="R119" s="150">
        <v>11725.1</v>
      </c>
      <c r="S119" s="150">
        <v>1567.1847740000001</v>
      </c>
      <c r="T119" s="150">
        <v>2083.13230617726</v>
      </c>
      <c r="U119" s="150">
        <v>0.63065097900191802</v>
      </c>
      <c r="V119" s="150">
        <v>0.21173846026658799</v>
      </c>
      <c r="W119" s="150">
        <v>2.5541780818756198E-3</v>
      </c>
      <c r="X119" s="150">
        <v>8821</v>
      </c>
      <c r="Y119" s="150">
        <v>96.37</v>
      </c>
      <c r="Z119" s="150">
        <v>61676.009131472398</v>
      </c>
      <c r="AA119" s="150">
        <v>14.590476190476201</v>
      </c>
      <c r="AB119" s="150">
        <v>16.262164304244099</v>
      </c>
      <c r="AC119" s="150">
        <v>12</v>
      </c>
      <c r="AD119" s="150">
        <v>130.59873116666699</v>
      </c>
      <c r="AE119" s="150">
        <v>0.51029999999999998</v>
      </c>
      <c r="AF119" s="150">
        <v>0.115445252427894</v>
      </c>
      <c r="AG119" s="150">
        <v>0.17918772998434099</v>
      </c>
      <c r="AH119" s="150">
        <v>0.29399199058676501</v>
      </c>
      <c r="AI119" s="150">
        <v>229.82101790123701</v>
      </c>
      <c r="AJ119" s="150">
        <v>4.9259388014615197</v>
      </c>
      <c r="AK119" s="150">
        <v>1.55063933342958</v>
      </c>
      <c r="AL119" s="150">
        <v>2.5707821263174302</v>
      </c>
      <c r="AM119" s="150">
        <v>2</v>
      </c>
      <c r="AN119" s="150">
        <v>1.04949191879114</v>
      </c>
      <c r="AO119" s="150">
        <v>59</v>
      </c>
      <c r="AP119" s="150">
        <v>6.9524913093858597E-3</v>
      </c>
      <c r="AQ119" s="150">
        <v>14.22</v>
      </c>
      <c r="AR119">
        <v>5.90417650634223</v>
      </c>
      <c r="AS119">
        <v>32429.700000000099</v>
      </c>
      <c r="AT119">
        <v>0.31318720700015101</v>
      </c>
      <c r="AU119" s="150">
        <v>18375392.969999999</v>
      </c>
    </row>
    <row r="120" spans="1:47" ht="14.5" x14ac:dyDescent="0.35">
      <c r="A120" s="151" t="s">
        <v>902</v>
      </c>
      <c r="B120" s="151" t="s">
        <v>530</v>
      </c>
      <c r="C120" t="s">
        <v>343</v>
      </c>
      <c r="D120" t="s">
        <v>1578</v>
      </c>
      <c r="E120" s="150">
        <v>76.673000000000002</v>
      </c>
      <c r="F120" t="s">
        <v>1578</v>
      </c>
      <c r="G120" s="152">
        <v>1468041</v>
      </c>
      <c r="H120" s="150">
        <v>0.5388065006553</v>
      </c>
      <c r="I120" s="150">
        <v>2507838</v>
      </c>
      <c r="J120" s="150">
        <v>3.6645635562587299E-2</v>
      </c>
      <c r="K120" s="150">
        <v>0.43618770531175899</v>
      </c>
      <c r="L120" s="153">
        <v>564361.70259999996</v>
      </c>
      <c r="M120" s="152">
        <v>39737</v>
      </c>
      <c r="N120" s="150">
        <v>14</v>
      </c>
      <c r="O120" s="150">
        <v>6.54</v>
      </c>
      <c r="P120" s="150">
        <v>0</v>
      </c>
      <c r="Q120" s="150">
        <v>-6</v>
      </c>
      <c r="R120" s="150">
        <v>20950.599999999999</v>
      </c>
      <c r="S120" s="150">
        <v>462.65365200000002</v>
      </c>
      <c r="T120" s="150">
        <v>539.80567458299004</v>
      </c>
      <c r="U120" s="150">
        <v>0.39403620659196698</v>
      </c>
      <c r="V120" s="150">
        <v>0.18924588322497499</v>
      </c>
      <c r="W120" s="150">
        <v>0</v>
      </c>
      <c r="X120" s="150">
        <v>17956.2</v>
      </c>
      <c r="Y120" s="150">
        <v>38.75</v>
      </c>
      <c r="Z120" s="150">
        <v>55173.625806451601</v>
      </c>
      <c r="AA120" s="150">
        <v>10.725</v>
      </c>
      <c r="AB120" s="150">
        <v>11.939449083871001</v>
      </c>
      <c r="AC120" s="150">
        <v>16</v>
      </c>
      <c r="AD120" s="150">
        <v>28.915853250000001</v>
      </c>
      <c r="AE120" s="150">
        <v>0.54510000000000003</v>
      </c>
      <c r="AF120" s="150">
        <v>0.11821296518872899</v>
      </c>
      <c r="AG120" s="150">
        <v>0.13410109161824199</v>
      </c>
      <c r="AH120" s="150">
        <v>0.26465823829568402</v>
      </c>
      <c r="AI120" s="150">
        <v>157.660054523897</v>
      </c>
      <c r="AJ120" s="150">
        <v>32.871461709303297</v>
      </c>
      <c r="AK120" s="150">
        <v>1.1926368895835</v>
      </c>
      <c r="AL120" s="150">
        <v>2.9292810726330498</v>
      </c>
      <c r="AM120" s="150">
        <v>2</v>
      </c>
      <c r="AN120" s="150">
        <v>1.9752342365436999</v>
      </c>
      <c r="AO120" s="150">
        <v>70</v>
      </c>
      <c r="AP120" s="150">
        <v>6.41025641025641E-3</v>
      </c>
      <c r="AQ120" s="150">
        <v>4.21</v>
      </c>
      <c r="AR120">
        <v>2.0154300142716002</v>
      </c>
      <c r="AS120">
        <v>-20718.27</v>
      </c>
      <c r="AT120">
        <v>0.30398309465606199</v>
      </c>
      <c r="AU120" s="150">
        <v>9692874.3599999994</v>
      </c>
    </row>
    <row r="121" spans="1:47" ht="14.5" x14ac:dyDescent="0.35">
      <c r="A121" s="151" t="s">
        <v>903</v>
      </c>
      <c r="B121" s="151" t="s">
        <v>666</v>
      </c>
      <c r="C121" t="s">
        <v>665</v>
      </c>
      <c r="D121" t="s">
        <v>1578</v>
      </c>
      <c r="E121" s="150">
        <v>99.085999999999999</v>
      </c>
      <c r="F121" t="s">
        <v>1578</v>
      </c>
      <c r="G121" s="152">
        <v>-25131</v>
      </c>
      <c r="H121" s="150">
        <v>0.78093440363362998</v>
      </c>
      <c r="I121" s="150">
        <v>-24889</v>
      </c>
      <c r="J121" s="150">
        <v>0</v>
      </c>
      <c r="K121" s="150">
        <v>0.68043206996252603</v>
      </c>
      <c r="L121" s="153">
        <v>147305.22200000001</v>
      </c>
      <c r="M121" s="152">
        <v>42398</v>
      </c>
      <c r="N121" s="150">
        <v>7</v>
      </c>
      <c r="O121" s="150">
        <v>11.74</v>
      </c>
      <c r="P121" s="150">
        <v>0</v>
      </c>
      <c r="Q121" s="150">
        <v>-64.78</v>
      </c>
      <c r="R121" s="150">
        <v>14789.9</v>
      </c>
      <c r="S121" s="150">
        <v>441.06344899999999</v>
      </c>
      <c r="T121" s="150">
        <v>561.81529379994197</v>
      </c>
      <c r="U121" s="150">
        <v>0.36341544819325999</v>
      </c>
      <c r="V121" s="150">
        <v>0.207477992582423</v>
      </c>
      <c r="W121" s="150">
        <v>0</v>
      </c>
      <c r="X121" s="150">
        <v>11611.1</v>
      </c>
      <c r="Y121" s="150">
        <v>34.36</v>
      </c>
      <c r="Z121" s="150">
        <v>52824.364668218899</v>
      </c>
      <c r="AA121" s="150">
        <v>12.2972972972973</v>
      </c>
      <c r="AB121" s="150">
        <v>12.836538096624</v>
      </c>
      <c r="AC121" s="150">
        <v>4</v>
      </c>
      <c r="AD121" s="150">
        <v>110.26586225</v>
      </c>
      <c r="AE121" s="150">
        <v>0.23200000000000001</v>
      </c>
      <c r="AF121" s="150">
        <v>0.10697456800019001</v>
      </c>
      <c r="AG121" s="150">
        <v>0.22764181735716699</v>
      </c>
      <c r="AH121" s="150">
        <v>0.33864101327738499</v>
      </c>
      <c r="AI121" s="150">
        <v>386.14398990926099</v>
      </c>
      <c r="AJ121" s="150">
        <v>4.4103344410911598</v>
      </c>
      <c r="AK121" s="150">
        <v>0.94683373063870302</v>
      </c>
      <c r="AL121" s="150">
        <v>1.7661061920922501</v>
      </c>
      <c r="AM121" s="150">
        <v>1.9</v>
      </c>
      <c r="AN121" s="150">
        <v>0.94823221410934</v>
      </c>
      <c r="AO121" s="150">
        <v>80</v>
      </c>
      <c r="AP121" s="150">
        <v>0</v>
      </c>
      <c r="AQ121" s="150">
        <v>1.69</v>
      </c>
      <c r="AR121">
        <v>7.1706631899174296</v>
      </c>
      <c r="AS121">
        <v>-89277.57</v>
      </c>
      <c r="AT121">
        <v>0.41093860851752401</v>
      </c>
      <c r="AU121" s="150">
        <v>6523276.3899999997</v>
      </c>
    </row>
    <row r="122" spans="1:47" ht="14.5" x14ac:dyDescent="0.35">
      <c r="A122" s="151" t="s">
        <v>904</v>
      </c>
      <c r="B122" s="151" t="s">
        <v>722</v>
      </c>
      <c r="C122" t="s">
        <v>98</v>
      </c>
      <c r="D122" t="s">
        <v>1578</v>
      </c>
      <c r="E122" s="150">
        <v>101.74299999999999</v>
      </c>
      <c r="F122" t="s">
        <v>1578</v>
      </c>
      <c r="G122" s="152">
        <v>1895041</v>
      </c>
      <c r="H122" s="150">
        <v>0.91124536737736705</v>
      </c>
      <c r="I122" s="150">
        <v>1825335</v>
      </c>
      <c r="J122" s="150">
        <v>0</v>
      </c>
      <c r="K122" s="150">
        <v>0.73418147637195097</v>
      </c>
      <c r="L122" s="153">
        <v>311159.6373</v>
      </c>
      <c r="M122" s="152">
        <v>56934</v>
      </c>
      <c r="N122" s="150">
        <v>56</v>
      </c>
      <c r="O122" s="150">
        <v>34.76</v>
      </c>
      <c r="P122" s="150">
        <v>0</v>
      </c>
      <c r="Q122" s="150">
        <v>-60.84</v>
      </c>
      <c r="R122" s="150">
        <v>13627.7</v>
      </c>
      <c r="S122" s="150">
        <v>2756.0863469999999</v>
      </c>
      <c r="T122" s="150">
        <v>3194.6601435682301</v>
      </c>
      <c r="U122" s="150">
        <v>0.15973402410965901</v>
      </c>
      <c r="V122" s="150">
        <v>9.8701410533129405E-2</v>
      </c>
      <c r="W122" s="150">
        <v>1.8738458632188901E-2</v>
      </c>
      <c r="X122" s="150">
        <v>11756.8</v>
      </c>
      <c r="Y122" s="150">
        <v>190.58</v>
      </c>
      <c r="Z122" s="150">
        <v>77253.178770070299</v>
      </c>
      <c r="AA122" s="150">
        <v>9.7014925373134293</v>
      </c>
      <c r="AB122" s="150">
        <v>14.461571765138</v>
      </c>
      <c r="AC122" s="150">
        <v>20</v>
      </c>
      <c r="AD122" s="150">
        <v>137.80431734999999</v>
      </c>
      <c r="AE122" s="150">
        <v>0.75380000000000003</v>
      </c>
      <c r="AF122" s="150">
        <v>0.11186036045219599</v>
      </c>
      <c r="AG122" s="150">
        <v>0.11894074723119701</v>
      </c>
      <c r="AH122" s="150">
        <v>0.23607865091777799</v>
      </c>
      <c r="AI122" s="150">
        <v>199.859485752171</v>
      </c>
      <c r="AJ122" s="150">
        <v>10.927707423343</v>
      </c>
      <c r="AK122" s="150">
        <v>0.94627293357297204</v>
      </c>
      <c r="AL122" s="150">
        <v>3.5462615144418401</v>
      </c>
      <c r="AM122" s="150">
        <v>2</v>
      </c>
      <c r="AN122" s="150">
        <v>1.30412926640403</v>
      </c>
      <c r="AO122" s="150">
        <v>23</v>
      </c>
      <c r="AP122" s="150">
        <v>8.0490405117270805E-2</v>
      </c>
      <c r="AQ122" s="150">
        <v>76.61</v>
      </c>
      <c r="AR122">
        <v>2.15077156092029</v>
      </c>
      <c r="AS122">
        <v>-72531.58</v>
      </c>
      <c r="AT122">
        <v>0.23057655271962699</v>
      </c>
      <c r="AU122" s="150">
        <v>37559077.390000001</v>
      </c>
    </row>
    <row r="123" spans="1:47" ht="14.5" x14ac:dyDescent="0.35">
      <c r="A123" s="151" t="s">
        <v>905</v>
      </c>
      <c r="B123" s="151" t="s">
        <v>521</v>
      </c>
      <c r="C123" t="s">
        <v>179</v>
      </c>
      <c r="D123" t="s">
        <v>1578</v>
      </c>
      <c r="E123" s="150">
        <v>84.855999999999995</v>
      </c>
      <c r="F123" t="s">
        <v>1578</v>
      </c>
      <c r="G123" s="152">
        <v>-29219</v>
      </c>
      <c r="H123" s="150">
        <v>0.45042105029026402</v>
      </c>
      <c r="I123" s="150">
        <v>237358</v>
      </c>
      <c r="J123" s="150">
        <v>0</v>
      </c>
      <c r="K123" s="150">
        <v>0.64511933094597296</v>
      </c>
      <c r="L123" s="153">
        <v>207900.11989999999</v>
      </c>
      <c r="M123" s="152">
        <v>46873</v>
      </c>
      <c r="N123" s="150">
        <v>37</v>
      </c>
      <c r="O123" s="150">
        <v>9.9499999999999993</v>
      </c>
      <c r="P123" s="150">
        <v>0</v>
      </c>
      <c r="Q123" s="150">
        <v>-152.31</v>
      </c>
      <c r="R123" s="150">
        <v>15390.3</v>
      </c>
      <c r="S123" s="150">
        <v>523.99136899999996</v>
      </c>
      <c r="T123" s="150">
        <v>636.02092134678298</v>
      </c>
      <c r="U123" s="150">
        <v>0.31149276239319101</v>
      </c>
      <c r="V123" s="150">
        <v>0.16345729923654501</v>
      </c>
      <c r="W123" s="150">
        <v>0</v>
      </c>
      <c r="X123" s="150">
        <v>12679.5</v>
      </c>
      <c r="Y123" s="150">
        <v>38.03</v>
      </c>
      <c r="Z123" s="150">
        <v>60141.646068893002</v>
      </c>
      <c r="AA123" s="150">
        <v>15.0666666666667</v>
      </c>
      <c r="AB123" s="150">
        <v>13.7783688929792</v>
      </c>
      <c r="AC123" s="150">
        <v>6.29</v>
      </c>
      <c r="AD123" s="150">
        <v>83.305464069952293</v>
      </c>
      <c r="AE123" s="150">
        <v>0.24360000000000001</v>
      </c>
      <c r="AF123" s="150">
        <v>0.109645154160814</v>
      </c>
      <c r="AG123" s="150">
        <v>0.14743779441249399</v>
      </c>
      <c r="AH123" s="150">
        <v>0.26363870436965497</v>
      </c>
      <c r="AI123" s="150">
        <v>268.87847459945499</v>
      </c>
      <c r="AJ123" s="150">
        <v>7.0718473277024598</v>
      </c>
      <c r="AK123" s="150">
        <v>1.0349953864717201</v>
      </c>
      <c r="AL123" s="150">
        <v>2.3249927603094598</v>
      </c>
      <c r="AM123" s="150">
        <v>1.7</v>
      </c>
      <c r="AN123" s="150">
        <v>1.4193584645878199</v>
      </c>
      <c r="AO123" s="150">
        <v>101</v>
      </c>
      <c r="AP123" s="150">
        <v>1.5384615384615399E-2</v>
      </c>
      <c r="AQ123" s="150">
        <v>3.58</v>
      </c>
      <c r="AR123">
        <v>2.42043500085334</v>
      </c>
      <c r="AS123">
        <v>-17713.03</v>
      </c>
      <c r="AT123">
        <v>0.45627341875803601</v>
      </c>
      <c r="AU123" s="150">
        <v>8064399.2000000002</v>
      </c>
    </row>
    <row r="124" spans="1:47" ht="14.5" x14ac:dyDescent="0.35">
      <c r="A124" s="151" t="s">
        <v>906</v>
      </c>
      <c r="B124" s="151" t="s">
        <v>154</v>
      </c>
      <c r="C124" t="s">
        <v>155</v>
      </c>
      <c r="D124" t="s">
        <v>1578</v>
      </c>
      <c r="E124" s="150">
        <v>83.188000000000002</v>
      </c>
      <c r="F124" t="s">
        <v>1578</v>
      </c>
      <c r="G124" s="152">
        <v>-1128443</v>
      </c>
      <c r="H124" s="150">
        <v>0.182851511986341</v>
      </c>
      <c r="I124" s="150">
        <v>-1081322</v>
      </c>
      <c r="J124" s="150">
        <v>8.4930771083428502E-3</v>
      </c>
      <c r="K124" s="150">
        <v>0.77712406208719897</v>
      </c>
      <c r="L124" s="153">
        <v>99571.362099999998</v>
      </c>
      <c r="M124" s="152">
        <v>29982</v>
      </c>
      <c r="N124" s="150">
        <v>27</v>
      </c>
      <c r="O124" s="150">
        <v>72.75</v>
      </c>
      <c r="P124" s="150">
        <v>0</v>
      </c>
      <c r="Q124" s="150">
        <v>-151.4</v>
      </c>
      <c r="R124" s="150">
        <v>12814.8</v>
      </c>
      <c r="S124" s="150">
        <v>1523.997128</v>
      </c>
      <c r="T124" s="150">
        <v>2175.2372833887298</v>
      </c>
      <c r="U124" s="150">
        <v>0.99165181825723203</v>
      </c>
      <c r="V124" s="150">
        <v>0.24031329473738999</v>
      </c>
      <c r="W124" s="150">
        <v>1.1798401499349799E-3</v>
      </c>
      <c r="X124" s="150">
        <v>8978.2000000000007</v>
      </c>
      <c r="Y124" s="150">
        <v>108</v>
      </c>
      <c r="Z124" s="150">
        <v>62591.092592592599</v>
      </c>
      <c r="AA124" s="150">
        <v>15.636363636363599</v>
      </c>
      <c r="AB124" s="150">
        <v>14.111084518518499</v>
      </c>
      <c r="AC124" s="150">
        <v>15.22</v>
      </c>
      <c r="AD124" s="150">
        <v>100.131217345598</v>
      </c>
      <c r="AE124" s="150">
        <v>0.24360000000000001</v>
      </c>
      <c r="AF124" s="150">
        <v>0.11191259302904701</v>
      </c>
      <c r="AG124" s="150">
        <v>0.20649602972824099</v>
      </c>
      <c r="AH124" s="150">
        <v>0.32210930983696501</v>
      </c>
      <c r="AI124" s="150">
        <v>194.974120712385</v>
      </c>
      <c r="AJ124" s="150">
        <v>5.3839550716833804</v>
      </c>
      <c r="AK124" s="150">
        <v>1.1576437706131799</v>
      </c>
      <c r="AL124" s="150">
        <v>2.6076248233156099</v>
      </c>
      <c r="AM124" s="150">
        <v>1.62</v>
      </c>
      <c r="AN124" s="150">
        <v>1.6658438998702301</v>
      </c>
      <c r="AO124" s="150">
        <v>9</v>
      </c>
      <c r="AP124" s="150">
        <v>1.82584269662921E-2</v>
      </c>
      <c r="AQ124" s="150">
        <v>76</v>
      </c>
      <c r="AR124">
        <v>4.29244198197292</v>
      </c>
      <c r="AS124">
        <v>19052.009999999998</v>
      </c>
      <c r="AT124">
        <v>0.56510021921190301</v>
      </c>
      <c r="AU124" s="150">
        <v>19529721.789999999</v>
      </c>
    </row>
    <row r="125" spans="1:47" ht="14.5" x14ac:dyDescent="0.35">
      <c r="A125" s="151" t="s">
        <v>907</v>
      </c>
      <c r="B125" s="151" t="s">
        <v>723</v>
      </c>
      <c r="C125" t="s">
        <v>98</v>
      </c>
      <c r="D125" t="s">
        <v>1578</v>
      </c>
      <c r="E125" s="150">
        <v>87.099000000000004</v>
      </c>
      <c r="F125" t="s">
        <v>1578</v>
      </c>
      <c r="G125" s="152">
        <v>522849</v>
      </c>
      <c r="H125" s="150">
        <v>0.15079373668545601</v>
      </c>
      <c r="I125" s="150">
        <v>631015</v>
      </c>
      <c r="J125" s="150">
        <v>8.5759331819570198E-3</v>
      </c>
      <c r="K125" s="150">
        <v>0.70827814081430096</v>
      </c>
      <c r="L125" s="153">
        <v>210697.90179999999</v>
      </c>
      <c r="M125" s="152">
        <v>40653</v>
      </c>
      <c r="N125" s="150">
        <v>3</v>
      </c>
      <c r="O125" s="150">
        <v>29.41</v>
      </c>
      <c r="P125" s="150">
        <v>0</v>
      </c>
      <c r="Q125" s="150">
        <v>446.93</v>
      </c>
      <c r="R125" s="150">
        <v>11744.6</v>
      </c>
      <c r="S125" s="150">
        <v>1740.2993899999999</v>
      </c>
      <c r="T125" s="150">
        <v>2193.1521752355202</v>
      </c>
      <c r="U125" s="150">
        <v>0.44284751027810199</v>
      </c>
      <c r="V125" s="150">
        <v>0.190532264681194</v>
      </c>
      <c r="W125" s="150">
        <v>9.7684341543095108E-3</v>
      </c>
      <c r="X125" s="150">
        <v>9319.5</v>
      </c>
      <c r="Y125" s="150">
        <v>109.44</v>
      </c>
      <c r="Z125" s="150">
        <v>61002.847039473701</v>
      </c>
      <c r="AA125" s="150">
        <v>17.178571428571399</v>
      </c>
      <c r="AB125" s="150">
        <v>15.9018584612573</v>
      </c>
      <c r="AC125" s="150">
        <v>9</v>
      </c>
      <c r="AD125" s="150">
        <v>193.366598888889</v>
      </c>
      <c r="AE125" s="150">
        <v>0.44069999999999998</v>
      </c>
      <c r="AF125" s="150">
        <v>0.120958930886251</v>
      </c>
      <c r="AG125" s="150">
        <v>0.17814429186292999</v>
      </c>
      <c r="AH125" s="150">
        <v>0.30371645307589101</v>
      </c>
      <c r="AI125" s="150">
        <v>211.196994098814</v>
      </c>
      <c r="AJ125" s="150">
        <v>4.3261482100199702</v>
      </c>
      <c r="AK125" s="150">
        <v>1.45417645682445</v>
      </c>
      <c r="AL125" s="150">
        <v>1.51462423751041</v>
      </c>
      <c r="AM125" s="150">
        <v>1.1000000000000001</v>
      </c>
      <c r="AN125" s="150">
        <v>0.76751499519073296</v>
      </c>
      <c r="AO125" s="150">
        <v>13</v>
      </c>
      <c r="AP125" s="150">
        <v>6.4773735581188999E-2</v>
      </c>
      <c r="AQ125" s="150">
        <v>76.23</v>
      </c>
      <c r="AR125">
        <v>1.9104804889923399</v>
      </c>
      <c r="AS125">
        <v>-82664.879999999903</v>
      </c>
      <c r="AT125">
        <v>0.308634634795032</v>
      </c>
      <c r="AU125" s="150">
        <v>20439146.02</v>
      </c>
    </row>
    <row r="126" spans="1:47" ht="14.5" x14ac:dyDescent="0.35">
      <c r="A126" s="151" t="s">
        <v>908</v>
      </c>
      <c r="B126" s="151" t="s">
        <v>355</v>
      </c>
      <c r="C126" t="s">
        <v>272</v>
      </c>
      <c r="D126" t="s">
        <v>1578</v>
      </c>
      <c r="E126" s="150">
        <v>92.135999999999996</v>
      </c>
      <c r="F126" t="s">
        <v>1578</v>
      </c>
      <c r="G126" s="152">
        <v>-54964</v>
      </c>
      <c r="H126" s="150">
        <v>0.27172469202131999</v>
      </c>
      <c r="I126" s="150">
        <v>53789</v>
      </c>
      <c r="J126" s="150">
        <v>0</v>
      </c>
      <c r="K126" s="150">
        <v>0.72052980019055601</v>
      </c>
      <c r="L126" s="153">
        <v>137692.0877</v>
      </c>
      <c r="M126" s="152">
        <v>40558</v>
      </c>
      <c r="N126" s="150">
        <v>68</v>
      </c>
      <c r="O126" s="150">
        <v>10.33</v>
      </c>
      <c r="P126" s="150">
        <v>0</v>
      </c>
      <c r="Q126" s="150">
        <v>58.43</v>
      </c>
      <c r="R126" s="150">
        <v>13079.1</v>
      </c>
      <c r="S126" s="150">
        <v>745.03466500000002</v>
      </c>
      <c r="T126" s="150">
        <v>834.16669876958201</v>
      </c>
      <c r="U126" s="150">
        <v>0.330396536649741</v>
      </c>
      <c r="V126" s="150">
        <v>8.4898893932673594E-2</v>
      </c>
      <c r="W126" s="150">
        <v>0</v>
      </c>
      <c r="X126" s="150">
        <v>11681.6</v>
      </c>
      <c r="Y126" s="150">
        <v>55.5</v>
      </c>
      <c r="Z126" s="150">
        <v>60668.576576576597</v>
      </c>
      <c r="AA126" s="150">
        <v>14.625</v>
      </c>
      <c r="AB126" s="150">
        <v>13.424048018018</v>
      </c>
      <c r="AC126" s="150">
        <v>6.7</v>
      </c>
      <c r="AD126" s="150">
        <v>111.199203731343</v>
      </c>
      <c r="AE126" s="150">
        <v>0.33629999999999999</v>
      </c>
      <c r="AF126" s="150">
        <v>0.12109668087964499</v>
      </c>
      <c r="AG126" s="150">
        <v>0.15697899835896301</v>
      </c>
      <c r="AH126" s="150">
        <v>0.29129705256608701</v>
      </c>
      <c r="AI126" s="150">
        <v>177.51925677176399</v>
      </c>
      <c r="AJ126" s="150">
        <v>7.6986893042386804</v>
      </c>
      <c r="AK126" s="150">
        <v>1.0545842217484001</v>
      </c>
      <c r="AL126" s="150">
        <v>3.5631962527786598</v>
      </c>
      <c r="AM126" s="150">
        <v>0</v>
      </c>
      <c r="AN126" s="150">
        <v>1.0895888414105599</v>
      </c>
      <c r="AO126" s="150">
        <v>35</v>
      </c>
      <c r="AP126" s="150">
        <v>1.3377926421404699E-2</v>
      </c>
      <c r="AQ126" s="150">
        <v>6.71</v>
      </c>
      <c r="AR126">
        <v>1.7134757075514799</v>
      </c>
      <c r="AS126">
        <v>-25764.95</v>
      </c>
      <c r="AT126">
        <v>0.344659578132963</v>
      </c>
      <c r="AU126" s="150">
        <v>9744367.5999999996</v>
      </c>
    </row>
    <row r="127" spans="1:47" ht="14.5" x14ac:dyDescent="0.35">
      <c r="A127" s="151" t="s">
        <v>909</v>
      </c>
      <c r="B127" s="151" t="s">
        <v>356</v>
      </c>
      <c r="C127" t="s">
        <v>132</v>
      </c>
      <c r="D127" t="s">
        <v>1578</v>
      </c>
      <c r="E127" s="150">
        <v>76.918999999999997</v>
      </c>
      <c r="F127" t="s">
        <v>1578</v>
      </c>
      <c r="G127" s="152">
        <v>1088394</v>
      </c>
      <c r="H127" s="150">
        <v>0.59746279964233495</v>
      </c>
      <c r="I127" s="150">
        <v>929668</v>
      </c>
      <c r="J127" s="150">
        <v>3.1583245163943598E-2</v>
      </c>
      <c r="K127" s="150">
        <v>0.58567026746100304</v>
      </c>
      <c r="L127" s="153">
        <v>97534.195500000002</v>
      </c>
      <c r="M127" s="152">
        <v>32107</v>
      </c>
      <c r="N127" s="150">
        <v>9</v>
      </c>
      <c r="O127" s="150">
        <v>46.99</v>
      </c>
      <c r="P127" s="150">
        <v>0</v>
      </c>
      <c r="Q127" s="150">
        <v>-126.72</v>
      </c>
      <c r="R127" s="150">
        <v>13725.5</v>
      </c>
      <c r="S127" s="150">
        <v>560.88299800000004</v>
      </c>
      <c r="T127" s="150">
        <v>779.48621681044301</v>
      </c>
      <c r="U127" s="150">
        <v>0.99286838785582199</v>
      </c>
      <c r="V127" s="150">
        <v>0.19599246080195901</v>
      </c>
      <c r="W127" s="150">
        <v>0</v>
      </c>
      <c r="X127" s="150">
        <v>9876.2000000000007</v>
      </c>
      <c r="Y127" s="150">
        <v>46.63</v>
      </c>
      <c r="Z127" s="150">
        <v>47140.131674887401</v>
      </c>
      <c r="AA127" s="150">
        <v>14.653846153846199</v>
      </c>
      <c r="AB127" s="150">
        <v>12.028372249624701</v>
      </c>
      <c r="AC127" s="150">
        <v>14.2</v>
      </c>
      <c r="AD127" s="150">
        <v>39.4988026760563</v>
      </c>
      <c r="AE127" s="150">
        <v>0.73060000000000003</v>
      </c>
      <c r="AF127" s="150">
        <v>0.11424264601168101</v>
      </c>
      <c r="AG127" s="150">
        <v>0.26473860427705498</v>
      </c>
      <c r="AH127" s="150">
        <v>0.37808281970237601</v>
      </c>
      <c r="AI127" s="150">
        <v>211.373852341304</v>
      </c>
      <c r="AJ127" s="150">
        <v>6.13109475690813</v>
      </c>
      <c r="AK127" s="150">
        <v>1.1458218900772601</v>
      </c>
      <c r="AL127" s="150">
        <v>4.5989720469651498</v>
      </c>
      <c r="AM127" s="150">
        <v>3</v>
      </c>
      <c r="AN127" s="150">
        <v>0.51287387408196505</v>
      </c>
      <c r="AO127" s="150">
        <v>20</v>
      </c>
      <c r="AP127" s="150">
        <v>0.27226463104325699</v>
      </c>
      <c r="AQ127" s="150">
        <v>6.25</v>
      </c>
      <c r="AR127">
        <v>3.71387081492467</v>
      </c>
      <c r="AS127">
        <v>34675.22</v>
      </c>
      <c r="AT127">
        <v>0.52710537758971998</v>
      </c>
      <c r="AU127" s="150">
        <v>7698399.9900000002</v>
      </c>
    </row>
    <row r="128" spans="1:47" ht="14.5" x14ac:dyDescent="0.35">
      <c r="A128" s="151" t="s">
        <v>910</v>
      </c>
      <c r="B128" s="151" t="s">
        <v>450</v>
      </c>
      <c r="C128" t="s">
        <v>168</v>
      </c>
      <c r="D128" t="s">
        <v>1578</v>
      </c>
      <c r="E128" s="150">
        <v>95.894000000000005</v>
      </c>
      <c r="F128" t="s">
        <v>1578</v>
      </c>
      <c r="G128" s="152">
        <v>890782</v>
      </c>
      <c r="H128" s="150">
        <v>0.164973461200279</v>
      </c>
      <c r="I128" s="150">
        <v>888925</v>
      </c>
      <c r="J128" s="150">
        <v>5.3082779476582602E-3</v>
      </c>
      <c r="K128" s="150">
        <v>0.69838920149167205</v>
      </c>
      <c r="L128" s="153">
        <v>136418.94130000001</v>
      </c>
      <c r="M128" s="152">
        <v>41058</v>
      </c>
      <c r="N128" s="150">
        <v>26</v>
      </c>
      <c r="O128" s="150">
        <v>21.26</v>
      </c>
      <c r="P128" s="150">
        <v>0</v>
      </c>
      <c r="Q128" s="150">
        <v>360.08</v>
      </c>
      <c r="R128" s="150">
        <v>10581.1</v>
      </c>
      <c r="S128" s="150">
        <v>1189.9497730000001</v>
      </c>
      <c r="T128" s="150">
        <v>1377.3584880650501</v>
      </c>
      <c r="U128" s="150">
        <v>0.37014524393711501</v>
      </c>
      <c r="V128" s="150">
        <v>9.8528735968757594E-2</v>
      </c>
      <c r="W128" s="150">
        <v>0</v>
      </c>
      <c r="X128" s="150">
        <v>9141.4</v>
      </c>
      <c r="Y128" s="150">
        <v>74.08</v>
      </c>
      <c r="Z128" s="150">
        <v>56271.760664146903</v>
      </c>
      <c r="AA128" s="150">
        <v>13.3928571428571</v>
      </c>
      <c r="AB128" s="150">
        <v>16.063036892548599</v>
      </c>
      <c r="AC128" s="150">
        <v>7.3</v>
      </c>
      <c r="AD128" s="150">
        <v>163.006818219178</v>
      </c>
      <c r="AE128" s="150">
        <v>0.37109999999999999</v>
      </c>
      <c r="AF128" s="150">
        <v>0.11921512020491699</v>
      </c>
      <c r="AG128" s="150">
        <v>0.146306784430042</v>
      </c>
      <c r="AH128" s="150">
        <v>0.27613721887353898</v>
      </c>
      <c r="AI128" s="150">
        <v>124.82459627310701</v>
      </c>
      <c r="AJ128" s="150">
        <v>9.0877016191469995</v>
      </c>
      <c r="AK128" s="150">
        <v>1.8977344733564501</v>
      </c>
      <c r="AL128" s="150">
        <v>5.2705176557713704</v>
      </c>
      <c r="AM128" s="150">
        <v>5.2</v>
      </c>
      <c r="AN128" s="150">
        <v>1.0574094610413101</v>
      </c>
      <c r="AO128" s="150">
        <v>38</v>
      </c>
      <c r="AP128" s="150">
        <v>0</v>
      </c>
      <c r="AQ128" s="150">
        <v>15.34</v>
      </c>
      <c r="AR128">
        <v>6.1247229109352501</v>
      </c>
      <c r="AS128">
        <v>-17511.8</v>
      </c>
      <c r="AT128">
        <v>0.34720886585782901</v>
      </c>
      <c r="AU128" s="150">
        <v>12590986.029999999</v>
      </c>
    </row>
    <row r="129" spans="1:47" ht="14.5" x14ac:dyDescent="0.35">
      <c r="A129" s="151" t="s">
        <v>911</v>
      </c>
      <c r="B129" s="151" t="s">
        <v>675</v>
      </c>
      <c r="C129" t="s">
        <v>228</v>
      </c>
      <c r="D129" t="s">
        <v>1578</v>
      </c>
      <c r="E129" s="150">
        <v>90.373999999999995</v>
      </c>
      <c r="F129" t="s">
        <v>1578</v>
      </c>
      <c r="G129" s="152">
        <v>1876878</v>
      </c>
      <c r="H129" s="150">
        <v>0.595371163025329</v>
      </c>
      <c r="I129" s="150">
        <v>1936751</v>
      </c>
      <c r="J129" s="150">
        <v>0</v>
      </c>
      <c r="K129" s="150">
        <v>0.59562273814858102</v>
      </c>
      <c r="L129" s="153">
        <v>138493.94699999999</v>
      </c>
      <c r="M129" s="152">
        <v>39567</v>
      </c>
      <c r="N129" s="150">
        <v>65</v>
      </c>
      <c r="O129" s="150">
        <v>28.67</v>
      </c>
      <c r="P129" s="150">
        <v>0</v>
      </c>
      <c r="Q129" s="150">
        <v>-61.06</v>
      </c>
      <c r="R129" s="150">
        <v>11837</v>
      </c>
      <c r="S129" s="150">
        <v>997.00601600000005</v>
      </c>
      <c r="T129" s="150">
        <v>1145.65482182851</v>
      </c>
      <c r="U129" s="150">
        <v>0.34916086905537802</v>
      </c>
      <c r="V129" s="150">
        <v>0.113766124957866</v>
      </c>
      <c r="W129" s="150">
        <v>0</v>
      </c>
      <c r="X129" s="150">
        <v>10301.200000000001</v>
      </c>
      <c r="Y129" s="150">
        <v>73.510000000000005</v>
      </c>
      <c r="Z129" s="150">
        <v>51829.261324989799</v>
      </c>
      <c r="AA129" s="150">
        <v>12.6582278481013</v>
      </c>
      <c r="AB129" s="150">
        <v>13.562862413277101</v>
      </c>
      <c r="AC129" s="150">
        <v>9.5</v>
      </c>
      <c r="AD129" s="150">
        <v>104.94800168421099</v>
      </c>
      <c r="AE129" s="150">
        <v>0.37109999999999999</v>
      </c>
      <c r="AF129" s="150">
        <v>0.12099076927868201</v>
      </c>
      <c r="AG129" s="150">
        <v>0.171917000733569</v>
      </c>
      <c r="AH129" s="150">
        <v>0.29826740033157501</v>
      </c>
      <c r="AI129" s="150">
        <v>253.25825115181601</v>
      </c>
      <c r="AJ129" s="150">
        <v>5.2014251881188098</v>
      </c>
      <c r="AK129" s="150">
        <v>1.2457417425742601</v>
      </c>
      <c r="AL129" s="150">
        <v>2.9519668118811899</v>
      </c>
      <c r="AM129" s="150">
        <v>3</v>
      </c>
      <c r="AN129" s="150">
        <v>1.0645482376974</v>
      </c>
      <c r="AO129" s="150">
        <v>104</v>
      </c>
      <c r="AP129" s="150">
        <v>3.8387715930902101E-3</v>
      </c>
      <c r="AQ129" s="150">
        <v>4.8099999999999996</v>
      </c>
      <c r="AR129">
        <v>4.5114590394479901</v>
      </c>
      <c r="AS129">
        <v>-44930.22</v>
      </c>
      <c r="AT129">
        <v>0.41601220053888499</v>
      </c>
      <c r="AU129" s="150">
        <v>11801606.060000001</v>
      </c>
    </row>
    <row r="130" spans="1:47" ht="14.5" x14ac:dyDescent="0.35">
      <c r="A130" s="151" t="s">
        <v>912</v>
      </c>
      <c r="B130" s="151" t="s">
        <v>753</v>
      </c>
      <c r="C130" t="s">
        <v>311</v>
      </c>
      <c r="D130" t="s">
        <v>1578</v>
      </c>
      <c r="E130" s="150">
        <v>98.54</v>
      </c>
      <c r="F130" t="s">
        <v>1578</v>
      </c>
      <c r="G130" s="152">
        <v>-2157833</v>
      </c>
      <c r="H130" s="150">
        <v>0.78614936109756195</v>
      </c>
      <c r="I130" s="150">
        <v>-2158682</v>
      </c>
      <c r="J130" s="150">
        <v>0</v>
      </c>
      <c r="K130" s="150">
        <v>0.66132447371575698</v>
      </c>
      <c r="L130" s="153">
        <v>225758.6189</v>
      </c>
      <c r="M130" s="152">
        <v>45354</v>
      </c>
      <c r="N130" s="150">
        <v>22</v>
      </c>
      <c r="O130" s="150">
        <v>4.91</v>
      </c>
      <c r="P130" s="150">
        <v>0</v>
      </c>
      <c r="Q130" s="150">
        <v>57.7</v>
      </c>
      <c r="R130" s="150">
        <v>13127.3</v>
      </c>
      <c r="S130" s="150">
        <v>817.63192800000002</v>
      </c>
      <c r="T130" s="150">
        <v>987.23279937549103</v>
      </c>
      <c r="U130" s="150">
        <v>0.35713094119778599</v>
      </c>
      <c r="V130" s="150">
        <v>0.172578362179614</v>
      </c>
      <c r="W130" s="150">
        <v>0</v>
      </c>
      <c r="X130" s="150">
        <v>10872.1</v>
      </c>
      <c r="Y130" s="150">
        <v>69.790000000000006</v>
      </c>
      <c r="Z130" s="150">
        <v>55780.7761857</v>
      </c>
      <c r="AA130" s="150">
        <v>12.851351351351401</v>
      </c>
      <c r="AB130" s="150">
        <v>11.715602923054901</v>
      </c>
      <c r="AC130" s="150">
        <v>7</v>
      </c>
      <c r="AD130" s="150">
        <v>116.804561142857</v>
      </c>
      <c r="AE130" s="150">
        <v>0.25519999999999998</v>
      </c>
      <c r="AF130" s="150">
        <v>0.118666760447641</v>
      </c>
      <c r="AG130" s="150">
        <v>0.14404250690852499</v>
      </c>
      <c r="AH130" s="150">
        <v>0.27556556467826299</v>
      </c>
      <c r="AI130" s="150">
        <v>233.196617537176</v>
      </c>
      <c r="AJ130" s="150">
        <v>3.9348208675767999</v>
      </c>
      <c r="AK130" s="150">
        <v>1.1427159108192699</v>
      </c>
      <c r="AL130" s="150">
        <v>2.0291832442610001</v>
      </c>
      <c r="AM130" s="150">
        <v>2.5</v>
      </c>
      <c r="AN130" s="150">
        <v>1.22966403849381</v>
      </c>
      <c r="AO130" s="150">
        <v>128</v>
      </c>
      <c r="AP130" s="150">
        <v>2.7303754266211601E-2</v>
      </c>
      <c r="AQ130" s="150">
        <v>2.15</v>
      </c>
      <c r="AR130">
        <v>4.5942157164079704</v>
      </c>
      <c r="AS130">
        <v>-26631.96</v>
      </c>
      <c r="AT130">
        <v>0.45226816153501398</v>
      </c>
      <c r="AU130" s="150">
        <v>10733300.529999999</v>
      </c>
    </row>
    <row r="131" spans="1:47" ht="14.5" x14ac:dyDescent="0.35">
      <c r="A131" s="151" t="s">
        <v>913</v>
      </c>
      <c r="B131" s="151" t="s">
        <v>654</v>
      </c>
      <c r="C131" t="s">
        <v>210</v>
      </c>
      <c r="D131" t="s">
        <v>1578</v>
      </c>
      <c r="E131" s="150">
        <v>89.174999999999997</v>
      </c>
      <c r="F131" t="s">
        <v>1578</v>
      </c>
      <c r="G131" s="152">
        <v>-439370</v>
      </c>
      <c r="H131" s="150">
        <v>0.25042438752810098</v>
      </c>
      <c r="I131" s="150">
        <v>-439370</v>
      </c>
      <c r="J131" s="150">
        <v>6.4783795142773198E-3</v>
      </c>
      <c r="K131" s="150">
        <v>0.806432883743467</v>
      </c>
      <c r="L131" s="153">
        <v>191854.4725</v>
      </c>
      <c r="M131" s="152">
        <v>44226</v>
      </c>
      <c r="N131" s="150">
        <v>39</v>
      </c>
      <c r="O131" s="150">
        <v>100.23</v>
      </c>
      <c r="P131" s="150">
        <v>0</v>
      </c>
      <c r="Q131" s="150">
        <v>-14.4</v>
      </c>
      <c r="R131" s="150">
        <v>12340.6</v>
      </c>
      <c r="S131" s="150">
        <v>1563.2910979999999</v>
      </c>
      <c r="T131" s="150">
        <v>1853.3720179685499</v>
      </c>
      <c r="U131" s="150">
        <v>0.30122657616515103</v>
      </c>
      <c r="V131" s="150">
        <v>0.13417510677848199</v>
      </c>
      <c r="W131" s="150">
        <v>2.1044960879064599E-3</v>
      </c>
      <c r="X131" s="150">
        <v>10409.1</v>
      </c>
      <c r="Y131" s="150">
        <v>106.14</v>
      </c>
      <c r="Z131" s="150">
        <v>56230.692481628001</v>
      </c>
      <c r="AA131" s="150">
        <v>12.422018348623901</v>
      </c>
      <c r="AB131" s="150">
        <v>14.728576389674</v>
      </c>
      <c r="AC131" s="150">
        <v>17.5</v>
      </c>
      <c r="AD131" s="150">
        <v>89.330919885714295</v>
      </c>
      <c r="AE131" s="150">
        <v>0.44069999999999998</v>
      </c>
      <c r="AF131" s="150">
        <v>0.116240921074278</v>
      </c>
      <c r="AG131" s="150">
        <v>0.19615043712156899</v>
      </c>
      <c r="AH131" s="150">
        <v>0.31572249803353503</v>
      </c>
      <c r="AI131" s="150">
        <v>202.27774622689</v>
      </c>
      <c r="AJ131" s="150">
        <v>6.74157776730683</v>
      </c>
      <c r="AK131" s="150">
        <v>0.98207501763018701</v>
      </c>
      <c r="AL131" s="150">
        <v>3.63116226412708</v>
      </c>
      <c r="AM131" s="150">
        <v>4</v>
      </c>
      <c r="AN131" s="150">
        <v>0.86850538208458405</v>
      </c>
      <c r="AO131" s="150">
        <v>74</v>
      </c>
      <c r="AP131" s="150">
        <v>6.2256809338521402E-2</v>
      </c>
      <c r="AQ131" s="150">
        <v>12.85</v>
      </c>
      <c r="AR131">
        <v>5.9129011010029799</v>
      </c>
      <c r="AS131">
        <v>95717.129999999903</v>
      </c>
      <c r="AT131">
        <v>0.26839033546535401</v>
      </c>
      <c r="AU131" s="150">
        <v>19291967.289999999</v>
      </c>
    </row>
    <row r="132" spans="1:47" ht="14.5" x14ac:dyDescent="0.35">
      <c r="A132" s="151" t="s">
        <v>914</v>
      </c>
      <c r="B132" s="151" t="s">
        <v>357</v>
      </c>
      <c r="C132" t="s">
        <v>252</v>
      </c>
      <c r="D132" t="s">
        <v>1578</v>
      </c>
      <c r="E132" s="150">
        <v>78.058000000000007</v>
      </c>
      <c r="F132" t="s">
        <v>1578</v>
      </c>
      <c r="G132" s="152">
        <v>-3271246</v>
      </c>
      <c r="H132" s="150">
        <v>0.131231148619677</v>
      </c>
      <c r="I132" s="150">
        <v>-3271246</v>
      </c>
      <c r="J132" s="150">
        <v>1.8638835373789E-3</v>
      </c>
      <c r="K132" s="150">
        <v>0.64841006248206501</v>
      </c>
      <c r="L132" s="153">
        <v>94949.758000000002</v>
      </c>
      <c r="M132" s="152">
        <v>35582</v>
      </c>
      <c r="N132" s="150">
        <v>21</v>
      </c>
      <c r="O132" s="150">
        <v>14.28</v>
      </c>
      <c r="P132" s="150">
        <v>0</v>
      </c>
      <c r="Q132" s="150">
        <v>162.49</v>
      </c>
      <c r="R132" s="150">
        <v>13721.3</v>
      </c>
      <c r="S132" s="150">
        <v>1100.053465</v>
      </c>
      <c r="T132" s="150">
        <v>1547.75837434599</v>
      </c>
      <c r="U132" s="150">
        <v>1</v>
      </c>
      <c r="V132" s="150">
        <v>0.16831240016138699</v>
      </c>
      <c r="W132" s="150">
        <v>0</v>
      </c>
      <c r="X132" s="150">
        <v>9752.2999999999993</v>
      </c>
      <c r="Y132" s="150">
        <v>66.819999999999993</v>
      </c>
      <c r="Z132" s="150">
        <v>59187.937144567499</v>
      </c>
      <c r="AA132" s="150">
        <v>14.794871794871799</v>
      </c>
      <c r="AB132" s="150">
        <v>16.4629372193954</v>
      </c>
      <c r="AC132" s="150">
        <v>10.5</v>
      </c>
      <c r="AD132" s="150">
        <v>104.766996666667</v>
      </c>
      <c r="AE132" s="150">
        <v>0.56830000000000003</v>
      </c>
      <c r="AF132" s="150">
        <v>9.8740180552776294E-2</v>
      </c>
      <c r="AG132" s="150">
        <v>0.21610097038659101</v>
      </c>
      <c r="AH132" s="150">
        <v>0.311878195683504</v>
      </c>
      <c r="AI132" s="150">
        <v>176.87140324584101</v>
      </c>
      <c r="AJ132" s="150">
        <v>11.331289934624399</v>
      </c>
      <c r="AK132" s="150">
        <v>1.1735696003453799</v>
      </c>
      <c r="AL132" s="150">
        <v>2.8401594815180302</v>
      </c>
      <c r="AM132" s="150">
        <v>2.8</v>
      </c>
      <c r="AN132" s="150">
        <v>1.6490944763487001</v>
      </c>
      <c r="AO132" s="150">
        <v>45</v>
      </c>
      <c r="AP132" s="150">
        <v>9.0225563909774407E-3</v>
      </c>
      <c r="AQ132" s="150">
        <v>14.67</v>
      </c>
      <c r="AR132">
        <v>5.4734379740252201</v>
      </c>
      <c r="AS132">
        <v>-60210.29</v>
      </c>
      <c r="AT132">
        <v>0.52488357918130801</v>
      </c>
      <c r="AU132" s="150">
        <v>15094184.58</v>
      </c>
    </row>
    <row r="133" spans="1:47" ht="14.5" x14ac:dyDescent="0.35">
      <c r="A133" s="151" t="s">
        <v>915</v>
      </c>
      <c r="B133" s="151" t="s">
        <v>156</v>
      </c>
      <c r="C133" t="s">
        <v>98</v>
      </c>
      <c r="D133" t="s">
        <v>1578</v>
      </c>
      <c r="E133" s="150">
        <v>87.313999999999993</v>
      </c>
      <c r="F133" t="s">
        <v>1578</v>
      </c>
      <c r="G133" s="152">
        <v>3983612</v>
      </c>
      <c r="H133" s="150">
        <v>0.20837319571593901</v>
      </c>
      <c r="I133" s="150">
        <v>3983612</v>
      </c>
      <c r="J133" s="150">
        <v>0</v>
      </c>
      <c r="K133" s="150">
        <v>0.68335061713645495</v>
      </c>
      <c r="L133" s="153">
        <v>171140.85879999999</v>
      </c>
      <c r="M133" s="152">
        <v>40207</v>
      </c>
      <c r="N133" t="s">
        <v>1560</v>
      </c>
      <c r="O133" s="150">
        <v>163.11000000000001</v>
      </c>
      <c r="P133" s="150">
        <v>0</v>
      </c>
      <c r="Q133" s="150">
        <v>231.55</v>
      </c>
      <c r="R133" s="150">
        <v>11241.8</v>
      </c>
      <c r="S133" s="150">
        <v>4377.07456</v>
      </c>
      <c r="T133" s="150">
        <v>5471.0397673022999</v>
      </c>
      <c r="U133" s="150">
        <v>0.45055397137214898</v>
      </c>
      <c r="V133" s="150">
        <v>0.14410201479410001</v>
      </c>
      <c r="W133" s="150">
        <v>5.5864300835670497E-2</v>
      </c>
      <c r="X133" s="150">
        <v>8993.9</v>
      </c>
      <c r="Y133" s="150">
        <v>298.25</v>
      </c>
      <c r="Z133" s="150">
        <v>62083.446772841598</v>
      </c>
      <c r="AA133" s="150">
        <v>13.0933333333333</v>
      </c>
      <c r="AB133" s="150">
        <v>14.6758577032691</v>
      </c>
      <c r="AC133" s="150">
        <v>34</v>
      </c>
      <c r="AD133" s="150">
        <v>128.737487058824</v>
      </c>
      <c r="AE133" s="150">
        <v>0.61460000000000004</v>
      </c>
      <c r="AF133" s="150">
        <v>0.120970995706184</v>
      </c>
      <c r="AG133" s="150">
        <v>0.17809509707802501</v>
      </c>
      <c r="AH133" s="150">
        <v>0.30518150698337199</v>
      </c>
      <c r="AI133" s="150">
        <v>190.598763755123</v>
      </c>
      <c r="AJ133" s="150">
        <v>4.9363553906732296</v>
      </c>
      <c r="AK133" s="150">
        <v>1.0328825852696699</v>
      </c>
      <c r="AL133" s="150">
        <v>2.8232355426633</v>
      </c>
      <c r="AM133" s="150">
        <v>0</v>
      </c>
      <c r="AN133" s="150">
        <v>0.580814946896547</v>
      </c>
      <c r="AO133" s="150">
        <v>10</v>
      </c>
      <c r="AP133" s="150">
        <v>0.13188405797101399</v>
      </c>
      <c r="AQ133" s="150">
        <v>55</v>
      </c>
      <c r="AR133">
        <v>4.77411435937025</v>
      </c>
      <c r="AS133">
        <v>-14875.0600000001</v>
      </c>
      <c r="AT133">
        <v>0.35470672397634001</v>
      </c>
      <c r="AU133" s="150">
        <v>49206016.729999997</v>
      </c>
    </row>
    <row r="134" spans="1:47" ht="14.5" x14ac:dyDescent="0.35">
      <c r="A134" s="151" t="s">
        <v>916</v>
      </c>
      <c r="B134" s="151" t="s">
        <v>458</v>
      </c>
      <c r="C134" t="s">
        <v>109</v>
      </c>
      <c r="D134" t="s">
        <v>1578</v>
      </c>
      <c r="E134" s="150">
        <v>104.77800000000001</v>
      </c>
      <c r="F134" t="s">
        <v>1578</v>
      </c>
      <c r="G134" s="152">
        <v>928900</v>
      </c>
      <c r="H134" s="150">
        <v>0.88978644142611896</v>
      </c>
      <c r="I134" s="150">
        <v>912096</v>
      </c>
      <c r="J134" s="150">
        <v>0</v>
      </c>
      <c r="K134" s="150">
        <v>0.70506711955875501</v>
      </c>
      <c r="L134" s="153">
        <v>502618.6814</v>
      </c>
      <c r="M134" s="152">
        <v>48149</v>
      </c>
      <c r="N134" s="150">
        <v>11</v>
      </c>
      <c r="O134" s="150">
        <v>4.26</v>
      </c>
      <c r="P134" s="150">
        <v>0</v>
      </c>
      <c r="Q134" s="150">
        <v>0</v>
      </c>
      <c r="R134" s="150">
        <v>17163.2</v>
      </c>
      <c r="S134" s="150">
        <v>843.37214800000004</v>
      </c>
      <c r="T134" s="150">
        <v>953.23421633165003</v>
      </c>
      <c r="U134" s="150">
        <v>0.23602651269911301</v>
      </c>
      <c r="V134" s="150">
        <v>0.104033512617256</v>
      </c>
      <c r="W134" s="150">
        <v>5.9285808902477498E-3</v>
      </c>
      <c r="X134" s="150">
        <v>15185.1</v>
      </c>
      <c r="Y134" s="150">
        <v>58.63</v>
      </c>
      <c r="Z134" s="150">
        <v>78831.901074535199</v>
      </c>
      <c r="AA134" s="150">
        <v>15.3026315789474</v>
      </c>
      <c r="AB134" s="150">
        <v>14.3846520211496</v>
      </c>
      <c r="AC134" s="150">
        <v>11.31</v>
      </c>
      <c r="AD134" s="150">
        <v>74.568713351016797</v>
      </c>
      <c r="AE134" s="150">
        <v>0.56830000000000003</v>
      </c>
      <c r="AF134" s="150">
        <v>0.12393263191515</v>
      </c>
      <c r="AG134" s="150">
        <v>0.14279342882195301</v>
      </c>
      <c r="AH134" s="150">
        <v>0.27496582214002602</v>
      </c>
      <c r="AI134" s="150">
        <v>406.64373469445002</v>
      </c>
      <c r="AJ134" s="150">
        <v>4.9513652347850403</v>
      </c>
      <c r="AK134" s="150">
        <v>0.80973766008071102</v>
      </c>
      <c r="AL134" s="150">
        <v>2.52094482609811</v>
      </c>
      <c r="AM134" s="150">
        <v>0</v>
      </c>
      <c r="AN134" s="150">
        <v>0.84297481567302901</v>
      </c>
      <c r="AO134" s="150">
        <v>11</v>
      </c>
      <c r="AP134" s="150">
        <v>6.9662921348314602E-2</v>
      </c>
      <c r="AQ134" s="150">
        <v>36.64</v>
      </c>
      <c r="AR134">
        <v>6.3250818870691798</v>
      </c>
      <c r="AS134">
        <v>-67939.820000000007</v>
      </c>
      <c r="AT134">
        <v>0.29643563182448801</v>
      </c>
      <c r="AU134" s="150">
        <v>14474976.73</v>
      </c>
    </row>
    <row r="135" spans="1:47" ht="14.5" x14ac:dyDescent="0.35">
      <c r="A135" s="151" t="s">
        <v>917</v>
      </c>
      <c r="B135" s="151" t="s">
        <v>768</v>
      </c>
      <c r="C135" t="s">
        <v>267</v>
      </c>
      <c r="D135" t="s">
        <v>1578</v>
      </c>
      <c r="E135" s="150">
        <v>98.671000000000006</v>
      </c>
      <c r="F135" t="s">
        <v>1578</v>
      </c>
      <c r="G135" s="152">
        <v>160628</v>
      </c>
      <c r="H135" s="150">
        <v>0.29257472841959298</v>
      </c>
      <c r="I135" s="150">
        <v>160628</v>
      </c>
      <c r="J135" s="150">
        <v>0</v>
      </c>
      <c r="K135" s="150">
        <v>0.77508279310661499</v>
      </c>
      <c r="L135" s="153">
        <v>213259.93530000001</v>
      </c>
      <c r="M135" s="152">
        <v>42748</v>
      </c>
      <c r="N135" s="150">
        <v>83</v>
      </c>
      <c r="O135" s="150">
        <v>11.69</v>
      </c>
      <c r="P135" s="150">
        <v>0</v>
      </c>
      <c r="Q135" s="150">
        <v>67.33</v>
      </c>
      <c r="R135" s="150">
        <v>10687.3</v>
      </c>
      <c r="S135" s="150">
        <v>880.42002600000001</v>
      </c>
      <c r="T135" s="150">
        <v>1033.5978189813</v>
      </c>
      <c r="U135" s="150">
        <v>0.24203576782339101</v>
      </c>
      <c r="V135" s="150">
        <v>0.10767800504347</v>
      </c>
      <c r="W135" s="150">
        <v>4.2352664522421903E-2</v>
      </c>
      <c r="X135" s="150">
        <v>9103.5</v>
      </c>
      <c r="Y135" s="150">
        <v>54.8</v>
      </c>
      <c r="Z135" s="150">
        <v>54299.414598540097</v>
      </c>
      <c r="AA135" s="150">
        <v>16.591549295774598</v>
      </c>
      <c r="AB135" s="150">
        <v>16.066058868613101</v>
      </c>
      <c r="AC135" s="150">
        <v>7.45</v>
      </c>
      <c r="AD135" s="150">
        <v>118.177184697987</v>
      </c>
      <c r="AE135" s="150">
        <v>0.24360000000000001</v>
      </c>
      <c r="AF135" s="150">
        <v>0.136209130412177</v>
      </c>
      <c r="AG135" s="150">
        <v>0.16294199816456001</v>
      </c>
      <c r="AH135" s="150">
        <v>0.30211394216117199</v>
      </c>
      <c r="AI135" s="150">
        <v>197.08434028737099</v>
      </c>
      <c r="AJ135" s="150">
        <v>5.6764035800526704</v>
      </c>
      <c r="AK135" s="150">
        <v>1.0230073710356899</v>
      </c>
      <c r="AL135" s="150">
        <v>2.0932069480223801</v>
      </c>
      <c r="AM135" s="150">
        <v>2.75</v>
      </c>
      <c r="AN135" s="150">
        <v>1.2764031950583401</v>
      </c>
      <c r="AO135" s="150">
        <v>43</v>
      </c>
      <c r="AP135" s="150">
        <v>5.9479553903345701E-2</v>
      </c>
      <c r="AQ135" s="150">
        <v>11.02</v>
      </c>
      <c r="AR135">
        <v>1.8538755604961801</v>
      </c>
      <c r="AS135">
        <v>-2145.8300000000199</v>
      </c>
      <c r="AT135">
        <v>0.28492082482458198</v>
      </c>
      <c r="AU135" s="150">
        <v>9409348.9499999993</v>
      </c>
    </row>
    <row r="136" spans="1:47" ht="14.5" x14ac:dyDescent="0.35">
      <c r="A136" s="151" t="s">
        <v>918</v>
      </c>
      <c r="B136" s="151" t="s">
        <v>638</v>
      </c>
      <c r="C136" t="s">
        <v>274</v>
      </c>
      <c r="D136" t="s">
        <v>1578</v>
      </c>
      <c r="E136" s="150">
        <v>95.376999999999995</v>
      </c>
      <c r="F136" t="s">
        <v>1578</v>
      </c>
      <c r="G136" s="152">
        <v>1481156</v>
      </c>
      <c r="H136" s="150">
        <v>0.34314240283556602</v>
      </c>
      <c r="I136" s="150">
        <v>1707667</v>
      </c>
      <c r="J136" s="150">
        <v>0</v>
      </c>
      <c r="K136" s="150">
        <v>0.65060263264813201</v>
      </c>
      <c r="L136" s="153">
        <v>1064608.4039</v>
      </c>
      <c r="M136" s="152">
        <v>44570</v>
      </c>
      <c r="N136" s="150">
        <v>3</v>
      </c>
      <c r="O136" s="150">
        <v>7.56</v>
      </c>
      <c r="P136" s="150">
        <v>0</v>
      </c>
      <c r="Q136" s="150">
        <v>38.159999999999997</v>
      </c>
      <c r="R136" s="150">
        <v>18098</v>
      </c>
      <c r="S136" s="150">
        <v>526.51793299999997</v>
      </c>
      <c r="T136" s="150">
        <v>615.31243260373799</v>
      </c>
      <c r="U136" s="150">
        <v>0.28563571072136701</v>
      </c>
      <c r="V136" s="150">
        <v>0.15997004227394501</v>
      </c>
      <c r="W136" s="150">
        <v>3.7985410840697801E-3</v>
      </c>
      <c r="X136" s="150">
        <v>15486.3</v>
      </c>
      <c r="Y136" s="150">
        <v>42.3</v>
      </c>
      <c r="Z136" s="150">
        <v>79081.204964539007</v>
      </c>
      <c r="AA136" s="150">
        <v>15.755102040816301</v>
      </c>
      <c r="AB136" s="150">
        <v>12.4472324586288</v>
      </c>
      <c r="AC136" s="150">
        <v>5</v>
      </c>
      <c r="AD136" s="150">
        <v>105.3035866</v>
      </c>
      <c r="AE136" s="150">
        <v>0.37109999999999999</v>
      </c>
      <c r="AF136" s="150">
        <v>0.113475803089363</v>
      </c>
      <c r="AG136" s="150">
        <v>0.146953297651501</v>
      </c>
      <c r="AH136" s="150">
        <v>0.267084846194731</v>
      </c>
      <c r="AI136" s="150">
        <v>263.98910899013998</v>
      </c>
      <c r="AJ136" s="150">
        <v>6.7651248606065</v>
      </c>
      <c r="AK136" s="150">
        <v>1.0609262923126701</v>
      </c>
      <c r="AL136" s="150">
        <v>2.63211374509874</v>
      </c>
      <c r="AM136" s="150">
        <v>1.5</v>
      </c>
      <c r="AN136" s="150">
        <v>0.57208465256669405</v>
      </c>
      <c r="AO136" s="150">
        <v>21</v>
      </c>
      <c r="AP136" s="150">
        <v>0</v>
      </c>
      <c r="AQ136" s="150">
        <v>9.1</v>
      </c>
      <c r="AR136">
        <v>3.0053115263398902</v>
      </c>
      <c r="AS136">
        <v>-186444.88</v>
      </c>
      <c r="AT136">
        <v>0.29939889794577801</v>
      </c>
      <c r="AU136" s="150">
        <v>9528932.4499999993</v>
      </c>
    </row>
    <row r="137" spans="1:47" ht="14.5" x14ac:dyDescent="0.35">
      <c r="A137" s="151" t="s">
        <v>919</v>
      </c>
      <c r="B137" s="151" t="s">
        <v>549</v>
      </c>
      <c r="C137" t="s">
        <v>244</v>
      </c>
      <c r="D137" t="s">
        <v>1578</v>
      </c>
      <c r="E137" s="150">
        <v>86.932000000000002</v>
      </c>
      <c r="F137" t="s">
        <v>1578</v>
      </c>
      <c r="G137" s="152">
        <v>-47614</v>
      </c>
      <c r="H137" s="150">
        <v>0.93351264107008003</v>
      </c>
      <c r="I137" s="150">
        <v>-47614</v>
      </c>
      <c r="J137" s="150">
        <v>0</v>
      </c>
      <c r="K137" s="150">
        <v>0.69364314166711105</v>
      </c>
      <c r="L137" s="153">
        <v>151359.4546</v>
      </c>
      <c r="M137" s="152">
        <v>35210</v>
      </c>
      <c r="N137" s="150">
        <v>68</v>
      </c>
      <c r="O137" s="150">
        <v>15.96</v>
      </c>
      <c r="P137" s="150">
        <v>0</v>
      </c>
      <c r="Q137" s="150">
        <v>81.41</v>
      </c>
      <c r="R137" s="150">
        <v>12305</v>
      </c>
      <c r="S137" s="150">
        <v>629.28938800000003</v>
      </c>
      <c r="T137" s="150">
        <v>750.91154841304694</v>
      </c>
      <c r="U137" s="150">
        <v>0.44381413754270999</v>
      </c>
      <c r="V137" s="150">
        <v>0.13921742312934099</v>
      </c>
      <c r="W137" s="150">
        <v>1.97142288374327E-2</v>
      </c>
      <c r="X137" s="150">
        <v>10312</v>
      </c>
      <c r="Y137" s="150">
        <v>47.5</v>
      </c>
      <c r="Z137" s="150">
        <v>51863.261684210498</v>
      </c>
      <c r="AA137" s="150">
        <v>11.3275862068966</v>
      </c>
      <c r="AB137" s="150">
        <v>13.2481976421053</v>
      </c>
      <c r="AC137" s="150">
        <v>6.65</v>
      </c>
      <c r="AD137" s="150">
        <v>94.629983157894699</v>
      </c>
      <c r="AE137" s="150">
        <v>0.40589999999999998</v>
      </c>
      <c r="AF137" s="150">
        <v>0.111163182101942</v>
      </c>
      <c r="AG137" s="150">
        <v>0.15916906511546</v>
      </c>
      <c r="AH137" s="150">
        <v>0.27500225761325497</v>
      </c>
      <c r="AI137" s="150">
        <v>284.85781489135798</v>
      </c>
      <c r="AJ137" s="150">
        <v>4.2051493936114399</v>
      </c>
      <c r="AK137" s="150">
        <v>0.69380936973524199</v>
      </c>
      <c r="AL137" s="150">
        <v>2.9006658001316499</v>
      </c>
      <c r="AM137" s="150">
        <v>0.5</v>
      </c>
      <c r="AN137" s="150">
        <v>1.0880395824740601</v>
      </c>
      <c r="AO137" s="150">
        <v>78</v>
      </c>
      <c r="AP137" s="150">
        <v>0</v>
      </c>
      <c r="AQ137" s="150">
        <v>2.5099999999999998</v>
      </c>
      <c r="AR137">
        <v>4.7449200198180996</v>
      </c>
      <c r="AS137">
        <v>-17858.59</v>
      </c>
      <c r="AT137">
        <v>0.43889011026654901</v>
      </c>
      <c r="AU137" s="150">
        <v>7743385.5800000001</v>
      </c>
    </row>
    <row r="138" spans="1:47" ht="14.5" x14ac:dyDescent="0.35">
      <c r="A138" s="151" t="s">
        <v>920</v>
      </c>
      <c r="B138" s="151" t="s">
        <v>556</v>
      </c>
      <c r="C138" t="s">
        <v>206</v>
      </c>
      <c r="D138" t="s">
        <v>1578</v>
      </c>
      <c r="E138" s="150">
        <v>92.953999999999994</v>
      </c>
      <c r="F138" t="s">
        <v>1578</v>
      </c>
      <c r="G138" s="152">
        <v>805067</v>
      </c>
      <c r="H138" s="150">
        <v>0.50073679072256205</v>
      </c>
      <c r="I138" s="150">
        <v>805067</v>
      </c>
      <c r="J138" s="150">
        <v>0</v>
      </c>
      <c r="K138" s="150">
        <v>0.70034116877863795</v>
      </c>
      <c r="L138" s="153">
        <v>80203.248900000006</v>
      </c>
      <c r="M138" s="152">
        <v>34996</v>
      </c>
      <c r="N138" s="150">
        <v>15</v>
      </c>
      <c r="O138" s="150">
        <v>13.18</v>
      </c>
      <c r="P138" s="150">
        <v>0</v>
      </c>
      <c r="Q138" s="150">
        <v>139.01</v>
      </c>
      <c r="R138" s="150">
        <v>12465.2</v>
      </c>
      <c r="S138" s="150">
        <v>1123.4703199999999</v>
      </c>
      <c r="T138" s="150">
        <v>1635.59961290605</v>
      </c>
      <c r="U138" s="150">
        <v>0.99863668316578202</v>
      </c>
      <c r="V138" s="150">
        <v>0.20465140547727201</v>
      </c>
      <c r="W138" s="150">
        <v>0</v>
      </c>
      <c r="X138" s="150">
        <v>8562.2000000000007</v>
      </c>
      <c r="Y138" s="150">
        <v>79.36</v>
      </c>
      <c r="Z138" s="150">
        <v>56614.780115927402</v>
      </c>
      <c r="AA138" s="150">
        <v>18.451612903225801</v>
      </c>
      <c r="AB138" s="150">
        <v>14.156632056451601</v>
      </c>
      <c r="AC138" s="150">
        <v>12.6</v>
      </c>
      <c r="AD138" s="150">
        <v>89.164311111111104</v>
      </c>
      <c r="AE138" s="150">
        <v>0.61460000000000004</v>
      </c>
      <c r="AF138" s="150">
        <v>0.11009138173800399</v>
      </c>
      <c r="AG138" s="150">
        <v>0.179714624723049</v>
      </c>
      <c r="AH138" s="150">
        <v>0.29475948696512599</v>
      </c>
      <c r="AI138" s="150">
        <v>195.562798668326</v>
      </c>
      <c r="AJ138" s="150">
        <v>6.42208949109959</v>
      </c>
      <c r="AK138" s="150">
        <v>1.39079641707895</v>
      </c>
      <c r="AL138" s="150">
        <v>5.06767633551652</v>
      </c>
      <c r="AM138" s="150">
        <v>0</v>
      </c>
      <c r="AN138" s="150">
        <v>0.971135792546583</v>
      </c>
      <c r="AO138" s="150">
        <v>48</v>
      </c>
      <c r="AP138" s="150">
        <v>1.51260504201681E-2</v>
      </c>
      <c r="AQ138" s="150">
        <v>11.63</v>
      </c>
      <c r="AR138">
        <v>2.3269914846008</v>
      </c>
      <c r="AS138">
        <v>-139752.79999999999</v>
      </c>
      <c r="AT138">
        <v>0.478185999410984</v>
      </c>
      <c r="AU138" s="150">
        <v>14004324.34</v>
      </c>
    </row>
    <row r="139" spans="1:47" ht="14.5" x14ac:dyDescent="0.35">
      <c r="A139" s="151" t="s">
        <v>921</v>
      </c>
      <c r="B139" s="151" t="s">
        <v>157</v>
      </c>
      <c r="C139" t="s">
        <v>141</v>
      </c>
      <c r="D139" t="s">
        <v>1578</v>
      </c>
      <c r="E139" s="150">
        <v>57.34</v>
      </c>
      <c r="F139" t="s">
        <v>1578</v>
      </c>
      <c r="G139" s="152">
        <v>-7005453</v>
      </c>
      <c r="H139" s="150">
        <v>0.21982708762832101</v>
      </c>
      <c r="I139" s="150">
        <v>-15391287</v>
      </c>
      <c r="J139" s="150">
        <v>4.4040461753845298E-3</v>
      </c>
      <c r="K139" s="150">
        <v>0.51314420665081895</v>
      </c>
      <c r="L139" s="153">
        <v>64067.036800000002</v>
      </c>
      <c r="M139" s="152">
        <v>27720</v>
      </c>
      <c r="N139" s="150">
        <v>329</v>
      </c>
      <c r="O139" s="150">
        <v>6708.53</v>
      </c>
      <c r="P139" s="150">
        <v>2836.33</v>
      </c>
      <c r="Q139" s="150">
        <v>-891.01</v>
      </c>
      <c r="R139" s="150">
        <v>16892.5</v>
      </c>
      <c r="S139" s="150">
        <v>12466.925042999999</v>
      </c>
      <c r="T139" s="150">
        <v>15891.2963463507</v>
      </c>
      <c r="U139" s="150">
        <v>0.20300201030092899</v>
      </c>
      <c r="V139" s="150">
        <v>0.17705894239248801</v>
      </c>
      <c r="W139" s="150">
        <v>0.10240456733289099</v>
      </c>
      <c r="X139" s="150">
        <v>13252.4</v>
      </c>
      <c r="Y139" s="150">
        <v>880.85</v>
      </c>
      <c r="Z139" s="150">
        <v>56118.663154907197</v>
      </c>
      <c r="AA139" s="150">
        <v>12.499452354874</v>
      </c>
      <c r="AB139" s="150">
        <v>14.1532894851564</v>
      </c>
      <c r="AC139" s="150">
        <v>127</v>
      </c>
      <c r="AD139" s="150">
        <v>98.164764118110199</v>
      </c>
      <c r="AE139" s="150">
        <v>1.1829000000000001</v>
      </c>
      <c r="AF139" s="150">
        <v>0.110601868363572</v>
      </c>
      <c r="AG139" s="150">
        <v>0.15493411915281899</v>
      </c>
      <c r="AH139" s="150">
        <v>0.27446971020184302</v>
      </c>
      <c r="AI139" s="150">
        <v>222.76575742783999</v>
      </c>
      <c r="AJ139" s="150">
        <v>7.8364387311843098</v>
      </c>
      <c r="AK139" s="150">
        <v>1.13584573189438</v>
      </c>
      <c r="AL139" s="150">
        <v>4.18041053159941</v>
      </c>
      <c r="AM139" s="150">
        <v>1</v>
      </c>
      <c r="AN139" s="150">
        <v>0.62153774382528704</v>
      </c>
      <c r="AO139" s="150">
        <v>49</v>
      </c>
      <c r="AP139" s="150">
        <v>0.32131451529823801</v>
      </c>
      <c r="AQ139" s="150">
        <v>104.02</v>
      </c>
      <c r="AR139">
        <v>6.0632666390984697</v>
      </c>
      <c r="AS139">
        <v>2393694.54</v>
      </c>
      <c r="AT139">
        <v>0.55046764661043401</v>
      </c>
      <c r="AU139" s="150">
        <v>210597453.47999999</v>
      </c>
    </row>
    <row r="140" spans="1:47" ht="14.5" x14ac:dyDescent="0.35">
      <c r="A140" s="151" t="s">
        <v>922</v>
      </c>
      <c r="B140" s="151" t="s">
        <v>158</v>
      </c>
      <c r="C140" t="s">
        <v>145</v>
      </c>
      <c r="D140" t="s">
        <v>1578</v>
      </c>
      <c r="E140" s="150">
        <v>90.688999999999993</v>
      </c>
      <c r="F140" t="s">
        <v>1578</v>
      </c>
      <c r="G140" s="152">
        <v>-263863</v>
      </c>
      <c r="H140" s="150">
        <v>0.69055127176675701</v>
      </c>
      <c r="I140" s="150">
        <v>-263863</v>
      </c>
      <c r="J140" s="150">
        <v>3.0537090383070801E-3</v>
      </c>
      <c r="K140" s="150">
        <v>0.71786802677388195</v>
      </c>
      <c r="L140" s="153">
        <v>189293.5545</v>
      </c>
      <c r="M140" s="152">
        <v>43000</v>
      </c>
      <c r="N140" s="150">
        <v>21</v>
      </c>
      <c r="O140" s="150">
        <v>19.829999999999998</v>
      </c>
      <c r="P140" s="150">
        <v>0</v>
      </c>
      <c r="Q140" s="150">
        <v>-28.86</v>
      </c>
      <c r="R140" s="150">
        <v>13397.6</v>
      </c>
      <c r="S140" s="150">
        <v>1215.0590850000001</v>
      </c>
      <c r="T140" s="150">
        <v>1522.5232273650199</v>
      </c>
      <c r="U140" s="150">
        <v>0.40255243966181298</v>
      </c>
      <c r="V140" s="150">
        <v>0.15660830682978699</v>
      </c>
      <c r="W140" s="150">
        <v>1.02487880249873E-2</v>
      </c>
      <c r="X140" s="150">
        <v>10692</v>
      </c>
      <c r="Y140" s="150">
        <v>79.290000000000006</v>
      </c>
      <c r="Z140" s="150">
        <v>67456.1248581158</v>
      </c>
      <c r="AA140" s="150">
        <v>11.2619047619048</v>
      </c>
      <c r="AB140" s="150">
        <v>15.3242412031782</v>
      </c>
      <c r="AC140" s="150">
        <v>13</v>
      </c>
      <c r="AD140" s="150">
        <v>93.466083461538503</v>
      </c>
      <c r="AE140" s="150">
        <v>0.31309999999999999</v>
      </c>
      <c r="AF140" s="150">
        <v>0.119584997539602</v>
      </c>
      <c r="AG140" s="150">
        <v>0.13242118322171501</v>
      </c>
      <c r="AH140" s="150">
        <v>0.256326275049788</v>
      </c>
      <c r="AI140" s="150">
        <v>224.24177010289199</v>
      </c>
      <c r="AJ140" s="150">
        <v>5.6400644481717004</v>
      </c>
      <c r="AK140" s="150">
        <v>0.96183339633790499</v>
      </c>
      <c r="AL140" s="150">
        <v>2.8484984236623201</v>
      </c>
      <c r="AM140" s="150">
        <v>3.3</v>
      </c>
      <c r="AN140" s="150">
        <v>0.113811181684247</v>
      </c>
      <c r="AO140" s="150">
        <v>2</v>
      </c>
      <c r="AP140" s="150">
        <v>0.2</v>
      </c>
      <c r="AQ140" s="150">
        <v>10</v>
      </c>
      <c r="AR140">
        <v>3.82987489433643</v>
      </c>
      <c r="AS140">
        <v>-4843.5300000000298</v>
      </c>
      <c r="AT140">
        <v>0.371042770227827</v>
      </c>
      <c r="AU140" s="150">
        <v>16278821.27</v>
      </c>
    </row>
    <row r="141" spans="1:47" ht="14.5" x14ac:dyDescent="0.35">
      <c r="A141" s="151" t="s">
        <v>923</v>
      </c>
      <c r="B141" s="151" t="s">
        <v>159</v>
      </c>
      <c r="C141" t="s">
        <v>160</v>
      </c>
      <c r="D141" t="s">
        <v>1578</v>
      </c>
      <c r="E141" s="150">
        <v>83.239000000000004</v>
      </c>
      <c r="F141" t="s">
        <v>1578</v>
      </c>
      <c r="G141" s="152">
        <v>526767</v>
      </c>
      <c r="H141" s="150">
        <v>0.42810098983390299</v>
      </c>
      <c r="I141" s="150">
        <v>526767</v>
      </c>
      <c r="J141" s="150">
        <v>1.20798103209556E-2</v>
      </c>
      <c r="K141" s="150">
        <v>0.73947206062954696</v>
      </c>
      <c r="L141" s="153">
        <v>100883.0855</v>
      </c>
      <c r="M141" s="152">
        <v>35685</v>
      </c>
      <c r="N141" s="150">
        <v>0</v>
      </c>
      <c r="O141" s="150">
        <v>41.79</v>
      </c>
      <c r="P141" s="150">
        <v>0</v>
      </c>
      <c r="Q141" s="150">
        <v>-124.81</v>
      </c>
      <c r="R141" s="150">
        <v>11646.2</v>
      </c>
      <c r="S141" s="150">
        <v>2395.152063</v>
      </c>
      <c r="T141" s="150">
        <v>2927.0664767988001</v>
      </c>
      <c r="U141" s="150">
        <v>0.502299530198973</v>
      </c>
      <c r="V141" s="150">
        <v>0.131152359323083</v>
      </c>
      <c r="W141" s="150">
        <v>4.7307038141903603E-3</v>
      </c>
      <c r="X141" s="150">
        <v>9529.9</v>
      </c>
      <c r="Y141" s="150">
        <v>157.77000000000001</v>
      </c>
      <c r="Z141" s="150">
        <v>64014.240286492997</v>
      </c>
      <c r="AA141" s="150">
        <v>15.443113772455099</v>
      </c>
      <c r="AB141" s="150">
        <v>15.1812896177981</v>
      </c>
      <c r="AC141" s="150">
        <v>29.18</v>
      </c>
      <c r="AD141" s="150">
        <v>82.081976113776605</v>
      </c>
      <c r="AE141" s="150">
        <v>0.35949999999999999</v>
      </c>
      <c r="AF141" s="150">
        <v>0.12645933570569401</v>
      </c>
      <c r="AG141" s="150">
        <v>0.15140804420823101</v>
      </c>
      <c r="AH141" s="150">
        <v>0.28324658526651803</v>
      </c>
      <c r="AI141" s="150">
        <v>157.86972603584499</v>
      </c>
      <c r="AJ141" s="150">
        <v>6.5412917523973704</v>
      </c>
      <c r="AK141" s="150">
        <v>1.47253693252442</v>
      </c>
      <c r="AL141" s="150">
        <v>3.38393944282533</v>
      </c>
      <c r="AM141" s="150">
        <v>0.5</v>
      </c>
      <c r="AN141" s="150">
        <v>1.07346258883</v>
      </c>
      <c r="AO141" s="150">
        <v>34</v>
      </c>
      <c r="AP141" s="150">
        <v>1.2385919165580199E-2</v>
      </c>
      <c r="AQ141" s="150">
        <v>42.59</v>
      </c>
      <c r="AR141">
        <v>4.8312010857272103</v>
      </c>
      <c r="AS141">
        <v>-31173.1000000001</v>
      </c>
      <c r="AT141">
        <v>0.41371068472323502</v>
      </c>
      <c r="AU141" s="150">
        <v>27894525.809999999</v>
      </c>
    </row>
    <row r="142" spans="1:47" ht="14.5" x14ac:dyDescent="0.35">
      <c r="A142" s="151" t="s">
        <v>924</v>
      </c>
      <c r="B142" s="151" t="s">
        <v>161</v>
      </c>
      <c r="C142" t="s">
        <v>162</v>
      </c>
      <c r="D142" t="s">
        <v>1578</v>
      </c>
      <c r="E142" s="150">
        <v>92.338999999999999</v>
      </c>
      <c r="F142" t="s">
        <v>1578</v>
      </c>
      <c r="G142" s="152">
        <v>1624672</v>
      </c>
      <c r="H142" s="150">
        <v>0.224012716535059</v>
      </c>
      <c r="I142" s="150">
        <v>1857896</v>
      </c>
      <c r="J142" s="150">
        <v>3.6429025996911999E-3</v>
      </c>
      <c r="K142" s="150">
        <v>0.80053916083538301</v>
      </c>
      <c r="L142" s="153">
        <v>147509.9706</v>
      </c>
      <c r="M142" s="152">
        <v>44505</v>
      </c>
      <c r="N142" s="150">
        <v>187</v>
      </c>
      <c r="O142" s="150">
        <v>140.13</v>
      </c>
      <c r="P142" s="150">
        <v>0</v>
      </c>
      <c r="Q142" s="150">
        <v>18.47</v>
      </c>
      <c r="R142" s="150">
        <v>11112.7</v>
      </c>
      <c r="S142" s="150">
        <v>5569.4193699999996</v>
      </c>
      <c r="T142" s="150">
        <v>6795.0798553101904</v>
      </c>
      <c r="U142" s="150">
        <v>0.33583491935892801</v>
      </c>
      <c r="V142" s="150">
        <v>0.15896158471542801</v>
      </c>
      <c r="W142" s="150">
        <v>2.6328704171544499E-2</v>
      </c>
      <c r="X142" s="150">
        <v>9108.2999999999993</v>
      </c>
      <c r="Y142" s="150">
        <v>322.12</v>
      </c>
      <c r="Z142" s="150">
        <v>68412.619396498194</v>
      </c>
      <c r="AA142" s="150">
        <v>7.2370820668693003</v>
      </c>
      <c r="AB142" s="150">
        <v>17.289890009934201</v>
      </c>
      <c r="AC142" s="150">
        <v>33</v>
      </c>
      <c r="AD142" s="150">
        <v>168.77028393939401</v>
      </c>
      <c r="AE142" s="150">
        <v>0.80020000000000002</v>
      </c>
      <c r="AF142" s="150">
        <v>0.110480973551757</v>
      </c>
      <c r="AG142" s="150">
        <v>0.15393726387037199</v>
      </c>
      <c r="AH142" s="150">
        <v>0.29007982587921</v>
      </c>
      <c r="AI142" s="150">
        <v>179.112207885326</v>
      </c>
      <c r="AJ142" s="150">
        <v>4.8935947936496502</v>
      </c>
      <c r="AK142" s="150">
        <v>0.99881968941938803</v>
      </c>
      <c r="AL142" s="150">
        <v>2.96181625801588</v>
      </c>
      <c r="AM142" s="150">
        <v>3</v>
      </c>
      <c r="AN142" s="150">
        <v>0.99361441368147296</v>
      </c>
      <c r="AO142" s="150">
        <v>36</v>
      </c>
      <c r="AP142" s="150">
        <v>8.3905967450271193E-2</v>
      </c>
      <c r="AQ142" s="150">
        <v>64.56</v>
      </c>
      <c r="AR142">
        <v>4.6568944644397501</v>
      </c>
      <c r="AS142">
        <v>-4307.4799999999796</v>
      </c>
      <c r="AT142">
        <v>0.28554542521767801</v>
      </c>
      <c r="AU142" s="150">
        <v>61891297.729999997</v>
      </c>
    </row>
    <row r="143" spans="1:47" ht="14.5" x14ac:dyDescent="0.35">
      <c r="A143" s="151" t="s">
        <v>925</v>
      </c>
      <c r="B143" s="151" t="s">
        <v>163</v>
      </c>
      <c r="C143" t="s">
        <v>164</v>
      </c>
      <c r="D143" t="s">
        <v>1578</v>
      </c>
      <c r="E143" s="150">
        <v>99.909000000000006</v>
      </c>
      <c r="F143" t="s">
        <v>1578</v>
      </c>
      <c r="G143" s="152">
        <v>-307624</v>
      </c>
      <c r="H143" s="150">
        <v>6.9567120936525799E-3</v>
      </c>
      <c r="I143" s="150">
        <v>-159781</v>
      </c>
      <c r="J143" s="150">
        <v>0</v>
      </c>
      <c r="K143" s="150">
        <v>0.72085973140877502</v>
      </c>
      <c r="L143" s="153">
        <v>203263.09520000001</v>
      </c>
      <c r="M143" s="152">
        <v>40763</v>
      </c>
      <c r="N143" s="150">
        <v>29</v>
      </c>
      <c r="O143" s="150">
        <v>8.31</v>
      </c>
      <c r="P143" s="150">
        <v>0</v>
      </c>
      <c r="Q143" s="150">
        <v>-47.48</v>
      </c>
      <c r="R143" s="150">
        <v>10341.299999999999</v>
      </c>
      <c r="S143" s="150">
        <v>900.15550900000005</v>
      </c>
      <c r="T143" s="150">
        <v>1078.69333509735</v>
      </c>
      <c r="U143" s="150">
        <v>0.50662944951215105</v>
      </c>
      <c r="V143" s="150">
        <v>0.127595799671988</v>
      </c>
      <c r="W143" s="150">
        <v>1.1027796753727399E-2</v>
      </c>
      <c r="X143" s="150">
        <v>8629.7000000000007</v>
      </c>
      <c r="Y143" s="150">
        <v>64.760000000000005</v>
      </c>
      <c r="Z143" s="150">
        <v>57574.093576281601</v>
      </c>
      <c r="AA143" s="150">
        <v>15.294117647058799</v>
      </c>
      <c r="AB143" s="150">
        <v>13.8998688851143</v>
      </c>
      <c r="AC143" s="150">
        <v>6.6</v>
      </c>
      <c r="AD143" s="150">
        <v>136.387198333333</v>
      </c>
      <c r="AE143" s="150">
        <v>0.25519999999999998</v>
      </c>
      <c r="AF143" s="150">
        <v>0.103630418101945</v>
      </c>
      <c r="AG143" s="150">
        <v>0.15943216532691001</v>
      </c>
      <c r="AH143" s="150">
        <v>0.26349421732575401</v>
      </c>
      <c r="AI143" s="150">
        <v>191.37471056681599</v>
      </c>
      <c r="AJ143" s="150">
        <v>2.9588986282921299</v>
      </c>
      <c r="AK143" s="150">
        <v>0.77602047983653299</v>
      </c>
      <c r="AL143" s="150">
        <v>1.8768979549188201</v>
      </c>
      <c r="AM143" s="150">
        <v>2.25</v>
      </c>
      <c r="AN143" s="150">
        <v>0.88076039874508905</v>
      </c>
      <c r="AO143" s="150">
        <v>53</v>
      </c>
      <c r="AP143" s="150">
        <v>0.45833333333333298</v>
      </c>
      <c r="AQ143" s="150">
        <v>5.47</v>
      </c>
      <c r="AR143">
        <v>4.1782728250567098</v>
      </c>
      <c r="AS143">
        <v>-63342.47</v>
      </c>
      <c r="AT143">
        <v>0.43360409085838397</v>
      </c>
      <c r="AU143" s="150">
        <v>9308809.4399999995</v>
      </c>
    </row>
    <row r="144" spans="1:47" ht="14.5" x14ac:dyDescent="0.35">
      <c r="A144" s="151" t="s">
        <v>926</v>
      </c>
      <c r="B144" s="151" t="s">
        <v>165</v>
      </c>
      <c r="C144" t="s">
        <v>149</v>
      </c>
      <c r="D144" t="s">
        <v>1578</v>
      </c>
      <c r="E144" s="150">
        <v>93.897999999999996</v>
      </c>
      <c r="F144" t="s">
        <v>1578</v>
      </c>
      <c r="G144" s="152">
        <v>-883507</v>
      </c>
      <c r="H144" s="150">
        <v>0.18969468598782099</v>
      </c>
      <c r="I144" s="150">
        <v>-883507</v>
      </c>
      <c r="J144" s="150">
        <v>0</v>
      </c>
      <c r="K144" s="150">
        <v>0.856605418832313</v>
      </c>
      <c r="L144" s="153">
        <v>138317.88680000001</v>
      </c>
      <c r="M144" s="152">
        <v>41401</v>
      </c>
      <c r="N144" s="150">
        <v>82</v>
      </c>
      <c r="O144" s="150">
        <v>42.18</v>
      </c>
      <c r="P144" s="150">
        <v>0</v>
      </c>
      <c r="Q144" s="150">
        <v>7.8299999999999796</v>
      </c>
      <c r="R144" s="150">
        <v>9956.7999999999993</v>
      </c>
      <c r="S144" s="150">
        <v>2602.245586</v>
      </c>
      <c r="T144" s="150">
        <v>3067.4259844175299</v>
      </c>
      <c r="U144" s="150">
        <v>0.35300728722227498</v>
      </c>
      <c r="V144" s="150">
        <v>0.135834197549101</v>
      </c>
      <c r="W144" s="150">
        <v>0.106802560256125</v>
      </c>
      <c r="X144" s="150">
        <v>8446.7999999999993</v>
      </c>
      <c r="Y144" s="150">
        <v>156.02000000000001</v>
      </c>
      <c r="Z144" s="150">
        <v>63475.189078323303</v>
      </c>
      <c r="AA144" s="150">
        <v>17.057324840764299</v>
      </c>
      <c r="AB144" s="150">
        <v>16.678923125240399</v>
      </c>
      <c r="AC144" s="150">
        <v>16</v>
      </c>
      <c r="AD144" s="150">
        <v>162.640349125</v>
      </c>
      <c r="AE144" s="150">
        <v>0.27839999999999998</v>
      </c>
      <c r="AF144" s="150">
        <v>0.102809506170342</v>
      </c>
      <c r="AG144" s="150">
        <v>0.18590486092559999</v>
      </c>
      <c r="AH144" s="150">
        <v>0.29178053385290498</v>
      </c>
      <c r="AI144" s="150">
        <v>154.16415812492801</v>
      </c>
      <c r="AJ144" s="150">
        <v>6.0767141856505802</v>
      </c>
      <c r="AK144" s="150">
        <v>1.61939676897498</v>
      </c>
      <c r="AL144" s="150">
        <v>2.8326315828832</v>
      </c>
      <c r="AM144" s="150">
        <v>0.9</v>
      </c>
      <c r="AN144" s="150">
        <v>2.1222804502849701</v>
      </c>
      <c r="AO144" s="150">
        <v>36</v>
      </c>
      <c r="AP144" s="150">
        <v>8.1081081081081103E-3</v>
      </c>
      <c r="AQ144" s="150">
        <v>30.83</v>
      </c>
      <c r="AR144">
        <v>5.6014553974551902</v>
      </c>
      <c r="AS144">
        <v>-89578.92</v>
      </c>
      <c r="AT144">
        <v>0.277907410900815</v>
      </c>
      <c r="AU144" s="150">
        <v>25909995.620000001</v>
      </c>
    </row>
    <row r="145" spans="1:47" ht="14.5" x14ac:dyDescent="0.35">
      <c r="A145" s="151" t="s">
        <v>927</v>
      </c>
      <c r="B145" s="151" t="s">
        <v>494</v>
      </c>
      <c r="C145" t="s">
        <v>122</v>
      </c>
      <c r="D145" t="s">
        <v>1578</v>
      </c>
      <c r="E145" s="150">
        <v>98.876000000000005</v>
      </c>
      <c r="F145" t="s">
        <v>1578</v>
      </c>
      <c r="G145" s="152">
        <v>16779949</v>
      </c>
      <c r="H145" s="150">
        <v>0.43943157269424798</v>
      </c>
      <c r="I145" s="150">
        <v>20844468</v>
      </c>
      <c r="J145" s="150">
        <v>0</v>
      </c>
      <c r="K145" s="150">
        <v>0.80669862121528302</v>
      </c>
      <c r="L145" s="153">
        <v>217907.24170000001</v>
      </c>
      <c r="M145" s="152">
        <v>65265</v>
      </c>
      <c r="N145" s="150">
        <v>141</v>
      </c>
      <c r="O145" s="150">
        <v>273.24</v>
      </c>
      <c r="P145" s="150">
        <v>0</v>
      </c>
      <c r="Q145" s="150">
        <v>-19.059999999999999</v>
      </c>
      <c r="R145" s="150">
        <v>13721.1</v>
      </c>
      <c r="S145" s="150">
        <v>15984.114248</v>
      </c>
      <c r="T145" s="150">
        <v>19852.281064573101</v>
      </c>
      <c r="U145" s="150">
        <v>0.16070814905001199</v>
      </c>
      <c r="V145" s="150">
        <v>0.120691314580749</v>
      </c>
      <c r="W145" s="150">
        <v>0.103459831076152</v>
      </c>
      <c r="X145" s="150">
        <v>11047.6</v>
      </c>
      <c r="Y145" s="150">
        <v>967.82</v>
      </c>
      <c r="Z145" s="150">
        <v>84704.201628402006</v>
      </c>
      <c r="AA145" s="150">
        <v>14.881993896236001</v>
      </c>
      <c r="AB145" s="150">
        <v>16.5155857990122</v>
      </c>
      <c r="AC145" s="150">
        <v>98</v>
      </c>
      <c r="AD145" s="150">
        <v>163.103206612245</v>
      </c>
      <c r="AE145" s="150">
        <v>0.40589999999999998</v>
      </c>
      <c r="AF145" s="150">
        <v>0.114174677991824</v>
      </c>
      <c r="AG145" s="150">
        <v>0.12825935372963301</v>
      </c>
      <c r="AH145" s="150">
        <v>0.245713511463236</v>
      </c>
      <c r="AI145" s="150">
        <v>139.68506264145199</v>
      </c>
      <c r="AJ145" s="150">
        <v>6.8524719336134696</v>
      </c>
      <c r="AK145" s="150">
        <v>1.18952732559337</v>
      </c>
      <c r="AL145" s="150">
        <v>2.8417584969512801</v>
      </c>
      <c r="AM145" s="150">
        <v>0</v>
      </c>
      <c r="AN145" s="150">
        <v>0.82097828640618997</v>
      </c>
      <c r="AO145" s="150">
        <v>42</v>
      </c>
      <c r="AP145" s="150">
        <v>5.1804995092158398E-2</v>
      </c>
      <c r="AQ145" s="150">
        <v>196.62</v>
      </c>
      <c r="AR145">
        <v>4.8831484020263902</v>
      </c>
      <c r="AS145">
        <v>557029.39999999898</v>
      </c>
      <c r="AT145">
        <v>0.27524793530520097</v>
      </c>
      <c r="AU145" s="150">
        <v>219319529.56999999</v>
      </c>
    </row>
    <row r="146" spans="1:47" ht="14.5" x14ac:dyDescent="0.35">
      <c r="A146" s="151" t="s">
        <v>1539</v>
      </c>
      <c r="B146" s="151" t="s">
        <v>166</v>
      </c>
      <c r="C146" t="s">
        <v>109</v>
      </c>
      <c r="D146" t="s">
        <v>1578</v>
      </c>
      <c r="E146" s="150">
        <v>55.279000000000003</v>
      </c>
      <c r="F146" t="s">
        <v>1578</v>
      </c>
      <c r="G146" s="152">
        <v>940349</v>
      </c>
      <c r="H146" s="150">
        <v>0.30322875097083202</v>
      </c>
      <c r="I146" s="150">
        <v>940349</v>
      </c>
      <c r="J146" s="150">
        <v>0</v>
      </c>
      <c r="K146" s="150">
        <v>0.58851187680501604</v>
      </c>
      <c r="L146" s="153">
        <v>56366.126700000001</v>
      </c>
      <c r="M146" s="152">
        <v>23343</v>
      </c>
      <c r="N146" s="150">
        <v>0</v>
      </c>
      <c r="O146" s="150">
        <v>633.32000000000005</v>
      </c>
      <c r="P146" s="150">
        <v>145.88</v>
      </c>
      <c r="Q146" s="150">
        <v>353.41</v>
      </c>
      <c r="R146" s="150">
        <v>23482.400000000001</v>
      </c>
      <c r="S146" s="150">
        <v>1848.54304</v>
      </c>
      <c r="T146" s="150">
        <v>2797.7216238332599</v>
      </c>
      <c r="U146" s="150">
        <v>0.99878678237321405</v>
      </c>
      <c r="V146" s="150">
        <v>0.25462716735013102</v>
      </c>
      <c r="W146" s="150">
        <v>0</v>
      </c>
      <c r="X146" s="150">
        <v>15515.5</v>
      </c>
      <c r="Y146" s="150">
        <v>164.41</v>
      </c>
      <c r="Z146" s="150">
        <v>63843.065385317197</v>
      </c>
      <c r="AA146" s="150">
        <v>7.4510869565217401</v>
      </c>
      <c r="AB146" s="150">
        <v>11.243495164527699</v>
      </c>
      <c r="AC146" s="150">
        <v>27.3</v>
      </c>
      <c r="AD146" s="150">
        <v>67.712199267399299</v>
      </c>
      <c r="AE146" s="150">
        <v>0.83499999999999996</v>
      </c>
      <c r="AF146" s="150">
        <v>0.113037120378659</v>
      </c>
      <c r="AG146" s="150">
        <v>0.158899839357554</v>
      </c>
      <c r="AH146" s="150">
        <v>0.28129951600972097</v>
      </c>
      <c r="AI146" s="150">
        <v>379.964645021195</v>
      </c>
      <c r="AJ146" s="150">
        <v>10.673197082495101</v>
      </c>
      <c r="AK146" s="150">
        <v>1.9337663888971901</v>
      </c>
      <c r="AL146" s="150">
        <v>3.4729600031891499</v>
      </c>
      <c r="AM146" s="150">
        <v>0.5</v>
      </c>
      <c r="AN146" s="150">
        <v>0</v>
      </c>
      <c r="AO146" s="150">
        <v>4</v>
      </c>
      <c r="AP146" s="150">
        <v>2.82485875706215E-2</v>
      </c>
      <c r="AQ146" s="150">
        <v>0</v>
      </c>
      <c r="AR146">
        <v>8.7523560878544906</v>
      </c>
      <c r="AS146">
        <v>-596448.42000000004</v>
      </c>
      <c r="AT146">
        <v>0.51153799480914397</v>
      </c>
      <c r="AU146" s="150">
        <v>43408140.640000001</v>
      </c>
    </row>
    <row r="147" spans="1:47" ht="14.5" x14ac:dyDescent="0.35">
      <c r="A147" s="151" t="s">
        <v>928</v>
      </c>
      <c r="B147" s="151" t="s">
        <v>448</v>
      </c>
      <c r="C147" t="s">
        <v>328</v>
      </c>
      <c r="D147" t="s">
        <v>1578</v>
      </c>
      <c r="E147" s="150">
        <v>85.338999999999999</v>
      </c>
      <c r="F147" t="s">
        <v>1578</v>
      </c>
      <c r="G147" s="152">
        <v>-181073</v>
      </c>
      <c r="H147" s="150">
        <v>0.55037887134566699</v>
      </c>
      <c r="I147" s="150">
        <v>-181073</v>
      </c>
      <c r="J147" s="150">
        <v>3.1048694015662101E-3</v>
      </c>
      <c r="K147" s="150">
        <v>0.77183759951344799</v>
      </c>
      <c r="L147" s="153">
        <v>138737.52770000001</v>
      </c>
      <c r="M147" s="152">
        <v>37319</v>
      </c>
      <c r="N147" s="150">
        <v>30</v>
      </c>
      <c r="O147" s="150">
        <v>39.36</v>
      </c>
      <c r="P147" s="150">
        <v>0</v>
      </c>
      <c r="Q147" s="150">
        <v>5.0800000000000098</v>
      </c>
      <c r="R147" s="150">
        <v>11919.9</v>
      </c>
      <c r="S147" s="150">
        <v>1205.6532319999999</v>
      </c>
      <c r="T147" s="150">
        <v>1519.4029464965499</v>
      </c>
      <c r="U147" s="150">
        <v>0.48134911481745202</v>
      </c>
      <c r="V147" s="150">
        <v>0.248333618700074</v>
      </c>
      <c r="W147" s="150">
        <v>0</v>
      </c>
      <c r="X147" s="150">
        <v>9458.5</v>
      </c>
      <c r="Y147" s="150">
        <v>83.6</v>
      </c>
      <c r="Z147" s="150">
        <v>56011.456220095701</v>
      </c>
      <c r="AA147" s="150">
        <v>12.568181818181801</v>
      </c>
      <c r="AB147" s="150">
        <v>14.421689377990401</v>
      </c>
      <c r="AC147" s="150">
        <v>12.12</v>
      </c>
      <c r="AD147" s="150">
        <v>99.476339273927394</v>
      </c>
      <c r="AE147" s="150">
        <v>0.44069999999999998</v>
      </c>
      <c r="AF147" s="150">
        <v>0.113896921833214</v>
      </c>
      <c r="AG147" s="150">
        <v>0.157785394164982</v>
      </c>
      <c r="AH147" s="150">
        <v>0.27583791248206901</v>
      </c>
      <c r="AI147" s="150">
        <v>211.759893494815</v>
      </c>
      <c r="AJ147" s="150">
        <v>5.1436546694397798</v>
      </c>
      <c r="AK147" s="150">
        <v>0.65288842148142101</v>
      </c>
      <c r="AL147" s="150">
        <v>3.1403626194141201</v>
      </c>
      <c r="AM147" s="150">
        <v>3.5</v>
      </c>
      <c r="AN147" s="150">
        <v>2.6800135188157599</v>
      </c>
      <c r="AO147" s="150">
        <v>129</v>
      </c>
      <c r="AP147" s="150">
        <v>0</v>
      </c>
      <c r="AQ147" s="150">
        <v>5.47</v>
      </c>
      <c r="AR147">
        <v>3.6555832765882301</v>
      </c>
      <c r="AS147">
        <v>-2762.6799999999298</v>
      </c>
      <c r="AT147">
        <v>0.407363308000396</v>
      </c>
      <c r="AU147" s="150">
        <v>14371230.15</v>
      </c>
    </row>
    <row r="148" spans="1:47" ht="14.5" x14ac:dyDescent="0.35">
      <c r="A148" s="151" t="s">
        <v>929</v>
      </c>
      <c r="B148" s="151" t="s">
        <v>788</v>
      </c>
      <c r="C148" t="s">
        <v>134</v>
      </c>
      <c r="D148" t="s">
        <v>1578</v>
      </c>
      <c r="E148" s="150">
        <v>86.091999999999999</v>
      </c>
      <c r="F148" t="s">
        <v>1578</v>
      </c>
      <c r="G148" s="152">
        <v>-78058</v>
      </c>
      <c r="H148" s="150">
        <v>0.25989401900473202</v>
      </c>
      <c r="I148" s="150">
        <v>-78058</v>
      </c>
      <c r="J148" s="150">
        <v>2.4274402104128702E-3</v>
      </c>
      <c r="K148" s="150">
        <v>0.70037078658437601</v>
      </c>
      <c r="L148" s="153">
        <v>282758.8027</v>
      </c>
      <c r="M148" s="152">
        <v>42292</v>
      </c>
      <c r="N148" s="150">
        <v>20</v>
      </c>
      <c r="O148" s="150">
        <v>12.61</v>
      </c>
      <c r="P148" s="150">
        <v>0</v>
      </c>
      <c r="Q148" s="150">
        <v>96.04</v>
      </c>
      <c r="R148" s="150">
        <v>13993.8</v>
      </c>
      <c r="S148" s="150">
        <v>1051.4154599999999</v>
      </c>
      <c r="T148" s="150">
        <v>1309.91101639009</v>
      </c>
      <c r="U148" s="150">
        <v>0.37385966342933602</v>
      </c>
      <c r="V148" s="150">
        <v>0.15156221880168999</v>
      </c>
      <c r="W148" s="150">
        <v>0</v>
      </c>
      <c r="X148" s="150">
        <v>11232.3</v>
      </c>
      <c r="Y148" s="150">
        <v>73.25</v>
      </c>
      <c r="Z148" s="150">
        <v>50937.989761092103</v>
      </c>
      <c r="AA148" s="150">
        <v>14.063829787234001</v>
      </c>
      <c r="AB148" s="150">
        <v>14.353794675767899</v>
      </c>
      <c r="AC148" s="150">
        <v>11</v>
      </c>
      <c r="AD148" s="150">
        <v>95.583223636363599</v>
      </c>
      <c r="AE148" s="150">
        <v>0.63780000000000003</v>
      </c>
      <c r="AF148" s="150">
        <v>0.101975555663894</v>
      </c>
      <c r="AG148" s="150">
        <v>0.25150531792951902</v>
      </c>
      <c r="AH148" s="150">
        <v>0.35759819703752399</v>
      </c>
      <c r="AI148" s="150">
        <v>297.92219338300401</v>
      </c>
      <c r="AJ148" s="150">
        <v>5.2393984803984202</v>
      </c>
      <c r="AK148" s="150">
        <v>1.18498723023879</v>
      </c>
      <c r="AL148" s="150">
        <v>2.0741083833482299</v>
      </c>
      <c r="AM148" s="150">
        <v>3.8</v>
      </c>
      <c r="AN148" s="150">
        <v>1.5042975341768501</v>
      </c>
      <c r="AO148" s="150">
        <v>239</v>
      </c>
      <c r="AP148" s="150">
        <v>5.5865921787709499E-3</v>
      </c>
      <c r="AQ148" s="150">
        <v>2.2000000000000002</v>
      </c>
      <c r="AR148">
        <v>7.2440687673873096</v>
      </c>
      <c r="AS148">
        <v>52915.92</v>
      </c>
      <c r="AT148">
        <v>0.258344858061891</v>
      </c>
      <c r="AU148" s="150">
        <v>14713255.439999999</v>
      </c>
    </row>
    <row r="149" spans="1:47" ht="14.5" x14ac:dyDescent="0.35">
      <c r="A149" s="151" t="s">
        <v>930</v>
      </c>
      <c r="B149" s="151" t="s">
        <v>537</v>
      </c>
      <c r="C149" t="s">
        <v>538</v>
      </c>
      <c r="D149" t="s">
        <v>1578</v>
      </c>
      <c r="E149" s="150">
        <v>101.601</v>
      </c>
      <c r="F149" t="s">
        <v>1578</v>
      </c>
      <c r="G149" s="152">
        <v>1441553</v>
      </c>
      <c r="H149" s="150">
        <v>0.67850751886020499</v>
      </c>
      <c r="I149" s="150">
        <v>1354599</v>
      </c>
      <c r="J149" s="150">
        <v>0</v>
      </c>
      <c r="K149" s="150">
        <v>0.727825517382793</v>
      </c>
      <c r="L149" s="153">
        <v>368875.14620000002</v>
      </c>
      <c r="M149" s="152">
        <v>38940</v>
      </c>
      <c r="N149" s="150">
        <v>116</v>
      </c>
      <c r="O149" s="150">
        <v>21.02</v>
      </c>
      <c r="P149" s="150">
        <v>0</v>
      </c>
      <c r="Q149" s="150">
        <v>161.77000000000001</v>
      </c>
      <c r="R149" s="150">
        <v>11665.1</v>
      </c>
      <c r="S149" s="150">
        <v>1599.8592980000001</v>
      </c>
      <c r="T149" s="150">
        <v>1871.7713108248699</v>
      </c>
      <c r="U149" s="150">
        <v>0.20331842519316301</v>
      </c>
      <c r="V149" s="150">
        <v>0.107590695141242</v>
      </c>
      <c r="W149" s="150">
        <v>0.16937355512372099</v>
      </c>
      <c r="X149" s="150">
        <v>9970.5</v>
      </c>
      <c r="Y149" s="150">
        <v>108.36</v>
      </c>
      <c r="Z149" s="150">
        <v>62468.477021040999</v>
      </c>
      <c r="AA149" s="150">
        <v>15.780303030302999</v>
      </c>
      <c r="AB149" s="150">
        <v>14.7642976928756</v>
      </c>
      <c r="AC149" s="150">
        <v>14.8</v>
      </c>
      <c r="AD149" s="150">
        <v>108.098601216216</v>
      </c>
      <c r="AE149" s="150">
        <v>0.27839999999999998</v>
      </c>
      <c r="AF149" s="150">
        <v>0.121577651577827</v>
      </c>
      <c r="AG149" s="150">
        <v>0.130111866688117</v>
      </c>
      <c r="AH149" s="150">
        <v>0.25366178329244399</v>
      </c>
      <c r="AI149" s="150">
        <v>185.74758441038901</v>
      </c>
      <c r="AJ149" s="150">
        <v>5.4802145909748603</v>
      </c>
      <c r="AK149" s="150">
        <v>1.0338484369216301</v>
      </c>
      <c r="AL149" s="150">
        <v>3.46419477066999</v>
      </c>
      <c r="AM149" s="150">
        <v>1</v>
      </c>
      <c r="AN149" s="150">
        <v>1.7770447635745501</v>
      </c>
      <c r="AO149" s="150">
        <v>149</v>
      </c>
      <c r="AP149" s="150">
        <v>3.4090909090909102E-2</v>
      </c>
      <c r="AQ149" s="150">
        <v>7.85</v>
      </c>
      <c r="AR149">
        <v>3.0541443855954702</v>
      </c>
      <c r="AS149">
        <v>-23357.95</v>
      </c>
      <c r="AT149">
        <v>0.40510159635022802</v>
      </c>
      <c r="AU149" s="150">
        <v>18662441.539999999</v>
      </c>
    </row>
    <row r="150" spans="1:47" ht="14.5" x14ac:dyDescent="0.35">
      <c r="A150" s="151" t="s">
        <v>931</v>
      </c>
      <c r="B150" s="151" t="s">
        <v>550</v>
      </c>
      <c r="C150" t="s">
        <v>244</v>
      </c>
      <c r="D150" t="s">
        <v>1578</v>
      </c>
      <c r="E150" s="150">
        <v>86.117000000000004</v>
      </c>
      <c r="F150" t="s">
        <v>1578</v>
      </c>
      <c r="G150" s="152">
        <v>1045984</v>
      </c>
      <c r="H150" s="150">
        <v>0.60320310085862305</v>
      </c>
      <c r="I150" s="150">
        <v>1070344</v>
      </c>
      <c r="J150" s="150">
        <v>0</v>
      </c>
      <c r="K150" s="150">
        <v>0.55109282600311904</v>
      </c>
      <c r="L150" s="153">
        <v>247461.89290000001</v>
      </c>
      <c r="M150" s="152">
        <v>43137</v>
      </c>
      <c r="N150" s="150">
        <v>64</v>
      </c>
      <c r="O150" s="150">
        <v>35.340000000000003</v>
      </c>
      <c r="P150" s="150">
        <v>0</v>
      </c>
      <c r="Q150" s="150">
        <v>-193.46</v>
      </c>
      <c r="R150" s="150">
        <v>11746.5</v>
      </c>
      <c r="S150" s="150">
        <v>885.96394399999997</v>
      </c>
      <c r="T150" s="150">
        <v>1087.77412287744</v>
      </c>
      <c r="U150" s="150">
        <v>0.39906142726729299</v>
      </c>
      <c r="V150" s="150">
        <v>0.146980817765649</v>
      </c>
      <c r="W150" s="150">
        <v>2.25742820974213E-3</v>
      </c>
      <c r="X150" s="150">
        <v>9567.2000000000007</v>
      </c>
      <c r="Y150" s="150">
        <v>63.76</v>
      </c>
      <c r="Z150" s="150">
        <v>45774.814774153099</v>
      </c>
      <c r="AA150" s="150">
        <v>9.7341772151898702</v>
      </c>
      <c r="AB150" s="150">
        <v>13.895293977415299</v>
      </c>
      <c r="AC150" s="150">
        <v>6</v>
      </c>
      <c r="AD150" s="150">
        <v>147.66065733333301</v>
      </c>
      <c r="AE150" s="150">
        <v>0.51029999999999998</v>
      </c>
      <c r="AF150" s="150">
        <v>0.100776017266708</v>
      </c>
      <c r="AG150" s="150">
        <v>0.224162621514058</v>
      </c>
      <c r="AH150" s="150">
        <v>0.32981429567870102</v>
      </c>
      <c r="AI150" s="150">
        <v>169.17957103680999</v>
      </c>
      <c r="AJ150" s="150">
        <v>7.7056906202672701</v>
      </c>
      <c r="AK150" s="150">
        <v>1.1622653065309201</v>
      </c>
      <c r="AL150" s="150">
        <v>3.5297723618459198</v>
      </c>
      <c r="AM150" s="150">
        <v>3</v>
      </c>
      <c r="AN150" s="150">
        <v>1.453929664106</v>
      </c>
      <c r="AO150" s="150">
        <v>107</v>
      </c>
      <c r="AP150" s="150">
        <v>0</v>
      </c>
      <c r="AQ150" s="150">
        <v>4.6100000000000003</v>
      </c>
      <c r="AR150">
        <v>5.5028583430179596</v>
      </c>
      <c r="AS150">
        <v>-6020.06</v>
      </c>
      <c r="AT150">
        <v>0.42375062813817799</v>
      </c>
      <c r="AU150" s="150">
        <v>10406958.970000001</v>
      </c>
    </row>
    <row r="151" spans="1:47" ht="14.5" x14ac:dyDescent="0.35">
      <c r="A151" s="151" t="s">
        <v>932</v>
      </c>
      <c r="B151" s="151" t="s">
        <v>167</v>
      </c>
      <c r="C151" t="s">
        <v>168</v>
      </c>
      <c r="D151" t="s">
        <v>1578</v>
      </c>
      <c r="E151" s="150">
        <v>71.915999999999997</v>
      </c>
      <c r="F151" t="s">
        <v>1578</v>
      </c>
      <c r="G151" s="152">
        <v>2801982</v>
      </c>
      <c r="H151" s="150">
        <v>0.145954182773602</v>
      </c>
      <c r="I151" s="150">
        <v>1787606</v>
      </c>
      <c r="J151" s="150">
        <v>0</v>
      </c>
      <c r="K151" s="150">
        <v>0.71805262370968403</v>
      </c>
      <c r="L151" s="153">
        <v>72289.152499999997</v>
      </c>
      <c r="M151" s="152">
        <v>31024</v>
      </c>
      <c r="N151" t="s">
        <v>1560</v>
      </c>
      <c r="O151" s="150">
        <v>107.8</v>
      </c>
      <c r="P151" s="150">
        <v>3</v>
      </c>
      <c r="Q151" s="150">
        <v>-209.47</v>
      </c>
      <c r="R151" s="150">
        <v>13676.8</v>
      </c>
      <c r="S151" s="150">
        <v>2118.3688809999999</v>
      </c>
      <c r="T151" s="150">
        <v>2973.0811673391299</v>
      </c>
      <c r="U151" s="150">
        <v>0.99767301103966699</v>
      </c>
      <c r="V151" s="150">
        <v>0.186940154074138</v>
      </c>
      <c r="W151" s="150">
        <v>0</v>
      </c>
      <c r="X151" s="150">
        <v>9745</v>
      </c>
      <c r="Y151" s="150">
        <v>142.1</v>
      </c>
      <c r="Z151" s="150">
        <v>52697.494018297002</v>
      </c>
      <c r="AA151" s="150">
        <v>11.3958333333333</v>
      </c>
      <c r="AB151" s="150">
        <v>14.9075924067558</v>
      </c>
      <c r="AC151" s="150">
        <v>20.2</v>
      </c>
      <c r="AD151" s="150">
        <v>104.86974658415799</v>
      </c>
      <c r="AE151" s="150">
        <v>0.52190000000000003</v>
      </c>
      <c r="AF151" s="150">
        <v>0.164070708107249</v>
      </c>
      <c r="AG151" s="150">
        <v>0.218904367066903</v>
      </c>
      <c r="AH151" s="150">
        <v>0.38769461283600398</v>
      </c>
      <c r="AI151" s="150">
        <v>208.013346472493</v>
      </c>
      <c r="AJ151" s="150">
        <v>6.6745379428978602</v>
      </c>
      <c r="AK151" s="150">
        <v>1.34615006501774</v>
      </c>
      <c r="AL151" s="150">
        <v>4.12833300427324</v>
      </c>
      <c r="AM151" s="150">
        <v>0.5</v>
      </c>
      <c r="AN151" s="150">
        <v>1.0323799695243601</v>
      </c>
      <c r="AO151" s="150">
        <v>14</v>
      </c>
      <c r="AP151" s="150">
        <v>1.37090632140137E-2</v>
      </c>
      <c r="AQ151" s="150">
        <v>78.290000000000006</v>
      </c>
      <c r="AR151">
        <v>5.9766757964821497</v>
      </c>
      <c r="AS151">
        <v>197801.8</v>
      </c>
      <c r="AT151">
        <v>0.52243288007191802</v>
      </c>
      <c r="AU151" s="150">
        <v>28972558.609999999</v>
      </c>
    </row>
    <row r="152" spans="1:47" ht="14.5" x14ac:dyDescent="0.35">
      <c r="A152" s="151" t="s">
        <v>933</v>
      </c>
      <c r="B152" s="151" t="s">
        <v>631</v>
      </c>
      <c r="C152" t="s">
        <v>335</v>
      </c>
      <c r="D152" t="s">
        <v>1578</v>
      </c>
      <c r="E152" s="150">
        <v>92.831999999999994</v>
      </c>
      <c r="F152" t="s">
        <v>1578</v>
      </c>
      <c r="G152" s="152">
        <v>397</v>
      </c>
      <c r="H152" s="150">
        <v>0.20809127702675501</v>
      </c>
      <c r="I152" s="150">
        <v>397</v>
      </c>
      <c r="J152" s="150">
        <v>0</v>
      </c>
      <c r="K152" s="150">
        <v>0.75602414685423402</v>
      </c>
      <c r="L152" s="153">
        <v>168620.83379999999</v>
      </c>
      <c r="M152" s="152">
        <v>44068</v>
      </c>
      <c r="N152" s="150">
        <v>54</v>
      </c>
      <c r="O152" s="150">
        <v>40.75</v>
      </c>
      <c r="P152" s="150">
        <v>0</v>
      </c>
      <c r="Q152" s="150">
        <v>173.07</v>
      </c>
      <c r="R152" s="150">
        <v>10211.200000000001</v>
      </c>
      <c r="S152" s="150">
        <v>2088.7249379999998</v>
      </c>
      <c r="T152" s="150">
        <v>2497.9232129479001</v>
      </c>
      <c r="U152" s="150">
        <v>0.31297916930410102</v>
      </c>
      <c r="V152" s="150">
        <v>0.142749853547255</v>
      </c>
      <c r="W152" s="150">
        <v>9.5752196165907997E-4</v>
      </c>
      <c r="X152" s="150">
        <v>8538.4</v>
      </c>
      <c r="Y152" s="150">
        <v>128.61000000000001</v>
      </c>
      <c r="Z152" s="150">
        <v>55462.836637897497</v>
      </c>
      <c r="AA152" s="150">
        <v>12.9295774647887</v>
      </c>
      <c r="AB152" s="150">
        <v>16.240766176813601</v>
      </c>
      <c r="AC152" s="150">
        <v>17.22</v>
      </c>
      <c r="AD152" s="150">
        <v>121.296454006969</v>
      </c>
      <c r="AE152" s="150">
        <v>0.25519999999999998</v>
      </c>
      <c r="AF152" s="150">
        <v>0.113480195396388</v>
      </c>
      <c r="AG152" s="150">
        <v>0.19209530592011001</v>
      </c>
      <c r="AH152" s="150">
        <v>0.30758714493766998</v>
      </c>
      <c r="AI152" s="150">
        <v>184.820889039436</v>
      </c>
      <c r="AJ152" s="150">
        <v>5.07875712361413</v>
      </c>
      <c r="AK152" s="150">
        <v>1.3790506942285801</v>
      </c>
      <c r="AL152" s="150">
        <v>2.61812744793286</v>
      </c>
      <c r="AM152" s="150">
        <v>4.3600000000000003</v>
      </c>
      <c r="AN152" s="150">
        <v>1.8888498071854101</v>
      </c>
      <c r="AO152" s="150">
        <v>192</v>
      </c>
      <c r="AP152" s="150">
        <v>0</v>
      </c>
      <c r="AQ152" s="150">
        <v>7.4</v>
      </c>
      <c r="AR152">
        <v>3.7234568727947002</v>
      </c>
      <c r="AS152">
        <v>-80624.990000000005</v>
      </c>
      <c r="AT152">
        <v>0.38102458637641601</v>
      </c>
      <c r="AU152" s="150">
        <v>21328312.690000001</v>
      </c>
    </row>
    <row r="153" spans="1:47" ht="14.5" x14ac:dyDescent="0.35">
      <c r="A153" s="151" t="s">
        <v>934</v>
      </c>
      <c r="B153" s="151" t="s">
        <v>169</v>
      </c>
      <c r="C153" t="s">
        <v>168</v>
      </c>
      <c r="D153" t="s">
        <v>1578</v>
      </c>
      <c r="E153" s="150">
        <v>87.516999999999996</v>
      </c>
      <c r="F153" t="s">
        <v>1578</v>
      </c>
      <c r="G153" s="152">
        <v>-112429</v>
      </c>
      <c r="H153" s="150">
        <v>6.0940470100544902E-3</v>
      </c>
      <c r="I153" s="150">
        <v>-98390</v>
      </c>
      <c r="J153" s="150">
        <v>3.87870047003112E-3</v>
      </c>
      <c r="K153" s="150">
        <v>0.68005480876159197</v>
      </c>
      <c r="L153" s="153">
        <v>107806.7415</v>
      </c>
      <c r="M153" s="152">
        <v>36154</v>
      </c>
      <c r="N153" s="150">
        <v>36</v>
      </c>
      <c r="O153" s="150">
        <v>19.41</v>
      </c>
      <c r="P153" s="150">
        <v>0</v>
      </c>
      <c r="Q153" s="150">
        <v>-174.38</v>
      </c>
      <c r="R153" s="150">
        <v>10851.8</v>
      </c>
      <c r="S153" s="150">
        <v>1034.4083889999999</v>
      </c>
      <c r="T153" s="150">
        <v>1332.49296371894</v>
      </c>
      <c r="U153" s="150">
        <v>0.50185970021169302</v>
      </c>
      <c r="V153" s="150">
        <v>0.166260210018463</v>
      </c>
      <c r="W153" s="150">
        <v>3.8669446637676101E-3</v>
      </c>
      <c r="X153" s="150">
        <v>8424.2000000000007</v>
      </c>
      <c r="Y153" s="150">
        <v>64.989999999999995</v>
      </c>
      <c r="Z153" s="150">
        <v>51314.509616864103</v>
      </c>
      <c r="AA153" s="150">
        <v>12.3611111111111</v>
      </c>
      <c r="AB153" s="150">
        <v>15.916423895984</v>
      </c>
      <c r="AC153" s="150">
        <v>14</v>
      </c>
      <c r="AD153" s="150">
        <v>73.8863135</v>
      </c>
      <c r="AE153" s="150">
        <v>0.27839999999999998</v>
      </c>
      <c r="AF153" s="150">
        <v>0.110840167868867</v>
      </c>
      <c r="AG153" s="150">
        <v>0.228133482957325</v>
      </c>
      <c r="AH153" s="150">
        <v>0.34127979363260602</v>
      </c>
      <c r="AI153" s="150">
        <v>445.69340784802898</v>
      </c>
      <c r="AJ153" s="150">
        <v>2.23848102830841</v>
      </c>
      <c r="AK153" s="150">
        <v>0.68161978964446901</v>
      </c>
      <c r="AL153" s="150">
        <v>1.36536701595778</v>
      </c>
      <c r="AM153" s="150">
        <v>5.6</v>
      </c>
      <c r="AN153" s="150">
        <v>0.89939864720415696</v>
      </c>
      <c r="AO153" s="150">
        <v>31</v>
      </c>
      <c r="AP153" s="150">
        <v>0</v>
      </c>
      <c r="AQ153" s="150">
        <v>10.45</v>
      </c>
      <c r="AR153">
        <v>5.7617058792498597</v>
      </c>
      <c r="AS153">
        <v>4770.88</v>
      </c>
      <c r="AT153">
        <v>0.36020052467347502</v>
      </c>
      <c r="AU153" s="150">
        <v>11225202.210000001</v>
      </c>
    </row>
    <row r="154" spans="1:47" ht="14.5" x14ac:dyDescent="0.35">
      <c r="A154" s="151" t="s">
        <v>935</v>
      </c>
      <c r="B154" s="151" t="s">
        <v>418</v>
      </c>
      <c r="C154" t="s">
        <v>605</v>
      </c>
      <c r="D154" t="s">
        <v>1578</v>
      </c>
      <c r="E154" s="150">
        <v>89.82</v>
      </c>
      <c r="F154" t="s">
        <v>1578</v>
      </c>
      <c r="G154" s="152">
        <v>480958</v>
      </c>
      <c r="H154" s="150">
        <v>0.36029145100096699</v>
      </c>
      <c r="I154" s="150">
        <v>473774</v>
      </c>
      <c r="J154" s="150">
        <v>0</v>
      </c>
      <c r="K154" s="150">
        <v>0.72023451298049102</v>
      </c>
      <c r="L154" s="153">
        <v>122774.413</v>
      </c>
      <c r="M154" s="152">
        <v>39270</v>
      </c>
      <c r="N154" s="150">
        <v>20</v>
      </c>
      <c r="O154" s="150">
        <v>12.7</v>
      </c>
      <c r="P154" s="150">
        <v>0</v>
      </c>
      <c r="Q154" s="150">
        <v>43.97</v>
      </c>
      <c r="R154" s="150">
        <v>11139.3</v>
      </c>
      <c r="S154" s="150">
        <v>780.09594500000003</v>
      </c>
      <c r="T154" s="150">
        <v>939.24828395526595</v>
      </c>
      <c r="U154" s="150">
        <v>0.492834255150499</v>
      </c>
      <c r="V154" s="150">
        <v>0.12329607866375999</v>
      </c>
      <c r="W154" s="150">
        <v>0</v>
      </c>
      <c r="X154" s="150">
        <v>9251.7999999999993</v>
      </c>
      <c r="Y154" s="150">
        <v>51.67</v>
      </c>
      <c r="Z154" s="150">
        <v>53190.768337526599</v>
      </c>
      <c r="AA154" s="150">
        <v>16.1132075471698</v>
      </c>
      <c r="AB154" s="150">
        <v>15.0976571511515</v>
      </c>
      <c r="AC154" s="150">
        <v>12</v>
      </c>
      <c r="AD154" s="150">
        <v>65.007995416666702</v>
      </c>
      <c r="AE154" s="150">
        <v>0.37109999999999999</v>
      </c>
      <c r="AF154" s="150">
        <v>0.115899322520973</v>
      </c>
      <c r="AG154" s="150">
        <v>0.18998838450296601</v>
      </c>
      <c r="AH154" s="150">
        <v>0.30842651103923502</v>
      </c>
      <c r="AI154" s="150">
        <v>166.28723791148499</v>
      </c>
      <c r="AJ154" s="150">
        <v>6.7981096207215499</v>
      </c>
      <c r="AK154" s="150">
        <v>1.23390232809127</v>
      </c>
      <c r="AL154" s="150">
        <v>3.6673590810977501</v>
      </c>
      <c r="AM154" s="150">
        <v>0.5</v>
      </c>
      <c r="AN154" s="150">
        <v>1.5531839829445</v>
      </c>
      <c r="AO154" s="150">
        <v>116</v>
      </c>
      <c r="AP154" s="150">
        <v>0</v>
      </c>
      <c r="AQ154" s="150">
        <v>3.34</v>
      </c>
      <c r="AR154">
        <v>4.0963252554050804</v>
      </c>
      <c r="AS154">
        <v>-660.64999999996496</v>
      </c>
      <c r="AT154">
        <v>0.42545716705734299</v>
      </c>
      <c r="AU154" s="150">
        <v>8689750.1199999992</v>
      </c>
    </row>
    <row r="155" spans="1:47" ht="14.5" x14ac:dyDescent="0.35">
      <c r="A155" s="151" t="s">
        <v>936</v>
      </c>
      <c r="B155" s="151" t="s">
        <v>604</v>
      </c>
      <c r="C155" t="s">
        <v>360</v>
      </c>
      <c r="D155" t="s">
        <v>1578</v>
      </c>
      <c r="E155" s="150">
        <v>86.715999999999994</v>
      </c>
      <c r="F155" t="s">
        <v>1578</v>
      </c>
      <c r="G155" s="152">
        <v>453067</v>
      </c>
      <c r="H155" s="150">
        <v>0.26832924193000202</v>
      </c>
      <c r="I155" s="150">
        <v>403428</v>
      </c>
      <c r="J155" s="150">
        <v>0</v>
      </c>
      <c r="K155" s="150">
        <v>0.64669830210102597</v>
      </c>
      <c r="L155" s="153">
        <v>162141.46789999999</v>
      </c>
      <c r="M155" s="152">
        <v>39216</v>
      </c>
      <c r="N155" s="150">
        <v>40</v>
      </c>
      <c r="O155" s="150">
        <v>19.52</v>
      </c>
      <c r="P155" s="150">
        <v>0</v>
      </c>
      <c r="Q155" s="150">
        <v>-4.5</v>
      </c>
      <c r="R155" s="150">
        <v>11736</v>
      </c>
      <c r="S155" s="150">
        <v>1178.301144</v>
      </c>
      <c r="T155" s="150">
        <v>1383.0659593589601</v>
      </c>
      <c r="U155" s="150">
        <v>0.46728148385808599</v>
      </c>
      <c r="V155" s="150">
        <v>0.117847168109004</v>
      </c>
      <c r="W155" s="150">
        <v>0</v>
      </c>
      <c r="X155" s="150">
        <v>9998.5</v>
      </c>
      <c r="Y155" s="150">
        <v>69.48</v>
      </c>
      <c r="Z155" s="150">
        <v>56230.205382843997</v>
      </c>
      <c r="AA155" s="150">
        <v>14.740259740259701</v>
      </c>
      <c r="AB155" s="150">
        <v>16.958853540587199</v>
      </c>
      <c r="AC155" s="150">
        <v>7</v>
      </c>
      <c r="AD155" s="150">
        <v>168.32873485714299</v>
      </c>
      <c r="AE155" s="150">
        <v>0.27839999999999998</v>
      </c>
      <c r="AF155" s="150">
        <v>0.10552885810035301</v>
      </c>
      <c r="AG155" s="150">
        <v>0.209180801828864</v>
      </c>
      <c r="AH155" s="150">
        <v>0.33062578004968901</v>
      </c>
      <c r="AI155" s="150">
        <v>210.75002877193199</v>
      </c>
      <c r="AJ155" s="150">
        <v>7.5370798986819798</v>
      </c>
      <c r="AK155" s="150">
        <v>1.4598094850741199</v>
      </c>
      <c r="AL155" s="150">
        <v>2.0555642761358999</v>
      </c>
      <c r="AM155" s="150">
        <v>3.5</v>
      </c>
      <c r="AN155" s="150">
        <v>1.10230846364532</v>
      </c>
      <c r="AO155" s="150">
        <v>143</v>
      </c>
      <c r="AP155" s="150">
        <v>1.4347202295552401E-3</v>
      </c>
      <c r="AQ155" s="150">
        <v>4.84</v>
      </c>
      <c r="AR155">
        <v>6.2938738694212404</v>
      </c>
      <c r="AS155">
        <v>-63799.42</v>
      </c>
      <c r="AT155">
        <v>0.34581928537293199</v>
      </c>
      <c r="AU155" s="150">
        <v>13828583.93</v>
      </c>
    </row>
    <row r="156" spans="1:47" ht="14.5" x14ac:dyDescent="0.35">
      <c r="A156" s="151" t="s">
        <v>1540</v>
      </c>
      <c r="B156" s="151" t="s">
        <v>648</v>
      </c>
      <c r="C156" t="s">
        <v>649</v>
      </c>
      <c r="D156" t="s">
        <v>1578</v>
      </c>
      <c r="E156" s="150">
        <v>80.905000000000001</v>
      </c>
      <c r="F156" t="s">
        <v>1578</v>
      </c>
      <c r="G156" s="152">
        <v>280549</v>
      </c>
      <c r="H156" s="150">
        <v>0.65172729758717896</v>
      </c>
      <c r="I156" s="150">
        <v>280549</v>
      </c>
      <c r="J156" s="150">
        <v>2.6390531125393898E-3</v>
      </c>
      <c r="K156" s="150">
        <v>0.72165241933830704</v>
      </c>
      <c r="L156" s="153">
        <v>86950.6734</v>
      </c>
      <c r="M156" s="152">
        <v>33021</v>
      </c>
      <c r="N156" t="s">
        <v>1560</v>
      </c>
      <c r="O156" s="150">
        <v>7.32</v>
      </c>
      <c r="P156" s="150">
        <v>0</v>
      </c>
      <c r="Q156" s="150">
        <v>17.46</v>
      </c>
      <c r="R156" s="150">
        <v>14915.4</v>
      </c>
      <c r="S156" s="150">
        <v>815.89277300000003</v>
      </c>
      <c r="T156" s="150">
        <v>1105.4155594956801</v>
      </c>
      <c r="U156" s="150">
        <v>0.98705291632727798</v>
      </c>
      <c r="V156" s="150">
        <v>0.14132999190078599</v>
      </c>
      <c r="W156" s="150">
        <v>0</v>
      </c>
      <c r="X156" s="150">
        <v>11008.8</v>
      </c>
      <c r="Y156" s="150">
        <v>64.349999999999994</v>
      </c>
      <c r="Z156" s="150">
        <v>62363.500388500397</v>
      </c>
      <c r="AA156" s="150">
        <v>13.257142857142901</v>
      </c>
      <c r="AB156" s="150">
        <v>12.678986371406401</v>
      </c>
      <c r="AC156" s="150">
        <v>6</v>
      </c>
      <c r="AD156" s="150">
        <v>135.98212883333301</v>
      </c>
      <c r="AE156" s="150">
        <v>0.57989999999999997</v>
      </c>
      <c r="AF156" s="150">
        <v>0.10531600816018601</v>
      </c>
      <c r="AG156" s="150">
        <v>0.21053150102809001</v>
      </c>
      <c r="AH156" s="150">
        <v>0.31736245357074599</v>
      </c>
      <c r="AI156" s="150">
        <v>223.44602873446499</v>
      </c>
      <c r="AJ156" s="150">
        <v>5.30726907211971</v>
      </c>
      <c r="AK156" s="150">
        <v>1.0040100269873</v>
      </c>
      <c r="AL156" s="150">
        <v>3.16046937051583</v>
      </c>
      <c r="AM156" s="150">
        <v>0.5</v>
      </c>
      <c r="AN156" s="150">
        <v>1.0766055729297299</v>
      </c>
      <c r="AO156" s="150">
        <v>87</v>
      </c>
      <c r="AP156" s="150">
        <v>0</v>
      </c>
      <c r="AQ156" s="150">
        <v>5.87</v>
      </c>
      <c r="AR156">
        <v>4.5832061335888996</v>
      </c>
      <c r="AS156">
        <v>30106.240000000002</v>
      </c>
      <c r="AT156">
        <v>0.475668442333959</v>
      </c>
      <c r="AU156" s="150">
        <v>12169337.18</v>
      </c>
    </row>
    <row r="157" spans="1:47" ht="14.5" x14ac:dyDescent="0.35">
      <c r="A157" s="151" t="s">
        <v>937</v>
      </c>
      <c r="B157" s="151" t="s">
        <v>779</v>
      </c>
      <c r="C157" t="s">
        <v>124</v>
      </c>
      <c r="D157" t="s">
        <v>1578</v>
      </c>
      <c r="E157" s="150">
        <v>101.02200000000001</v>
      </c>
      <c r="F157" t="s">
        <v>1578</v>
      </c>
      <c r="G157" s="152">
        <v>-12553</v>
      </c>
      <c r="H157" s="150">
        <v>0.51838989841412197</v>
      </c>
      <c r="I157" s="150">
        <v>-34720</v>
      </c>
      <c r="J157" s="150">
        <v>0</v>
      </c>
      <c r="K157" s="150">
        <v>0.73999035652109502</v>
      </c>
      <c r="L157" s="153">
        <v>214627.8063</v>
      </c>
      <c r="M157" s="152">
        <v>47451</v>
      </c>
      <c r="N157" s="150">
        <v>63</v>
      </c>
      <c r="O157" s="150">
        <v>9.42</v>
      </c>
      <c r="P157" s="150">
        <v>0</v>
      </c>
      <c r="Q157" s="150">
        <v>58.32</v>
      </c>
      <c r="R157" s="150">
        <v>12588.9</v>
      </c>
      <c r="S157" s="150">
        <v>1380.274523</v>
      </c>
      <c r="T157" s="150">
        <v>1593.00954436385</v>
      </c>
      <c r="U157" s="150">
        <v>0.22748220862437801</v>
      </c>
      <c r="V157" s="150">
        <v>0.11535271596112801</v>
      </c>
      <c r="W157" s="150">
        <v>1.8901153042582099E-3</v>
      </c>
      <c r="X157" s="150">
        <v>10907.8</v>
      </c>
      <c r="Y157" s="150">
        <v>93.23</v>
      </c>
      <c r="Z157" s="150">
        <v>63094.742786656701</v>
      </c>
      <c r="AA157" s="150">
        <v>15.981132075471701</v>
      </c>
      <c r="AB157" s="150">
        <v>14.8050469055025</v>
      </c>
      <c r="AC157" s="150">
        <v>12.31</v>
      </c>
      <c r="AD157" s="150">
        <v>112.126281316003</v>
      </c>
      <c r="AE157" s="150">
        <v>0.44069999999999998</v>
      </c>
      <c r="AF157" s="150">
        <v>0.115190366017797</v>
      </c>
      <c r="AG157" s="150">
        <v>0.166981414485977</v>
      </c>
      <c r="AH157" s="150">
        <v>0.28742507538914902</v>
      </c>
      <c r="AI157" s="150">
        <v>181.755872342505</v>
      </c>
      <c r="AJ157" s="150">
        <v>6.79945785317671</v>
      </c>
      <c r="AK157" s="150">
        <v>1.27180888337924</v>
      </c>
      <c r="AL157" s="150">
        <v>2.72151650436675</v>
      </c>
      <c r="AM157" s="150">
        <v>2</v>
      </c>
      <c r="AN157" s="150">
        <v>1.2980136737702499</v>
      </c>
      <c r="AO157" s="150">
        <v>105</v>
      </c>
      <c r="AP157" s="150">
        <v>2.81173594132029E-2</v>
      </c>
      <c r="AQ157" s="150">
        <v>7.48</v>
      </c>
      <c r="AR157">
        <v>5.9717690598662099</v>
      </c>
      <c r="AS157">
        <v>-61166.27</v>
      </c>
      <c r="AT157">
        <v>0.30272560819007799</v>
      </c>
      <c r="AU157" s="150">
        <v>17376155.870000001</v>
      </c>
    </row>
    <row r="158" spans="1:47" ht="14.5" x14ac:dyDescent="0.35">
      <c r="A158" s="151" t="s">
        <v>938</v>
      </c>
      <c r="B158" s="151" t="s">
        <v>170</v>
      </c>
      <c r="C158" t="s">
        <v>171</v>
      </c>
      <c r="D158" t="s">
        <v>1578</v>
      </c>
      <c r="E158" s="150">
        <v>95.373000000000005</v>
      </c>
      <c r="F158" t="s">
        <v>1578</v>
      </c>
      <c r="G158" s="152">
        <v>-330496</v>
      </c>
      <c r="H158" s="150">
        <v>0.44183105614943602</v>
      </c>
      <c r="I158" s="150">
        <v>-233079</v>
      </c>
      <c r="J158" s="150">
        <v>1.1260286832300201E-2</v>
      </c>
      <c r="K158" s="150">
        <v>0.71408887116179998</v>
      </c>
      <c r="L158" s="153">
        <v>149747.2916</v>
      </c>
      <c r="M158" s="152">
        <v>39275</v>
      </c>
      <c r="N158" s="150">
        <v>112</v>
      </c>
      <c r="O158" s="150">
        <v>34.08</v>
      </c>
      <c r="P158" s="150">
        <v>0</v>
      </c>
      <c r="Q158" s="150">
        <v>-112.37</v>
      </c>
      <c r="R158" s="150">
        <v>11819.7</v>
      </c>
      <c r="S158" s="150">
        <v>1901.8632540000001</v>
      </c>
      <c r="T158" s="150">
        <v>2225.3051591585599</v>
      </c>
      <c r="U158" s="150">
        <v>0.37523015784603803</v>
      </c>
      <c r="V158" s="150">
        <v>0.12860956195749701</v>
      </c>
      <c r="W158" s="150">
        <v>6.8576970360877502E-3</v>
      </c>
      <c r="X158" s="150">
        <v>10101.700000000001</v>
      </c>
      <c r="Y158" s="150">
        <v>120.27</v>
      </c>
      <c r="Z158" s="150">
        <v>59457.139768853398</v>
      </c>
      <c r="AA158" s="150">
        <v>12.9763779527559</v>
      </c>
      <c r="AB158" s="150">
        <v>15.813280568720399</v>
      </c>
      <c r="AC158" s="150">
        <v>10</v>
      </c>
      <c r="AD158" s="150">
        <v>190.18632539999999</v>
      </c>
      <c r="AE158" s="150">
        <v>0.39429999999999998</v>
      </c>
      <c r="AF158" s="150">
        <v>0.10776709162496199</v>
      </c>
      <c r="AG158" s="150">
        <v>0.180293954946946</v>
      </c>
      <c r="AH158" s="150">
        <v>0.29320979684486997</v>
      </c>
      <c r="AI158" s="150">
        <v>189.392165415905</v>
      </c>
      <c r="AJ158" s="150">
        <v>6.0948713485360804</v>
      </c>
      <c r="AK158" s="150">
        <v>0.90223885196475295</v>
      </c>
      <c r="AL158" s="150">
        <v>2.8237255620519801</v>
      </c>
      <c r="AM158" s="150">
        <v>0.5</v>
      </c>
      <c r="AN158" s="150">
        <v>1.31773889720746</v>
      </c>
      <c r="AO158" s="150">
        <v>117</v>
      </c>
      <c r="AP158" s="150">
        <v>0</v>
      </c>
      <c r="AQ158" s="150">
        <v>8.75</v>
      </c>
      <c r="AR158">
        <v>6.7462130973710197</v>
      </c>
      <c r="AS158">
        <v>-161962.9</v>
      </c>
      <c r="AT158">
        <v>0.32774000199841202</v>
      </c>
      <c r="AU158" s="150">
        <v>22479407.449999999</v>
      </c>
    </row>
    <row r="159" spans="1:47" ht="14.5" x14ac:dyDescent="0.35">
      <c r="A159" s="151" t="s">
        <v>939</v>
      </c>
      <c r="B159" s="151" t="s">
        <v>774</v>
      </c>
      <c r="C159" t="s">
        <v>130</v>
      </c>
      <c r="D159" t="s">
        <v>1578</v>
      </c>
      <c r="E159" s="150">
        <v>94.912999999999997</v>
      </c>
      <c r="F159" t="s">
        <v>1578</v>
      </c>
      <c r="G159" s="152">
        <v>186714</v>
      </c>
      <c r="H159" s="150">
        <v>0.76104784753643195</v>
      </c>
      <c r="I159" s="150">
        <v>186714</v>
      </c>
      <c r="J159" s="150">
        <v>5.9899758583958499E-3</v>
      </c>
      <c r="K159" s="150">
        <v>0.73062923504408395</v>
      </c>
      <c r="L159" s="153">
        <v>152357.1876</v>
      </c>
      <c r="M159" s="152">
        <v>40094</v>
      </c>
      <c r="N159" s="150">
        <v>15</v>
      </c>
      <c r="O159" s="150">
        <v>6.78</v>
      </c>
      <c r="P159" s="150">
        <v>0</v>
      </c>
      <c r="Q159" s="150">
        <v>26.83</v>
      </c>
      <c r="R159" s="150">
        <v>12543.8</v>
      </c>
      <c r="S159" s="150">
        <v>535.05566799999997</v>
      </c>
      <c r="T159" s="150">
        <v>599.19944995370497</v>
      </c>
      <c r="U159" s="150">
        <v>0.34034143340763601</v>
      </c>
      <c r="V159" s="150">
        <v>9.2732687395809393E-2</v>
      </c>
      <c r="W159" s="150">
        <v>3.7379288167824799E-3</v>
      </c>
      <c r="X159" s="150">
        <v>11201</v>
      </c>
      <c r="Y159" s="150">
        <v>41.08</v>
      </c>
      <c r="Z159" s="150">
        <v>54615.180623174303</v>
      </c>
      <c r="AA159" s="150">
        <v>15.735849056603801</v>
      </c>
      <c r="AB159" s="150">
        <v>13.0247241480039</v>
      </c>
      <c r="AC159" s="150">
        <v>4</v>
      </c>
      <c r="AD159" s="150">
        <v>133.76391699999999</v>
      </c>
      <c r="AE159" s="150">
        <v>0.35949999999999999</v>
      </c>
      <c r="AF159" s="150">
        <v>0.110219865536933</v>
      </c>
      <c r="AG159" s="150">
        <v>0.191370718775805</v>
      </c>
      <c r="AH159" s="150">
        <v>0.31331677396510998</v>
      </c>
      <c r="AI159" s="150">
        <v>190.507280076136</v>
      </c>
      <c r="AJ159" s="150">
        <v>6.77604971942079</v>
      </c>
      <c r="AK159" s="150">
        <v>1.78294254993525</v>
      </c>
      <c r="AL159" s="150">
        <v>3.1585595298826701</v>
      </c>
      <c r="AM159" s="150">
        <v>2.5</v>
      </c>
      <c r="AN159" s="150">
        <v>1.15958278167248</v>
      </c>
      <c r="AO159" s="150">
        <v>69</v>
      </c>
      <c r="AP159" s="150">
        <v>0.139072847682119</v>
      </c>
      <c r="AQ159" s="150">
        <v>2.0699999999999998</v>
      </c>
      <c r="AR159">
        <v>3.8726238986784098</v>
      </c>
      <c r="AS159">
        <v>-17358.88</v>
      </c>
      <c r="AT159">
        <v>0.41944752892100501</v>
      </c>
      <c r="AU159" s="150">
        <v>6711614.2199999997</v>
      </c>
    </row>
    <row r="160" spans="1:47" ht="14.5" x14ac:dyDescent="0.35">
      <c r="A160" s="151" t="s">
        <v>940</v>
      </c>
      <c r="B160" s="151" t="s">
        <v>422</v>
      </c>
      <c r="C160" t="s">
        <v>198</v>
      </c>
      <c r="D160" t="s">
        <v>1578</v>
      </c>
      <c r="E160" s="150">
        <v>87.896000000000001</v>
      </c>
      <c r="F160" t="s">
        <v>1578</v>
      </c>
      <c r="G160" s="152">
        <v>-3980179</v>
      </c>
      <c r="H160" s="150">
        <v>0.288476705357052</v>
      </c>
      <c r="I160" s="150">
        <v>-3941647</v>
      </c>
      <c r="J160" s="150">
        <v>0</v>
      </c>
      <c r="K160" s="150">
        <v>0.92343368317879304</v>
      </c>
      <c r="L160" s="153">
        <v>128455.3852</v>
      </c>
      <c r="M160" s="152">
        <v>43370</v>
      </c>
      <c r="N160" s="150">
        <v>68</v>
      </c>
      <c r="O160" s="150">
        <v>77.989999999999995</v>
      </c>
      <c r="P160" s="150">
        <v>0</v>
      </c>
      <c r="Q160" s="150">
        <v>167.6</v>
      </c>
      <c r="R160" s="150">
        <v>10931.7</v>
      </c>
      <c r="S160" s="150">
        <v>3586.8515189999998</v>
      </c>
      <c r="T160" s="150">
        <v>4488.08023333454</v>
      </c>
      <c r="U160" s="150">
        <v>0.388222055087528</v>
      </c>
      <c r="V160" s="150">
        <v>0.16438043807410799</v>
      </c>
      <c r="W160" s="150">
        <v>5.6702216114232198E-3</v>
      </c>
      <c r="X160" s="150">
        <v>8736.6</v>
      </c>
      <c r="Y160" s="150">
        <v>205.93</v>
      </c>
      <c r="Z160" s="150">
        <v>64973.389404166497</v>
      </c>
      <c r="AA160" s="150">
        <v>13.275229357798199</v>
      </c>
      <c r="AB160" s="150">
        <v>17.4178192541155</v>
      </c>
      <c r="AC160" s="150">
        <v>26.35</v>
      </c>
      <c r="AD160" s="150">
        <v>136.123397305503</v>
      </c>
      <c r="AE160" s="150">
        <v>0.46389999999999998</v>
      </c>
      <c r="AF160" s="150">
        <v>0.112375949800799</v>
      </c>
      <c r="AG160" s="150">
        <v>0.184630527561921</v>
      </c>
      <c r="AH160" s="150">
        <v>0.30057951798823102</v>
      </c>
      <c r="AI160" s="150">
        <v>140.81151598402701</v>
      </c>
      <c r="AJ160" s="150">
        <v>6.5461192903953904</v>
      </c>
      <c r="AK160" s="150">
        <v>1.2196824400578099</v>
      </c>
      <c r="AL160" s="150">
        <v>3.4606904389490598</v>
      </c>
      <c r="AM160" s="150">
        <v>2.38</v>
      </c>
      <c r="AN160" s="150">
        <v>1.4146212639056499</v>
      </c>
      <c r="AO160" s="150">
        <v>63</v>
      </c>
      <c r="AP160" s="150">
        <v>3.4587995930823998E-2</v>
      </c>
      <c r="AQ160" s="150">
        <v>30.51</v>
      </c>
      <c r="AR160">
        <v>5.6731751455781501</v>
      </c>
      <c r="AS160">
        <v>-125544.94</v>
      </c>
      <c r="AT160">
        <v>0.40030464760739198</v>
      </c>
      <c r="AU160" s="150">
        <v>39210511.840000004</v>
      </c>
    </row>
    <row r="161" spans="1:47" ht="14.5" x14ac:dyDescent="0.35">
      <c r="A161" s="151" t="s">
        <v>941</v>
      </c>
      <c r="B161" s="151" t="s">
        <v>546</v>
      </c>
      <c r="C161" t="s">
        <v>295</v>
      </c>
      <c r="D161" t="s">
        <v>1578</v>
      </c>
      <c r="E161" s="150">
        <v>90.275000000000006</v>
      </c>
      <c r="F161" t="s">
        <v>1578</v>
      </c>
      <c r="G161" s="152">
        <v>-5276058</v>
      </c>
      <c r="H161" s="150">
        <v>0.244020012762168</v>
      </c>
      <c r="I161" s="150">
        <v>-5276058</v>
      </c>
      <c r="J161" s="150">
        <v>0</v>
      </c>
      <c r="K161" s="150">
        <v>0.55432967063789795</v>
      </c>
      <c r="L161" s="153">
        <v>287926.41609999997</v>
      </c>
      <c r="M161" s="152">
        <v>41694</v>
      </c>
      <c r="N161" s="150">
        <v>63</v>
      </c>
      <c r="O161" s="150">
        <v>33.090000000000003</v>
      </c>
      <c r="P161" s="150">
        <v>0</v>
      </c>
      <c r="Q161" s="150">
        <v>-303.93</v>
      </c>
      <c r="R161" s="150">
        <v>13372.6</v>
      </c>
      <c r="S161" s="150">
        <v>1405.5900489999999</v>
      </c>
      <c r="T161" s="150">
        <v>1727.1898754235499</v>
      </c>
      <c r="U161" s="150">
        <v>0.51099151954795896</v>
      </c>
      <c r="V161" s="150">
        <v>0.139349042161581</v>
      </c>
      <c r="W161" s="150">
        <v>1.2065822472253399E-3</v>
      </c>
      <c r="X161" s="150">
        <v>10882.7</v>
      </c>
      <c r="Y161" s="150">
        <v>86.56</v>
      </c>
      <c r="Z161" s="150">
        <v>53428.274029574903</v>
      </c>
      <c r="AA161" s="150">
        <v>14.2162162162162</v>
      </c>
      <c r="AB161" s="150">
        <v>16.238332359057299</v>
      </c>
      <c r="AC161" s="150">
        <v>10.34</v>
      </c>
      <c r="AD161" s="150">
        <v>135.93714206963301</v>
      </c>
      <c r="AE161" s="150">
        <v>0.48709999999999998</v>
      </c>
      <c r="AF161" s="150">
        <v>9.6871161880935197E-2</v>
      </c>
      <c r="AG161" s="150">
        <v>0.26698849430577398</v>
      </c>
      <c r="AH161" s="150">
        <v>0.370985115143179</v>
      </c>
      <c r="AI161" s="150">
        <v>190.026245696621</v>
      </c>
      <c r="AJ161" s="150">
        <v>8.9851793155346904</v>
      </c>
      <c r="AK161" s="150">
        <v>0.85494210012018002</v>
      </c>
      <c r="AL161" s="150">
        <v>3.1248204972688001</v>
      </c>
      <c r="AM161" s="150">
        <v>0</v>
      </c>
      <c r="AN161" s="150">
        <v>1.70599178644954</v>
      </c>
      <c r="AO161" s="150">
        <v>208</v>
      </c>
      <c r="AP161" s="150">
        <v>5.2246603970741903E-3</v>
      </c>
      <c r="AQ161" s="150">
        <v>4.5199999999999996</v>
      </c>
      <c r="AR161">
        <v>6.8157404850632304</v>
      </c>
      <c r="AS161">
        <v>9184.1600000000308</v>
      </c>
      <c r="AT161">
        <v>0.29709942831275699</v>
      </c>
      <c r="AU161" s="150">
        <v>18796417.460000001</v>
      </c>
    </row>
    <row r="162" spans="1:47" ht="14.5" x14ac:dyDescent="0.35">
      <c r="A162" s="151" t="s">
        <v>1541</v>
      </c>
      <c r="B162" s="151" t="s">
        <v>475</v>
      </c>
      <c r="C162" t="s">
        <v>204</v>
      </c>
      <c r="D162" t="s">
        <v>1578</v>
      </c>
      <c r="E162" s="150">
        <v>96.811999999999998</v>
      </c>
      <c r="F162" t="s">
        <v>1578</v>
      </c>
      <c r="G162" s="152">
        <v>546577</v>
      </c>
      <c r="H162" s="150">
        <v>0.328883632362309</v>
      </c>
      <c r="I162" s="150">
        <v>473596</v>
      </c>
      <c r="J162" s="150">
        <v>0</v>
      </c>
      <c r="K162" s="150">
        <v>0.75731215715282696</v>
      </c>
      <c r="L162" s="153">
        <v>181209.07610000001</v>
      </c>
      <c r="M162" s="152">
        <v>42150</v>
      </c>
      <c r="N162" s="150">
        <v>32</v>
      </c>
      <c r="O162" s="150">
        <v>25.01</v>
      </c>
      <c r="P162" s="150">
        <v>0</v>
      </c>
      <c r="Q162" s="150">
        <v>90.95</v>
      </c>
      <c r="R162" s="150">
        <v>11353.4</v>
      </c>
      <c r="S162" s="150">
        <v>1444.68076</v>
      </c>
      <c r="T162" s="150">
        <v>1675.03388272589</v>
      </c>
      <c r="U162" s="150">
        <v>0.32579302018253498</v>
      </c>
      <c r="V162" s="150">
        <v>0.107885758788675</v>
      </c>
      <c r="W162" s="150">
        <v>7.4122797897578398E-3</v>
      </c>
      <c r="X162" s="150">
        <v>9792.1</v>
      </c>
      <c r="Y162" s="150">
        <v>89.62</v>
      </c>
      <c r="Z162" s="150">
        <v>69824.285204195505</v>
      </c>
      <c r="AA162" s="150">
        <v>18.79</v>
      </c>
      <c r="AB162" s="150">
        <v>16.120070966302201</v>
      </c>
      <c r="AC162" s="150">
        <v>15.95</v>
      </c>
      <c r="AD162" s="150">
        <v>90.575596238244501</v>
      </c>
      <c r="AE162" s="150">
        <v>0.56830000000000003</v>
      </c>
      <c r="AF162" s="150">
        <v>0.10573936329186299</v>
      </c>
      <c r="AG162" s="150">
        <v>0.14361515787429599</v>
      </c>
      <c r="AH162" s="150">
        <v>0.25363430330049502</v>
      </c>
      <c r="AI162" s="150">
        <v>149.432321643157</v>
      </c>
      <c r="AJ162" s="150">
        <v>5.4549094412688399</v>
      </c>
      <c r="AK162" s="150">
        <v>1.2466597029858899</v>
      </c>
      <c r="AL162" s="150">
        <v>3.3639833798093401</v>
      </c>
      <c r="AM162" s="150">
        <v>3.5</v>
      </c>
      <c r="AN162" s="150">
        <v>0.98678261182210303</v>
      </c>
      <c r="AO162" s="150">
        <v>69</v>
      </c>
      <c r="AP162" s="150">
        <v>1.7543859649122799E-2</v>
      </c>
      <c r="AQ162" s="150">
        <v>8.8000000000000007</v>
      </c>
      <c r="AR162">
        <v>4.6691546898957004</v>
      </c>
      <c r="AS162">
        <v>-60381.54</v>
      </c>
      <c r="AT162">
        <v>0.31049920137527298</v>
      </c>
      <c r="AU162" s="150">
        <v>16402061.07</v>
      </c>
    </row>
    <row r="163" spans="1:47" ht="14.5" x14ac:dyDescent="0.35">
      <c r="A163" s="151" t="s">
        <v>1525</v>
      </c>
      <c r="B163" s="151" t="s">
        <v>775</v>
      </c>
      <c r="C163" t="s">
        <v>130</v>
      </c>
      <c r="D163" t="s">
        <v>1578</v>
      </c>
      <c r="E163" s="150">
        <v>95.215000000000003</v>
      </c>
      <c r="F163" t="s">
        <v>1578</v>
      </c>
      <c r="G163" s="152">
        <v>97565</v>
      </c>
      <c r="H163" s="150">
        <v>0.37572057645826501</v>
      </c>
      <c r="I163" s="150">
        <v>97565</v>
      </c>
      <c r="J163" s="150">
        <v>0</v>
      </c>
      <c r="K163" s="150">
        <v>0.74267372518530395</v>
      </c>
      <c r="L163" s="153">
        <v>162987.95509999999</v>
      </c>
      <c r="M163" s="152">
        <v>40359</v>
      </c>
      <c r="N163" s="150">
        <v>38</v>
      </c>
      <c r="O163" s="150">
        <v>7.41</v>
      </c>
      <c r="P163" s="150">
        <v>0</v>
      </c>
      <c r="Q163" s="150">
        <v>6.71</v>
      </c>
      <c r="R163" s="150">
        <v>12853.2</v>
      </c>
      <c r="S163" s="150">
        <v>493.28615300000001</v>
      </c>
      <c r="T163" s="150">
        <v>589.70659086087801</v>
      </c>
      <c r="U163" s="150">
        <v>0.33521404157476897</v>
      </c>
      <c r="V163" s="150">
        <v>0.12438793513022001</v>
      </c>
      <c r="W163" s="150">
        <v>0</v>
      </c>
      <c r="X163" s="150">
        <v>10751.6</v>
      </c>
      <c r="Y163" s="150">
        <v>40.51</v>
      </c>
      <c r="Z163" s="150">
        <v>55075.006418168297</v>
      </c>
      <c r="AA163" s="150">
        <v>12.901960784313699</v>
      </c>
      <c r="AB163" s="150">
        <v>12.1768983707726</v>
      </c>
      <c r="AC163" s="150">
        <v>5.14</v>
      </c>
      <c r="AD163" s="150">
        <v>95.970068677042804</v>
      </c>
      <c r="AE163" s="150">
        <v>0.35949999999999999</v>
      </c>
      <c r="AF163" s="150">
        <v>0.122731818510134</v>
      </c>
      <c r="AG163" s="150">
        <v>0.16506020122099199</v>
      </c>
      <c r="AH163" s="150">
        <v>0.291965779446828</v>
      </c>
      <c r="AI163" s="150">
        <v>269.83526537384898</v>
      </c>
      <c r="AJ163" s="150">
        <v>4.9555644373657097</v>
      </c>
      <c r="AK163" s="150">
        <v>0.96673936561837903</v>
      </c>
      <c r="AL163" s="150">
        <v>2.9331948221717998</v>
      </c>
      <c r="AM163" s="150">
        <v>3.5</v>
      </c>
      <c r="AN163" s="150">
        <v>0.90717323091916302</v>
      </c>
      <c r="AO163" s="150">
        <v>79</v>
      </c>
      <c r="AP163" s="150">
        <v>0</v>
      </c>
      <c r="AQ163" s="150">
        <v>2.71</v>
      </c>
      <c r="AR163">
        <v>3.12101797768777</v>
      </c>
      <c r="AS163">
        <v>-37646.18</v>
      </c>
      <c r="AT163">
        <v>0.37856097876091999</v>
      </c>
      <c r="AU163" s="150">
        <v>6340303.1100000003</v>
      </c>
    </row>
    <row r="164" spans="1:47" ht="14.5" x14ac:dyDescent="0.35">
      <c r="A164" s="151" t="s">
        <v>942</v>
      </c>
      <c r="B164" s="151" t="s">
        <v>596</v>
      </c>
      <c r="C164" t="s">
        <v>233</v>
      </c>
      <c r="D164" t="s">
        <v>1578</v>
      </c>
      <c r="E164" s="150">
        <v>85.664000000000001</v>
      </c>
      <c r="F164" t="s">
        <v>1578</v>
      </c>
      <c r="G164" s="152">
        <v>1642936</v>
      </c>
      <c r="H164" s="150">
        <v>1.0713707932396099</v>
      </c>
      <c r="I164" s="150">
        <v>1720196</v>
      </c>
      <c r="J164" s="150">
        <v>0</v>
      </c>
      <c r="K164" s="150">
        <v>0.63918614197640999</v>
      </c>
      <c r="L164" s="153">
        <v>173855.58110000001</v>
      </c>
      <c r="M164" s="152">
        <v>40235</v>
      </c>
      <c r="N164" s="150">
        <v>28</v>
      </c>
      <c r="O164" s="150">
        <v>28.97</v>
      </c>
      <c r="P164" s="150">
        <v>0</v>
      </c>
      <c r="Q164" s="150">
        <v>55.36</v>
      </c>
      <c r="R164" s="150">
        <v>11794.8</v>
      </c>
      <c r="S164" s="150">
        <v>1029.250192</v>
      </c>
      <c r="T164" s="150">
        <v>1273.3344573730801</v>
      </c>
      <c r="U164" s="150">
        <v>0.54628406423459797</v>
      </c>
      <c r="V164" s="150">
        <v>0.15601246834647201</v>
      </c>
      <c r="W164" s="150">
        <v>2.3105018764961301E-2</v>
      </c>
      <c r="X164" s="150">
        <v>9533.9</v>
      </c>
      <c r="Y164" s="150">
        <v>75.72</v>
      </c>
      <c r="Z164" s="150">
        <v>54194.070258848398</v>
      </c>
      <c r="AA164" s="150">
        <v>13.0375</v>
      </c>
      <c r="AB164" s="150">
        <v>13.5928445853143</v>
      </c>
      <c r="AC164" s="150">
        <v>13.77</v>
      </c>
      <c r="AD164" s="150">
        <v>74.745838198983293</v>
      </c>
      <c r="AE164" s="150">
        <v>0.53349999999999997</v>
      </c>
      <c r="AF164" s="150">
        <v>0.115794413072817</v>
      </c>
      <c r="AG164" s="150">
        <v>0.17741855852718899</v>
      </c>
      <c r="AH164" s="150">
        <v>0.29651198447392502</v>
      </c>
      <c r="AI164" s="150">
        <v>157.55158586358601</v>
      </c>
      <c r="AJ164" s="150">
        <v>5.4253344844597899</v>
      </c>
      <c r="AK164" s="150">
        <v>1.2829739146521999</v>
      </c>
      <c r="AL164" s="150">
        <v>2.4072099777996998</v>
      </c>
      <c r="AM164" s="150">
        <v>1</v>
      </c>
      <c r="AN164" s="150">
        <v>1.83040147033386</v>
      </c>
      <c r="AO164" s="150">
        <v>132</v>
      </c>
      <c r="AP164" s="150">
        <v>0</v>
      </c>
      <c r="AQ164" s="150">
        <v>4.76</v>
      </c>
      <c r="AR164">
        <v>0.93353414858536898</v>
      </c>
      <c r="AS164">
        <v>73927.67</v>
      </c>
      <c r="AT164">
        <v>0.46342257838294199</v>
      </c>
      <c r="AU164" s="150">
        <v>12139782.529999999</v>
      </c>
    </row>
    <row r="165" spans="1:47" ht="14.5" x14ac:dyDescent="0.35">
      <c r="A165" s="151" t="s">
        <v>943</v>
      </c>
      <c r="B165" s="151" t="s">
        <v>398</v>
      </c>
      <c r="C165" t="s">
        <v>164</v>
      </c>
      <c r="D165" t="s">
        <v>1578</v>
      </c>
      <c r="E165" s="150">
        <v>91.257999999999996</v>
      </c>
      <c r="F165" t="s">
        <v>1578</v>
      </c>
      <c r="G165" s="152">
        <v>-373287</v>
      </c>
      <c r="H165" s="150">
        <v>0.19691005233488601</v>
      </c>
      <c r="I165" s="150">
        <v>-506860</v>
      </c>
      <c r="J165" s="150">
        <v>0</v>
      </c>
      <c r="K165" s="150">
        <v>0.71280909382147595</v>
      </c>
      <c r="L165" s="153">
        <v>150835.47889999999</v>
      </c>
      <c r="M165" s="152">
        <v>38512</v>
      </c>
      <c r="N165" s="150">
        <v>96</v>
      </c>
      <c r="O165" s="150">
        <v>132.65</v>
      </c>
      <c r="P165" s="150">
        <v>0</v>
      </c>
      <c r="Q165" s="150">
        <v>-132.43</v>
      </c>
      <c r="R165" s="150">
        <v>10058.5</v>
      </c>
      <c r="S165" s="150">
        <v>2219.090651</v>
      </c>
      <c r="T165" s="150">
        <v>2591.3883388972699</v>
      </c>
      <c r="U165" s="150">
        <v>0.48731733537459698</v>
      </c>
      <c r="V165" s="150">
        <v>0.108689140252703</v>
      </c>
      <c r="W165" s="150">
        <v>1.09447178235172E-2</v>
      </c>
      <c r="X165" s="150">
        <v>8613.4</v>
      </c>
      <c r="Y165" s="150">
        <v>145.24</v>
      </c>
      <c r="Z165" s="150">
        <v>57880.270104654403</v>
      </c>
      <c r="AA165" s="150">
        <v>11.286666666666701</v>
      </c>
      <c r="AB165" s="150">
        <v>15.278784432663199</v>
      </c>
      <c r="AC165" s="150">
        <v>14.5</v>
      </c>
      <c r="AD165" s="150">
        <v>153.040734551724</v>
      </c>
      <c r="AE165" s="150">
        <v>0.42909999999999998</v>
      </c>
      <c r="AF165" s="150">
        <v>0.11570668833006401</v>
      </c>
      <c r="AG165" s="150">
        <v>0.139499589626499</v>
      </c>
      <c r="AH165" s="150">
        <v>0.26204550976853203</v>
      </c>
      <c r="AI165" s="150">
        <v>149.04798947756001</v>
      </c>
      <c r="AJ165" s="150">
        <v>6.3473172870225598</v>
      </c>
      <c r="AK165" s="150">
        <v>1.1908771553222799</v>
      </c>
      <c r="AL165" s="150">
        <v>2.66819912864965</v>
      </c>
      <c r="AM165" s="150">
        <v>1.5</v>
      </c>
      <c r="AN165" s="150">
        <v>1.36649165783823</v>
      </c>
      <c r="AO165" s="150">
        <v>68</v>
      </c>
      <c r="AP165" s="150">
        <v>4.1958041958042001E-2</v>
      </c>
      <c r="AQ165" s="150">
        <v>19.350000000000001</v>
      </c>
      <c r="AR165">
        <v>4.3833965182316499</v>
      </c>
      <c r="AS165">
        <v>-123984.44</v>
      </c>
      <c r="AT165">
        <v>0.46461724189282699</v>
      </c>
      <c r="AU165" s="150">
        <v>22320613.420000002</v>
      </c>
    </row>
    <row r="166" spans="1:47" ht="14.5" x14ac:dyDescent="0.35">
      <c r="A166" s="151" t="s">
        <v>944</v>
      </c>
      <c r="B166" s="151" t="s">
        <v>780</v>
      </c>
      <c r="C166" t="s">
        <v>124</v>
      </c>
      <c r="D166" t="s">
        <v>1578</v>
      </c>
      <c r="E166" s="150">
        <v>91.938000000000002</v>
      </c>
      <c r="F166" t="s">
        <v>1578</v>
      </c>
      <c r="G166" s="152">
        <v>1122519</v>
      </c>
      <c r="H166" s="150">
        <v>0.335637669099762</v>
      </c>
      <c r="I166" s="150">
        <v>1289184</v>
      </c>
      <c r="J166" s="150">
        <v>1.33402959167196E-2</v>
      </c>
      <c r="K166" s="150">
        <v>0.677484988372416</v>
      </c>
      <c r="L166" s="153">
        <v>167999.77840000001</v>
      </c>
      <c r="M166" s="152">
        <v>41818</v>
      </c>
      <c r="N166" s="150">
        <v>20</v>
      </c>
      <c r="O166" s="150">
        <v>6.99</v>
      </c>
      <c r="P166" s="150">
        <v>0</v>
      </c>
      <c r="Q166" s="150">
        <v>36.83</v>
      </c>
      <c r="R166" s="150">
        <v>12386.1</v>
      </c>
      <c r="S166" s="150">
        <v>1228.2296389999999</v>
      </c>
      <c r="T166" s="150">
        <v>1505.1837773811999</v>
      </c>
      <c r="U166" s="150">
        <v>0.32911183883260797</v>
      </c>
      <c r="V166" s="150">
        <v>0.16515717627947599</v>
      </c>
      <c r="W166" s="150">
        <v>0</v>
      </c>
      <c r="X166" s="150">
        <v>10107.1</v>
      </c>
      <c r="Y166" s="150">
        <v>85.94</v>
      </c>
      <c r="Z166" s="150">
        <v>61378.513265068701</v>
      </c>
      <c r="AA166" s="150">
        <v>14.980952380952401</v>
      </c>
      <c r="AB166" s="150">
        <v>14.2917109494997</v>
      </c>
      <c r="AC166" s="150">
        <v>11</v>
      </c>
      <c r="AD166" s="150">
        <v>111.657239909091</v>
      </c>
      <c r="AE166" s="150">
        <v>0.69579999999999997</v>
      </c>
      <c r="AF166" s="150">
        <v>0.119072326714473</v>
      </c>
      <c r="AG166" s="150">
        <v>0.16225314687001099</v>
      </c>
      <c r="AH166" s="150">
        <v>0.288083791588095</v>
      </c>
      <c r="AI166" s="150">
        <v>159.97985536318799</v>
      </c>
      <c r="AJ166" s="150">
        <v>8.2241939112024909</v>
      </c>
      <c r="AK166" s="150">
        <v>1.7182957575880999</v>
      </c>
      <c r="AL166" s="150">
        <v>3.1554626142540201</v>
      </c>
      <c r="AM166" s="150">
        <v>1.3</v>
      </c>
      <c r="AN166" s="150">
        <v>1.5771688799666901</v>
      </c>
      <c r="AO166" s="150">
        <v>112</v>
      </c>
      <c r="AP166" s="150">
        <v>5.3835800807537004E-3</v>
      </c>
      <c r="AQ166" s="150">
        <v>6.47</v>
      </c>
      <c r="AR166">
        <v>7.6833809768477401</v>
      </c>
      <c r="AS166">
        <v>-109368.82</v>
      </c>
      <c r="AT166">
        <v>0.25412366898778499</v>
      </c>
      <c r="AU166" s="150">
        <v>15212990.49</v>
      </c>
    </row>
    <row r="167" spans="1:47" ht="14.5" x14ac:dyDescent="0.35">
      <c r="A167" s="151" t="s">
        <v>1542</v>
      </c>
      <c r="B167" s="151" t="s">
        <v>172</v>
      </c>
      <c r="C167" t="s">
        <v>173</v>
      </c>
      <c r="D167" t="s">
        <v>1578</v>
      </c>
      <c r="E167" s="150">
        <v>74.736000000000004</v>
      </c>
      <c r="F167" t="s">
        <v>1578</v>
      </c>
      <c r="G167" s="152">
        <v>-1386548</v>
      </c>
      <c r="H167" s="150">
        <v>0.32529234325679501</v>
      </c>
      <c r="I167" s="150">
        <v>-1386548</v>
      </c>
      <c r="J167" s="150">
        <v>4.5964169533442602E-3</v>
      </c>
      <c r="K167" s="150">
        <v>0.68791195708309505</v>
      </c>
      <c r="L167" s="153">
        <v>122095.0347</v>
      </c>
      <c r="M167" s="152">
        <v>31913</v>
      </c>
      <c r="N167" s="150">
        <v>98</v>
      </c>
      <c r="O167" s="150">
        <v>714.76</v>
      </c>
      <c r="P167" s="150">
        <v>14.37</v>
      </c>
      <c r="Q167" s="150">
        <v>-344.75</v>
      </c>
      <c r="R167" s="150">
        <v>12513</v>
      </c>
      <c r="S167" s="150">
        <v>6005.4801379999999</v>
      </c>
      <c r="T167" s="150">
        <v>7919.7273943148502</v>
      </c>
      <c r="U167" s="150">
        <v>0.71150996686553403</v>
      </c>
      <c r="V167" s="150">
        <v>0.182248026943687</v>
      </c>
      <c r="W167" s="150">
        <v>2.57745321678058E-2</v>
      </c>
      <c r="X167" s="150">
        <v>9488.5</v>
      </c>
      <c r="Y167" s="150">
        <v>434.21</v>
      </c>
      <c r="Z167" s="150">
        <v>60238.972639966902</v>
      </c>
      <c r="AA167" s="150">
        <v>13.6898734177215</v>
      </c>
      <c r="AB167" s="150">
        <v>13.8308195066903</v>
      </c>
      <c r="AC167" s="150">
        <v>44</v>
      </c>
      <c r="AD167" s="150">
        <v>136.48818495454501</v>
      </c>
      <c r="AE167" s="150">
        <v>0.67259999999999998</v>
      </c>
      <c r="AF167" s="150">
        <v>0.124945395579581</v>
      </c>
      <c r="AG167" s="150">
        <v>0.149778638819514</v>
      </c>
      <c r="AH167" s="150">
        <v>0.279709038306379</v>
      </c>
      <c r="AI167" s="150">
        <v>161.49183374420099</v>
      </c>
      <c r="AJ167" s="150">
        <v>5.6363463307198298</v>
      </c>
      <c r="AK167" s="150">
        <v>1.12618815964761</v>
      </c>
      <c r="AL167" s="150">
        <v>3.1555646418569698</v>
      </c>
      <c r="AM167" s="150">
        <v>0.5</v>
      </c>
      <c r="AN167" s="150">
        <v>0.77982782527483996</v>
      </c>
      <c r="AO167" s="150">
        <v>26</v>
      </c>
      <c r="AP167" s="150">
        <v>0.124281984334204</v>
      </c>
      <c r="AQ167" s="150">
        <v>69.23</v>
      </c>
      <c r="AR167">
        <v>8.0351450030421905</v>
      </c>
      <c r="AS167">
        <v>210067.49</v>
      </c>
      <c r="AT167">
        <v>0.367968543230203</v>
      </c>
      <c r="AU167" s="150">
        <v>75146454.159999996</v>
      </c>
    </row>
    <row r="168" spans="1:47" ht="14.5" x14ac:dyDescent="0.35">
      <c r="A168" s="151" t="s">
        <v>945</v>
      </c>
      <c r="B168" s="151" t="s">
        <v>174</v>
      </c>
      <c r="C168" t="s">
        <v>109</v>
      </c>
      <c r="D168" t="s">
        <v>1578</v>
      </c>
      <c r="E168" s="150">
        <v>63.856000000000002</v>
      </c>
      <c r="F168" t="s">
        <v>1578</v>
      </c>
      <c r="G168" s="152">
        <v>-768390</v>
      </c>
      <c r="H168" s="150">
        <v>0.139041948004476</v>
      </c>
      <c r="I168" s="150">
        <v>711376</v>
      </c>
      <c r="J168" s="150">
        <v>1.6802641364839701E-3</v>
      </c>
      <c r="K168" s="150">
        <v>0.72192383531055804</v>
      </c>
      <c r="L168" s="153">
        <v>85992.278300000005</v>
      </c>
      <c r="M168" s="152">
        <v>30855</v>
      </c>
      <c r="N168" s="150">
        <v>36</v>
      </c>
      <c r="O168" s="150">
        <v>1506.7</v>
      </c>
      <c r="P168" s="150">
        <v>964.65</v>
      </c>
      <c r="Q168" s="150">
        <v>-245.66</v>
      </c>
      <c r="R168" s="150">
        <v>14424.2</v>
      </c>
      <c r="S168" s="150">
        <v>4851.5470109999997</v>
      </c>
      <c r="T168" s="150">
        <v>7222.4757206723498</v>
      </c>
      <c r="U168" s="150">
        <v>0.99397880491856205</v>
      </c>
      <c r="V168" s="150">
        <v>0.21608520264218001</v>
      </c>
      <c r="W168" s="150">
        <v>1.30502950618528E-3</v>
      </c>
      <c r="X168" s="150">
        <v>9689.1</v>
      </c>
      <c r="Y168" s="150">
        <v>335.56</v>
      </c>
      <c r="Z168" s="150">
        <v>71379.578644653695</v>
      </c>
      <c r="AA168" s="150">
        <v>8.5123966942148801</v>
      </c>
      <c r="AB168" s="150">
        <v>14.458061184289001</v>
      </c>
      <c r="AC168" s="150">
        <v>40</v>
      </c>
      <c r="AD168" s="150">
        <v>121.288675275</v>
      </c>
      <c r="AE168" s="150">
        <v>0.84660000000000002</v>
      </c>
      <c r="AF168" s="150">
        <v>0.117871940369419</v>
      </c>
      <c r="AG168" s="150">
        <v>0.12898374243494901</v>
      </c>
      <c r="AH168" s="150">
        <v>0.28508633066193201</v>
      </c>
      <c r="AI168" s="150">
        <v>185.70715649198499</v>
      </c>
      <c r="AJ168" s="150">
        <v>6.1485338086744603</v>
      </c>
      <c r="AK168" s="150">
        <v>1.7820850375207999</v>
      </c>
      <c r="AL168" s="150">
        <v>2.4592238339472998</v>
      </c>
      <c r="AM168" s="150">
        <v>2.5</v>
      </c>
      <c r="AN168" s="150">
        <v>0.38324560525817802</v>
      </c>
      <c r="AO168" s="150">
        <v>11</v>
      </c>
      <c r="AP168" s="150">
        <v>0.203889585947302</v>
      </c>
      <c r="AQ168" s="150">
        <v>113.64</v>
      </c>
      <c r="AR168">
        <v>5.4821092073273903</v>
      </c>
      <c r="AS168">
        <v>-18404.25</v>
      </c>
      <c r="AT168">
        <v>0.50258424902050503</v>
      </c>
      <c r="AU168" s="150">
        <v>69979542.310000002</v>
      </c>
    </row>
    <row r="169" spans="1:47" ht="14.5" x14ac:dyDescent="0.35">
      <c r="A169" s="151" t="s">
        <v>946</v>
      </c>
      <c r="B169" s="151" t="s">
        <v>496</v>
      </c>
      <c r="C169" t="s">
        <v>392</v>
      </c>
      <c r="D169" t="s">
        <v>1578</v>
      </c>
      <c r="E169" s="150">
        <v>98.585999999999999</v>
      </c>
      <c r="F169" t="s">
        <v>1578</v>
      </c>
      <c r="G169" s="152">
        <v>283488</v>
      </c>
      <c r="H169" s="150">
        <v>0.59663553832363003</v>
      </c>
      <c r="I169" s="150">
        <v>111514</v>
      </c>
      <c r="J169" s="150">
        <v>0</v>
      </c>
      <c r="K169" s="150">
        <v>0.73816571344058901</v>
      </c>
      <c r="L169" s="153">
        <v>209123.6182</v>
      </c>
      <c r="M169" s="152">
        <v>47488</v>
      </c>
      <c r="N169" s="150">
        <v>59</v>
      </c>
      <c r="O169" s="150">
        <v>28.61</v>
      </c>
      <c r="P169" s="150">
        <v>0</v>
      </c>
      <c r="Q169" s="150">
        <v>28.37</v>
      </c>
      <c r="R169" s="150">
        <v>13916.9</v>
      </c>
      <c r="S169" s="150">
        <v>1154.0467100000001</v>
      </c>
      <c r="T169" s="150">
        <v>1332.6558782495699</v>
      </c>
      <c r="U169" s="150">
        <v>0.24114079836508501</v>
      </c>
      <c r="V169" s="150">
        <v>0.14251298025883199</v>
      </c>
      <c r="W169" s="150">
        <v>2.5995481586702802E-3</v>
      </c>
      <c r="X169" s="150">
        <v>12051.7</v>
      </c>
      <c r="Y169" s="150">
        <v>87.03</v>
      </c>
      <c r="Z169" s="150">
        <v>59054.557738710799</v>
      </c>
      <c r="AA169" s="150">
        <v>7.9583333333333304</v>
      </c>
      <c r="AB169" s="150">
        <v>13.2603321843043</v>
      </c>
      <c r="AC169" s="150">
        <v>13</v>
      </c>
      <c r="AD169" s="150">
        <v>88.772823846153898</v>
      </c>
      <c r="AE169" s="150">
        <v>0.35949999999999999</v>
      </c>
      <c r="AF169" s="150">
        <v>0.12610071755778199</v>
      </c>
      <c r="AG169" s="150">
        <v>0.17079327432066699</v>
      </c>
      <c r="AH169" s="150">
        <v>0.30040552633582301</v>
      </c>
      <c r="AI169" s="150">
        <v>203.91982227478499</v>
      </c>
      <c r="AJ169" s="150">
        <v>7.0699762889182596</v>
      </c>
      <c r="AK169" s="150">
        <v>0.91195267981965999</v>
      </c>
      <c r="AL169" s="150">
        <v>2.12233405429753</v>
      </c>
      <c r="AM169" s="150">
        <v>2.2999999999999998</v>
      </c>
      <c r="AN169" s="150">
        <v>0.89188053111783405</v>
      </c>
      <c r="AO169" s="150">
        <v>131</v>
      </c>
      <c r="AP169" s="150">
        <v>3.7425149700598799E-2</v>
      </c>
      <c r="AQ169" s="150">
        <v>4.96</v>
      </c>
      <c r="AR169">
        <v>4.6447676137161196</v>
      </c>
      <c r="AS169">
        <v>-91711.99</v>
      </c>
      <c r="AT169">
        <v>0.32134747821429199</v>
      </c>
      <c r="AU169" s="150">
        <v>16060788.07</v>
      </c>
    </row>
    <row r="170" spans="1:47" ht="14.5" x14ac:dyDescent="0.35">
      <c r="A170" s="151" t="s">
        <v>947</v>
      </c>
      <c r="B170" s="151" t="s">
        <v>751</v>
      </c>
      <c r="C170" t="s">
        <v>371</v>
      </c>
      <c r="D170" t="s">
        <v>1578</v>
      </c>
      <c r="E170" s="150">
        <v>96.956999999999994</v>
      </c>
      <c r="F170" t="s">
        <v>1578</v>
      </c>
      <c r="G170" s="152">
        <v>156612</v>
      </c>
      <c r="H170" s="150">
        <v>0.54210632716363205</v>
      </c>
      <c r="I170" s="150">
        <v>288120</v>
      </c>
      <c r="J170" s="150">
        <v>0</v>
      </c>
      <c r="K170" s="150">
        <v>0.77078341609178402</v>
      </c>
      <c r="L170" s="153">
        <v>252547.89670000001</v>
      </c>
      <c r="M170" s="152">
        <v>59277</v>
      </c>
      <c r="N170" s="150">
        <v>99</v>
      </c>
      <c r="O170" s="150">
        <v>13.61</v>
      </c>
      <c r="P170" s="150">
        <v>0</v>
      </c>
      <c r="Q170" s="150">
        <v>61.39</v>
      </c>
      <c r="R170" s="150">
        <v>12295.2</v>
      </c>
      <c r="S170" s="150">
        <v>1083.386285</v>
      </c>
      <c r="T170" s="150">
        <v>1222.77422940208</v>
      </c>
      <c r="U170" s="150">
        <v>0.140873378325996</v>
      </c>
      <c r="V170" s="150">
        <v>0.112155133106563</v>
      </c>
      <c r="W170" s="150">
        <v>1.0324511353768899E-2</v>
      </c>
      <c r="X170" s="150">
        <v>10893.6</v>
      </c>
      <c r="Y170" s="150">
        <v>58.11</v>
      </c>
      <c r="Z170" s="150">
        <v>72754.876269144705</v>
      </c>
      <c r="AA170" s="150">
        <v>17.256756756756801</v>
      </c>
      <c r="AB170" s="150">
        <v>18.643715109275501</v>
      </c>
      <c r="AC170" s="150">
        <v>11.4</v>
      </c>
      <c r="AD170" s="150">
        <v>95.033884649122797</v>
      </c>
      <c r="AE170" s="150">
        <v>0.63780000000000003</v>
      </c>
      <c r="AF170" s="150">
        <v>0.114197134956805</v>
      </c>
      <c r="AG170" s="150">
        <v>0.16768951994120801</v>
      </c>
      <c r="AH170" s="150">
        <v>0.29735160571928398</v>
      </c>
      <c r="AI170" s="150">
        <v>156.86371735820899</v>
      </c>
      <c r="AJ170" s="150">
        <v>11.3808239184673</v>
      </c>
      <c r="AK170" s="150">
        <v>1.42580391187685</v>
      </c>
      <c r="AL170" s="150">
        <v>3.3830882526008601</v>
      </c>
      <c r="AM170" s="150">
        <v>0</v>
      </c>
      <c r="AN170" s="150">
        <v>1.2473097394513</v>
      </c>
      <c r="AO170" s="150">
        <v>133</v>
      </c>
      <c r="AP170" s="150">
        <v>4.4326241134751802E-2</v>
      </c>
      <c r="AQ170" s="150">
        <v>4.2</v>
      </c>
      <c r="AR170">
        <v>4.6697247915953</v>
      </c>
      <c r="AS170">
        <v>22739.73</v>
      </c>
      <c r="AT170">
        <v>0.28618601166803598</v>
      </c>
      <c r="AU170" s="150">
        <v>13320413.49</v>
      </c>
    </row>
    <row r="171" spans="1:47" ht="14.5" x14ac:dyDescent="0.35">
      <c r="A171" s="151" t="s">
        <v>948</v>
      </c>
      <c r="B171" s="151" t="s">
        <v>175</v>
      </c>
      <c r="C171" t="s">
        <v>176</v>
      </c>
      <c r="D171" t="s">
        <v>1578</v>
      </c>
      <c r="E171" s="150">
        <v>82.38</v>
      </c>
      <c r="F171" t="s">
        <v>1578</v>
      </c>
      <c r="G171" s="152">
        <v>1580301</v>
      </c>
      <c r="H171" s="150">
        <v>0.58234589221377397</v>
      </c>
      <c r="I171" s="150">
        <v>649161</v>
      </c>
      <c r="J171" s="150">
        <v>0</v>
      </c>
      <c r="K171" s="150">
        <v>0.69475145652548997</v>
      </c>
      <c r="L171" s="153">
        <v>137505.6446</v>
      </c>
      <c r="M171" s="152">
        <v>36307</v>
      </c>
      <c r="N171" s="150">
        <v>277</v>
      </c>
      <c r="O171" s="150">
        <v>401.85</v>
      </c>
      <c r="P171" s="150">
        <v>0</v>
      </c>
      <c r="Q171" s="150">
        <v>-6.97</v>
      </c>
      <c r="R171" s="150">
        <v>10865.6</v>
      </c>
      <c r="S171" s="150">
        <v>4137.7081799999996</v>
      </c>
      <c r="T171" s="150">
        <v>5573.9405121282998</v>
      </c>
      <c r="U171" s="150">
        <v>0.82881963367460099</v>
      </c>
      <c r="V171" s="150">
        <v>0.16964006847868099</v>
      </c>
      <c r="W171" s="150">
        <v>2.2904225208071598E-2</v>
      </c>
      <c r="X171" s="150">
        <v>8065.8</v>
      </c>
      <c r="Y171" s="150">
        <v>258.62</v>
      </c>
      <c r="Z171" s="150">
        <v>60316.909210424601</v>
      </c>
      <c r="AA171" s="150">
        <v>14.741258741258701</v>
      </c>
      <c r="AB171" s="150">
        <v>15.999180960482599</v>
      </c>
      <c r="AC171" s="150">
        <v>25.5</v>
      </c>
      <c r="AD171" s="150">
        <v>162.263065882353</v>
      </c>
      <c r="AE171" s="150">
        <v>0.85819999999999996</v>
      </c>
      <c r="AF171" s="150">
        <v>0.10881741748809</v>
      </c>
      <c r="AG171" s="150">
        <v>0.17179116755396601</v>
      </c>
      <c r="AH171" s="150">
        <v>0.28135480397593299</v>
      </c>
      <c r="AI171" s="150">
        <v>134.90173200179601</v>
      </c>
      <c r="AJ171" s="150">
        <v>7.3159918234847297</v>
      </c>
      <c r="AK171" s="150">
        <v>0.96163571510469703</v>
      </c>
      <c r="AL171" s="150">
        <v>4.1095704104739701</v>
      </c>
      <c r="AM171" s="150">
        <v>0.25</v>
      </c>
      <c r="AN171" s="150">
        <v>0.83509945704243504</v>
      </c>
      <c r="AO171" s="150">
        <v>38</v>
      </c>
      <c r="AP171" s="150">
        <v>5.5214723926380403E-2</v>
      </c>
      <c r="AQ171" s="150">
        <v>62.34</v>
      </c>
      <c r="AR171">
        <v>5.1765259716861198</v>
      </c>
      <c r="AS171">
        <v>43153.3100000001</v>
      </c>
      <c r="AT171">
        <v>0.45908935457545402</v>
      </c>
      <c r="AU171" s="150">
        <v>44958544.869999997</v>
      </c>
    </row>
    <row r="172" spans="1:47" ht="14.5" x14ac:dyDescent="0.35">
      <c r="A172" s="151" t="s">
        <v>949</v>
      </c>
      <c r="B172" s="151" t="s">
        <v>423</v>
      </c>
      <c r="C172" t="s">
        <v>198</v>
      </c>
      <c r="D172" t="s">
        <v>1578</v>
      </c>
      <c r="E172" s="150">
        <v>86.474999999999994</v>
      </c>
      <c r="F172" t="s">
        <v>1578</v>
      </c>
      <c r="G172" s="152">
        <v>1119038</v>
      </c>
      <c r="H172" s="150">
        <v>0.64070333896489695</v>
      </c>
      <c r="I172" s="150">
        <v>1119038</v>
      </c>
      <c r="J172" s="150">
        <v>0</v>
      </c>
      <c r="K172" s="150">
        <v>0.78375602141847001</v>
      </c>
      <c r="L172" s="153">
        <v>153238.32980000001</v>
      </c>
      <c r="M172" s="152">
        <v>43217</v>
      </c>
      <c r="N172" s="150">
        <v>136</v>
      </c>
      <c r="O172" s="150">
        <v>160.80000000000001</v>
      </c>
      <c r="P172" s="150">
        <v>0</v>
      </c>
      <c r="Q172" s="150">
        <v>72.14</v>
      </c>
      <c r="R172" s="150">
        <v>10559.1</v>
      </c>
      <c r="S172" s="150">
        <v>9241.4276480000008</v>
      </c>
      <c r="T172" s="150">
        <v>11566.7996442725</v>
      </c>
      <c r="U172" s="150">
        <v>0.445290849286753</v>
      </c>
      <c r="V172" s="150">
        <v>0.15043817762300801</v>
      </c>
      <c r="W172" s="150">
        <v>9.1925045821664803E-2</v>
      </c>
      <c r="X172" s="150">
        <v>8436.2999999999993</v>
      </c>
      <c r="Y172" s="150">
        <v>547.11</v>
      </c>
      <c r="Z172" s="150">
        <v>63095.875856774699</v>
      </c>
      <c r="AA172" s="150">
        <v>13.283972125435501</v>
      </c>
      <c r="AB172" s="150">
        <v>16.891352101039999</v>
      </c>
      <c r="AC172" s="150">
        <v>52</v>
      </c>
      <c r="AD172" s="150">
        <v>177.71976246153801</v>
      </c>
      <c r="AE172" t="s">
        <v>1560</v>
      </c>
      <c r="AF172" s="150">
        <v>0.13072790261064299</v>
      </c>
      <c r="AG172" s="150">
        <v>0.116945334286816</v>
      </c>
      <c r="AH172" s="150">
        <v>0.24882998204805201</v>
      </c>
      <c r="AI172" s="150">
        <v>139.87946984357501</v>
      </c>
      <c r="AJ172" s="150">
        <v>5.2109108476459101</v>
      </c>
      <c r="AK172" s="150">
        <v>0.96983740831106702</v>
      </c>
      <c r="AL172" s="150">
        <v>2.69225627105113</v>
      </c>
      <c r="AM172" s="150">
        <v>0.5</v>
      </c>
      <c r="AN172" s="150">
        <v>1.0039609003294301</v>
      </c>
      <c r="AO172" s="150">
        <v>35</v>
      </c>
      <c r="AP172" s="150">
        <v>5.3471667996807699E-2</v>
      </c>
      <c r="AQ172" s="150">
        <v>150.83000000000001</v>
      </c>
      <c r="AR172">
        <v>6.24741403134498</v>
      </c>
      <c r="AS172">
        <v>-287223.13</v>
      </c>
      <c r="AT172">
        <v>0.35659233050809103</v>
      </c>
      <c r="AU172" s="150">
        <v>97581388.599999994</v>
      </c>
    </row>
    <row r="173" spans="1:47" ht="14.5" x14ac:dyDescent="0.35">
      <c r="A173" s="151" t="s">
        <v>950</v>
      </c>
      <c r="B173" s="151" t="s">
        <v>535</v>
      </c>
      <c r="C173" t="s">
        <v>202</v>
      </c>
      <c r="D173" t="s">
        <v>1578</v>
      </c>
      <c r="E173" s="150">
        <v>91.372</v>
      </c>
      <c r="F173" t="s">
        <v>1578</v>
      </c>
      <c r="G173" s="152">
        <v>384528</v>
      </c>
      <c r="H173" s="150">
        <v>0.58780836206934295</v>
      </c>
      <c r="I173" s="150">
        <v>399527</v>
      </c>
      <c r="J173" s="150">
        <v>0</v>
      </c>
      <c r="K173" s="150">
        <v>0.67184452773359804</v>
      </c>
      <c r="L173" s="153">
        <v>101072.7368</v>
      </c>
      <c r="M173" s="152">
        <v>39831</v>
      </c>
      <c r="N173" s="150">
        <v>17</v>
      </c>
      <c r="O173" s="150">
        <v>19.11</v>
      </c>
      <c r="P173" s="150">
        <v>0</v>
      </c>
      <c r="Q173" s="150">
        <v>49.03</v>
      </c>
      <c r="R173" s="150">
        <v>11764.1</v>
      </c>
      <c r="S173" s="150">
        <v>894.52233999999999</v>
      </c>
      <c r="T173" s="150">
        <v>1075.6706804201899</v>
      </c>
      <c r="U173" s="150">
        <v>0.34851977760555403</v>
      </c>
      <c r="V173" s="150">
        <v>0.16524778576239901</v>
      </c>
      <c r="W173" s="150">
        <v>1.1179150651508599E-3</v>
      </c>
      <c r="X173" s="150">
        <v>9783</v>
      </c>
      <c r="Y173" s="150">
        <v>57.82</v>
      </c>
      <c r="Z173" s="150">
        <v>52089.762711864401</v>
      </c>
      <c r="AA173" s="150">
        <v>11.538461538461499</v>
      </c>
      <c r="AB173" s="150">
        <v>15.4708118298167</v>
      </c>
      <c r="AC173" s="150">
        <v>13</v>
      </c>
      <c r="AD173" s="150">
        <v>68.809410769230794</v>
      </c>
      <c r="AE173" s="150">
        <v>0.74219999999999997</v>
      </c>
      <c r="AF173" s="150">
        <v>0.11435192037431</v>
      </c>
      <c r="AG173" s="150">
        <v>0.19544182484571501</v>
      </c>
      <c r="AH173" s="150">
        <v>0.31625291103957298</v>
      </c>
      <c r="AI173" s="150">
        <v>168.75822240504399</v>
      </c>
      <c r="AJ173" s="150">
        <v>6.24818227586481</v>
      </c>
      <c r="AK173" s="150">
        <v>1.77603101524927</v>
      </c>
      <c r="AL173" s="150">
        <v>3.2437287854900001</v>
      </c>
      <c r="AM173" s="150">
        <v>0.5</v>
      </c>
      <c r="AN173" s="150">
        <v>1.47033624804499</v>
      </c>
      <c r="AO173" s="150">
        <v>60</v>
      </c>
      <c r="AP173" s="150">
        <v>6.3157894736842104E-3</v>
      </c>
      <c r="AQ173" s="150">
        <v>7.35</v>
      </c>
      <c r="AR173">
        <v>4.0432754918174396</v>
      </c>
      <c r="AS173">
        <v>9015.4799999999796</v>
      </c>
      <c r="AT173">
        <v>0.32815154609653302</v>
      </c>
      <c r="AU173" s="150">
        <v>10523279.130000001</v>
      </c>
    </row>
    <row r="174" spans="1:47" ht="14.5" x14ac:dyDescent="0.35">
      <c r="A174" s="151" t="s">
        <v>951</v>
      </c>
      <c r="B174" s="151" t="s">
        <v>482</v>
      </c>
      <c r="C174" t="s">
        <v>216</v>
      </c>
      <c r="D174" t="s">
        <v>1578</v>
      </c>
      <c r="E174" s="150">
        <v>89.33</v>
      </c>
      <c r="F174" t="s">
        <v>1578</v>
      </c>
      <c r="G174" s="152">
        <v>787076</v>
      </c>
      <c r="H174" s="150">
        <v>0.480432083575421</v>
      </c>
      <c r="I174" s="150">
        <v>787076</v>
      </c>
      <c r="J174" s="150">
        <v>0</v>
      </c>
      <c r="K174" s="150">
        <v>0.67706609665059603</v>
      </c>
      <c r="L174" s="153">
        <v>141872.5141</v>
      </c>
      <c r="M174" s="152">
        <v>45138</v>
      </c>
      <c r="N174" s="150">
        <v>69</v>
      </c>
      <c r="O174" s="150">
        <v>48.09</v>
      </c>
      <c r="P174" s="150">
        <v>0</v>
      </c>
      <c r="Q174" s="150">
        <v>147.80000000000001</v>
      </c>
      <c r="R174" s="150">
        <v>11148.3</v>
      </c>
      <c r="S174" s="150">
        <v>1924.3120489999999</v>
      </c>
      <c r="T174" s="150">
        <v>2329.9644382409801</v>
      </c>
      <c r="U174" s="150">
        <v>0.359003056369679</v>
      </c>
      <c r="V174" s="150">
        <v>0.14586068935433899</v>
      </c>
      <c r="W174" s="150">
        <v>3.0034162094465998E-4</v>
      </c>
      <c r="X174" s="150">
        <v>9207.4</v>
      </c>
      <c r="Y174" s="150">
        <v>113.51</v>
      </c>
      <c r="Z174" s="150">
        <v>63622.440313628802</v>
      </c>
      <c r="AA174" s="150">
        <v>14.171875</v>
      </c>
      <c r="AB174" s="150">
        <v>16.952797542066801</v>
      </c>
      <c r="AC174" s="150">
        <v>18</v>
      </c>
      <c r="AD174" s="150">
        <v>106.90622494444401</v>
      </c>
      <c r="AE174" s="150">
        <v>0.25519999999999998</v>
      </c>
      <c r="AF174" s="150">
        <v>0.110988580515417</v>
      </c>
      <c r="AG174" s="150">
        <v>0.20619454018804401</v>
      </c>
      <c r="AH174" s="150">
        <v>0.32124180005594799</v>
      </c>
      <c r="AI174" s="150">
        <v>165.369748718962</v>
      </c>
      <c r="AJ174" s="150">
        <v>5.2312805171216397</v>
      </c>
      <c r="AK174" s="150">
        <v>1.0725442535580401</v>
      </c>
      <c r="AL174" s="150">
        <v>2.6057504642970502</v>
      </c>
      <c r="AM174" s="150">
        <v>3</v>
      </c>
      <c r="AN174" s="150">
        <v>1.34632990522833</v>
      </c>
      <c r="AO174" s="150">
        <v>101</v>
      </c>
      <c r="AP174" s="150">
        <v>1.46056475170399E-2</v>
      </c>
      <c r="AQ174" s="150">
        <v>9.9</v>
      </c>
      <c r="AR174">
        <v>6.1118453412503904</v>
      </c>
      <c r="AS174">
        <v>-128942.51</v>
      </c>
      <c r="AT174">
        <v>0.38528343463880499</v>
      </c>
      <c r="AU174" s="150">
        <v>21452895.949999999</v>
      </c>
    </row>
    <row r="175" spans="1:47" ht="14.5" x14ac:dyDescent="0.35">
      <c r="A175" s="151" t="s">
        <v>952</v>
      </c>
      <c r="B175" s="151" t="s">
        <v>557</v>
      </c>
      <c r="C175" t="s">
        <v>206</v>
      </c>
      <c r="D175" t="s">
        <v>1578</v>
      </c>
      <c r="E175" s="150">
        <v>93.103999999999999</v>
      </c>
      <c r="F175" t="s">
        <v>1578</v>
      </c>
      <c r="G175" s="152">
        <v>47613</v>
      </c>
      <c r="H175" s="150">
        <v>0.13294248794775701</v>
      </c>
      <c r="I175" s="150">
        <v>27732</v>
      </c>
      <c r="J175" s="150">
        <v>0</v>
      </c>
      <c r="K175" s="150">
        <v>0.76941957479360401</v>
      </c>
      <c r="L175" s="153">
        <v>137392.12090000001</v>
      </c>
      <c r="M175" s="152">
        <v>41391</v>
      </c>
      <c r="N175" s="150">
        <v>46</v>
      </c>
      <c r="O175" s="150">
        <v>31.03</v>
      </c>
      <c r="P175" s="150">
        <v>0</v>
      </c>
      <c r="Q175" s="150">
        <v>23.41</v>
      </c>
      <c r="R175" s="150">
        <v>9144.2000000000007</v>
      </c>
      <c r="S175" s="150">
        <v>1515.1381710000001</v>
      </c>
      <c r="T175" s="150">
        <v>1837.89177187973</v>
      </c>
      <c r="U175" s="150">
        <v>0.37193744622516001</v>
      </c>
      <c r="V175" s="150">
        <v>0.146264025447749</v>
      </c>
      <c r="W175" s="150">
        <v>1.32001162552719E-3</v>
      </c>
      <c r="X175" s="150">
        <v>7538.4</v>
      </c>
      <c r="Y175" s="150">
        <v>84.23</v>
      </c>
      <c r="Z175" s="150">
        <v>56971.482844592203</v>
      </c>
      <c r="AA175" s="150">
        <v>11.380434782608701</v>
      </c>
      <c r="AB175" s="150">
        <v>17.9881060311053</v>
      </c>
      <c r="AC175" s="150">
        <v>9</v>
      </c>
      <c r="AD175" s="150">
        <v>168.348685666667</v>
      </c>
      <c r="AE175" s="150">
        <v>0.37109999999999999</v>
      </c>
      <c r="AF175" s="150">
        <v>0.108054930984291</v>
      </c>
      <c r="AG175" s="150">
        <v>0.17165162873810899</v>
      </c>
      <c r="AH175" s="150">
        <v>0.29426066935172002</v>
      </c>
      <c r="AI175" s="150">
        <v>210.09173030728201</v>
      </c>
      <c r="AJ175" s="150">
        <v>5.3108113584528702</v>
      </c>
      <c r="AK175" s="150">
        <v>1.3990116173135001</v>
      </c>
      <c r="AL175" s="150">
        <v>3.3296948962986699</v>
      </c>
      <c r="AM175" s="150">
        <v>0.5</v>
      </c>
      <c r="AN175" s="150">
        <v>0.68516978380208704</v>
      </c>
      <c r="AO175" s="150">
        <v>37</v>
      </c>
      <c r="AP175" s="150">
        <v>0</v>
      </c>
      <c r="AQ175" s="150">
        <v>13.86</v>
      </c>
      <c r="AR175">
        <v>5.3839042828454504</v>
      </c>
      <c r="AS175">
        <v>-141875.20000000001</v>
      </c>
      <c r="AT175">
        <v>0.28582285061519402</v>
      </c>
      <c r="AU175" s="150">
        <v>13854693.92</v>
      </c>
    </row>
    <row r="176" spans="1:47" ht="14.5" x14ac:dyDescent="0.35">
      <c r="A176" s="151" t="s">
        <v>953</v>
      </c>
      <c r="B176" s="151" t="s">
        <v>703</v>
      </c>
      <c r="C176" t="s">
        <v>289</v>
      </c>
      <c r="D176" t="s">
        <v>1578</v>
      </c>
      <c r="E176" s="150">
        <v>87.287999999999997</v>
      </c>
      <c r="F176" t="s">
        <v>1578</v>
      </c>
      <c r="G176" s="152">
        <v>-109621</v>
      </c>
      <c r="H176" s="150">
        <v>0.94036496447189799</v>
      </c>
      <c r="I176" s="150">
        <v>-202525</v>
      </c>
      <c r="J176" s="150">
        <v>0</v>
      </c>
      <c r="K176" s="150">
        <v>0.73479994468340903</v>
      </c>
      <c r="L176" s="153">
        <v>181434.0434</v>
      </c>
      <c r="M176" s="152">
        <v>40732</v>
      </c>
      <c r="N176" s="150">
        <v>6</v>
      </c>
      <c r="O176" s="150">
        <v>2.87</v>
      </c>
      <c r="P176" s="150">
        <v>0</v>
      </c>
      <c r="Q176" s="150">
        <v>250.01</v>
      </c>
      <c r="R176" s="150">
        <v>12119.7</v>
      </c>
      <c r="S176" s="150">
        <v>551.78699800000004</v>
      </c>
      <c r="T176" s="150">
        <v>622.78099421281399</v>
      </c>
      <c r="U176" s="150">
        <v>0.20193057357977101</v>
      </c>
      <c r="V176" s="150">
        <v>0.13269259381860199</v>
      </c>
      <c r="W176" s="150">
        <v>1.11254886799634E-3</v>
      </c>
      <c r="X176" s="150">
        <v>10738.2</v>
      </c>
      <c r="Y176" s="150">
        <v>32.49</v>
      </c>
      <c r="Z176" s="150">
        <v>55884.8815020006</v>
      </c>
      <c r="AA176" s="150">
        <v>11.0588235294118</v>
      </c>
      <c r="AB176" s="150">
        <v>16.983287103724201</v>
      </c>
      <c r="AC176" s="150">
        <v>6.25</v>
      </c>
      <c r="AD176" s="150">
        <v>88.285919680000006</v>
      </c>
      <c r="AE176" s="150">
        <v>0.24360000000000001</v>
      </c>
      <c r="AF176" s="150">
        <v>0.105029368471136</v>
      </c>
      <c r="AG176" s="150">
        <v>0.18887659359116099</v>
      </c>
      <c r="AH176" s="150">
        <v>0.30516118515267199</v>
      </c>
      <c r="AI176" s="150">
        <v>188.478525911189</v>
      </c>
      <c r="AJ176" s="150">
        <v>7.0787441346153797</v>
      </c>
      <c r="AK176" s="150">
        <v>1.4086938461538501</v>
      </c>
      <c r="AL176" s="150">
        <v>4.2415322115384599</v>
      </c>
      <c r="AM176" s="150">
        <v>0</v>
      </c>
      <c r="AN176" s="150">
        <v>1.0743296469016601</v>
      </c>
      <c r="AO176" s="150">
        <v>56</v>
      </c>
      <c r="AP176" s="150">
        <v>9.0909090909090905E-3</v>
      </c>
      <c r="AQ176" s="150">
        <v>5.84</v>
      </c>
      <c r="AR176">
        <v>1.25171810493878</v>
      </c>
      <c r="AS176">
        <v>-37915.22</v>
      </c>
      <c r="AT176">
        <v>0.30749586858192401</v>
      </c>
      <c r="AU176" s="150">
        <v>6687516.0499999998</v>
      </c>
    </row>
    <row r="177" spans="1:47" ht="14.5" x14ac:dyDescent="0.35">
      <c r="A177" s="151" t="s">
        <v>954</v>
      </c>
      <c r="B177" s="151" t="s">
        <v>709</v>
      </c>
      <c r="C177" t="s">
        <v>100</v>
      </c>
      <c r="D177" t="s">
        <v>1578</v>
      </c>
      <c r="E177" s="150">
        <v>84.638000000000005</v>
      </c>
      <c r="F177" t="s">
        <v>1578</v>
      </c>
      <c r="G177" s="152">
        <v>556276</v>
      </c>
      <c r="H177" s="150">
        <v>0.53739166892017098</v>
      </c>
      <c r="I177" s="150">
        <v>556276</v>
      </c>
      <c r="J177" s="150">
        <v>0</v>
      </c>
      <c r="K177" s="150">
        <v>0.62621563981547002</v>
      </c>
      <c r="L177" s="153">
        <v>170692.34179999999</v>
      </c>
      <c r="M177" s="152">
        <v>37702</v>
      </c>
      <c r="N177" s="150">
        <v>43</v>
      </c>
      <c r="O177" s="150">
        <v>16.79</v>
      </c>
      <c r="P177" s="150">
        <v>0</v>
      </c>
      <c r="Q177" s="150">
        <v>-23.19</v>
      </c>
      <c r="R177" s="150">
        <v>11686.6</v>
      </c>
      <c r="S177" s="150">
        <v>1399.755494</v>
      </c>
      <c r="T177" s="150">
        <v>1729.45935410321</v>
      </c>
      <c r="U177" s="150">
        <v>0.46491940970370599</v>
      </c>
      <c r="V177" s="150">
        <v>0.143557226145097</v>
      </c>
      <c r="W177" s="150">
        <v>5.3740728521834303E-3</v>
      </c>
      <c r="X177" s="150">
        <v>9458.6</v>
      </c>
      <c r="Y177" s="150">
        <v>99.97</v>
      </c>
      <c r="Z177" s="150">
        <v>51394.566569971001</v>
      </c>
      <c r="AA177" s="150">
        <v>12.317757009345801</v>
      </c>
      <c r="AB177" s="150">
        <v>14.001755466640001</v>
      </c>
      <c r="AC177" s="150">
        <v>11</v>
      </c>
      <c r="AD177" s="150">
        <v>127.25049945454499</v>
      </c>
      <c r="AE177" s="150">
        <v>0.49869999999999998</v>
      </c>
      <c r="AF177" s="150">
        <v>0.16200843335632001</v>
      </c>
      <c r="AG177" s="150">
        <v>0.15239894492454301</v>
      </c>
      <c r="AH177" s="150">
        <v>0.31987058738877899</v>
      </c>
      <c r="AI177" s="150">
        <v>206.47034517015399</v>
      </c>
      <c r="AJ177" s="150">
        <v>5.1580723370979404</v>
      </c>
      <c r="AK177" s="150">
        <v>1.1740105118197399</v>
      </c>
      <c r="AL177" s="150">
        <v>2.9971108412223901</v>
      </c>
      <c r="AM177" s="150">
        <v>2.5</v>
      </c>
      <c r="AN177" s="150">
        <v>1.1725645974708401</v>
      </c>
      <c r="AO177" s="150">
        <v>65</v>
      </c>
      <c r="AP177" s="150">
        <v>1.19825708061002E-2</v>
      </c>
      <c r="AQ177" s="150">
        <v>13.49</v>
      </c>
      <c r="AR177">
        <v>2.2141650215095199</v>
      </c>
      <c r="AS177">
        <v>-13378.9199999999</v>
      </c>
      <c r="AT177">
        <v>0.343853703860591</v>
      </c>
      <c r="AU177" s="150">
        <v>16358349.359999999</v>
      </c>
    </row>
    <row r="178" spans="1:47" ht="14.5" x14ac:dyDescent="0.35">
      <c r="A178" s="151" t="s">
        <v>955</v>
      </c>
      <c r="B178" s="151" t="s">
        <v>358</v>
      </c>
      <c r="C178" t="s">
        <v>269</v>
      </c>
      <c r="D178" t="s">
        <v>1578</v>
      </c>
      <c r="E178" s="150">
        <v>74.311999999999998</v>
      </c>
      <c r="F178" t="s">
        <v>1578</v>
      </c>
      <c r="G178" s="152">
        <v>-324844</v>
      </c>
      <c r="H178" s="150">
        <v>2.9132760095072999E-2</v>
      </c>
      <c r="I178" s="150">
        <v>-410108</v>
      </c>
      <c r="J178" s="150">
        <v>0</v>
      </c>
      <c r="K178" s="150">
        <v>0.72605827970470505</v>
      </c>
      <c r="L178" s="153">
        <v>148242.7617</v>
      </c>
      <c r="M178" s="152">
        <v>34497</v>
      </c>
      <c r="N178" s="150">
        <v>0</v>
      </c>
      <c r="O178" s="150">
        <v>6.1</v>
      </c>
      <c r="P178" s="150">
        <v>0</v>
      </c>
      <c r="Q178" s="150">
        <v>326.49</v>
      </c>
      <c r="R178" s="150">
        <v>11932.9</v>
      </c>
      <c r="S178" s="150">
        <v>630.46666000000005</v>
      </c>
      <c r="T178" s="150">
        <v>730.16069056107494</v>
      </c>
      <c r="U178" s="150">
        <v>0.36016605382432099</v>
      </c>
      <c r="V178" s="150">
        <v>0.121871113692197</v>
      </c>
      <c r="W178" s="150">
        <v>2.77572171698976E-2</v>
      </c>
      <c r="X178" s="150">
        <v>10303.6</v>
      </c>
      <c r="Y178" s="150">
        <v>38.340000000000003</v>
      </c>
      <c r="Z178" s="150">
        <v>57775.006259780901</v>
      </c>
      <c r="AA178" s="150">
        <v>10.5</v>
      </c>
      <c r="AB178" s="150">
        <v>16.444096504955699</v>
      </c>
      <c r="AC178" s="150">
        <v>5.85</v>
      </c>
      <c r="AD178" s="150">
        <v>107.77207863247899</v>
      </c>
      <c r="AE178" s="150">
        <v>0.31309999999999999</v>
      </c>
      <c r="AF178" s="150">
        <v>0.121649026434686</v>
      </c>
      <c r="AG178" s="150">
        <v>0.16986837070336999</v>
      </c>
      <c r="AH178" s="150">
        <v>0.30054571388796097</v>
      </c>
      <c r="AI178" s="150">
        <v>131.115577150424</v>
      </c>
      <c r="AJ178" s="150">
        <v>7.22393835285009</v>
      </c>
      <c r="AK178" s="150">
        <v>1.3874204006580899</v>
      </c>
      <c r="AL178" s="150">
        <v>5.0215593244943397</v>
      </c>
      <c r="AM178" s="150">
        <v>0</v>
      </c>
      <c r="AN178" t="s">
        <v>1560</v>
      </c>
      <c r="AO178" s="150">
        <v>2</v>
      </c>
      <c r="AP178" s="150">
        <v>4.7619047619047603E-2</v>
      </c>
      <c r="AQ178" s="150">
        <v>23.5</v>
      </c>
      <c r="AR178" t="s">
        <v>1560</v>
      </c>
      <c r="AS178" t="s">
        <v>1560</v>
      </c>
      <c r="AT178" t="s">
        <v>1560</v>
      </c>
      <c r="AU178" s="150">
        <v>7523264.3099999996</v>
      </c>
    </row>
    <row r="179" spans="1:47" ht="14.5" x14ac:dyDescent="0.35">
      <c r="A179" s="151" t="s">
        <v>956</v>
      </c>
      <c r="B179" s="151" t="s">
        <v>177</v>
      </c>
      <c r="C179" t="s">
        <v>109</v>
      </c>
      <c r="D179" t="s">
        <v>1578</v>
      </c>
      <c r="E179" s="150">
        <v>90.296000000000006</v>
      </c>
      <c r="F179" t="s">
        <v>1578</v>
      </c>
      <c r="G179" s="152">
        <v>-205790</v>
      </c>
      <c r="H179" s="150">
        <v>0.61898497799890795</v>
      </c>
      <c r="I179" s="150">
        <v>-205790</v>
      </c>
      <c r="J179" s="150">
        <v>0</v>
      </c>
      <c r="K179" s="150">
        <v>0.82777999090238696</v>
      </c>
      <c r="L179" s="153">
        <v>237272.0607</v>
      </c>
      <c r="M179" s="152">
        <v>50549</v>
      </c>
      <c r="N179" s="150">
        <v>29</v>
      </c>
      <c r="O179" s="150">
        <v>42.02</v>
      </c>
      <c r="P179" s="150">
        <v>0</v>
      </c>
      <c r="Q179" s="150">
        <v>-8.43</v>
      </c>
      <c r="R179" s="150">
        <v>13306.2</v>
      </c>
      <c r="S179" s="150">
        <v>1624.6191799999999</v>
      </c>
      <c r="T179" s="150">
        <v>2020.2632735582899</v>
      </c>
      <c r="U179" s="150">
        <v>0.22502856761792001</v>
      </c>
      <c r="V179" s="150">
        <v>0.138772029024057</v>
      </c>
      <c r="W179" s="150">
        <v>2.1479954459235201E-2</v>
      </c>
      <c r="X179" s="150">
        <v>10700.4</v>
      </c>
      <c r="Y179" s="150">
        <v>116.01</v>
      </c>
      <c r="Z179" s="150">
        <v>73143.0757693302</v>
      </c>
      <c r="AA179" s="150">
        <v>11</v>
      </c>
      <c r="AB179" s="150">
        <v>14.004130505990901</v>
      </c>
      <c r="AC179" s="150">
        <v>11.04</v>
      </c>
      <c r="AD179" s="150">
        <v>147.15753442029001</v>
      </c>
      <c r="AE179" s="150">
        <v>0.37109999999999999</v>
      </c>
      <c r="AF179" s="150">
        <v>0.114959059195029</v>
      </c>
      <c r="AG179" s="150">
        <v>0.14404756281474601</v>
      </c>
      <c r="AH179" s="150">
        <v>0.26469719194168101</v>
      </c>
      <c r="AI179" s="150">
        <v>199.75758257390501</v>
      </c>
      <c r="AJ179" s="150">
        <v>5.0429313160570697</v>
      </c>
      <c r="AK179" s="150">
        <v>1.1327606384617801</v>
      </c>
      <c r="AL179" s="150">
        <v>3.4615365913782998</v>
      </c>
      <c r="AM179" s="150">
        <v>2.15</v>
      </c>
      <c r="AN179" s="150">
        <v>0.80431844754945603</v>
      </c>
      <c r="AO179" s="150">
        <v>4</v>
      </c>
      <c r="AP179" s="150">
        <v>0.28942807625649902</v>
      </c>
      <c r="AQ179" s="150">
        <v>134.5</v>
      </c>
      <c r="AR179">
        <v>5.7423544115067502</v>
      </c>
      <c r="AS179">
        <v>-59331.13</v>
      </c>
      <c r="AT179">
        <v>0.16080007678408001</v>
      </c>
      <c r="AU179" s="150">
        <v>21617532.359999999</v>
      </c>
    </row>
    <row r="180" spans="1:47" ht="14.5" x14ac:dyDescent="0.35">
      <c r="A180" s="151" t="s">
        <v>957</v>
      </c>
      <c r="B180" s="151" t="s">
        <v>497</v>
      </c>
      <c r="C180" t="s">
        <v>392</v>
      </c>
      <c r="D180" t="s">
        <v>1578</v>
      </c>
      <c r="E180" s="150">
        <v>86.81</v>
      </c>
      <c r="F180" t="s">
        <v>1578</v>
      </c>
      <c r="G180" s="152">
        <v>-23449</v>
      </c>
      <c r="H180" s="150">
        <v>0.45376423828040202</v>
      </c>
      <c r="I180" s="150">
        <v>-69249</v>
      </c>
      <c r="J180" s="150">
        <v>8.5167950862468603E-5</v>
      </c>
      <c r="K180" s="150">
        <v>0.73026333728427395</v>
      </c>
      <c r="L180" s="153">
        <v>164279.39600000001</v>
      </c>
      <c r="M180" s="152">
        <v>36594</v>
      </c>
      <c r="N180" s="150">
        <v>3</v>
      </c>
      <c r="O180" s="150">
        <v>4.0199999999999996</v>
      </c>
      <c r="P180" s="150">
        <v>0</v>
      </c>
      <c r="Q180" s="150">
        <v>-16.149999999999999</v>
      </c>
      <c r="R180" s="150">
        <v>15331.4</v>
      </c>
      <c r="S180" s="150">
        <v>395.96669200000002</v>
      </c>
      <c r="T180" s="150">
        <v>516.61553053984005</v>
      </c>
      <c r="U180" s="150">
        <v>0.39356800748281101</v>
      </c>
      <c r="V180" s="150">
        <v>0.21857845305837001</v>
      </c>
      <c r="W180" s="150">
        <v>2.89431945452624E-2</v>
      </c>
      <c r="X180" s="150">
        <v>11751</v>
      </c>
      <c r="Y180" s="150">
        <v>33.96</v>
      </c>
      <c r="Z180" s="150">
        <v>56997.048292108397</v>
      </c>
      <c r="AA180" s="150">
        <v>13.1944444444444</v>
      </c>
      <c r="AB180" s="150">
        <v>11.6597965842167</v>
      </c>
      <c r="AC180" s="150">
        <v>8.9</v>
      </c>
      <c r="AD180" s="150">
        <v>44.490639550561802</v>
      </c>
      <c r="AE180" s="150">
        <v>0.35949999999999999</v>
      </c>
      <c r="AF180" s="150">
        <v>0.118201040874701</v>
      </c>
      <c r="AG180" s="150">
        <v>0.18531909590696899</v>
      </c>
      <c r="AH180" s="150">
        <v>0.30821698639523498</v>
      </c>
      <c r="AI180" s="150">
        <v>259.920852130664</v>
      </c>
      <c r="AJ180" s="150">
        <v>4.9804061406917999</v>
      </c>
      <c r="AK180" s="150">
        <v>0.84888981733385205</v>
      </c>
      <c r="AL180" s="150">
        <v>2.9682061795569399</v>
      </c>
      <c r="AM180" s="150">
        <v>1.6</v>
      </c>
      <c r="AN180" s="150">
        <v>1.1706202855508001</v>
      </c>
      <c r="AO180" s="150">
        <v>56</v>
      </c>
      <c r="AP180" s="150">
        <v>0</v>
      </c>
      <c r="AQ180" s="150">
        <v>2.75</v>
      </c>
      <c r="AR180">
        <v>3.7977803878116299</v>
      </c>
      <c r="AS180">
        <v>-9717.2199999999993</v>
      </c>
      <c r="AT180">
        <v>0.36299349474913201</v>
      </c>
      <c r="AU180" s="150">
        <v>6070738.7300000004</v>
      </c>
    </row>
    <row r="181" spans="1:47" ht="14.5" x14ac:dyDescent="0.35">
      <c r="A181" s="151" t="s">
        <v>958</v>
      </c>
      <c r="B181" s="151" t="s">
        <v>419</v>
      </c>
      <c r="C181" t="s">
        <v>360</v>
      </c>
      <c r="D181" t="s">
        <v>1578</v>
      </c>
      <c r="E181" s="150">
        <v>83.317999999999998</v>
      </c>
      <c r="F181" t="s">
        <v>1578</v>
      </c>
      <c r="G181" s="152">
        <v>30937</v>
      </c>
      <c r="H181" s="150">
        <v>0.25947599634416102</v>
      </c>
      <c r="I181" s="150">
        <v>-84511</v>
      </c>
      <c r="J181" s="150">
        <v>0</v>
      </c>
      <c r="K181" s="150">
        <v>0.71084623846212902</v>
      </c>
      <c r="L181" s="153">
        <v>160799.75399999999</v>
      </c>
      <c r="M181" s="152">
        <v>44294</v>
      </c>
      <c r="N181" s="150">
        <v>32</v>
      </c>
      <c r="O181" s="150">
        <v>12.42</v>
      </c>
      <c r="P181" s="150">
        <v>0</v>
      </c>
      <c r="Q181" s="150">
        <v>127.87</v>
      </c>
      <c r="R181" s="150">
        <v>11358.7</v>
      </c>
      <c r="S181" s="150">
        <v>764.39820699999996</v>
      </c>
      <c r="T181" s="150">
        <v>915.98057039197499</v>
      </c>
      <c r="U181" s="150">
        <v>0.420838440035744</v>
      </c>
      <c r="V181" s="150">
        <v>0.14392468610277601</v>
      </c>
      <c r="W181" s="150">
        <v>0</v>
      </c>
      <c r="X181" s="150">
        <v>9478.9</v>
      </c>
      <c r="Y181" s="150">
        <v>56.27</v>
      </c>
      <c r="Z181" s="150">
        <v>48865.481784254502</v>
      </c>
      <c r="AA181" s="150">
        <v>10.0689655172414</v>
      </c>
      <c r="AB181" s="150">
        <v>13.5844714234939</v>
      </c>
      <c r="AC181" s="150">
        <v>20</v>
      </c>
      <c r="AD181" s="150">
        <v>38.219910349999999</v>
      </c>
      <c r="AE181" s="150">
        <v>0.40589999999999998</v>
      </c>
      <c r="AF181" s="150">
        <v>0.105830132264463</v>
      </c>
      <c r="AG181" s="150">
        <v>0.206021702518806</v>
      </c>
      <c r="AH181" s="150">
        <v>0.316332034737621</v>
      </c>
      <c r="AI181" s="150">
        <v>211.03921820162</v>
      </c>
      <c r="AJ181" s="150">
        <v>5.1074786446645799</v>
      </c>
      <c r="AK181" s="150">
        <v>1.45266994383764</v>
      </c>
      <c r="AL181" s="150">
        <v>1.61426641788269</v>
      </c>
      <c r="AM181" s="150">
        <v>3.5</v>
      </c>
      <c r="AN181" s="150">
        <v>0.95642881660896795</v>
      </c>
      <c r="AO181" s="150">
        <v>57</v>
      </c>
      <c r="AP181" s="150">
        <v>3.07692307692308E-3</v>
      </c>
      <c r="AQ181" s="150">
        <v>5.56</v>
      </c>
      <c r="AR181">
        <v>0.73444168184490299</v>
      </c>
      <c r="AS181">
        <v>9700.9500000000098</v>
      </c>
      <c r="AT181">
        <v>0.32952574532777401</v>
      </c>
      <c r="AU181" s="150">
        <v>8682531.7100000009</v>
      </c>
    </row>
    <row r="182" spans="1:47" ht="14.5" x14ac:dyDescent="0.35">
      <c r="A182" s="151" t="s">
        <v>959</v>
      </c>
      <c r="B182" s="151" t="s">
        <v>409</v>
      </c>
      <c r="C182" t="s">
        <v>106</v>
      </c>
      <c r="D182" t="s">
        <v>1578</v>
      </c>
      <c r="E182" s="150">
        <v>78.042000000000002</v>
      </c>
      <c r="F182" t="s">
        <v>1578</v>
      </c>
      <c r="G182" s="152">
        <v>-407632</v>
      </c>
      <c r="H182" s="150">
        <v>0.50040694533642105</v>
      </c>
      <c r="I182" s="150">
        <v>-407632</v>
      </c>
      <c r="J182" s="150">
        <v>5.6629886386108295E-4</v>
      </c>
      <c r="K182" s="150">
        <v>0.79678097130893299</v>
      </c>
      <c r="L182" s="153">
        <v>151654.7352</v>
      </c>
      <c r="M182" s="152">
        <v>36941</v>
      </c>
      <c r="N182" t="s">
        <v>1560</v>
      </c>
      <c r="O182" s="150">
        <v>27.06</v>
      </c>
      <c r="P182" s="150">
        <v>0</v>
      </c>
      <c r="Q182" s="150">
        <v>-103.75</v>
      </c>
      <c r="R182" s="150">
        <v>14636.7</v>
      </c>
      <c r="S182" s="150">
        <v>992.86458600000003</v>
      </c>
      <c r="T182" s="150">
        <v>1419.6440912981</v>
      </c>
      <c r="U182" s="150">
        <v>1</v>
      </c>
      <c r="V182" s="150">
        <v>0.22619476730938601</v>
      </c>
      <c r="W182" s="150">
        <v>0</v>
      </c>
      <c r="X182" s="150">
        <v>10236.5</v>
      </c>
      <c r="Y182" s="150">
        <v>79.489999999999995</v>
      </c>
      <c r="Z182" s="150">
        <v>51435.081142281997</v>
      </c>
      <c r="AA182" s="150">
        <v>12.268041237113399</v>
      </c>
      <c r="AB182" s="150">
        <v>12.490433840734701</v>
      </c>
      <c r="AC182" s="150">
        <v>15.11</v>
      </c>
      <c r="AD182" s="150">
        <v>65.709105625413599</v>
      </c>
      <c r="AE182" s="150">
        <v>0.63780000000000003</v>
      </c>
      <c r="AF182" s="150">
        <v>0.10972300937576</v>
      </c>
      <c r="AG182" s="150">
        <v>0.20237326605623801</v>
      </c>
      <c r="AH182" s="150">
        <v>0.31694872317846301</v>
      </c>
      <c r="AI182" s="150">
        <v>249.477122552944</v>
      </c>
      <c r="AJ182" s="150">
        <v>4.9401261622062398</v>
      </c>
      <c r="AK182" s="150">
        <v>0.90264573248767699</v>
      </c>
      <c r="AL182" s="150">
        <v>3.2113547600495802</v>
      </c>
      <c r="AM182" s="150">
        <v>3.5</v>
      </c>
      <c r="AN182" s="150">
        <v>1.5601729452240201</v>
      </c>
      <c r="AO182" s="150">
        <v>207</v>
      </c>
      <c r="AP182" s="150">
        <v>0</v>
      </c>
      <c r="AQ182" s="150">
        <v>3.65</v>
      </c>
      <c r="AR182">
        <v>5.9511364365971096</v>
      </c>
      <c r="AS182">
        <v>8898.3399999999692</v>
      </c>
      <c r="AT182">
        <v>0.49065099800024498</v>
      </c>
      <c r="AU182" s="150">
        <v>14532226.039999999</v>
      </c>
    </row>
    <row r="183" spans="1:47" ht="14.5" x14ac:dyDescent="0.35">
      <c r="A183" s="151" t="s">
        <v>960</v>
      </c>
      <c r="B183" s="151" t="s">
        <v>442</v>
      </c>
      <c r="C183" t="s">
        <v>375</v>
      </c>
      <c r="D183" t="s">
        <v>1578</v>
      </c>
      <c r="E183" s="150">
        <v>87.061999999999998</v>
      </c>
      <c r="F183" t="s">
        <v>1578</v>
      </c>
      <c r="G183" s="152">
        <v>441389</v>
      </c>
      <c r="H183" s="150">
        <v>0.38919640733997102</v>
      </c>
      <c r="I183" s="150">
        <v>311501</v>
      </c>
      <c r="J183" s="150">
        <v>5.8461871088743003E-3</v>
      </c>
      <c r="K183" s="150">
        <v>0.63617990827339399</v>
      </c>
      <c r="L183" s="153">
        <v>125177.36900000001</v>
      </c>
      <c r="M183" s="152">
        <v>37896</v>
      </c>
      <c r="N183" t="s">
        <v>1560</v>
      </c>
      <c r="O183" s="150">
        <v>22.76</v>
      </c>
      <c r="P183" s="150">
        <v>0</v>
      </c>
      <c r="Q183" s="150">
        <v>-10.74</v>
      </c>
      <c r="R183" s="150">
        <v>13213.4</v>
      </c>
      <c r="S183" s="150">
        <v>752.66854000000001</v>
      </c>
      <c r="T183" s="150">
        <v>933.54767773540505</v>
      </c>
      <c r="U183" s="150">
        <v>0.52993261947682802</v>
      </c>
      <c r="V183" s="150">
        <v>0.20288492461768101</v>
      </c>
      <c r="W183" s="150">
        <v>0</v>
      </c>
      <c r="X183" s="150">
        <v>10653.3</v>
      </c>
      <c r="Y183" s="150">
        <v>58.62</v>
      </c>
      <c r="Z183" s="150">
        <v>61674.093483452802</v>
      </c>
      <c r="AA183" s="150">
        <v>12.5890410958904</v>
      </c>
      <c r="AB183" s="150">
        <v>12.839790856363001</v>
      </c>
      <c r="AC183" s="150">
        <v>11</v>
      </c>
      <c r="AD183" s="150">
        <v>68.424412727272696</v>
      </c>
      <c r="AE183" s="150">
        <v>0.49869999999999998</v>
      </c>
      <c r="AF183" s="150">
        <v>0.115960470061908</v>
      </c>
      <c r="AG183" s="150">
        <v>0.15581552837683299</v>
      </c>
      <c r="AH183" s="150">
        <v>0.281759231498041</v>
      </c>
      <c r="AI183" s="150">
        <v>282.362007584374</v>
      </c>
      <c r="AJ183" s="150">
        <v>5.5773844959416499</v>
      </c>
      <c r="AK183" s="150">
        <v>1.2998719209504801</v>
      </c>
      <c r="AL183" s="150">
        <v>0.37707615574638298</v>
      </c>
      <c r="AM183" s="150">
        <v>0.5</v>
      </c>
      <c r="AN183" s="150">
        <v>1.22909452871847</v>
      </c>
      <c r="AO183" s="150">
        <v>64</v>
      </c>
      <c r="AP183" s="150">
        <v>0</v>
      </c>
      <c r="AQ183" s="150">
        <v>4.8099999999999996</v>
      </c>
      <c r="AR183">
        <v>7.5510093148287103</v>
      </c>
      <c r="AS183">
        <v>-141556.14000000001</v>
      </c>
      <c r="AT183">
        <v>0.46355066202182399</v>
      </c>
      <c r="AU183" s="150">
        <v>9945326.9800000004</v>
      </c>
    </row>
    <row r="184" spans="1:47" ht="14.5" x14ac:dyDescent="0.35">
      <c r="A184" s="151" t="s">
        <v>961</v>
      </c>
      <c r="B184" s="151" t="s">
        <v>655</v>
      </c>
      <c r="C184" t="s">
        <v>210</v>
      </c>
      <c r="D184" t="s">
        <v>1578</v>
      </c>
      <c r="E184" s="150">
        <v>93.94</v>
      </c>
      <c r="F184" t="s">
        <v>1578</v>
      </c>
      <c r="G184" s="152">
        <v>965195</v>
      </c>
      <c r="H184" s="150">
        <v>0.100685066498055</v>
      </c>
      <c r="I184" s="150">
        <v>757681</v>
      </c>
      <c r="J184" s="150">
        <v>0</v>
      </c>
      <c r="K184" s="150">
        <v>0.66494816545914903</v>
      </c>
      <c r="L184" s="153">
        <v>217450.54870000001</v>
      </c>
      <c r="M184" s="152">
        <v>45426</v>
      </c>
      <c r="N184" s="150">
        <v>73</v>
      </c>
      <c r="O184" s="150">
        <v>96.43</v>
      </c>
      <c r="P184" s="150">
        <v>0</v>
      </c>
      <c r="Q184" s="150">
        <v>-27.53</v>
      </c>
      <c r="R184" s="150">
        <v>10030.299999999999</v>
      </c>
      <c r="S184" s="150">
        <v>1894.383092</v>
      </c>
      <c r="T184" s="150">
        <v>2275.7623154193898</v>
      </c>
      <c r="U184" s="150">
        <v>0.297467902548193</v>
      </c>
      <c r="V184" s="150">
        <v>0.13147937238874</v>
      </c>
      <c r="W184" s="150">
        <v>2.09167000947874E-2</v>
      </c>
      <c r="X184" s="150">
        <v>8349.4</v>
      </c>
      <c r="Y184" s="150">
        <v>130.62</v>
      </c>
      <c r="Z184" s="150">
        <v>55821.956821313703</v>
      </c>
      <c r="AA184" s="150">
        <v>13.3597122302158</v>
      </c>
      <c r="AB184" s="150">
        <v>14.503009431940001</v>
      </c>
      <c r="AC184" s="150">
        <v>11</v>
      </c>
      <c r="AD184" s="150">
        <v>172.21664472727301</v>
      </c>
      <c r="AE184" s="150">
        <v>0.33629999999999999</v>
      </c>
      <c r="AF184" s="150">
        <v>0.115388595032255</v>
      </c>
      <c r="AG184" s="150">
        <v>0.156617098655427</v>
      </c>
      <c r="AH184" s="150">
        <v>0.276087837572559</v>
      </c>
      <c r="AI184" s="150">
        <v>160.28436976780199</v>
      </c>
      <c r="AJ184" s="150">
        <v>5.8413407983137899</v>
      </c>
      <c r="AK184" s="150">
        <v>0.78832890923461996</v>
      </c>
      <c r="AL184" s="150">
        <v>3.1444942036622301</v>
      </c>
      <c r="AM184" s="150">
        <v>0</v>
      </c>
      <c r="AN184" s="150">
        <v>0.95568403422127002</v>
      </c>
      <c r="AO184" s="150">
        <v>46</v>
      </c>
      <c r="AP184" s="150">
        <v>3.3218785796105398E-2</v>
      </c>
      <c r="AQ184" s="150">
        <v>17.829999999999998</v>
      </c>
      <c r="AR184">
        <v>4.0139100774189398</v>
      </c>
      <c r="AS184">
        <v>-128020.96</v>
      </c>
      <c r="AT184">
        <v>0.28229653233084201</v>
      </c>
      <c r="AU184" s="150">
        <v>19001197.260000002</v>
      </c>
    </row>
    <row r="185" spans="1:47" ht="14.5" x14ac:dyDescent="0.35">
      <c r="A185" s="151" t="s">
        <v>962</v>
      </c>
      <c r="B185" s="151" t="s">
        <v>178</v>
      </c>
      <c r="C185" t="s">
        <v>179</v>
      </c>
      <c r="D185" t="s">
        <v>1578</v>
      </c>
      <c r="E185" s="150">
        <v>87.247</v>
      </c>
      <c r="F185" t="s">
        <v>1578</v>
      </c>
      <c r="G185" s="152">
        <v>760558</v>
      </c>
      <c r="H185" s="150">
        <v>0.14033062583231801</v>
      </c>
      <c r="I185" s="150">
        <v>760558</v>
      </c>
      <c r="J185" s="150">
        <v>0</v>
      </c>
      <c r="K185" s="150">
        <v>0.80760917157123402</v>
      </c>
      <c r="L185" s="153">
        <v>150795.06229999999</v>
      </c>
      <c r="M185" s="152">
        <v>38729</v>
      </c>
      <c r="N185" s="150">
        <v>132</v>
      </c>
      <c r="O185" s="150">
        <v>155.56</v>
      </c>
      <c r="P185" s="150">
        <v>0</v>
      </c>
      <c r="Q185" s="150">
        <v>-162.13</v>
      </c>
      <c r="R185" s="150">
        <v>11498.2</v>
      </c>
      <c r="S185" s="150">
        <v>5507.791005</v>
      </c>
      <c r="T185" s="150">
        <v>6972.5902987494601</v>
      </c>
      <c r="U185" s="150">
        <v>0.37492740975925998</v>
      </c>
      <c r="V185" s="150">
        <v>0.18014168803778</v>
      </c>
      <c r="W185" s="150">
        <v>1.7758237179153799E-2</v>
      </c>
      <c r="X185" s="150">
        <v>9082.7000000000007</v>
      </c>
      <c r="Y185" s="150">
        <v>327.14999999999998</v>
      </c>
      <c r="Z185" s="150">
        <v>63536.283050588398</v>
      </c>
      <c r="AA185" s="150">
        <v>13.214501510573999</v>
      </c>
      <c r="AB185" s="150">
        <v>16.835674782209999</v>
      </c>
      <c r="AC185" s="150">
        <v>38.5</v>
      </c>
      <c r="AD185" s="150">
        <v>143.05950662337699</v>
      </c>
      <c r="AE185" s="150">
        <v>0.46389999999999998</v>
      </c>
      <c r="AF185" s="150">
        <v>0.116473544975253</v>
      </c>
      <c r="AG185" s="150">
        <v>0.154235095640711</v>
      </c>
      <c r="AH185" s="150">
        <v>0.27714985166970502</v>
      </c>
      <c r="AI185" s="150">
        <v>129.821919413952</v>
      </c>
      <c r="AJ185" s="150">
        <v>8.0389157408339802</v>
      </c>
      <c r="AK185" s="150">
        <v>1.17666676456438</v>
      </c>
      <c r="AL185" s="150">
        <v>3.3903938145425698</v>
      </c>
      <c r="AM185" s="150">
        <v>2.5</v>
      </c>
      <c r="AN185" s="150">
        <v>0.87560559549503403</v>
      </c>
      <c r="AO185" s="150">
        <v>32</v>
      </c>
      <c r="AP185" s="150">
        <v>7.4984247006931307E-2</v>
      </c>
      <c r="AQ185" s="150">
        <v>42.84</v>
      </c>
      <c r="AR185">
        <v>5.6015828443477496</v>
      </c>
      <c r="AS185">
        <v>-203099.59</v>
      </c>
      <c r="AT185">
        <v>0.23482493534931601</v>
      </c>
      <c r="AU185" s="150">
        <v>63329886.119999997</v>
      </c>
    </row>
    <row r="186" spans="1:47" ht="14.5" x14ac:dyDescent="0.35">
      <c r="A186" s="151" t="s">
        <v>963</v>
      </c>
      <c r="B186" s="151" t="s">
        <v>513</v>
      </c>
      <c r="C186" t="s">
        <v>145</v>
      </c>
      <c r="D186" t="s">
        <v>1578</v>
      </c>
      <c r="E186" s="150">
        <v>77.878</v>
      </c>
      <c r="F186" t="s">
        <v>1578</v>
      </c>
      <c r="G186" s="152">
        <v>1873451</v>
      </c>
      <c r="H186" s="150">
        <v>0.53368156974315395</v>
      </c>
      <c r="I186" s="150">
        <v>1873451</v>
      </c>
      <c r="J186" s="150">
        <v>7.0866278890050899E-3</v>
      </c>
      <c r="K186" s="150">
        <v>0.62523954950948302</v>
      </c>
      <c r="L186" s="153">
        <v>127992.76979999999</v>
      </c>
      <c r="M186" s="152">
        <v>45586</v>
      </c>
      <c r="N186" s="150">
        <v>56</v>
      </c>
      <c r="O186" s="150">
        <v>51.89</v>
      </c>
      <c r="P186" s="150">
        <v>0</v>
      </c>
      <c r="Q186" s="150">
        <v>-47.77</v>
      </c>
      <c r="R186" s="150">
        <v>13077</v>
      </c>
      <c r="S186" s="150">
        <v>1295.562623</v>
      </c>
      <c r="T186" s="150">
        <v>1647.6008959789001</v>
      </c>
      <c r="U186" s="150">
        <v>0.51721454687258295</v>
      </c>
      <c r="V186" s="150">
        <v>0.16534145412745499</v>
      </c>
      <c r="W186" s="150">
        <v>6.1758646459500403E-2</v>
      </c>
      <c r="X186" s="150">
        <v>10282.9</v>
      </c>
      <c r="Y186" s="150">
        <v>95.34</v>
      </c>
      <c r="Z186" s="150">
        <v>63278.666771554403</v>
      </c>
      <c r="AA186" s="150">
        <v>11.971962616822401</v>
      </c>
      <c r="AB186" s="150">
        <v>13.5888674533249</v>
      </c>
      <c r="AC186" s="150">
        <v>15.8</v>
      </c>
      <c r="AD186" s="150">
        <v>81.997634367088594</v>
      </c>
      <c r="AE186" s="150">
        <v>0.61460000000000004</v>
      </c>
      <c r="AF186" s="150">
        <v>0.123335538519818</v>
      </c>
      <c r="AG186" s="150">
        <v>0.109854024783879</v>
      </c>
      <c r="AH186" s="150">
        <v>0.23704437374639101</v>
      </c>
      <c r="AI186" s="150">
        <v>210.81111414558001</v>
      </c>
      <c r="AJ186" s="150">
        <v>4.4892118453860803</v>
      </c>
      <c r="AK186" s="150">
        <v>0.92659273064122205</v>
      </c>
      <c r="AL186" s="150">
        <v>2.74442583635705</v>
      </c>
      <c r="AM186" s="150">
        <v>1.5</v>
      </c>
      <c r="AN186" s="150">
        <v>0.54080214692191897</v>
      </c>
      <c r="AO186" s="150">
        <v>4</v>
      </c>
      <c r="AP186" s="150">
        <v>7.9840319361277404E-2</v>
      </c>
      <c r="AQ186" s="150">
        <v>112</v>
      </c>
      <c r="AR186" t="s">
        <v>1560</v>
      </c>
      <c r="AS186" t="s">
        <v>1560</v>
      </c>
      <c r="AT186" t="s">
        <v>1560</v>
      </c>
      <c r="AU186" s="150">
        <v>16942122.34</v>
      </c>
    </row>
    <row r="187" spans="1:47" ht="14.5" x14ac:dyDescent="0.35">
      <c r="A187" s="151" t="s">
        <v>964</v>
      </c>
      <c r="B187" s="151" t="s">
        <v>575</v>
      </c>
      <c r="C187" t="s">
        <v>173</v>
      </c>
      <c r="D187" t="s">
        <v>1578</v>
      </c>
      <c r="E187" s="150">
        <v>95.412000000000006</v>
      </c>
      <c r="F187" t="s">
        <v>1578</v>
      </c>
      <c r="G187" s="152">
        <v>1836076</v>
      </c>
      <c r="H187" s="150">
        <v>0.62539841473537605</v>
      </c>
      <c r="I187" s="150">
        <v>1551203</v>
      </c>
      <c r="J187" s="150">
        <v>4.1016900575616697E-3</v>
      </c>
      <c r="K187" s="150">
        <v>0.68804806990799405</v>
      </c>
      <c r="L187" s="153">
        <v>230687.67929999999</v>
      </c>
      <c r="M187" s="152">
        <v>48192</v>
      </c>
      <c r="N187" s="150">
        <v>42</v>
      </c>
      <c r="O187" s="150">
        <v>24.8</v>
      </c>
      <c r="P187" s="150">
        <v>0</v>
      </c>
      <c r="Q187" s="150">
        <v>208.95</v>
      </c>
      <c r="R187" s="150">
        <v>10910.2</v>
      </c>
      <c r="S187" s="150">
        <v>1616.958697</v>
      </c>
      <c r="T187" s="150">
        <v>1914.78971064029</v>
      </c>
      <c r="U187" s="150">
        <v>0.32027467303946799</v>
      </c>
      <c r="V187" s="150">
        <v>0.12396236364719</v>
      </c>
      <c r="W187" s="150">
        <v>0</v>
      </c>
      <c r="X187" s="150">
        <v>9213.2000000000007</v>
      </c>
      <c r="Y187" s="150">
        <v>98.77</v>
      </c>
      <c r="Z187" s="150">
        <v>62239.5130100233</v>
      </c>
      <c r="AA187" s="150">
        <v>11.788617886178899</v>
      </c>
      <c r="AB187" s="150">
        <v>16.3709496507037</v>
      </c>
      <c r="AC187" s="150">
        <v>12.01</v>
      </c>
      <c r="AD187" s="150">
        <v>134.63436278101599</v>
      </c>
      <c r="AE187" s="150">
        <v>0.24360000000000001</v>
      </c>
      <c r="AF187" s="150">
        <v>0.119119700149697</v>
      </c>
      <c r="AG187" s="150">
        <v>0.144552648892049</v>
      </c>
      <c r="AH187" s="150">
        <v>0.27691158278375499</v>
      </c>
      <c r="AI187" s="150">
        <v>152.29517022103599</v>
      </c>
      <c r="AJ187" s="150">
        <v>4.8384903453736996</v>
      </c>
      <c r="AK187" s="150">
        <v>0.76174644169661498</v>
      </c>
      <c r="AL187" s="150">
        <v>3.1130143550384801</v>
      </c>
      <c r="AM187" s="150">
        <v>1.9</v>
      </c>
      <c r="AN187" s="150">
        <v>1.19774795132001</v>
      </c>
      <c r="AO187" s="150">
        <v>89</v>
      </c>
      <c r="AP187" s="150">
        <v>2.6095060577819199E-2</v>
      </c>
      <c r="AQ187" s="150">
        <v>11.56</v>
      </c>
      <c r="AR187">
        <v>1.9694678219992601</v>
      </c>
      <c r="AS187">
        <v>-38287.86</v>
      </c>
      <c r="AT187">
        <v>0.27576118380248499</v>
      </c>
      <c r="AU187" s="150">
        <v>17641391.539999999</v>
      </c>
    </row>
    <row r="188" spans="1:47" ht="14.5" x14ac:dyDescent="0.35">
      <c r="A188" s="151" t="s">
        <v>965</v>
      </c>
      <c r="B188" s="151" t="s">
        <v>514</v>
      </c>
      <c r="C188" t="s">
        <v>145</v>
      </c>
      <c r="D188" t="s">
        <v>1578</v>
      </c>
      <c r="E188" s="150">
        <v>100.806</v>
      </c>
      <c r="F188" t="s">
        <v>1578</v>
      </c>
      <c r="G188" s="152">
        <v>-778290</v>
      </c>
      <c r="H188" s="150">
        <v>0.118457383358645</v>
      </c>
      <c r="I188" s="150">
        <v>-778290</v>
      </c>
      <c r="J188" s="150">
        <v>5.5787857903572E-3</v>
      </c>
      <c r="K188" s="150">
        <v>0.86388547438235896</v>
      </c>
      <c r="L188" s="153">
        <v>179267.81649999999</v>
      </c>
      <c r="M188" s="152">
        <v>67807</v>
      </c>
      <c r="N188" s="150">
        <v>120</v>
      </c>
      <c r="O188" s="150">
        <v>56.85</v>
      </c>
      <c r="P188" s="150">
        <v>0</v>
      </c>
      <c r="Q188" s="150">
        <v>-79.36</v>
      </c>
      <c r="R188" s="150">
        <v>11700.8</v>
      </c>
      <c r="S188" s="150">
        <v>7211.0167590000001</v>
      </c>
      <c r="T188" s="150">
        <v>8209.1938620730198</v>
      </c>
      <c r="U188" s="150">
        <v>0.11144962632125301</v>
      </c>
      <c r="V188" s="150">
        <v>9.5548958704153197E-2</v>
      </c>
      <c r="W188" s="150">
        <v>7.6314212168081298E-3</v>
      </c>
      <c r="X188" s="150">
        <v>10278.1</v>
      </c>
      <c r="Y188" s="150">
        <v>435.6</v>
      </c>
      <c r="Z188" s="150">
        <v>76742.862718089993</v>
      </c>
      <c r="AA188" s="150">
        <v>15.539130434782599</v>
      </c>
      <c r="AB188" s="150">
        <v>16.5542166184573</v>
      </c>
      <c r="AC188" s="150">
        <v>50.05</v>
      </c>
      <c r="AD188" s="150">
        <v>144.07625892107899</v>
      </c>
      <c r="AE188" t="s">
        <v>1560</v>
      </c>
      <c r="AF188" s="150">
        <v>0.11955332859046</v>
      </c>
      <c r="AG188" s="150">
        <v>0.14437374845308501</v>
      </c>
      <c r="AH188" s="150">
        <v>0.277215852045751</v>
      </c>
      <c r="AI188" s="150">
        <v>147.54715396716799</v>
      </c>
      <c r="AJ188" s="150">
        <v>5.5458400511294998</v>
      </c>
      <c r="AK188" s="150">
        <v>1.27161134059861</v>
      </c>
      <c r="AL188" s="150">
        <v>3.0950665576405201</v>
      </c>
      <c r="AM188" s="150">
        <v>0.5</v>
      </c>
      <c r="AN188" s="150">
        <v>0.87898014253800905</v>
      </c>
      <c r="AO188" s="150">
        <v>33</v>
      </c>
      <c r="AP188" s="150">
        <v>8.5488701334059294E-2</v>
      </c>
      <c r="AQ188" s="150">
        <v>105.36</v>
      </c>
      <c r="AR188">
        <v>4.0664913329348504</v>
      </c>
      <c r="AS188">
        <v>296507.39</v>
      </c>
      <c r="AT188">
        <v>0.250241332776307</v>
      </c>
      <c r="AU188" s="150">
        <v>84374879.599999994</v>
      </c>
    </row>
    <row r="189" spans="1:47" ht="14.5" x14ac:dyDescent="0.35">
      <c r="A189" s="151" t="s">
        <v>966</v>
      </c>
      <c r="B189" s="151" t="s">
        <v>763</v>
      </c>
      <c r="C189" t="s">
        <v>119</v>
      </c>
      <c r="D189" t="s">
        <v>1578</v>
      </c>
      <c r="E189" s="150">
        <v>89.218999999999994</v>
      </c>
      <c r="F189" t="s">
        <v>1578</v>
      </c>
      <c r="G189" s="152">
        <v>3781428</v>
      </c>
      <c r="H189" s="150">
        <v>0.86056170007779997</v>
      </c>
      <c r="I189" s="150">
        <v>3781428</v>
      </c>
      <c r="J189" s="150">
        <v>0</v>
      </c>
      <c r="K189" s="150">
        <v>0.55778009292860598</v>
      </c>
      <c r="L189" s="153">
        <v>293955.3161</v>
      </c>
      <c r="M189" s="152">
        <v>36334</v>
      </c>
      <c r="N189" s="150">
        <v>41</v>
      </c>
      <c r="O189" s="150">
        <v>4.24</v>
      </c>
      <c r="P189" s="150">
        <v>0</v>
      </c>
      <c r="Q189" s="150">
        <v>47.8</v>
      </c>
      <c r="R189" s="150">
        <v>12037.5</v>
      </c>
      <c r="S189" s="150">
        <v>937.74678800000004</v>
      </c>
      <c r="T189" s="150">
        <v>1141.9984090701601</v>
      </c>
      <c r="U189" s="150">
        <v>0.45307561320060702</v>
      </c>
      <c r="V189" s="150">
        <v>0.18920933376740101</v>
      </c>
      <c r="W189" s="150">
        <v>0</v>
      </c>
      <c r="X189" s="150">
        <v>9884.6</v>
      </c>
      <c r="Y189" s="150">
        <v>62.35</v>
      </c>
      <c r="Z189" s="150">
        <v>51281.267040898201</v>
      </c>
      <c r="AA189" s="150">
        <v>15.4057971014493</v>
      </c>
      <c r="AB189" s="150">
        <v>15.0400447153168</v>
      </c>
      <c r="AC189" s="150">
        <v>7</v>
      </c>
      <c r="AD189" s="150">
        <v>133.963826857143</v>
      </c>
      <c r="AE189" s="150">
        <v>0.59140000000000004</v>
      </c>
      <c r="AF189" s="150">
        <v>0.12942427060709</v>
      </c>
      <c r="AG189" s="150">
        <v>0.19384424138755299</v>
      </c>
      <c r="AH189" s="150">
        <v>0.32973562360191</v>
      </c>
      <c r="AI189" s="150">
        <v>201.680242918625</v>
      </c>
      <c r="AJ189" s="150">
        <v>5.4243202643754103</v>
      </c>
      <c r="AK189" s="150">
        <v>1.02231941837409</v>
      </c>
      <c r="AL189" s="150">
        <v>3.8526455518836702</v>
      </c>
      <c r="AM189" s="150">
        <v>0</v>
      </c>
      <c r="AN189" s="150">
        <v>1.60663885481074</v>
      </c>
      <c r="AO189" s="150">
        <v>136</v>
      </c>
      <c r="AP189" s="150">
        <v>3.1716417910447797E-2</v>
      </c>
      <c r="AQ189" s="150">
        <v>3.73</v>
      </c>
      <c r="AR189">
        <v>3.60070425815571</v>
      </c>
      <c r="AS189">
        <v>100828.11</v>
      </c>
      <c r="AT189">
        <v>0.46566112282138</v>
      </c>
      <c r="AU189" s="150">
        <v>11288151.060000001</v>
      </c>
    </row>
    <row r="190" spans="1:47" ht="14.5" x14ac:dyDescent="0.35">
      <c r="A190" s="151" t="s">
        <v>967</v>
      </c>
      <c r="B190" s="151" t="s">
        <v>704</v>
      </c>
      <c r="C190" t="s">
        <v>289</v>
      </c>
      <c r="D190" t="s">
        <v>1578</v>
      </c>
      <c r="E190" s="150">
        <v>104.78700000000001</v>
      </c>
      <c r="F190" t="s">
        <v>1578</v>
      </c>
      <c r="G190" s="152">
        <v>374726</v>
      </c>
      <c r="H190" s="150">
        <v>0.93273555732436597</v>
      </c>
      <c r="I190" s="150">
        <v>443491</v>
      </c>
      <c r="J190" s="150">
        <v>0</v>
      </c>
      <c r="K190" s="150">
        <v>0.74881975660026501</v>
      </c>
      <c r="L190" s="153">
        <v>151453.54500000001</v>
      </c>
      <c r="M190" s="152">
        <v>49112</v>
      </c>
      <c r="N190" s="150">
        <v>11</v>
      </c>
      <c r="O190" s="150">
        <v>3</v>
      </c>
      <c r="P190" s="150">
        <v>0</v>
      </c>
      <c r="Q190" s="150">
        <v>-12.5</v>
      </c>
      <c r="R190" s="150">
        <v>12837.4</v>
      </c>
      <c r="S190" s="150">
        <v>708.30359899999996</v>
      </c>
      <c r="T190" s="150">
        <v>765.69517066533501</v>
      </c>
      <c r="U190" s="150">
        <v>3.7327688349074697E-2</v>
      </c>
      <c r="V190" s="150">
        <v>9.3971837915227105E-2</v>
      </c>
      <c r="W190" s="150">
        <v>0</v>
      </c>
      <c r="X190" s="150">
        <v>11875.2</v>
      </c>
      <c r="Y190" s="150">
        <v>48.26</v>
      </c>
      <c r="Z190" s="150">
        <v>66524.003315375099</v>
      </c>
      <c r="AA190" s="150">
        <v>15.6071428571429</v>
      </c>
      <c r="AB190" s="150">
        <v>14.6768255076668</v>
      </c>
      <c r="AC190" s="150">
        <v>5.0999999999999996</v>
      </c>
      <c r="AD190" s="150">
        <v>138.88305862745099</v>
      </c>
      <c r="AE190" s="150">
        <v>0.23200000000000001</v>
      </c>
      <c r="AF190" s="150">
        <v>0.104621819341079</v>
      </c>
      <c r="AG190" s="150">
        <v>0.204081886016174</v>
      </c>
      <c r="AH190" s="150">
        <v>0.31591324614914201</v>
      </c>
      <c r="AI190" s="150">
        <v>250.93900447624301</v>
      </c>
      <c r="AJ190" s="150">
        <v>5.0231765321450901</v>
      </c>
      <c r="AK190" s="150">
        <v>0.89220939456850101</v>
      </c>
      <c r="AL190" s="150">
        <v>2.3744880472147698</v>
      </c>
      <c r="AM190" s="150">
        <v>2.4</v>
      </c>
      <c r="AN190" s="150">
        <v>0.93877121798410301</v>
      </c>
      <c r="AO190" s="150">
        <v>45</v>
      </c>
      <c r="AP190" s="150">
        <v>0</v>
      </c>
      <c r="AQ190" s="150">
        <v>5.51</v>
      </c>
      <c r="AR190">
        <v>4.7469702176403201</v>
      </c>
      <c r="AS190">
        <v>-44260.480000000003</v>
      </c>
      <c r="AT190">
        <v>0.50670362328626295</v>
      </c>
      <c r="AU190" s="150">
        <v>9092759.3000000007</v>
      </c>
    </row>
    <row r="191" spans="1:47" ht="14.5" x14ac:dyDescent="0.35">
      <c r="A191" s="151" t="s">
        <v>968</v>
      </c>
      <c r="B191" s="151" t="s">
        <v>611</v>
      </c>
      <c r="C191" t="s">
        <v>139</v>
      </c>
      <c r="D191" t="s">
        <v>1578</v>
      </c>
      <c r="E191" s="150">
        <v>100.575</v>
      </c>
      <c r="F191" t="s">
        <v>1578</v>
      </c>
      <c r="G191" s="152">
        <v>351222</v>
      </c>
      <c r="H191" s="150">
        <v>0.63418815535917705</v>
      </c>
      <c r="I191" s="150">
        <v>368013</v>
      </c>
      <c r="J191" s="150">
        <v>0</v>
      </c>
      <c r="K191" s="150">
        <v>0.75934530279197399</v>
      </c>
      <c r="L191" s="153">
        <v>136630.18119999999</v>
      </c>
      <c r="M191" s="152">
        <v>46552</v>
      </c>
      <c r="N191" s="150">
        <v>15</v>
      </c>
      <c r="O191" t="s">
        <v>1560</v>
      </c>
      <c r="P191" s="150">
        <v>0</v>
      </c>
      <c r="Q191" s="150">
        <v>42.86</v>
      </c>
      <c r="R191" s="150">
        <v>10808.2</v>
      </c>
      <c r="S191" s="150">
        <v>1000.303168</v>
      </c>
      <c r="T191" s="150">
        <v>1117.16741468791</v>
      </c>
      <c r="U191" s="150">
        <v>9.2240354676153505E-2</v>
      </c>
      <c r="V191" s="150">
        <v>9.8099602339757896E-2</v>
      </c>
      <c r="W191" s="150">
        <v>1.9993938477659602E-3</v>
      </c>
      <c r="X191" s="150">
        <v>9677.6</v>
      </c>
      <c r="Y191" s="150">
        <v>62.81</v>
      </c>
      <c r="Z191" s="150">
        <v>61120.483840152898</v>
      </c>
      <c r="AA191" s="150">
        <v>12.9027777777778</v>
      </c>
      <c r="AB191" s="150">
        <v>15.925858430186301</v>
      </c>
      <c r="AC191" s="150">
        <v>6</v>
      </c>
      <c r="AD191" s="150">
        <v>166.71719466666701</v>
      </c>
      <c r="AE191" s="150">
        <v>0.24360000000000001</v>
      </c>
      <c r="AF191" s="150">
        <v>0.10507459503604601</v>
      </c>
      <c r="AG191" s="150">
        <v>0.17372830337567399</v>
      </c>
      <c r="AH191" s="150">
        <v>0.32455237427643302</v>
      </c>
      <c r="AI191" s="150">
        <v>226.51832689187299</v>
      </c>
      <c r="AJ191" s="150">
        <v>4.3833032786523498</v>
      </c>
      <c r="AK191" s="150">
        <v>0.70989756693896799</v>
      </c>
      <c r="AL191" s="150">
        <v>2.6622118215078499</v>
      </c>
      <c r="AM191" s="150">
        <v>0.5</v>
      </c>
      <c r="AN191" s="150">
        <v>1.3139634868346599</v>
      </c>
      <c r="AO191" s="150">
        <v>61</v>
      </c>
      <c r="AP191" s="150">
        <v>0</v>
      </c>
      <c r="AQ191" s="150">
        <v>5.82</v>
      </c>
      <c r="AR191">
        <v>3.9710958130557099</v>
      </c>
      <c r="AS191">
        <v>-40378.04</v>
      </c>
      <c r="AT191">
        <v>0.54093600551308096</v>
      </c>
      <c r="AU191" s="150">
        <v>10811472.369999999</v>
      </c>
    </row>
    <row r="192" spans="1:47" ht="14.5" x14ac:dyDescent="0.35">
      <c r="A192" s="151" t="s">
        <v>969</v>
      </c>
      <c r="B192" s="151" t="s">
        <v>180</v>
      </c>
      <c r="C192" t="s">
        <v>181</v>
      </c>
      <c r="D192" t="s">
        <v>1578</v>
      </c>
      <c r="E192" s="150">
        <v>74.938000000000002</v>
      </c>
      <c r="F192" t="s">
        <v>1578</v>
      </c>
      <c r="G192" s="152">
        <v>1809996</v>
      </c>
      <c r="H192" s="150">
        <v>0.47693072059630598</v>
      </c>
      <c r="I192" s="150">
        <v>1395433</v>
      </c>
      <c r="J192" s="150">
        <v>0</v>
      </c>
      <c r="K192" s="150">
        <v>0.60387372760111102</v>
      </c>
      <c r="L192" s="153">
        <v>76817.9565</v>
      </c>
      <c r="M192" s="152">
        <v>31807</v>
      </c>
      <c r="N192" s="150">
        <v>16</v>
      </c>
      <c r="O192" s="150">
        <v>160.44999999999999</v>
      </c>
      <c r="P192" s="150">
        <v>0</v>
      </c>
      <c r="Q192" s="150">
        <v>-377.72</v>
      </c>
      <c r="R192" s="150">
        <v>11329.4</v>
      </c>
      <c r="S192" s="150">
        <v>1779.033367</v>
      </c>
      <c r="T192" s="150">
        <v>2324.80891022577</v>
      </c>
      <c r="U192" s="150">
        <v>0.70568882421641499</v>
      </c>
      <c r="V192" s="150">
        <v>0.178362978955864</v>
      </c>
      <c r="W192" s="150">
        <v>1.13957137488585E-2</v>
      </c>
      <c r="X192" s="150">
        <v>8669.7000000000007</v>
      </c>
      <c r="Y192" s="150">
        <v>117.96</v>
      </c>
      <c r="Z192" s="150">
        <v>53723.998643608</v>
      </c>
      <c r="AA192" s="150">
        <v>11.587301587301599</v>
      </c>
      <c r="AB192" s="150">
        <v>15.081666386910801</v>
      </c>
      <c r="AC192" s="150">
        <v>14.12</v>
      </c>
      <c r="AD192" s="150">
        <v>125.993864518414</v>
      </c>
      <c r="AE192" s="150">
        <v>0.56830000000000003</v>
      </c>
      <c r="AF192" s="150">
        <v>0.114306864049009</v>
      </c>
      <c r="AG192" s="150">
        <v>0.17130329621006099</v>
      </c>
      <c r="AH192" s="150">
        <v>0.290907866303452</v>
      </c>
      <c r="AI192" s="150">
        <v>137.88555321683299</v>
      </c>
      <c r="AJ192" s="150">
        <v>7.4892219418433497</v>
      </c>
      <c r="AK192" s="150">
        <v>1.8226575704332999</v>
      </c>
      <c r="AL192" s="150">
        <v>3.0918457581032399</v>
      </c>
      <c r="AM192" s="150">
        <v>2.23</v>
      </c>
      <c r="AN192" s="150">
        <v>1.00551268562175</v>
      </c>
      <c r="AO192" s="150">
        <v>22</v>
      </c>
      <c r="AP192" s="150">
        <v>2.0997375328084E-2</v>
      </c>
      <c r="AQ192" s="150">
        <v>33.729999999999997</v>
      </c>
      <c r="AR192">
        <v>6.0653565985979903</v>
      </c>
      <c r="AS192">
        <v>17155.490000000002</v>
      </c>
      <c r="AT192">
        <v>0.41219013291278001</v>
      </c>
      <c r="AU192" s="150">
        <v>20155446.149999999</v>
      </c>
    </row>
    <row r="193" spans="1:47" ht="14.5" x14ac:dyDescent="0.35">
      <c r="A193" s="151" t="s">
        <v>970</v>
      </c>
      <c r="B193" s="151" t="s">
        <v>182</v>
      </c>
      <c r="C193" t="s">
        <v>183</v>
      </c>
      <c r="D193" t="s">
        <v>1578</v>
      </c>
      <c r="E193" s="150">
        <v>86.162999999999997</v>
      </c>
      <c r="F193" t="s">
        <v>1578</v>
      </c>
      <c r="G193" s="152">
        <v>-1852874</v>
      </c>
      <c r="H193" s="150">
        <v>0.22282995188368601</v>
      </c>
      <c r="I193" s="150">
        <v>-1852874</v>
      </c>
      <c r="J193" s="150">
        <v>2.0320448125251199E-3</v>
      </c>
      <c r="K193" s="150">
        <v>0.78781108253916099</v>
      </c>
      <c r="L193" s="153">
        <v>154707.03219999999</v>
      </c>
      <c r="M193" s="152">
        <v>38608</v>
      </c>
      <c r="N193" s="150">
        <v>136</v>
      </c>
      <c r="O193" s="150">
        <v>88.12</v>
      </c>
      <c r="P193" s="150">
        <v>0</v>
      </c>
      <c r="Q193" s="150">
        <v>32.69</v>
      </c>
      <c r="R193" s="150">
        <v>12465.9</v>
      </c>
      <c r="S193" s="150">
        <v>2738.486367</v>
      </c>
      <c r="T193" s="150">
        <v>3465.8510378466499</v>
      </c>
      <c r="U193" s="150">
        <v>0.50896129730486295</v>
      </c>
      <c r="V193" s="150">
        <v>0.19194064879564199</v>
      </c>
      <c r="W193" s="150">
        <v>7.7037538890913897E-3</v>
      </c>
      <c r="X193" s="150">
        <v>9849.7999999999993</v>
      </c>
      <c r="Y193" s="150">
        <v>183.83</v>
      </c>
      <c r="Z193" s="150">
        <v>69455.278463798095</v>
      </c>
      <c r="AA193" s="150">
        <v>13.9905660377358</v>
      </c>
      <c r="AB193" s="150">
        <v>14.8968414676603</v>
      </c>
      <c r="AC193" s="150">
        <v>19</v>
      </c>
      <c r="AD193" s="150">
        <v>144.130861421053</v>
      </c>
      <c r="AE193" s="150">
        <v>0.39429999999999998</v>
      </c>
      <c r="AF193" s="150">
        <v>0.10599947624140001</v>
      </c>
      <c r="AG193" s="150">
        <v>0.18308115660709201</v>
      </c>
      <c r="AH193" s="150">
        <v>0.29564384011769601</v>
      </c>
      <c r="AI193" s="150">
        <v>195.32688073447699</v>
      </c>
      <c r="AJ193" s="150">
        <v>5.2253431108618402</v>
      </c>
      <c r="AK193" s="150">
        <v>0.876825369227893</v>
      </c>
      <c r="AL193" s="150">
        <v>2.7391638437090999</v>
      </c>
      <c r="AM193" s="150">
        <v>1.03</v>
      </c>
      <c r="AN193" s="150">
        <v>0.79069236676495602</v>
      </c>
      <c r="AO193" s="150">
        <v>24</v>
      </c>
      <c r="AP193" s="150">
        <v>2.3178807947019899E-2</v>
      </c>
      <c r="AQ193" s="150">
        <v>34.83</v>
      </c>
      <c r="AR193">
        <v>7.3578627278705202</v>
      </c>
      <c r="AS193">
        <v>-255955.81</v>
      </c>
      <c r="AT193">
        <v>0.34089797038761199</v>
      </c>
      <c r="AU193" s="150">
        <v>34137802.880000003</v>
      </c>
    </row>
    <row r="194" spans="1:47" ht="14.5" x14ac:dyDescent="0.35">
      <c r="A194" s="151" t="s">
        <v>971</v>
      </c>
      <c r="B194" s="151" t="s">
        <v>632</v>
      </c>
      <c r="C194" t="s">
        <v>335</v>
      </c>
      <c r="D194" t="s">
        <v>1578</v>
      </c>
      <c r="E194" s="150">
        <v>86.930999999999997</v>
      </c>
      <c r="F194" t="s">
        <v>1578</v>
      </c>
      <c r="G194" s="152">
        <v>50000</v>
      </c>
      <c r="H194" s="150">
        <v>0.241414176223579</v>
      </c>
      <c r="I194" s="150">
        <v>171207</v>
      </c>
      <c r="J194" s="150">
        <v>0</v>
      </c>
      <c r="K194" s="150">
        <v>0.63670986709305599</v>
      </c>
      <c r="L194" s="153">
        <v>204650.6103</v>
      </c>
      <c r="M194" s="152">
        <v>37097</v>
      </c>
      <c r="N194" s="150">
        <v>38</v>
      </c>
      <c r="O194" s="150">
        <v>45.3</v>
      </c>
      <c r="P194" s="150">
        <v>0</v>
      </c>
      <c r="Q194" s="150">
        <v>-24.5</v>
      </c>
      <c r="R194" s="150">
        <v>12423.7</v>
      </c>
      <c r="S194" s="150">
        <v>1934.8324439999999</v>
      </c>
      <c r="T194" s="150">
        <v>2374.8631191652298</v>
      </c>
      <c r="U194" s="150">
        <v>0.48802112809722997</v>
      </c>
      <c r="V194" s="150">
        <v>0.15486158914130799</v>
      </c>
      <c r="W194" s="150">
        <v>0</v>
      </c>
      <c r="X194" s="150">
        <v>10121.799999999999</v>
      </c>
      <c r="Y194" s="150">
        <v>140.65</v>
      </c>
      <c r="Z194" s="150">
        <v>54224.811091361502</v>
      </c>
      <c r="AA194" s="150">
        <v>15.159509202454</v>
      </c>
      <c r="AB194" s="150">
        <v>13.7563629150373</v>
      </c>
      <c r="AC194" s="150">
        <v>17.27</v>
      </c>
      <c r="AD194" s="150">
        <v>112.03430480602201</v>
      </c>
      <c r="AE194" s="150">
        <v>0.23200000000000001</v>
      </c>
      <c r="AF194" s="150">
        <v>0.124437323624356</v>
      </c>
      <c r="AG194" s="150">
        <v>0.161244074140097</v>
      </c>
      <c r="AH194" s="150">
        <v>0.28307678792762198</v>
      </c>
      <c r="AI194" s="150">
        <v>182.833403014819</v>
      </c>
      <c r="AJ194" s="150">
        <v>5.3796303342454603</v>
      </c>
      <c r="AK194" s="150">
        <v>1.2238335330966299</v>
      </c>
      <c r="AL194" s="150">
        <v>3.2413102964788898</v>
      </c>
      <c r="AM194" s="150">
        <v>3.5</v>
      </c>
      <c r="AN194" s="150">
        <v>1.4238542274970001</v>
      </c>
      <c r="AO194" s="150">
        <v>191</v>
      </c>
      <c r="AP194" s="150">
        <v>0</v>
      </c>
      <c r="AQ194" s="150">
        <v>5.77</v>
      </c>
      <c r="AR194">
        <v>4.2920417179635004</v>
      </c>
      <c r="AS194">
        <v>360464.25</v>
      </c>
      <c r="AT194">
        <v>0.39589991493857801</v>
      </c>
      <c r="AU194" s="150">
        <v>24037794.84</v>
      </c>
    </row>
    <row r="195" spans="1:47" ht="14.5" x14ac:dyDescent="0.35">
      <c r="A195" s="151" t="s">
        <v>972</v>
      </c>
      <c r="B195" s="151" t="s">
        <v>466</v>
      </c>
      <c r="C195" t="s">
        <v>196</v>
      </c>
      <c r="D195" t="s">
        <v>1578</v>
      </c>
      <c r="E195" s="150">
        <v>97.837999999999994</v>
      </c>
      <c r="F195" t="s">
        <v>1578</v>
      </c>
      <c r="G195" s="152">
        <v>129037</v>
      </c>
      <c r="H195" s="150">
        <v>0.86021185788993204</v>
      </c>
      <c r="I195" s="150">
        <v>182848</v>
      </c>
      <c r="J195" s="150">
        <v>0</v>
      </c>
      <c r="K195" s="150">
        <v>0.71925803504887098</v>
      </c>
      <c r="L195" s="153">
        <v>172402.2469</v>
      </c>
      <c r="M195" s="152">
        <v>45778</v>
      </c>
      <c r="N195" s="150">
        <v>48</v>
      </c>
      <c r="O195" s="150">
        <v>3.05</v>
      </c>
      <c r="P195" s="150">
        <v>0</v>
      </c>
      <c r="Q195" s="150">
        <v>88.47</v>
      </c>
      <c r="R195" s="150">
        <v>11734.1</v>
      </c>
      <c r="S195" s="150">
        <v>552.68914800000005</v>
      </c>
      <c r="T195" s="150">
        <v>603.45645716493198</v>
      </c>
      <c r="U195" s="150">
        <v>0.19849056996501799</v>
      </c>
      <c r="V195" s="150">
        <v>8.8883681139330095E-2</v>
      </c>
      <c r="W195" s="150">
        <v>2.8205475096464202E-3</v>
      </c>
      <c r="X195" s="150">
        <v>10746.9</v>
      </c>
      <c r="Y195" s="150">
        <v>39.25</v>
      </c>
      <c r="Z195" s="150">
        <v>62603.2866242038</v>
      </c>
      <c r="AA195" s="150">
        <v>16.261904761904798</v>
      </c>
      <c r="AB195" s="150">
        <v>14.081252178344</v>
      </c>
      <c r="AC195" s="150">
        <v>7.2</v>
      </c>
      <c r="AD195" s="150">
        <v>76.762381666666698</v>
      </c>
      <c r="AE195" s="150">
        <v>0.28999999999999998</v>
      </c>
      <c r="AF195" s="150">
        <v>0.11901360990120401</v>
      </c>
      <c r="AG195" s="150">
        <v>0.131121084107307</v>
      </c>
      <c r="AH195" s="150">
        <v>0.25669289167824599</v>
      </c>
      <c r="AI195" s="150">
        <v>231.806614013706</v>
      </c>
      <c r="AJ195" s="150">
        <v>4.5091301700789099</v>
      </c>
      <c r="AK195" s="150">
        <v>1.0457201620393901</v>
      </c>
      <c r="AL195" s="150">
        <v>2.1067056674758202</v>
      </c>
      <c r="AM195" s="150">
        <v>1.5</v>
      </c>
      <c r="AN195" s="150">
        <v>1.24599363969222</v>
      </c>
      <c r="AO195" s="150">
        <v>63</v>
      </c>
      <c r="AP195" s="150">
        <v>0</v>
      </c>
      <c r="AQ195" s="150">
        <v>4.0999999999999996</v>
      </c>
      <c r="AR195">
        <v>2.72339875099828</v>
      </c>
      <c r="AS195">
        <v>-47079.57</v>
      </c>
      <c r="AT195">
        <v>0.24887407414773399</v>
      </c>
      <c r="AU195" s="150">
        <v>6485300.8399999999</v>
      </c>
    </row>
    <row r="196" spans="1:47" ht="14.5" x14ac:dyDescent="0.35">
      <c r="A196" s="151" t="s">
        <v>973</v>
      </c>
      <c r="B196" s="151" t="s">
        <v>551</v>
      </c>
      <c r="C196" t="s">
        <v>244</v>
      </c>
      <c r="D196" t="s">
        <v>1578</v>
      </c>
      <c r="E196" s="150">
        <v>96.918000000000006</v>
      </c>
      <c r="F196" t="s">
        <v>1578</v>
      </c>
      <c r="G196" s="152">
        <v>92382</v>
      </c>
      <c r="H196" s="150">
        <v>0.68852899721413097</v>
      </c>
      <c r="I196" s="150">
        <v>92382</v>
      </c>
      <c r="J196" s="150">
        <v>4.5223632541551602E-3</v>
      </c>
      <c r="K196" s="150">
        <v>0.77050633309080896</v>
      </c>
      <c r="L196" s="153">
        <v>151606.4473</v>
      </c>
      <c r="M196" s="152">
        <v>41759</v>
      </c>
      <c r="N196" s="150">
        <v>54</v>
      </c>
      <c r="O196" s="150">
        <v>18.21</v>
      </c>
      <c r="P196" s="150">
        <v>0</v>
      </c>
      <c r="Q196" s="150">
        <v>139.44999999999999</v>
      </c>
      <c r="R196" s="150">
        <v>10464.4</v>
      </c>
      <c r="S196" s="150">
        <v>1166.2090490000001</v>
      </c>
      <c r="T196" s="150">
        <v>1427.4449021217099</v>
      </c>
      <c r="U196" s="150">
        <v>0.29994448791144601</v>
      </c>
      <c r="V196" s="150">
        <v>0.18916505851945201</v>
      </c>
      <c r="W196" s="150">
        <v>0</v>
      </c>
      <c r="X196" s="150">
        <v>8549.2999999999993</v>
      </c>
      <c r="Y196" s="150">
        <v>72.87</v>
      </c>
      <c r="Z196" s="150">
        <v>54628.290380129001</v>
      </c>
      <c r="AA196" s="150">
        <v>11.6265060240964</v>
      </c>
      <c r="AB196" s="150">
        <v>16.003966639220501</v>
      </c>
      <c r="AC196" s="150">
        <v>6</v>
      </c>
      <c r="AD196" s="150">
        <v>194.368174833333</v>
      </c>
      <c r="AE196" s="150">
        <v>0.33629999999999999</v>
      </c>
      <c r="AF196" s="150">
        <v>0.101408595045338</v>
      </c>
      <c r="AG196" s="150">
        <v>0.20912306319028501</v>
      </c>
      <c r="AH196" s="150">
        <v>0.31433543857181401</v>
      </c>
      <c r="AI196" s="150">
        <v>148.47166564902901</v>
      </c>
      <c r="AJ196" s="150">
        <v>4.6987385431044899</v>
      </c>
      <c r="AK196" s="150">
        <v>1.2661361024320099</v>
      </c>
      <c r="AL196" s="150">
        <v>2.0892673939786</v>
      </c>
      <c r="AM196" s="150">
        <v>2.5</v>
      </c>
      <c r="AN196" s="150">
        <v>1.76826865651481</v>
      </c>
      <c r="AO196" s="150">
        <v>83</v>
      </c>
      <c r="AP196" s="150">
        <v>7.3126142595978097E-3</v>
      </c>
      <c r="AQ196" s="150">
        <v>5.71</v>
      </c>
      <c r="AR196">
        <v>4.7748584172694004</v>
      </c>
      <c r="AS196">
        <v>-14014.49</v>
      </c>
      <c r="AT196">
        <v>0.31956344198953102</v>
      </c>
      <c r="AU196" s="150">
        <v>12203636.34</v>
      </c>
    </row>
    <row r="197" spans="1:47" ht="14.5" x14ac:dyDescent="0.35">
      <c r="A197" s="151" t="s">
        <v>974</v>
      </c>
      <c r="B197" s="151" t="s">
        <v>184</v>
      </c>
      <c r="C197" t="s">
        <v>185</v>
      </c>
      <c r="D197" t="s">
        <v>1578</v>
      </c>
      <c r="E197" s="150">
        <v>81.628</v>
      </c>
      <c r="F197" t="s">
        <v>1578</v>
      </c>
      <c r="G197" s="152">
        <v>-2738598</v>
      </c>
      <c r="H197" s="150">
        <v>8.0634778082521896E-2</v>
      </c>
      <c r="I197" s="150">
        <v>-3088909</v>
      </c>
      <c r="J197" s="150">
        <v>0</v>
      </c>
      <c r="K197" s="150">
        <v>0.78053113104870797</v>
      </c>
      <c r="L197" s="153">
        <v>151538.0196</v>
      </c>
      <c r="M197" s="152">
        <v>35624</v>
      </c>
      <c r="N197" s="150">
        <v>96</v>
      </c>
      <c r="O197" s="150">
        <v>188.16</v>
      </c>
      <c r="P197" s="150">
        <v>0</v>
      </c>
      <c r="Q197" s="150">
        <v>-356.7</v>
      </c>
      <c r="R197" s="150">
        <v>12677.7</v>
      </c>
      <c r="S197" s="150">
        <v>3390.8431139999998</v>
      </c>
      <c r="T197" s="150">
        <v>4295.2473499820599</v>
      </c>
      <c r="U197" s="150">
        <v>0.72823117554591799</v>
      </c>
      <c r="V197" s="150">
        <v>0.13414097459184299</v>
      </c>
      <c r="W197" s="150">
        <v>2.0457421552060599E-2</v>
      </c>
      <c r="X197" s="150">
        <v>10008.299999999999</v>
      </c>
      <c r="Y197" s="150">
        <v>229.38</v>
      </c>
      <c r="Z197" s="150">
        <v>63551.877495858404</v>
      </c>
      <c r="AA197" s="150">
        <v>13.595918367346901</v>
      </c>
      <c r="AB197" s="150">
        <v>14.7826450170024</v>
      </c>
      <c r="AC197" s="150">
        <v>38.5</v>
      </c>
      <c r="AD197" s="150">
        <v>88.073847116883101</v>
      </c>
      <c r="AE197" s="150">
        <v>0.59140000000000004</v>
      </c>
      <c r="AF197" s="150">
        <v>0.120852833844923</v>
      </c>
      <c r="AG197" s="150">
        <v>0.150397568408838</v>
      </c>
      <c r="AH197" s="150">
        <v>0.27411882594132803</v>
      </c>
      <c r="AI197" s="150">
        <v>185.63642694086599</v>
      </c>
      <c r="AJ197" s="150">
        <v>5.6068584224038203</v>
      </c>
      <c r="AK197" s="150">
        <v>1.18733754432342</v>
      </c>
      <c r="AL197" s="150">
        <v>3.26765800744761</v>
      </c>
      <c r="AM197" s="150">
        <v>1.35</v>
      </c>
      <c r="AN197" s="150">
        <v>1.0067181512480301</v>
      </c>
      <c r="AO197" s="150">
        <v>143</v>
      </c>
      <c r="AP197" s="150">
        <v>9.5560571858540194E-2</v>
      </c>
      <c r="AQ197" s="150">
        <v>8.52</v>
      </c>
      <c r="AR197">
        <v>5.5594351985571002</v>
      </c>
      <c r="AS197">
        <v>-120738.08</v>
      </c>
      <c r="AT197">
        <v>0.49797349603948698</v>
      </c>
      <c r="AU197" s="150">
        <v>42988136.57</v>
      </c>
    </row>
    <row r="198" spans="1:47" ht="14.5" x14ac:dyDescent="0.35">
      <c r="A198" s="151" t="s">
        <v>975</v>
      </c>
      <c r="B198" s="151" t="s">
        <v>764</v>
      </c>
      <c r="C198" t="s">
        <v>119</v>
      </c>
      <c r="D198" t="s">
        <v>1578</v>
      </c>
      <c r="E198" s="150">
        <v>82.132999999999996</v>
      </c>
      <c r="F198" t="s">
        <v>1578</v>
      </c>
      <c r="G198" s="152">
        <v>151884</v>
      </c>
      <c r="H198" s="150">
        <v>0.42305158371675</v>
      </c>
      <c r="I198" s="150">
        <v>354559</v>
      </c>
      <c r="J198" s="150">
        <v>0</v>
      </c>
      <c r="K198" s="150">
        <v>0.67930083121380902</v>
      </c>
      <c r="L198" s="153">
        <v>123334.05959999999</v>
      </c>
      <c r="M198" s="152">
        <v>37161</v>
      </c>
      <c r="N198" s="150">
        <v>10</v>
      </c>
      <c r="O198" s="150">
        <v>10.97</v>
      </c>
      <c r="P198" s="150">
        <v>0</v>
      </c>
      <c r="Q198" s="150">
        <v>-15.48</v>
      </c>
      <c r="R198" s="150">
        <v>13724.7</v>
      </c>
      <c r="S198" s="150">
        <v>555.38872000000003</v>
      </c>
      <c r="T198" s="150">
        <v>665.49746034786699</v>
      </c>
      <c r="U198" s="150">
        <v>0.43150019863565098</v>
      </c>
      <c r="V198" s="150">
        <v>0.17012748656472501</v>
      </c>
      <c r="W198" s="150">
        <v>0</v>
      </c>
      <c r="X198" s="150">
        <v>11453.9</v>
      </c>
      <c r="Y198" s="150">
        <v>37.17</v>
      </c>
      <c r="Z198" s="150">
        <v>48875.114339521097</v>
      </c>
      <c r="AA198" s="150">
        <v>14.717948717948699</v>
      </c>
      <c r="AB198" s="150">
        <v>14.941854183481301</v>
      </c>
      <c r="AC198" s="150">
        <v>5.33</v>
      </c>
      <c r="AD198" s="150">
        <v>104.200510318949</v>
      </c>
      <c r="AE198" s="150">
        <v>0.61460000000000004</v>
      </c>
      <c r="AF198" s="150">
        <v>0.106057169702059</v>
      </c>
      <c r="AG198" s="150">
        <v>0.21999375048582101</v>
      </c>
      <c r="AH198" s="150">
        <v>0.33041877203623099</v>
      </c>
      <c r="AI198" s="150">
        <v>302.541254348846</v>
      </c>
      <c r="AJ198" s="150">
        <v>6.7997844406884598</v>
      </c>
      <c r="AK198" s="150">
        <v>1.34110826766967</v>
      </c>
      <c r="AL198" s="150">
        <v>2.44530994834194</v>
      </c>
      <c r="AM198" s="150">
        <v>0.5</v>
      </c>
      <c r="AN198" s="150">
        <v>0.85996348430113401</v>
      </c>
      <c r="AO198" s="150">
        <v>163</v>
      </c>
      <c r="AP198" s="150">
        <v>0</v>
      </c>
      <c r="AQ198" s="150">
        <v>1.77</v>
      </c>
      <c r="AR198">
        <v>6.9817984727675704</v>
      </c>
      <c r="AS198">
        <v>-2400.8500000000299</v>
      </c>
      <c r="AT198">
        <v>0.335130641072036</v>
      </c>
      <c r="AU198" s="150">
        <v>7622560.6699999999</v>
      </c>
    </row>
    <row r="199" spans="1:47" ht="14.5" x14ac:dyDescent="0.35">
      <c r="A199" s="151" t="s">
        <v>976</v>
      </c>
      <c r="B199" s="151" t="s">
        <v>489</v>
      </c>
      <c r="C199" t="s">
        <v>122</v>
      </c>
      <c r="D199" t="s">
        <v>1578</v>
      </c>
      <c r="E199" s="150">
        <v>95.468999999999994</v>
      </c>
      <c r="F199" t="s">
        <v>1578</v>
      </c>
      <c r="G199" s="152">
        <v>2329830</v>
      </c>
      <c r="H199" s="150">
        <v>9.1077371803605894E-2</v>
      </c>
      <c r="I199" s="150">
        <v>654407</v>
      </c>
      <c r="J199" s="150">
        <v>1.89472859547982E-2</v>
      </c>
      <c r="K199" s="150">
        <v>0.77708122946961999</v>
      </c>
      <c r="L199" s="153">
        <v>210344.94829999999</v>
      </c>
      <c r="M199" s="152">
        <v>57402</v>
      </c>
      <c r="N199" s="150">
        <v>0</v>
      </c>
      <c r="O199" s="150">
        <v>166.49</v>
      </c>
      <c r="P199" s="150">
        <v>0</v>
      </c>
      <c r="Q199" s="150">
        <v>-15.81</v>
      </c>
      <c r="R199" s="150">
        <v>12117</v>
      </c>
      <c r="S199" s="150">
        <v>7757.5074860000004</v>
      </c>
      <c r="T199" s="150">
        <v>9503.6546585010892</v>
      </c>
      <c r="U199" s="150">
        <v>0.24522377560487499</v>
      </c>
      <c r="V199" s="150">
        <v>0.149224946813026</v>
      </c>
      <c r="W199" s="150">
        <v>5.2734185141075099E-2</v>
      </c>
      <c r="X199" s="150">
        <v>9890.7000000000007</v>
      </c>
      <c r="Y199" s="150">
        <v>431.06</v>
      </c>
      <c r="Z199" s="150">
        <v>72030.258131118695</v>
      </c>
      <c r="AA199" s="150">
        <v>12.905579399141599</v>
      </c>
      <c r="AB199" s="150">
        <v>17.996351983482601</v>
      </c>
      <c r="AC199" s="150">
        <v>43.3</v>
      </c>
      <c r="AD199" s="150">
        <v>179.157216766744</v>
      </c>
      <c r="AE199" t="s">
        <v>1560</v>
      </c>
      <c r="AF199" s="150">
        <v>0.110929724765092</v>
      </c>
      <c r="AG199" s="150">
        <v>0.14813659287883299</v>
      </c>
      <c r="AH199" s="150">
        <v>0.26354266851247798</v>
      </c>
      <c r="AI199" s="150">
        <v>143.446848360541</v>
      </c>
      <c r="AJ199" s="150">
        <v>4.0119962706350698</v>
      </c>
      <c r="AK199" s="150">
        <v>1.30146342975764</v>
      </c>
      <c r="AL199" s="150">
        <v>3.1144449357021502</v>
      </c>
      <c r="AM199" s="150">
        <v>2.16</v>
      </c>
      <c r="AN199" s="150">
        <v>1.0362858318994499</v>
      </c>
      <c r="AO199" s="150">
        <v>28</v>
      </c>
      <c r="AP199" s="150">
        <v>6.4407594328286494E-2</v>
      </c>
      <c r="AQ199" s="150">
        <v>136.82</v>
      </c>
      <c r="AR199">
        <v>4.6252817992249602</v>
      </c>
      <c r="AS199">
        <v>-224969.93</v>
      </c>
      <c r="AT199">
        <v>0.33848715858869399</v>
      </c>
      <c r="AU199" s="150">
        <v>93997637.069999993</v>
      </c>
    </row>
    <row r="200" spans="1:47" ht="14.5" x14ac:dyDescent="0.35">
      <c r="A200" s="151" t="s">
        <v>977</v>
      </c>
      <c r="B200" s="151" t="s">
        <v>186</v>
      </c>
      <c r="C200" t="s">
        <v>132</v>
      </c>
      <c r="D200" t="s">
        <v>1578</v>
      </c>
      <c r="E200" s="150">
        <v>78.021000000000001</v>
      </c>
      <c r="F200" t="s">
        <v>1578</v>
      </c>
      <c r="G200" s="152">
        <v>-331920</v>
      </c>
      <c r="H200" s="150">
        <v>0.20458433169790999</v>
      </c>
      <c r="I200" s="150">
        <v>-349155</v>
      </c>
      <c r="J200" s="150">
        <v>0</v>
      </c>
      <c r="K200" s="150">
        <v>0.69024729479769598</v>
      </c>
      <c r="L200" s="153">
        <v>88678.811300000001</v>
      </c>
      <c r="M200" s="152">
        <v>33120</v>
      </c>
      <c r="N200" s="150">
        <v>49</v>
      </c>
      <c r="O200" s="150">
        <v>134.82</v>
      </c>
      <c r="P200" s="150">
        <v>0</v>
      </c>
      <c r="Q200" s="150">
        <v>-92.69</v>
      </c>
      <c r="R200" s="150">
        <v>11833.3</v>
      </c>
      <c r="S200" s="150">
        <v>1639.3291039999999</v>
      </c>
      <c r="T200" s="150">
        <v>2163.3314196061801</v>
      </c>
      <c r="U200" s="150">
        <v>0.64119165604711903</v>
      </c>
      <c r="V200" s="150">
        <v>0.16816080573898001</v>
      </c>
      <c r="W200" s="150">
        <v>5.90550120557123E-4</v>
      </c>
      <c r="X200" s="150">
        <v>8967</v>
      </c>
      <c r="Y200" s="150">
        <v>106.53</v>
      </c>
      <c r="Z200" s="150">
        <v>59605.106542757901</v>
      </c>
      <c r="AA200" s="150">
        <v>14.3534482758621</v>
      </c>
      <c r="AB200" s="150">
        <v>15.388426771801401</v>
      </c>
      <c r="AC200" s="150">
        <v>18.5</v>
      </c>
      <c r="AD200" s="150">
        <v>88.612384000000006</v>
      </c>
      <c r="AE200" s="150">
        <v>0.54510000000000003</v>
      </c>
      <c r="AF200" s="150">
        <v>0.11079124269455</v>
      </c>
      <c r="AG200" s="150">
        <v>0.199405801379755</v>
      </c>
      <c r="AH200" s="150">
        <v>0.31581629876981099</v>
      </c>
      <c r="AI200" s="150">
        <v>0</v>
      </c>
      <c r="AJ200" t="s">
        <v>1560</v>
      </c>
      <c r="AK200" t="s">
        <v>1560</v>
      </c>
      <c r="AL200" t="s">
        <v>1560</v>
      </c>
      <c r="AM200" s="150">
        <v>0.5</v>
      </c>
      <c r="AN200" s="150">
        <v>0.99206255535820198</v>
      </c>
      <c r="AO200" s="150">
        <v>29</v>
      </c>
      <c r="AP200" s="150">
        <v>1.64917541229385E-2</v>
      </c>
      <c r="AQ200" s="150">
        <v>20.9</v>
      </c>
      <c r="AR200">
        <v>7.07281870013089</v>
      </c>
      <c r="AS200">
        <v>-125604.06</v>
      </c>
      <c r="AT200">
        <v>0.447933919625642</v>
      </c>
      <c r="AU200" s="150">
        <v>19398614.829999998</v>
      </c>
    </row>
    <row r="201" spans="1:47" ht="14.5" x14ac:dyDescent="0.35">
      <c r="A201" s="151" t="s">
        <v>978</v>
      </c>
      <c r="B201" s="151" t="s">
        <v>787</v>
      </c>
      <c r="C201" t="s">
        <v>188</v>
      </c>
      <c r="D201" t="s">
        <v>1578</v>
      </c>
      <c r="E201" s="150">
        <v>80.141000000000005</v>
      </c>
      <c r="F201" t="s">
        <v>1578</v>
      </c>
      <c r="G201" s="152">
        <v>1145676</v>
      </c>
      <c r="H201" s="150">
        <v>0.14622989020395299</v>
      </c>
      <c r="I201" s="150">
        <v>1184486</v>
      </c>
      <c r="J201" s="150">
        <v>1.41460291051516E-2</v>
      </c>
      <c r="K201" s="150">
        <v>0.74276609735036703</v>
      </c>
      <c r="L201" s="153">
        <v>214688.97390000001</v>
      </c>
      <c r="M201" s="152">
        <v>34947</v>
      </c>
      <c r="N201" s="150">
        <v>122</v>
      </c>
      <c r="O201" s="150">
        <v>27.83</v>
      </c>
      <c r="P201" s="150">
        <v>0</v>
      </c>
      <c r="Q201" s="150">
        <v>-111.68</v>
      </c>
      <c r="R201" s="150">
        <v>12715.1</v>
      </c>
      <c r="S201" s="150">
        <v>2181.362764</v>
      </c>
      <c r="T201" s="150">
        <v>2984.1880212194101</v>
      </c>
      <c r="U201" s="150">
        <v>0.99049237598519901</v>
      </c>
      <c r="V201" s="150">
        <v>0.171769524621811</v>
      </c>
      <c r="W201" s="150">
        <v>0</v>
      </c>
      <c r="X201" s="150">
        <v>9294.4</v>
      </c>
      <c r="Y201" s="150">
        <v>155.69999999999999</v>
      </c>
      <c r="Z201" s="150">
        <v>54624.611432241501</v>
      </c>
      <c r="AA201" s="150">
        <v>13.295454545454501</v>
      </c>
      <c r="AB201" s="150">
        <v>14.010037019910101</v>
      </c>
      <c r="AC201" s="150">
        <v>21</v>
      </c>
      <c r="AD201" s="150">
        <v>103.874417333333</v>
      </c>
      <c r="AE201" s="150">
        <v>0.27839999999999998</v>
      </c>
      <c r="AF201" s="150">
        <v>0.10866547640101901</v>
      </c>
      <c r="AG201" s="150">
        <v>0.20945416972742201</v>
      </c>
      <c r="AH201" s="150">
        <v>0.317966057818581</v>
      </c>
      <c r="AI201" s="150">
        <v>180.58436061210799</v>
      </c>
      <c r="AJ201" s="150">
        <v>5.3321391399268903</v>
      </c>
      <c r="AK201" s="150">
        <v>1.2750811586108901</v>
      </c>
      <c r="AL201" s="150">
        <v>3.1859493551990199</v>
      </c>
      <c r="AM201" s="150">
        <v>1</v>
      </c>
      <c r="AN201" s="150">
        <v>1.51645130566272</v>
      </c>
      <c r="AO201" s="150">
        <v>382</v>
      </c>
      <c r="AP201" s="150">
        <v>2.3212045169385201E-2</v>
      </c>
      <c r="AQ201" s="150">
        <v>3.94</v>
      </c>
      <c r="AR201">
        <v>5.1243137561031</v>
      </c>
      <c r="AS201">
        <v>-73692.58</v>
      </c>
      <c r="AT201">
        <v>0.49588522065537399</v>
      </c>
      <c r="AU201" s="150">
        <v>27736156.690000001</v>
      </c>
    </row>
    <row r="202" spans="1:47" ht="14.5" x14ac:dyDescent="0.35">
      <c r="A202" s="151" t="s">
        <v>979</v>
      </c>
      <c r="B202" s="151" t="s">
        <v>187</v>
      </c>
      <c r="C202" t="s">
        <v>188</v>
      </c>
      <c r="D202" t="s">
        <v>1578</v>
      </c>
      <c r="E202" s="150">
        <v>84.396000000000001</v>
      </c>
      <c r="F202" t="s">
        <v>1578</v>
      </c>
      <c r="G202" s="152">
        <v>640376</v>
      </c>
      <c r="H202" s="150">
        <v>0.159531645041953</v>
      </c>
      <c r="I202" s="150">
        <v>640376</v>
      </c>
      <c r="J202" s="150">
        <v>9.2152666623630704E-3</v>
      </c>
      <c r="K202" s="150">
        <v>0.70345921419247304</v>
      </c>
      <c r="L202" s="153">
        <v>136111.1072</v>
      </c>
      <c r="M202" s="152">
        <v>34878</v>
      </c>
      <c r="N202" s="150">
        <v>34</v>
      </c>
      <c r="O202" s="150">
        <v>32.729999999999997</v>
      </c>
      <c r="P202" s="150">
        <v>0</v>
      </c>
      <c r="Q202" s="150">
        <v>21.26</v>
      </c>
      <c r="R202" s="150">
        <v>9271.5</v>
      </c>
      <c r="S202" s="150">
        <v>2026.174143</v>
      </c>
      <c r="T202" s="150">
        <v>2660.3805324472301</v>
      </c>
      <c r="U202" s="150">
        <v>0.56876354975772703</v>
      </c>
      <c r="V202" s="150">
        <v>0.23201435603356199</v>
      </c>
      <c r="W202" s="150">
        <v>1.4505643604988E-3</v>
      </c>
      <c r="X202" s="150">
        <v>7061.3</v>
      </c>
      <c r="Y202" s="150">
        <v>158.08000000000001</v>
      </c>
      <c r="Z202" s="150">
        <v>37330.965334008099</v>
      </c>
      <c r="AA202" s="150">
        <v>14.0687830687831</v>
      </c>
      <c r="AB202" s="150">
        <v>12.817397159665999</v>
      </c>
      <c r="AC202" s="150">
        <v>15.66</v>
      </c>
      <c r="AD202" s="150">
        <v>129.385322030651</v>
      </c>
      <c r="AE202" s="150">
        <v>0.49869999999999998</v>
      </c>
      <c r="AF202" s="150">
        <v>0.103357531204168</v>
      </c>
      <c r="AG202" s="150">
        <v>0.18798164258407901</v>
      </c>
      <c r="AH202" s="150">
        <v>0.29539365939615803</v>
      </c>
      <c r="AI202" s="150">
        <v>173.70520752914399</v>
      </c>
      <c r="AJ202" s="150">
        <v>6.4085270359731403</v>
      </c>
      <c r="AK202" s="150">
        <v>1.72679784746432</v>
      </c>
      <c r="AL202" s="150">
        <v>3.1175117414911502</v>
      </c>
      <c r="AM202" s="150">
        <v>1.5</v>
      </c>
      <c r="AN202" s="150">
        <v>1.1389522188761301</v>
      </c>
      <c r="AO202" s="150">
        <v>100</v>
      </c>
      <c r="AP202" s="150">
        <v>4.6511627906976702E-2</v>
      </c>
      <c r="AQ202" s="150">
        <v>8.9600000000000009</v>
      </c>
      <c r="AR202">
        <v>5.0500125852918902</v>
      </c>
      <c r="AS202">
        <v>97450.15</v>
      </c>
      <c r="AT202">
        <v>0.34205132759684798</v>
      </c>
      <c r="AU202" s="150">
        <v>18785681.129999999</v>
      </c>
    </row>
    <row r="203" spans="1:47" ht="14.5" x14ac:dyDescent="0.35">
      <c r="A203" s="151" t="s">
        <v>980</v>
      </c>
      <c r="B203" s="151" t="s">
        <v>747</v>
      </c>
      <c r="C203" t="s">
        <v>149</v>
      </c>
      <c r="D203" t="s">
        <v>1578</v>
      </c>
      <c r="E203" s="150">
        <v>91.281999999999996</v>
      </c>
      <c r="F203" t="s">
        <v>1578</v>
      </c>
      <c r="G203" s="152">
        <v>1554886</v>
      </c>
      <c r="H203" s="150">
        <v>0.60358570900653497</v>
      </c>
      <c r="I203" s="150">
        <v>1600724</v>
      </c>
      <c r="J203" s="150">
        <v>0</v>
      </c>
      <c r="K203" s="150">
        <v>0.671596431800636</v>
      </c>
      <c r="L203" s="153">
        <v>212702.71890000001</v>
      </c>
      <c r="M203" s="152">
        <v>39803</v>
      </c>
      <c r="N203" s="150">
        <v>137</v>
      </c>
      <c r="O203" s="150">
        <v>21.53</v>
      </c>
      <c r="P203" s="150">
        <v>0</v>
      </c>
      <c r="Q203" s="150">
        <v>74.63</v>
      </c>
      <c r="R203" s="150">
        <v>10164.700000000001</v>
      </c>
      <c r="S203" s="150">
        <v>1211.233158</v>
      </c>
      <c r="T203" s="150">
        <v>1413.8666382316401</v>
      </c>
      <c r="U203" s="150">
        <v>0.34978143572255099</v>
      </c>
      <c r="V203" s="150">
        <v>0.13329214440148299</v>
      </c>
      <c r="W203" s="150">
        <v>9.0720617475037804E-3</v>
      </c>
      <c r="X203" s="150">
        <v>8707.9</v>
      </c>
      <c r="Y203" s="150">
        <v>76</v>
      </c>
      <c r="Z203" s="150">
        <v>53388.381578947403</v>
      </c>
      <c r="AA203" s="150">
        <v>12.276315789473699</v>
      </c>
      <c r="AB203" s="150">
        <v>15.937278394736801</v>
      </c>
      <c r="AC203" s="150">
        <v>9.75</v>
      </c>
      <c r="AD203" s="150">
        <v>124.229041846154</v>
      </c>
      <c r="AE203" s="150">
        <v>0.57989999999999997</v>
      </c>
      <c r="AF203" s="150">
        <v>0.112497995948909</v>
      </c>
      <c r="AG203" s="150">
        <v>0.182893107474492</v>
      </c>
      <c r="AH203" s="150">
        <v>0.30118979976754601</v>
      </c>
      <c r="AI203" s="150">
        <v>0</v>
      </c>
      <c r="AJ203" t="s">
        <v>1560</v>
      </c>
      <c r="AK203" t="s">
        <v>1560</v>
      </c>
      <c r="AL203" t="s">
        <v>1560</v>
      </c>
      <c r="AM203" s="150">
        <v>2</v>
      </c>
      <c r="AN203" s="150">
        <v>1.7054602421545799</v>
      </c>
      <c r="AO203" s="150">
        <v>109</v>
      </c>
      <c r="AP203" s="150">
        <v>1.7291066282420799E-2</v>
      </c>
      <c r="AQ203" s="150">
        <v>5.81</v>
      </c>
      <c r="AR203">
        <v>4.5286973945581401</v>
      </c>
      <c r="AS203">
        <v>-53268.430000000102</v>
      </c>
      <c r="AT203">
        <v>0.29034230106687903</v>
      </c>
      <c r="AU203" s="150">
        <v>12311795.74</v>
      </c>
    </row>
    <row r="204" spans="1:47" ht="14.5" x14ac:dyDescent="0.35">
      <c r="A204" s="151" t="s">
        <v>1543</v>
      </c>
      <c r="B204" s="151" t="s">
        <v>189</v>
      </c>
      <c r="C204" t="s">
        <v>109</v>
      </c>
      <c r="D204" t="s">
        <v>1578</v>
      </c>
      <c r="E204" s="150">
        <v>63.350999999999999</v>
      </c>
      <c r="F204" t="s">
        <v>1578</v>
      </c>
      <c r="G204" s="152">
        <v>-133711</v>
      </c>
      <c r="H204" s="150">
        <v>4.8346493549579699E-2</v>
      </c>
      <c r="I204" s="150">
        <v>-505282</v>
      </c>
      <c r="J204" s="150">
        <v>1.07528808877239E-3</v>
      </c>
      <c r="K204" s="150">
        <v>0.73571630971122703</v>
      </c>
      <c r="L204" s="153">
        <v>73938.245699999999</v>
      </c>
      <c r="M204" s="152">
        <v>31328</v>
      </c>
      <c r="N204" s="150">
        <v>29</v>
      </c>
      <c r="O204" s="150">
        <v>403.19</v>
      </c>
      <c r="P204" s="150">
        <v>215.5</v>
      </c>
      <c r="Q204" s="150">
        <v>-118.06</v>
      </c>
      <c r="R204" s="150">
        <v>12373.1</v>
      </c>
      <c r="S204" s="150">
        <v>3522.5094690000001</v>
      </c>
      <c r="T204" s="150">
        <v>4840.2368488633301</v>
      </c>
      <c r="U204" s="150">
        <v>0.84425538360419405</v>
      </c>
      <c r="V204" s="150">
        <v>0.19340731657235499</v>
      </c>
      <c r="W204" s="150">
        <v>1.09299558564224E-2</v>
      </c>
      <c r="X204" s="150">
        <v>9004.6</v>
      </c>
      <c r="Y204" s="150">
        <v>253.26</v>
      </c>
      <c r="Z204" s="150">
        <v>64136.280739161302</v>
      </c>
      <c r="AA204" s="150">
        <v>12.7706766917293</v>
      </c>
      <c r="AB204" s="150">
        <v>13.9086688343994</v>
      </c>
      <c r="AC204" s="150">
        <v>35.9</v>
      </c>
      <c r="AD204" s="150">
        <v>98.120040919220102</v>
      </c>
      <c r="AE204" s="150">
        <v>0.56830000000000003</v>
      </c>
      <c r="AF204" s="150">
        <v>0.12828256245710801</v>
      </c>
      <c r="AG204" s="150">
        <v>0.13094402330735699</v>
      </c>
      <c r="AH204" s="150">
        <v>0.263609798756478</v>
      </c>
      <c r="AI204" s="150">
        <v>3.7169523929532402</v>
      </c>
      <c r="AJ204" s="150">
        <v>271.69610555258498</v>
      </c>
      <c r="AK204" s="150">
        <v>75.436969372947402</v>
      </c>
      <c r="AL204" s="150">
        <v>108.26506453830299</v>
      </c>
      <c r="AM204" s="150">
        <v>1.5</v>
      </c>
      <c r="AN204" s="150">
        <v>0.79667407664307699</v>
      </c>
      <c r="AO204" s="150">
        <v>7</v>
      </c>
      <c r="AP204" s="150">
        <v>0.129222972972973</v>
      </c>
      <c r="AQ204" s="150">
        <v>117.43</v>
      </c>
      <c r="AR204">
        <v>6.0940532740250299</v>
      </c>
      <c r="AS204">
        <v>-113363.6</v>
      </c>
      <c r="AT204">
        <v>0.43017154294932403</v>
      </c>
      <c r="AU204" s="150">
        <v>43584376.119999997</v>
      </c>
    </row>
    <row r="205" spans="1:47" ht="14.5" x14ac:dyDescent="0.35">
      <c r="A205" s="151" t="s">
        <v>981</v>
      </c>
      <c r="B205" s="151" t="s">
        <v>190</v>
      </c>
      <c r="C205" t="s">
        <v>104</v>
      </c>
      <c r="D205" t="s">
        <v>1578</v>
      </c>
      <c r="E205" s="150">
        <v>84.968999999999994</v>
      </c>
      <c r="F205" t="s">
        <v>1578</v>
      </c>
      <c r="G205" s="152">
        <v>1644928</v>
      </c>
      <c r="H205" s="150">
        <v>0.12624090832481799</v>
      </c>
      <c r="I205" s="150">
        <v>1772330</v>
      </c>
      <c r="J205" s="150">
        <v>0</v>
      </c>
      <c r="K205" s="150">
        <v>0.69795523831131101</v>
      </c>
      <c r="L205" s="153">
        <v>166688.93040000001</v>
      </c>
      <c r="M205" s="152">
        <v>36793</v>
      </c>
      <c r="N205" s="150">
        <v>64</v>
      </c>
      <c r="O205" s="150">
        <v>67.83</v>
      </c>
      <c r="P205" s="150">
        <v>0</v>
      </c>
      <c r="Q205" s="150">
        <v>115.55</v>
      </c>
      <c r="R205" s="150">
        <v>10543.1</v>
      </c>
      <c r="S205" s="150">
        <v>2153.3475149999999</v>
      </c>
      <c r="T205" s="150">
        <v>2698.0306253260101</v>
      </c>
      <c r="U205" s="150">
        <v>0.48459405308761799</v>
      </c>
      <c r="V205" s="150">
        <v>0.160865008358857</v>
      </c>
      <c r="W205" s="150">
        <v>1.5484464893721499E-2</v>
      </c>
      <c r="X205" s="150">
        <v>8414.6</v>
      </c>
      <c r="Y205" s="150">
        <v>121.01</v>
      </c>
      <c r="Z205" s="150">
        <v>64326.867779522399</v>
      </c>
      <c r="AA205" s="150">
        <v>14.4806201550388</v>
      </c>
      <c r="AB205" s="150">
        <v>17.794789810759401</v>
      </c>
      <c r="AC205" s="150">
        <v>11.5</v>
      </c>
      <c r="AD205" s="150">
        <v>187.24761000000001</v>
      </c>
      <c r="AE205" s="150">
        <v>0.51029999999999998</v>
      </c>
      <c r="AF205" s="150">
        <v>0.104950790873519</v>
      </c>
      <c r="AG205" s="150">
        <v>0.22281836704661001</v>
      </c>
      <c r="AH205" s="150">
        <v>0.332170491678909</v>
      </c>
      <c r="AI205" s="150">
        <v>186.801246523369</v>
      </c>
      <c r="AJ205" s="150">
        <v>5.4592163540900103</v>
      </c>
      <c r="AK205" s="150">
        <v>1.75229932777789</v>
      </c>
      <c r="AL205" s="150">
        <v>2.4995815765398501</v>
      </c>
      <c r="AM205" s="150">
        <v>1.35</v>
      </c>
      <c r="AN205" s="150">
        <v>1.0251089913431599</v>
      </c>
      <c r="AO205" s="150">
        <v>93</v>
      </c>
      <c r="AP205" s="150">
        <v>8.2116788321167904E-3</v>
      </c>
      <c r="AQ205" s="150">
        <v>10.39</v>
      </c>
      <c r="AR205">
        <v>5.9504272852412701</v>
      </c>
      <c r="AS205">
        <v>-78717.9399999999</v>
      </c>
      <c r="AT205">
        <v>0.36817868975814899</v>
      </c>
      <c r="AU205" s="150">
        <v>22702920.23</v>
      </c>
    </row>
    <row r="206" spans="1:47" ht="14.5" x14ac:dyDescent="0.35">
      <c r="A206" s="151" t="s">
        <v>982</v>
      </c>
      <c r="B206" s="151" t="s">
        <v>639</v>
      </c>
      <c r="C206" t="s">
        <v>274</v>
      </c>
      <c r="D206" t="s">
        <v>1578</v>
      </c>
      <c r="E206" s="150">
        <v>92.462000000000003</v>
      </c>
      <c r="F206" t="s">
        <v>1578</v>
      </c>
      <c r="G206" s="152">
        <v>141454</v>
      </c>
      <c r="H206" s="150">
        <v>0.36373292970476501</v>
      </c>
      <c r="I206" s="150">
        <v>134187</v>
      </c>
      <c r="J206" s="150">
        <v>0</v>
      </c>
      <c r="K206" s="150">
        <v>0.78397310847437596</v>
      </c>
      <c r="L206" s="153">
        <v>151546.83859999999</v>
      </c>
      <c r="M206" s="152">
        <v>47960</v>
      </c>
      <c r="N206" s="150">
        <v>34</v>
      </c>
      <c r="O206" s="150">
        <v>17.91</v>
      </c>
      <c r="P206" s="150">
        <v>0</v>
      </c>
      <c r="Q206" s="150">
        <v>110.45</v>
      </c>
      <c r="R206" s="150">
        <v>9659.1</v>
      </c>
      <c r="S206" s="150">
        <v>1288.152846</v>
      </c>
      <c r="T206" s="150">
        <v>1422.1636421901301</v>
      </c>
      <c r="U206" s="150">
        <v>0.28889872359137703</v>
      </c>
      <c r="V206" s="150">
        <v>9.6776562181348502E-2</v>
      </c>
      <c r="W206" s="150">
        <v>5.74029706409545E-4</v>
      </c>
      <c r="X206" s="150">
        <v>8749</v>
      </c>
      <c r="Y206" s="150">
        <v>78.5</v>
      </c>
      <c r="Z206" s="150">
        <v>60675.339108280299</v>
      </c>
      <c r="AA206" s="150">
        <v>13.930232558139499</v>
      </c>
      <c r="AB206" s="150">
        <v>16.409590394904502</v>
      </c>
      <c r="AC206" s="150">
        <v>11</v>
      </c>
      <c r="AD206" s="150">
        <v>117.104804181818</v>
      </c>
      <c r="AE206" s="150">
        <v>0.37109999999999999</v>
      </c>
      <c r="AF206" s="150">
        <v>0.14181908614456301</v>
      </c>
      <c r="AG206" s="150">
        <v>0.12497337732022</v>
      </c>
      <c r="AH206" s="150">
        <v>0.27031081205615898</v>
      </c>
      <c r="AI206" s="150">
        <v>174.700541708852</v>
      </c>
      <c r="AJ206" s="150">
        <v>4.5551850996040697</v>
      </c>
      <c r="AK206" s="150">
        <v>0.99488764269621999</v>
      </c>
      <c r="AL206" s="150">
        <v>2.25850267284628</v>
      </c>
      <c r="AM206" s="150">
        <v>2.1</v>
      </c>
      <c r="AN206" s="150">
        <v>1.36237118318537</v>
      </c>
      <c r="AO206" s="150">
        <v>48</v>
      </c>
      <c r="AP206" s="150">
        <v>2.2373540856031101E-2</v>
      </c>
      <c r="AQ206" s="150">
        <v>20.190000000000001</v>
      </c>
      <c r="AR206">
        <v>5.8928215744165797</v>
      </c>
      <c r="AS206">
        <v>-58324.9</v>
      </c>
      <c r="AT206">
        <v>0.30522602888211697</v>
      </c>
      <c r="AU206" s="150">
        <v>12442454</v>
      </c>
    </row>
    <row r="207" spans="1:47" ht="14.5" x14ac:dyDescent="0.35">
      <c r="A207" s="151" t="s">
        <v>983</v>
      </c>
      <c r="B207" s="151" t="s">
        <v>359</v>
      </c>
      <c r="C207" t="s">
        <v>360</v>
      </c>
      <c r="D207" t="s">
        <v>1578</v>
      </c>
      <c r="E207" s="150">
        <v>88.441999999999993</v>
      </c>
      <c r="F207" t="s">
        <v>1578</v>
      </c>
      <c r="G207" s="152">
        <v>547686</v>
      </c>
      <c r="H207" s="150">
        <v>0.48362245479770899</v>
      </c>
      <c r="I207" s="150">
        <v>569621</v>
      </c>
      <c r="J207" s="150">
        <v>0</v>
      </c>
      <c r="K207" s="150">
        <v>0.66202479565454297</v>
      </c>
      <c r="L207" s="153">
        <v>114991.1513</v>
      </c>
      <c r="M207" s="152">
        <v>35229</v>
      </c>
      <c r="N207" s="150">
        <v>12</v>
      </c>
      <c r="O207" s="150">
        <v>12.13</v>
      </c>
      <c r="P207" s="150">
        <v>0</v>
      </c>
      <c r="Q207" s="150">
        <v>27.62</v>
      </c>
      <c r="R207" s="150">
        <v>11299.6</v>
      </c>
      <c r="S207" s="150">
        <v>1008.160825</v>
      </c>
      <c r="T207" s="150">
        <v>1231.52913100455</v>
      </c>
      <c r="U207" s="150">
        <v>0.48293718117841</v>
      </c>
      <c r="V207" s="150">
        <v>0.13284213855463001</v>
      </c>
      <c r="W207" s="150">
        <v>9.9190523496090009E-4</v>
      </c>
      <c r="X207" s="150">
        <v>9250.1</v>
      </c>
      <c r="Y207" s="150">
        <v>66.8</v>
      </c>
      <c r="Z207" s="150">
        <v>51274.3073353293</v>
      </c>
      <c r="AA207" s="150">
        <v>11.5285714285714</v>
      </c>
      <c r="AB207" s="150">
        <v>15.092227919161701</v>
      </c>
      <c r="AC207" s="150">
        <v>9.2899999999999991</v>
      </c>
      <c r="AD207" s="150">
        <v>108.52107911733</v>
      </c>
      <c r="AE207" s="150">
        <v>0.37109999999999999</v>
      </c>
      <c r="AF207" s="150">
        <v>0.107722086242797</v>
      </c>
      <c r="AG207" s="150">
        <v>0.19221095929596399</v>
      </c>
      <c r="AH207" s="150">
        <v>0.311845734791104</v>
      </c>
      <c r="AI207" s="150">
        <v>184.70961713871401</v>
      </c>
      <c r="AJ207" s="150">
        <v>6.4366605089760904</v>
      </c>
      <c r="AK207" s="150">
        <v>1.1081614997556599</v>
      </c>
      <c r="AL207" s="150">
        <v>3.0028461955675398</v>
      </c>
      <c r="AM207" s="150">
        <v>2</v>
      </c>
      <c r="AN207" s="150">
        <v>1.55567158963412</v>
      </c>
      <c r="AO207" s="150">
        <v>55</v>
      </c>
      <c r="AP207" s="150">
        <v>6.6059225512528505E-2</v>
      </c>
      <c r="AQ207" s="150">
        <v>7.49</v>
      </c>
      <c r="AR207">
        <v>5.31931201550388</v>
      </c>
      <c r="AS207">
        <v>-82615.87</v>
      </c>
      <c r="AT207">
        <v>0.36347816276678302</v>
      </c>
      <c r="AU207" s="150">
        <v>11391826.23</v>
      </c>
    </row>
    <row r="208" spans="1:47" ht="14.5" x14ac:dyDescent="0.35">
      <c r="A208" s="151" t="s">
        <v>984</v>
      </c>
      <c r="B208" s="151" t="s">
        <v>361</v>
      </c>
      <c r="C208" t="s">
        <v>185</v>
      </c>
      <c r="D208" t="s">
        <v>1578</v>
      </c>
      <c r="E208" s="150">
        <v>88.853999999999999</v>
      </c>
      <c r="F208" t="s">
        <v>1578</v>
      </c>
      <c r="G208" s="152">
        <v>567739</v>
      </c>
      <c r="H208" s="150">
        <v>0.11117926818804</v>
      </c>
      <c r="I208" s="150">
        <v>617871</v>
      </c>
      <c r="J208" s="150">
        <v>0</v>
      </c>
      <c r="K208" s="150">
        <v>0.69576752406480402</v>
      </c>
      <c r="L208" s="153">
        <v>138985.4486</v>
      </c>
      <c r="M208" s="152">
        <v>43204</v>
      </c>
      <c r="N208" s="150">
        <v>15</v>
      </c>
      <c r="O208" s="150">
        <v>17.91</v>
      </c>
      <c r="P208" s="150">
        <v>0</v>
      </c>
      <c r="Q208" s="150">
        <v>46.92</v>
      </c>
      <c r="R208" s="150">
        <v>10238.9</v>
      </c>
      <c r="S208" s="150">
        <v>879.09384399999999</v>
      </c>
      <c r="T208" s="150">
        <v>995.89548318226002</v>
      </c>
      <c r="U208" s="150">
        <v>0.35841179772838899</v>
      </c>
      <c r="V208" s="150">
        <v>0.13533579243218999</v>
      </c>
      <c r="W208" s="150">
        <v>0</v>
      </c>
      <c r="X208" s="150">
        <v>9038</v>
      </c>
      <c r="Y208" s="150">
        <v>56.3</v>
      </c>
      <c r="Z208" s="150">
        <v>62189.597513321503</v>
      </c>
      <c r="AA208" s="150">
        <v>12.0666666666667</v>
      </c>
      <c r="AB208" s="150">
        <v>15.6144554884547</v>
      </c>
      <c r="AC208" s="150">
        <v>10.1</v>
      </c>
      <c r="AD208" s="150">
        <v>87.038994455445504</v>
      </c>
      <c r="AE208" s="150">
        <v>0.24360000000000001</v>
      </c>
      <c r="AF208" s="150">
        <v>0.115331345155799</v>
      </c>
      <c r="AG208" s="150">
        <v>0.109461172438423</v>
      </c>
      <c r="AH208" s="150">
        <v>0.227729133361667</v>
      </c>
      <c r="AI208" s="150">
        <v>214.886045772378</v>
      </c>
      <c r="AJ208" s="150">
        <v>5.39359720494428</v>
      </c>
      <c r="AK208" s="150">
        <v>1.34401064026892</v>
      </c>
      <c r="AL208" s="150">
        <v>1.8888696964082501</v>
      </c>
      <c r="AM208" s="150">
        <v>1.5</v>
      </c>
      <c r="AN208" s="150">
        <v>1.2922565778814701</v>
      </c>
      <c r="AO208" s="150">
        <v>59</v>
      </c>
      <c r="AP208" s="150">
        <v>2.0547945205479499E-2</v>
      </c>
      <c r="AQ208" s="150">
        <v>4.8</v>
      </c>
      <c r="AR208">
        <v>3.4873555859591199</v>
      </c>
      <c r="AS208">
        <v>-8270.4299999999894</v>
      </c>
      <c r="AT208">
        <v>0.38831652501785302</v>
      </c>
      <c r="AU208" s="150">
        <v>9000933.7799999993</v>
      </c>
    </row>
    <row r="209" spans="1:47" ht="14.5" x14ac:dyDescent="0.35">
      <c r="A209" s="151" t="s">
        <v>1544</v>
      </c>
      <c r="B209" s="151" t="s">
        <v>191</v>
      </c>
      <c r="C209" t="s">
        <v>192</v>
      </c>
      <c r="D209" t="s">
        <v>1578</v>
      </c>
      <c r="E209" s="150">
        <v>97.718999999999994</v>
      </c>
      <c r="F209" t="s">
        <v>1578</v>
      </c>
      <c r="G209" s="152">
        <v>2181039</v>
      </c>
      <c r="H209" s="150">
        <v>0.80658032786503497</v>
      </c>
      <c r="I209" s="150">
        <v>2239817</v>
      </c>
      <c r="J209" s="150">
        <v>0</v>
      </c>
      <c r="K209" s="150">
        <v>0.72491488776169299</v>
      </c>
      <c r="L209" s="153">
        <v>87456.944699999993</v>
      </c>
      <c r="M209" s="152">
        <v>30945</v>
      </c>
      <c r="N209" s="150">
        <v>12</v>
      </c>
      <c r="O209" s="150">
        <v>21.52</v>
      </c>
      <c r="P209" s="150">
        <v>0</v>
      </c>
      <c r="Q209" s="150">
        <v>175.33</v>
      </c>
      <c r="R209" s="150">
        <v>11399.1</v>
      </c>
      <c r="S209" s="150">
        <v>1678.496819</v>
      </c>
      <c r="T209" s="150">
        <v>2131.40157618186</v>
      </c>
      <c r="U209" s="150">
        <v>0.62093728460024</v>
      </c>
      <c r="V209" s="150">
        <v>0.15215260291774199</v>
      </c>
      <c r="W209" s="150">
        <v>1.78731348551933E-3</v>
      </c>
      <c r="X209" s="150">
        <v>8976.9</v>
      </c>
      <c r="Y209" s="150">
        <v>115.19</v>
      </c>
      <c r="Z209" s="150">
        <v>59688.941053910901</v>
      </c>
      <c r="AA209" s="150">
        <v>12.7575757575758</v>
      </c>
      <c r="AB209" s="150">
        <v>14.571549778626601</v>
      </c>
      <c r="AC209" s="150">
        <v>12</v>
      </c>
      <c r="AD209" s="150">
        <v>139.87473491666699</v>
      </c>
      <c r="AE209" s="150">
        <v>0.57989999999999997</v>
      </c>
      <c r="AF209" s="150">
        <v>0.123782829885502</v>
      </c>
      <c r="AG209" s="150">
        <v>0.14964113654798</v>
      </c>
      <c r="AH209" s="150">
        <v>0.278075920300494</v>
      </c>
      <c r="AI209" s="150">
        <v>144.40480152021101</v>
      </c>
      <c r="AJ209" s="150">
        <v>7.0665209193714098</v>
      </c>
      <c r="AK209" s="150">
        <v>1.7165516558504501</v>
      </c>
      <c r="AL209" s="150">
        <v>4.0228520564560997</v>
      </c>
      <c r="AM209" s="150">
        <v>1.5</v>
      </c>
      <c r="AN209" s="150">
        <v>1.9181098560527401</v>
      </c>
      <c r="AO209" s="150">
        <v>7</v>
      </c>
      <c r="AP209" s="150">
        <v>2.1505376344085999E-2</v>
      </c>
      <c r="AQ209" s="150">
        <v>181.14</v>
      </c>
      <c r="AR209">
        <v>5.8556422481788104</v>
      </c>
      <c r="AS209">
        <v>-62931.24</v>
      </c>
      <c r="AT209">
        <v>0.31998207134456802</v>
      </c>
      <c r="AU209" s="150">
        <v>19133284.850000001</v>
      </c>
    </row>
    <row r="210" spans="1:47" ht="14.5" x14ac:dyDescent="0.35">
      <c r="A210" s="151" t="s">
        <v>985</v>
      </c>
      <c r="B210" s="151" t="s">
        <v>443</v>
      </c>
      <c r="C210" t="s">
        <v>375</v>
      </c>
      <c r="D210" t="s">
        <v>1578</v>
      </c>
      <c r="E210" s="150">
        <v>93.567999999999998</v>
      </c>
      <c r="F210" t="s">
        <v>1578</v>
      </c>
      <c r="G210" s="152">
        <v>297150</v>
      </c>
      <c r="H210" s="150">
        <v>0.31470797676485202</v>
      </c>
      <c r="I210" s="150">
        <v>871029</v>
      </c>
      <c r="J210" s="150">
        <v>1.56480875175368E-2</v>
      </c>
      <c r="K210" s="150">
        <v>0.66849189289517497</v>
      </c>
      <c r="L210" s="153">
        <v>110217.1082</v>
      </c>
      <c r="M210" s="152">
        <v>40809</v>
      </c>
      <c r="N210" s="150">
        <v>120</v>
      </c>
      <c r="O210" s="150">
        <v>37.54</v>
      </c>
      <c r="P210" s="150">
        <v>0</v>
      </c>
      <c r="Q210" s="150">
        <v>186.56</v>
      </c>
      <c r="R210" s="150">
        <v>11654</v>
      </c>
      <c r="S210" s="150">
        <v>2799.8554559999998</v>
      </c>
      <c r="T210" s="150">
        <v>3649.2095529742401</v>
      </c>
      <c r="U210" s="150">
        <v>0.51980083288985302</v>
      </c>
      <c r="V210" s="150">
        <v>0.185643070211407</v>
      </c>
      <c r="W210" s="150">
        <v>8.1079728424380496E-3</v>
      </c>
      <c r="X210" s="150">
        <v>8941.5</v>
      </c>
      <c r="Y210" s="150">
        <v>173.97</v>
      </c>
      <c r="Z210" s="150">
        <v>65996.959533252899</v>
      </c>
      <c r="AA210" s="150">
        <v>12.212560386473401</v>
      </c>
      <c r="AB210" s="150">
        <v>16.093898120365601</v>
      </c>
      <c r="AC210" s="150">
        <v>15</v>
      </c>
      <c r="AD210" s="150">
        <v>186.6570304</v>
      </c>
      <c r="AE210" s="150">
        <v>0.27839999999999998</v>
      </c>
      <c r="AF210" s="150">
        <v>0.123542488646076</v>
      </c>
      <c r="AG210" s="150">
        <v>0.142950023563441</v>
      </c>
      <c r="AH210" s="150">
        <v>0.27036038334054402</v>
      </c>
      <c r="AI210" s="150">
        <v>130.70567597186701</v>
      </c>
      <c r="AJ210" s="150">
        <v>5.7897931724219003</v>
      </c>
      <c r="AK210" s="150">
        <v>1.09179969231358</v>
      </c>
      <c r="AL210" s="150">
        <v>3.1725926543282399</v>
      </c>
      <c r="AM210" s="150">
        <v>5.0999999999999996</v>
      </c>
      <c r="AN210" s="150">
        <v>1.1370251321882701</v>
      </c>
      <c r="AO210" s="150">
        <v>41</v>
      </c>
      <c r="AP210" s="150">
        <v>1.45290581162325E-2</v>
      </c>
      <c r="AQ210" s="150">
        <v>45.2</v>
      </c>
      <c r="AR210">
        <v>5.6169686046569796</v>
      </c>
      <c r="AS210">
        <v>206986.78</v>
      </c>
      <c r="AT210">
        <v>0.35897091205649301</v>
      </c>
      <c r="AU210" s="150">
        <v>32629578.420000002</v>
      </c>
    </row>
    <row r="211" spans="1:47" ht="14.5" x14ac:dyDescent="0.35">
      <c r="A211" s="151" t="s">
        <v>986</v>
      </c>
      <c r="B211" s="151" t="s">
        <v>430</v>
      </c>
      <c r="C211" t="s">
        <v>308</v>
      </c>
      <c r="D211" t="s">
        <v>1578</v>
      </c>
      <c r="E211" s="150">
        <v>79.355000000000004</v>
      </c>
      <c r="F211" t="s">
        <v>1578</v>
      </c>
      <c r="G211" s="152">
        <v>954496</v>
      </c>
      <c r="H211" s="150">
        <v>0.366687316002763</v>
      </c>
      <c r="I211" s="150">
        <v>954496</v>
      </c>
      <c r="J211" s="150">
        <v>4.5059135687173096E-3</v>
      </c>
      <c r="K211" s="150">
        <v>0.71527973558369196</v>
      </c>
      <c r="L211" s="153">
        <v>162432.78570000001</v>
      </c>
      <c r="M211" s="152">
        <v>44033</v>
      </c>
      <c r="N211" s="150">
        <v>146</v>
      </c>
      <c r="O211" s="150">
        <v>53.76</v>
      </c>
      <c r="P211" s="150">
        <v>0</v>
      </c>
      <c r="Q211" s="150">
        <v>3.77999999999999</v>
      </c>
      <c r="R211" s="150">
        <v>10648.3</v>
      </c>
      <c r="S211" s="150">
        <v>1637.1436759999999</v>
      </c>
      <c r="T211" s="150">
        <v>2013.2287050692701</v>
      </c>
      <c r="U211" s="150">
        <v>0.34184253233495698</v>
      </c>
      <c r="V211" s="150">
        <v>0.16464807331913101</v>
      </c>
      <c r="W211" s="150">
        <v>1.7932170786456999E-3</v>
      </c>
      <c r="X211" s="150">
        <v>8659.1</v>
      </c>
      <c r="Y211" s="150">
        <v>87.55</v>
      </c>
      <c r="Z211" s="150">
        <v>53663.710908052497</v>
      </c>
      <c r="AA211" s="150">
        <v>14.375</v>
      </c>
      <c r="AB211" s="150">
        <v>18.6995279954312</v>
      </c>
      <c r="AC211" s="150">
        <v>12</v>
      </c>
      <c r="AD211" s="150">
        <v>136.42863966666701</v>
      </c>
      <c r="AE211" s="150">
        <v>0.31309999999999999</v>
      </c>
      <c r="AF211" s="150">
        <v>0.12041868141006799</v>
      </c>
      <c r="AG211" s="150">
        <v>0.16832878922958899</v>
      </c>
      <c r="AH211" s="150">
        <v>0.28762193649102502</v>
      </c>
      <c r="AI211" s="150">
        <v>219.674671974239</v>
      </c>
      <c r="AJ211" s="150">
        <v>4.0973753680774303</v>
      </c>
      <c r="AK211" s="150">
        <v>0.93490094233384002</v>
      </c>
      <c r="AL211" s="150">
        <v>2.1306525154390901</v>
      </c>
      <c r="AM211" s="150">
        <v>3</v>
      </c>
      <c r="AN211" s="150">
        <v>1.3182240583742599</v>
      </c>
      <c r="AO211" s="150">
        <v>182</v>
      </c>
      <c r="AP211" s="150">
        <v>0</v>
      </c>
      <c r="AQ211" s="150">
        <v>4.74</v>
      </c>
      <c r="AR211">
        <v>1.9564301572826599</v>
      </c>
      <c r="AS211">
        <v>67408.320000000094</v>
      </c>
      <c r="AT211">
        <v>0.28272479556712499</v>
      </c>
      <c r="AU211" s="150">
        <v>17432799.57</v>
      </c>
    </row>
    <row r="212" spans="1:47" ht="14.5" x14ac:dyDescent="0.35">
      <c r="A212" s="151" t="s">
        <v>987</v>
      </c>
      <c r="B212" s="151" t="s">
        <v>405</v>
      </c>
      <c r="C212" t="s">
        <v>104</v>
      </c>
      <c r="D212" t="s">
        <v>1578</v>
      </c>
      <c r="E212" s="150">
        <v>86.338999999999999</v>
      </c>
      <c r="F212" t="s">
        <v>1578</v>
      </c>
      <c r="G212" s="152">
        <v>-78792</v>
      </c>
      <c r="H212" s="150">
        <v>0.118336696321918</v>
      </c>
      <c r="I212" s="150">
        <v>-168838</v>
      </c>
      <c r="J212" s="150">
        <v>0</v>
      </c>
      <c r="K212" s="150">
        <v>0.7624379808299</v>
      </c>
      <c r="L212" s="153">
        <v>175013.3701</v>
      </c>
      <c r="M212" s="152">
        <v>39777</v>
      </c>
      <c r="N212" s="150">
        <v>70</v>
      </c>
      <c r="O212" s="150">
        <v>25.21</v>
      </c>
      <c r="P212" s="150">
        <v>0</v>
      </c>
      <c r="Q212" s="150">
        <v>43.21</v>
      </c>
      <c r="R212" s="150">
        <v>11776.3</v>
      </c>
      <c r="S212" s="150">
        <v>1016.53302</v>
      </c>
      <c r="T212" s="150">
        <v>1261.05366648518</v>
      </c>
      <c r="U212" s="150">
        <v>0.44630608556129298</v>
      </c>
      <c r="V212" s="150">
        <v>0.174309196566974</v>
      </c>
      <c r="W212" s="150">
        <v>1.96747175020444E-3</v>
      </c>
      <c r="X212" s="150">
        <v>9492.7999999999993</v>
      </c>
      <c r="Y212" s="150">
        <v>67.180000000000007</v>
      </c>
      <c r="Z212" s="150">
        <v>61574.630247097397</v>
      </c>
      <c r="AA212" s="150">
        <v>16.2151898734177</v>
      </c>
      <c r="AB212" s="150">
        <v>15.131482881810101</v>
      </c>
      <c r="AC212" s="150">
        <v>8</v>
      </c>
      <c r="AD212" s="150">
        <v>127.0666275</v>
      </c>
      <c r="AE212" s="150">
        <v>0.24360000000000001</v>
      </c>
      <c r="AF212" s="150">
        <v>0.117867240453809</v>
      </c>
      <c r="AG212" s="150">
        <v>0.19464768266274399</v>
      </c>
      <c r="AH212" s="150">
        <v>0.31356555887267701</v>
      </c>
      <c r="AI212" s="150">
        <v>238.788111378812</v>
      </c>
      <c r="AJ212" s="150">
        <v>5.6278363736734596</v>
      </c>
      <c r="AK212" s="150">
        <v>1.1476958094390599</v>
      </c>
      <c r="AL212" s="150">
        <v>2.8962158064728798</v>
      </c>
      <c r="AM212" s="150">
        <v>2.0499999999999998</v>
      </c>
      <c r="AN212" s="150">
        <v>1.3448896292922401</v>
      </c>
      <c r="AO212" s="150">
        <v>122</v>
      </c>
      <c r="AP212" s="150">
        <v>1.4409221902017301E-3</v>
      </c>
      <c r="AQ212" s="150">
        <v>5.43</v>
      </c>
      <c r="AR212">
        <v>3.0452882520935201</v>
      </c>
      <c r="AS212">
        <v>-42064.27</v>
      </c>
      <c r="AT212">
        <v>0.33582556696267302</v>
      </c>
      <c r="AU212" s="150">
        <v>11970975.810000001</v>
      </c>
    </row>
    <row r="213" spans="1:47" ht="14.5" x14ac:dyDescent="0.35">
      <c r="A213" s="151" t="s">
        <v>1545</v>
      </c>
      <c r="B213" s="151" t="s">
        <v>193</v>
      </c>
      <c r="C213" t="s">
        <v>122</v>
      </c>
      <c r="D213" t="s">
        <v>1578</v>
      </c>
      <c r="E213" s="150">
        <v>105.14400000000001</v>
      </c>
      <c r="F213" t="s">
        <v>1578</v>
      </c>
      <c r="G213" s="152">
        <v>2099235</v>
      </c>
      <c r="H213" s="150">
        <v>0.31482099877126701</v>
      </c>
      <c r="I213" s="150">
        <v>1853287</v>
      </c>
      <c r="J213" s="150">
        <v>0</v>
      </c>
      <c r="K213" s="150">
        <v>0.70686647052566498</v>
      </c>
      <c r="L213" s="153">
        <v>358148.51819999999</v>
      </c>
      <c r="M213" s="152">
        <v>66717</v>
      </c>
      <c r="N213" s="150">
        <v>4</v>
      </c>
      <c r="O213" s="150">
        <v>11.2</v>
      </c>
      <c r="P213" s="150">
        <v>0</v>
      </c>
      <c r="Q213" s="150">
        <v>-2.91</v>
      </c>
      <c r="R213" s="150">
        <v>17026.900000000001</v>
      </c>
      <c r="S213" s="150">
        <v>1112.4815880000001</v>
      </c>
      <c r="T213" s="150">
        <v>1265.73647754898</v>
      </c>
      <c r="U213" s="150">
        <v>7.3403970799020501E-2</v>
      </c>
      <c r="V213" s="150">
        <v>0.115773851351147</v>
      </c>
      <c r="W213" s="150">
        <v>6.0124779341516601E-3</v>
      </c>
      <c r="X213" s="150">
        <v>14965.3</v>
      </c>
      <c r="Y213" s="150">
        <v>88.7</v>
      </c>
      <c r="Z213" s="150">
        <v>82643.227959413794</v>
      </c>
      <c r="AA213" s="150">
        <v>14.234693877551001</v>
      </c>
      <c r="AB213" s="150">
        <v>12.5420697632469</v>
      </c>
      <c r="AC213" s="150">
        <v>18</v>
      </c>
      <c r="AD213" s="150">
        <v>61.804532666666702</v>
      </c>
      <c r="AE213" s="150">
        <v>0.31309999999999999</v>
      </c>
      <c r="AF213" s="150">
        <v>0.13339122766801001</v>
      </c>
      <c r="AG213" s="150">
        <v>0.119233695006213</v>
      </c>
      <c r="AH213" s="150">
        <v>0.25887870432198101</v>
      </c>
      <c r="AI213" s="150">
        <v>247.529489899297</v>
      </c>
      <c r="AJ213" s="150">
        <v>5.6029663509725003</v>
      </c>
      <c r="AK213" s="150">
        <v>1.1069945019827701</v>
      </c>
      <c r="AL213" s="150">
        <v>2.6182788736690701</v>
      </c>
      <c r="AM213" s="150">
        <v>2</v>
      </c>
      <c r="AN213" t="s">
        <v>1560</v>
      </c>
      <c r="AO213" s="150">
        <v>2</v>
      </c>
      <c r="AP213" s="150">
        <v>0</v>
      </c>
      <c r="AQ213" t="s">
        <v>1560</v>
      </c>
      <c r="AR213">
        <v>6.7542665175768999</v>
      </c>
      <c r="AS213">
        <v>-85031.27</v>
      </c>
      <c r="AT213">
        <v>0.20403833316195899</v>
      </c>
      <c r="AU213" s="150">
        <v>18942106.899999999</v>
      </c>
    </row>
    <row r="214" spans="1:47" ht="14.5" x14ac:dyDescent="0.35">
      <c r="A214" s="151" t="s">
        <v>988</v>
      </c>
      <c r="B214" s="151" t="s">
        <v>362</v>
      </c>
      <c r="C214" t="s">
        <v>200</v>
      </c>
      <c r="D214" t="s">
        <v>1578</v>
      </c>
      <c r="E214" s="150">
        <v>107.297</v>
      </c>
      <c r="F214" t="s">
        <v>1578</v>
      </c>
      <c r="G214" s="152">
        <v>-1081432</v>
      </c>
      <c r="H214" s="150">
        <v>8.0556768464744605E-2</v>
      </c>
      <c r="I214" s="150">
        <v>-1081432</v>
      </c>
      <c r="J214" s="150">
        <v>3.4401469193457698E-4</v>
      </c>
      <c r="K214" s="150">
        <v>0.74768105448049904</v>
      </c>
      <c r="L214" s="153">
        <v>202763.76990000001</v>
      </c>
      <c r="M214" s="152">
        <v>86225</v>
      </c>
      <c r="N214" s="150">
        <v>84</v>
      </c>
      <c r="O214" s="150">
        <v>12.26</v>
      </c>
      <c r="P214" s="150">
        <v>0</v>
      </c>
      <c r="Q214" s="150">
        <v>-36.200000000000003</v>
      </c>
      <c r="R214" s="150">
        <v>12678.1</v>
      </c>
      <c r="S214" s="150">
        <v>2478.7798819999998</v>
      </c>
      <c r="T214" s="150">
        <v>2859.6018406657699</v>
      </c>
      <c r="U214" s="150">
        <v>4.6912055743399003E-2</v>
      </c>
      <c r="V214" s="150">
        <v>0.10177861165971799</v>
      </c>
      <c r="W214" s="150">
        <v>1.25577963683021E-2</v>
      </c>
      <c r="X214" s="150">
        <v>10989.7</v>
      </c>
      <c r="Y214" s="150">
        <v>152.81</v>
      </c>
      <c r="Z214" s="150">
        <v>73528.870361887297</v>
      </c>
      <c r="AA214" s="150">
        <v>14.8867924528302</v>
      </c>
      <c r="AB214" s="150">
        <v>16.221319822001199</v>
      </c>
      <c r="AC214" s="150">
        <v>13.5</v>
      </c>
      <c r="AD214" s="150">
        <v>183.61332459259299</v>
      </c>
      <c r="AE214" s="150">
        <v>0.33629999999999999</v>
      </c>
      <c r="AF214" s="150">
        <v>0.116954515593583</v>
      </c>
      <c r="AG214" s="150">
        <v>0.17786848070597999</v>
      </c>
      <c r="AH214" s="150">
        <v>0.300406407576634</v>
      </c>
      <c r="AI214" s="150">
        <v>182.119841813368</v>
      </c>
      <c r="AJ214" s="150">
        <v>6.7926382757207602</v>
      </c>
      <c r="AK214" s="150">
        <v>1.1547376698749501</v>
      </c>
      <c r="AL214" s="150">
        <v>0.34736859127006098</v>
      </c>
      <c r="AM214" s="150">
        <v>3.45</v>
      </c>
      <c r="AN214" s="150">
        <v>1.14493596188102</v>
      </c>
      <c r="AO214" s="150">
        <v>40</v>
      </c>
      <c r="AP214" s="150">
        <v>1.3089005235602099E-2</v>
      </c>
      <c r="AQ214" s="150">
        <v>34.799999999999997</v>
      </c>
      <c r="AR214">
        <v>7.8905032990850401</v>
      </c>
      <c r="AS214">
        <v>12103.9099999999</v>
      </c>
      <c r="AT214">
        <v>0.16338459392274701</v>
      </c>
      <c r="AU214" s="150">
        <v>31426115.5</v>
      </c>
    </row>
    <row r="215" spans="1:47" ht="14.5" x14ac:dyDescent="0.35">
      <c r="A215" s="151" t="s">
        <v>989</v>
      </c>
      <c r="B215" s="151" t="s">
        <v>691</v>
      </c>
      <c r="C215" t="s">
        <v>250</v>
      </c>
      <c r="D215" t="s">
        <v>1578</v>
      </c>
      <c r="E215" s="150">
        <v>81.236000000000004</v>
      </c>
      <c r="F215" t="s">
        <v>1578</v>
      </c>
      <c r="G215" s="152">
        <v>-118400</v>
      </c>
      <c r="H215" s="150">
        <v>0.457126379647807</v>
      </c>
      <c r="I215" s="150">
        <v>-81985</v>
      </c>
      <c r="J215" s="150">
        <v>7.5677905159852298E-3</v>
      </c>
      <c r="K215" s="150">
        <v>0.61895942109399404</v>
      </c>
      <c r="L215" s="153">
        <v>131095.97649999999</v>
      </c>
      <c r="M215" s="152">
        <v>40657</v>
      </c>
      <c r="N215" t="s">
        <v>1560</v>
      </c>
      <c r="O215" s="150">
        <v>15.12</v>
      </c>
      <c r="P215" s="150">
        <v>0</v>
      </c>
      <c r="Q215" s="150">
        <v>-64.5</v>
      </c>
      <c r="R215" s="150">
        <v>13769.5</v>
      </c>
      <c r="S215" s="150">
        <v>540.85925999999995</v>
      </c>
      <c r="T215" s="150">
        <v>674.29392914156301</v>
      </c>
      <c r="U215" s="150">
        <v>0.61966929992101805</v>
      </c>
      <c r="V215" s="150">
        <v>0.15346048988788699</v>
      </c>
      <c r="W215" s="150">
        <v>0</v>
      </c>
      <c r="X215" s="150">
        <v>11044.7</v>
      </c>
      <c r="Y215" s="150">
        <v>56.31</v>
      </c>
      <c r="Z215" s="150">
        <v>39865.7435624223</v>
      </c>
      <c r="AA215" s="150">
        <v>7.8032786885245899</v>
      </c>
      <c r="AB215" s="150">
        <v>9.6050303676078794</v>
      </c>
      <c r="AC215" s="150">
        <v>8.1999999999999993</v>
      </c>
      <c r="AD215" s="150">
        <v>65.9584463414634</v>
      </c>
      <c r="AE215" s="150">
        <v>0.27839999999999998</v>
      </c>
      <c r="AF215" s="150">
        <v>0.103250790753802</v>
      </c>
      <c r="AG215" s="150">
        <v>0.20294727554960601</v>
      </c>
      <c r="AH215" s="150">
        <v>0.30858140482390101</v>
      </c>
      <c r="AI215" s="150">
        <v>268.35631879539199</v>
      </c>
      <c r="AJ215" s="150">
        <v>4.5163124642593901</v>
      </c>
      <c r="AK215" s="150">
        <v>1.1020097421163999</v>
      </c>
      <c r="AL215" s="150">
        <v>2.6518708446153099</v>
      </c>
      <c r="AM215" s="150">
        <v>1</v>
      </c>
      <c r="AN215" s="150">
        <v>1.0233837099385199</v>
      </c>
      <c r="AO215" s="150">
        <v>39</v>
      </c>
      <c r="AP215" s="150">
        <v>6.0240963855421699E-3</v>
      </c>
      <c r="AQ215" s="150">
        <v>6.51</v>
      </c>
      <c r="AR215">
        <v>2.79218297640293</v>
      </c>
      <c r="AS215">
        <v>-51291.79</v>
      </c>
      <c r="AT215">
        <v>0.31968678054167998</v>
      </c>
      <c r="AU215" s="150">
        <v>7447355.4400000004</v>
      </c>
    </row>
    <row r="216" spans="1:47" ht="14.5" x14ac:dyDescent="0.35">
      <c r="A216" s="151" t="s">
        <v>990</v>
      </c>
      <c r="B216" s="151" t="s">
        <v>725</v>
      </c>
      <c r="C216" t="s">
        <v>98</v>
      </c>
      <c r="D216" t="s">
        <v>1578</v>
      </c>
      <c r="E216" s="150">
        <v>100.277</v>
      </c>
      <c r="F216" t="s">
        <v>1578</v>
      </c>
      <c r="G216" s="152">
        <v>-759093</v>
      </c>
      <c r="H216" s="150">
        <v>0.28069855648160202</v>
      </c>
      <c r="I216" s="150">
        <v>-845665</v>
      </c>
      <c r="J216" s="150">
        <v>3.3793798996405102E-3</v>
      </c>
      <c r="K216" s="150">
        <v>0.847286371033109</v>
      </c>
      <c r="L216" s="153">
        <v>189576.43530000001</v>
      </c>
      <c r="M216" s="152">
        <v>52867</v>
      </c>
      <c r="N216" s="150">
        <v>40</v>
      </c>
      <c r="O216" s="150">
        <v>54.5</v>
      </c>
      <c r="P216" s="150">
        <v>0</v>
      </c>
      <c r="Q216" s="150">
        <v>-46.27</v>
      </c>
      <c r="R216" s="150">
        <v>10698.4</v>
      </c>
      <c r="S216" s="150">
        <v>4055.5297439999999</v>
      </c>
      <c r="T216" s="150">
        <v>4829.1273242472298</v>
      </c>
      <c r="U216" s="150">
        <v>0.22025190699723299</v>
      </c>
      <c r="V216" s="150">
        <v>0.139983691117024</v>
      </c>
      <c r="W216" s="150">
        <v>1.26277685611273E-2</v>
      </c>
      <c r="X216" s="150">
        <v>8984.6</v>
      </c>
      <c r="Y216" s="150">
        <v>223.16</v>
      </c>
      <c r="Z216" s="150">
        <v>68399.054938161004</v>
      </c>
      <c r="AA216" s="150">
        <v>15.3348017621145</v>
      </c>
      <c r="AB216" s="150">
        <v>18.173192973651201</v>
      </c>
      <c r="AC216" s="150">
        <v>26.05</v>
      </c>
      <c r="AD216" s="150">
        <v>155.68252376199601</v>
      </c>
      <c r="AE216" s="150">
        <v>0.40589999999999998</v>
      </c>
      <c r="AF216" s="150">
        <v>0.112882813349057</v>
      </c>
      <c r="AG216" s="150">
        <v>0.165875891843458</v>
      </c>
      <c r="AH216" s="150">
        <v>0.28387426635339003</v>
      </c>
      <c r="AI216" s="150">
        <v>158.08243077208201</v>
      </c>
      <c r="AJ216" s="150">
        <v>4.6315072499485304</v>
      </c>
      <c r="AK216" s="150">
        <v>0.93800362809386295</v>
      </c>
      <c r="AL216" s="150">
        <v>2.6618853297728302</v>
      </c>
      <c r="AM216" s="150">
        <v>4.8</v>
      </c>
      <c r="AN216" s="150">
        <v>1.0847353375467901</v>
      </c>
      <c r="AO216" s="150">
        <v>33</v>
      </c>
      <c r="AP216" s="150">
        <v>5.4421768707482998E-2</v>
      </c>
      <c r="AQ216" s="150">
        <v>82.18</v>
      </c>
      <c r="AR216">
        <v>5.5120798237022504</v>
      </c>
      <c r="AS216">
        <v>-143198.25</v>
      </c>
      <c r="AT216">
        <v>0.229168581829541</v>
      </c>
      <c r="AU216" s="150">
        <v>43387675.630000003</v>
      </c>
    </row>
    <row r="217" spans="1:47" ht="14.5" x14ac:dyDescent="0.35">
      <c r="A217" s="151" t="s">
        <v>991</v>
      </c>
      <c r="B217" s="151" t="s">
        <v>769</v>
      </c>
      <c r="C217" t="s">
        <v>267</v>
      </c>
      <c r="D217" t="s">
        <v>1578</v>
      </c>
      <c r="E217" s="150">
        <v>93.296999999999997</v>
      </c>
      <c r="F217" t="s">
        <v>1578</v>
      </c>
      <c r="G217" s="152">
        <v>757042</v>
      </c>
      <c r="H217" s="150">
        <v>0.27099594710340702</v>
      </c>
      <c r="I217" s="150">
        <v>1392300</v>
      </c>
      <c r="J217" s="150">
        <v>0</v>
      </c>
      <c r="K217" s="150">
        <v>0.69466020386261296</v>
      </c>
      <c r="L217" s="153">
        <v>152624.1158</v>
      </c>
      <c r="M217" s="152">
        <v>42737</v>
      </c>
      <c r="N217" s="150">
        <v>110</v>
      </c>
      <c r="O217" s="150">
        <v>21.34</v>
      </c>
      <c r="P217" s="150">
        <v>0</v>
      </c>
      <c r="Q217" s="150">
        <v>108.67</v>
      </c>
      <c r="R217" s="150">
        <v>10913.1</v>
      </c>
      <c r="S217" s="150">
        <v>1031.2046539999999</v>
      </c>
      <c r="T217" s="150">
        <v>1138.7697087658</v>
      </c>
      <c r="U217" s="150">
        <v>0.25311037919345902</v>
      </c>
      <c r="V217" s="150">
        <v>9.9288206858693995E-2</v>
      </c>
      <c r="W217" s="150">
        <v>6.1982061225259004E-3</v>
      </c>
      <c r="X217" s="150">
        <v>9882.2999999999993</v>
      </c>
      <c r="Y217" s="150">
        <v>70.930000000000007</v>
      </c>
      <c r="Z217" s="150">
        <v>58383.1315381362</v>
      </c>
      <c r="AA217" s="150">
        <v>14.1648351648352</v>
      </c>
      <c r="AB217" s="150">
        <v>14.538342788664901</v>
      </c>
      <c r="AC217" s="150">
        <v>5.75</v>
      </c>
      <c r="AD217" s="150">
        <v>179.339939826087</v>
      </c>
      <c r="AE217" s="150">
        <v>0.61460000000000004</v>
      </c>
      <c r="AF217" s="150">
        <v>0.120598689923458</v>
      </c>
      <c r="AG217" s="150">
        <v>0.16200940921651</v>
      </c>
      <c r="AH217" s="150">
        <v>0.28213193944744802</v>
      </c>
      <c r="AI217" s="150">
        <v>64.283069071563801</v>
      </c>
      <c r="AJ217" s="150">
        <v>12.022223898384301</v>
      </c>
      <c r="AK217" s="150">
        <v>2.8756765074145001</v>
      </c>
      <c r="AL217" s="150">
        <v>6.2879495843955997</v>
      </c>
      <c r="AM217" s="150">
        <v>1.9</v>
      </c>
      <c r="AN217" s="150">
        <v>0.79483487973567402</v>
      </c>
      <c r="AO217" s="150">
        <v>53</v>
      </c>
      <c r="AP217" s="150">
        <v>5.95009596928983E-2</v>
      </c>
      <c r="AQ217" s="150">
        <v>8.42</v>
      </c>
      <c r="AR217">
        <v>1.5042102326547</v>
      </c>
      <c r="AS217">
        <v>200075.95</v>
      </c>
      <c r="AT217">
        <v>0.30071086591939</v>
      </c>
      <c r="AU217" s="150">
        <v>11253665.949999999</v>
      </c>
    </row>
    <row r="218" spans="1:47" ht="14.5" x14ac:dyDescent="0.35">
      <c r="A218" s="151" t="s">
        <v>992</v>
      </c>
      <c r="B218" s="151" t="s">
        <v>510</v>
      </c>
      <c r="C218" t="s">
        <v>176</v>
      </c>
      <c r="D218" t="s">
        <v>1578</v>
      </c>
      <c r="E218" s="150">
        <v>88.662000000000006</v>
      </c>
      <c r="F218" t="s">
        <v>1578</v>
      </c>
      <c r="G218" s="152">
        <v>-104573</v>
      </c>
      <c r="H218" s="150">
        <v>0.439299873254062</v>
      </c>
      <c r="I218" s="150">
        <v>-436150</v>
      </c>
      <c r="J218" s="150">
        <v>3.26313380923699E-3</v>
      </c>
      <c r="K218" s="150">
        <v>0.77050359722182604</v>
      </c>
      <c r="L218" s="153">
        <v>185131.85509999999</v>
      </c>
      <c r="M218" s="152">
        <v>44897</v>
      </c>
      <c r="N218" s="150">
        <v>37</v>
      </c>
      <c r="O218" s="150">
        <v>21.25</v>
      </c>
      <c r="P218" s="150">
        <v>0</v>
      </c>
      <c r="Q218" s="150">
        <v>100.33</v>
      </c>
      <c r="R218" s="150">
        <v>10939.6</v>
      </c>
      <c r="S218" s="150">
        <v>1321.0559270000001</v>
      </c>
      <c r="T218" s="150">
        <v>1545.4700081610199</v>
      </c>
      <c r="U218" s="150">
        <v>0.301323185388502</v>
      </c>
      <c r="V218" s="150">
        <v>0.137312291094244</v>
      </c>
      <c r="W218" s="150">
        <v>7.5697022325989705E-4</v>
      </c>
      <c r="X218" s="150">
        <v>9351</v>
      </c>
      <c r="Y218" s="150">
        <v>84.25</v>
      </c>
      <c r="Z218" s="150">
        <v>54381.730089020799</v>
      </c>
      <c r="AA218" s="150">
        <v>10.835051546391799</v>
      </c>
      <c r="AB218" s="150">
        <v>15.680189044510399</v>
      </c>
      <c r="AC218" s="150">
        <v>11</v>
      </c>
      <c r="AD218" s="150">
        <v>120.095993363636</v>
      </c>
      <c r="AE218" s="150">
        <v>0.39429999999999998</v>
      </c>
      <c r="AF218" s="150">
        <v>0.10884254495472701</v>
      </c>
      <c r="AG218" s="150">
        <v>0.19566471056225501</v>
      </c>
      <c r="AH218" s="150">
        <v>0.30948863084558698</v>
      </c>
      <c r="AI218" s="150">
        <v>175.57394449357</v>
      </c>
      <c r="AJ218" s="150">
        <v>8.9596264599492095</v>
      </c>
      <c r="AK218" s="150">
        <v>0.78092906446842503</v>
      </c>
      <c r="AL218" s="150">
        <v>3.6326302582962202</v>
      </c>
      <c r="AM218" s="150">
        <v>2.5</v>
      </c>
      <c r="AN218" s="150">
        <v>1.11811012073466</v>
      </c>
      <c r="AO218" s="150">
        <v>112</v>
      </c>
      <c r="AP218" s="150">
        <v>2.5641025641025599E-2</v>
      </c>
      <c r="AQ218" s="150">
        <v>5.67</v>
      </c>
      <c r="AR218">
        <v>3.20953825059483</v>
      </c>
      <c r="AS218">
        <v>-34752.230000000003</v>
      </c>
      <c r="AT218">
        <v>0.25778620953115799</v>
      </c>
      <c r="AU218" s="150">
        <v>14451761</v>
      </c>
    </row>
    <row r="219" spans="1:47" ht="14.5" x14ac:dyDescent="0.35">
      <c r="A219" s="151" t="s">
        <v>993</v>
      </c>
      <c r="B219" s="151" t="s">
        <v>363</v>
      </c>
      <c r="C219" t="s">
        <v>202</v>
      </c>
      <c r="D219" t="s">
        <v>1578</v>
      </c>
      <c r="E219" s="150">
        <v>85.116</v>
      </c>
      <c r="F219" t="s">
        <v>1578</v>
      </c>
      <c r="G219" s="152">
        <v>90325</v>
      </c>
      <c r="H219" s="150">
        <v>0.33999764921285802</v>
      </c>
      <c r="I219" s="150">
        <v>1943530</v>
      </c>
      <c r="J219" s="150">
        <v>0</v>
      </c>
      <c r="K219" s="150">
        <v>0.72597349200764205</v>
      </c>
      <c r="L219" s="153">
        <v>105938.019</v>
      </c>
      <c r="M219" s="152">
        <v>33081</v>
      </c>
      <c r="N219" s="150">
        <v>21</v>
      </c>
      <c r="O219" s="150">
        <v>35.11</v>
      </c>
      <c r="P219" s="150">
        <v>0</v>
      </c>
      <c r="Q219" s="150">
        <v>-69.61</v>
      </c>
      <c r="R219" s="150">
        <v>12626</v>
      </c>
      <c r="S219" s="150">
        <v>1924.1159239999999</v>
      </c>
      <c r="T219" s="150">
        <v>2345.1084314939999</v>
      </c>
      <c r="U219" s="150">
        <v>0.60074828578779504</v>
      </c>
      <c r="V219" s="150">
        <v>0.13257674489263299</v>
      </c>
      <c r="W219" s="150">
        <v>1.03943841171599E-3</v>
      </c>
      <c r="X219" s="150">
        <v>10359.4</v>
      </c>
      <c r="Y219" s="150">
        <v>127</v>
      </c>
      <c r="Z219" s="150">
        <v>58425.992125984303</v>
      </c>
      <c r="AA219" s="150">
        <v>12.9606299212598</v>
      </c>
      <c r="AB219" s="150">
        <v>15.150519086614199</v>
      </c>
      <c r="AC219" s="150">
        <v>18</v>
      </c>
      <c r="AD219" s="150">
        <v>106.895329111111</v>
      </c>
      <c r="AE219" s="150">
        <v>0.44069999999999998</v>
      </c>
      <c r="AF219" s="150">
        <v>9.3385101756847305E-2</v>
      </c>
      <c r="AG219" s="150">
        <v>0.24364529481435401</v>
      </c>
      <c r="AH219" s="150">
        <v>0.34032615958373902</v>
      </c>
      <c r="AI219" s="150">
        <v>173.00308980759701</v>
      </c>
      <c r="AJ219" s="150">
        <v>6.78223751644747</v>
      </c>
      <c r="AK219" s="150">
        <v>1.1867896947229899</v>
      </c>
      <c r="AL219" s="150">
        <v>3.7018901219065201</v>
      </c>
      <c r="AM219" s="150">
        <v>0.5</v>
      </c>
      <c r="AN219" s="150">
        <v>1.20306329254</v>
      </c>
      <c r="AO219" s="150">
        <v>164</v>
      </c>
      <c r="AP219" s="150">
        <v>2.6755852842809399E-2</v>
      </c>
      <c r="AQ219" s="150">
        <v>3.51</v>
      </c>
      <c r="AR219">
        <v>5.0874761656337997</v>
      </c>
      <c r="AS219">
        <v>-59680.86</v>
      </c>
      <c r="AT219">
        <v>0.37171761267424402</v>
      </c>
      <c r="AU219" s="150">
        <v>24293830.309999999</v>
      </c>
    </row>
    <row r="220" spans="1:47" ht="14.5" x14ac:dyDescent="0.35">
      <c r="A220" s="151" t="s">
        <v>994</v>
      </c>
      <c r="B220" s="151" t="s">
        <v>433</v>
      </c>
      <c r="C220" t="s">
        <v>293</v>
      </c>
      <c r="D220" t="s">
        <v>1578</v>
      </c>
      <c r="E220" s="150">
        <v>84.394999999999996</v>
      </c>
      <c r="F220" t="s">
        <v>1578</v>
      </c>
      <c r="G220" s="152">
        <v>-130813</v>
      </c>
      <c r="H220" s="150">
        <v>0.41202925064538798</v>
      </c>
      <c r="I220" s="150">
        <v>-100968</v>
      </c>
      <c r="J220" s="150">
        <v>0</v>
      </c>
      <c r="K220" s="150">
        <v>0.74127002458159197</v>
      </c>
      <c r="L220" s="153">
        <v>158167.67739999999</v>
      </c>
      <c r="M220" s="152">
        <v>48236</v>
      </c>
      <c r="N220" s="150">
        <v>66</v>
      </c>
      <c r="O220" s="150">
        <v>132.86000000000001</v>
      </c>
      <c r="P220" s="150">
        <v>0</v>
      </c>
      <c r="Q220" s="150">
        <v>-34.03</v>
      </c>
      <c r="R220" s="150">
        <v>10139.700000000001</v>
      </c>
      <c r="S220" s="150">
        <v>1523.5105759999999</v>
      </c>
      <c r="T220" s="150">
        <v>1826.24236438701</v>
      </c>
      <c r="U220" s="150">
        <v>0.39855949578915201</v>
      </c>
      <c r="V220" s="150">
        <v>0.161074492600044</v>
      </c>
      <c r="W220" s="150">
        <v>2.6255150853642601E-3</v>
      </c>
      <c r="X220" s="150">
        <v>8458.9</v>
      </c>
      <c r="Y220" s="150">
        <v>100.9</v>
      </c>
      <c r="Z220" s="150">
        <v>59599.2111992071</v>
      </c>
      <c r="AA220" s="150">
        <v>10.735849056603801</v>
      </c>
      <c r="AB220" s="150">
        <v>15.0992128444004</v>
      </c>
      <c r="AC220" s="150">
        <v>14</v>
      </c>
      <c r="AD220" s="150">
        <v>108.82218399999999</v>
      </c>
      <c r="AE220" s="150">
        <v>0.62619999999999998</v>
      </c>
      <c r="AF220" s="150">
        <v>0.117898805245206</v>
      </c>
      <c r="AG220" s="150">
        <v>0.151771703421614</v>
      </c>
      <c r="AH220" s="150">
        <v>0.279895695685283</v>
      </c>
      <c r="AI220" s="150">
        <v>169.75661611685501</v>
      </c>
      <c r="AJ220" s="150">
        <v>4.1652580947004596</v>
      </c>
      <c r="AK220" s="150">
        <v>0.78630644250771398</v>
      </c>
      <c r="AL220" s="150">
        <v>2.9286937894875198</v>
      </c>
      <c r="AM220" s="150">
        <v>3</v>
      </c>
      <c r="AN220" s="150">
        <v>0.9784773988287</v>
      </c>
      <c r="AO220" s="150">
        <v>45</v>
      </c>
      <c r="AP220" s="150">
        <v>6.0422960725075503E-3</v>
      </c>
      <c r="AQ220" s="150">
        <v>19.87</v>
      </c>
      <c r="AR220">
        <v>4.9629094057576202</v>
      </c>
      <c r="AS220">
        <v>400.57000000006502</v>
      </c>
      <c r="AT220">
        <v>0.30100436489082399</v>
      </c>
      <c r="AU220" s="150">
        <v>15448010.970000001</v>
      </c>
    </row>
    <row r="221" spans="1:47" ht="14.5" x14ac:dyDescent="0.35">
      <c r="A221" s="151" t="s">
        <v>995</v>
      </c>
      <c r="B221" s="151" t="s">
        <v>195</v>
      </c>
      <c r="C221" t="s">
        <v>196</v>
      </c>
      <c r="D221" t="s">
        <v>1578</v>
      </c>
      <c r="E221" s="150">
        <v>83.792000000000002</v>
      </c>
      <c r="F221" t="s">
        <v>1578</v>
      </c>
      <c r="G221" s="152">
        <v>-481308</v>
      </c>
      <c r="H221" s="150">
        <v>0.54424608930451801</v>
      </c>
      <c r="I221" s="150">
        <v>-429986</v>
      </c>
      <c r="J221" s="150">
        <v>0</v>
      </c>
      <c r="K221" s="150">
        <v>0.74114049524577796</v>
      </c>
      <c r="L221" s="153">
        <v>172248.93489999999</v>
      </c>
      <c r="M221" s="152">
        <v>35074</v>
      </c>
      <c r="N221" s="150">
        <v>140</v>
      </c>
      <c r="O221" s="150">
        <v>57.65</v>
      </c>
      <c r="P221" s="150">
        <v>0</v>
      </c>
      <c r="Q221" s="150">
        <v>-368.82</v>
      </c>
      <c r="R221" s="150">
        <v>11360.7</v>
      </c>
      <c r="S221" s="150">
        <v>2504.9275680000001</v>
      </c>
      <c r="T221" s="150">
        <v>3064.6746390395001</v>
      </c>
      <c r="U221" s="150">
        <v>0.45488091175017997</v>
      </c>
      <c r="V221" s="150">
        <v>0.13558687657830101</v>
      </c>
      <c r="W221" s="150">
        <v>5.88679696306492E-3</v>
      </c>
      <c r="X221" s="150">
        <v>9285.7999999999993</v>
      </c>
      <c r="Y221" s="150">
        <v>177</v>
      </c>
      <c r="Z221" s="150">
        <v>58218.406779661003</v>
      </c>
      <c r="AA221" s="150">
        <v>14.0508474576271</v>
      </c>
      <c r="AB221" s="150">
        <v>14.152133152542399</v>
      </c>
      <c r="AC221" s="150">
        <v>16</v>
      </c>
      <c r="AD221" s="150">
        <v>156.557973</v>
      </c>
      <c r="AE221" s="150">
        <v>0.42909999999999998</v>
      </c>
      <c r="AF221" s="150">
        <v>0.119166580822682</v>
      </c>
      <c r="AG221" s="150">
        <v>0.19898948494256799</v>
      </c>
      <c r="AH221" s="150">
        <v>0.32182134958615499</v>
      </c>
      <c r="AI221" s="150">
        <v>170.552236902045</v>
      </c>
      <c r="AJ221" s="150">
        <v>4.69135566837772</v>
      </c>
      <c r="AK221" s="150">
        <v>0.88440050933825798</v>
      </c>
      <c r="AL221" s="150">
        <v>2.0945380728007299</v>
      </c>
      <c r="AM221" s="150">
        <v>2.5</v>
      </c>
      <c r="AN221" s="150">
        <v>1.4215349876571</v>
      </c>
      <c r="AO221" s="150">
        <v>127</v>
      </c>
      <c r="AP221" s="150">
        <v>1.0574018126888201E-2</v>
      </c>
      <c r="AQ221" s="150">
        <v>9.64</v>
      </c>
      <c r="AR221">
        <v>5.3338986485532303</v>
      </c>
      <c r="AS221">
        <v>-115258.47</v>
      </c>
      <c r="AT221">
        <v>0.28743789653206903</v>
      </c>
      <c r="AU221" s="150">
        <v>28457855.670000002</v>
      </c>
    </row>
    <row r="222" spans="1:47" ht="14.5" x14ac:dyDescent="0.35">
      <c r="A222" s="151" t="s">
        <v>996</v>
      </c>
      <c r="B222" s="151" t="s">
        <v>490</v>
      </c>
      <c r="C222" t="s">
        <v>122</v>
      </c>
      <c r="D222" t="s">
        <v>1578</v>
      </c>
      <c r="E222" s="150">
        <v>76.516999999999996</v>
      </c>
      <c r="F222" t="s">
        <v>1578</v>
      </c>
      <c r="G222" s="152">
        <v>1655228</v>
      </c>
      <c r="H222" s="150">
        <v>0.248602296879014</v>
      </c>
      <c r="I222" s="150">
        <v>1655228</v>
      </c>
      <c r="J222" s="150">
        <v>1.38135667112664E-4</v>
      </c>
      <c r="K222" s="150">
        <v>0.62208394032952496</v>
      </c>
      <c r="L222" s="153">
        <v>125716.4676</v>
      </c>
      <c r="M222" s="152">
        <v>35716</v>
      </c>
      <c r="N222" s="150">
        <v>151</v>
      </c>
      <c r="O222" s="150">
        <v>1238.3699999999999</v>
      </c>
      <c r="P222" s="150">
        <v>63.54</v>
      </c>
      <c r="Q222" s="150">
        <v>-201.4</v>
      </c>
      <c r="R222" s="150">
        <v>12942.5</v>
      </c>
      <c r="S222" s="150">
        <v>5792.1394609999998</v>
      </c>
      <c r="T222" s="150">
        <v>7784.0897563704702</v>
      </c>
      <c r="U222" s="150">
        <v>0.68773519799060001</v>
      </c>
      <c r="V222" s="150">
        <v>0.17441567382868001</v>
      </c>
      <c r="W222" s="150">
        <v>4.45044499939398E-2</v>
      </c>
      <c r="X222" s="150">
        <v>9630.5</v>
      </c>
      <c r="Y222" s="150">
        <v>353.75</v>
      </c>
      <c r="Z222" s="150">
        <v>64662.073922261501</v>
      </c>
      <c r="AA222" s="150">
        <v>10.8489010989011</v>
      </c>
      <c r="AB222" s="150">
        <v>16.373539112367499</v>
      </c>
      <c r="AC222" s="150">
        <v>39</v>
      </c>
      <c r="AD222" s="150">
        <v>148.51639643589701</v>
      </c>
      <c r="AE222" t="s">
        <v>1560</v>
      </c>
      <c r="AF222" s="150">
        <v>0.105314490750785</v>
      </c>
      <c r="AG222" s="150">
        <v>0.214642042344585</v>
      </c>
      <c r="AH222" s="150">
        <v>0.32299745181866701</v>
      </c>
      <c r="AI222" s="150">
        <v>136.01899700529299</v>
      </c>
      <c r="AJ222" s="150">
        <v>6.8239581082985001</v>
      </c>
      <c r="AK222" s="150">
        <v>1.0407284845546201</v>
      </c>
      <c r="AL222" s="150">
        <v>3.6559499569075502</v>
      </c>
      <c r="AM222" s="150">
        <v>1.47</v>
      </c>
      <c r="AN222" s="150">
        <v>1.1003746732305599</v>
      </c>
      <c r="AO222" s="150">
        <v>40</v>
      </c>
      <c r="AP222" s="150">
        <v>0.131546894031669</v>
      </c>
      <c r="AQ222" s="150">
        <v>96.5</v>
      </c>
      <c r="AR222">
        <v>5.1438322619850201</v>
      </c>
      <c r="AS222">
        <v>-195491.35</v>
      </c>
      <c r="AT222">
        <v>0.39833774606308298</v>
      </c>
      <c r="AU222" s="150">
        <v>74964617.519999996</v>
      </c>
    </row>
    <row r="223" spans="1:47" ht="14.5" x14ac:dyDescent="0.35">
      <c r="A223" s="151" t="s">
        <v>997</v>
      </c>
      <c r="B223" s="151" t="s">
        <v>197</v>
      </c>
      <c r="C223" t="s">
        <v>198</v>
      </c>
      <c r="D223" t="s">
        <v>1578</v>
      </c>
      <c r="E223" s="150">
        <v>78.918999999999997</v>
      </c>
      <c r="F223" t="s">
        <v>1578</v>
      </c>
      <c r="G223" s="152">
        <v>3366653</v>
      </c>
      <c r="H223" s="150">
        <v>0.31940054230470899</v>
      </c>
      <c r="I223" s="150">
        <v>3366653</v>
      </c>
      <c r="J223" s="150">
        <v>0</v>
      </c>
      <c r="K223" s="150">
        <v>0.75769698350883297</v>
      </c>
      <c r="L223" s="153">
        <v>78156.471999999994</v>
      </c>
      <c r="M223" s="152">
        <v>32676</v>
      </c>
      <c r="N223" s="150">
        <v>167</v>
      </c>
      <c r="O223" s="150">
        <v>377.2</v>
      </c>
      <c r="P223" s="150">
        <v>0</v>
      </c>
      <c r="Q223" s="150">
        <v>-205.16</v>
      </c>
      <c r="R223" s="150">
        <v>11124.8</v>
      </c>
      <c r="S223" s="150">
        <v>9698.0743949999996</v>
      </c>
      <c r="T223" s="150">
        <v>12635.5433907281</v>
      </c>
      <c r="U223" s="150">
        <v>0.69550707359777897</v>
      </c>
      <c r="V223" s="150">
        <v>0.17225467499623201</v>
      </c>
      <c r="W223" s="150">
        <v>6.5466502229281007E-2</v>
      </c>
      <c r="X223" s="150">
        <v>8538.5</v>
      </c>
      <c r="Y223" s="150">
        <v>528.36</v>
      </c>
      <c r="Z223" s="150">
        <v>64038.257892346097</v>
      </c>
      <c r="AA223" s="150">
        <v>10.2236363636364</v>
      </c>
      <c r="AB223" s="150">
        <v>18.3550503349989</v>
      </c>
      <c r="AC223" s="150">
        <v>52</v>
      </c>
      <c r="AD223" s="150">
        <v>186.50143067307701</v>
      </c>
      <c r="AE223" s="150">
        <v>0.47549999999999998</v>
      </c>
      <c r="AF223" s="150">
        <v>0.12728635803574401</v>
      </c>
      <c r="AG223" s="150">
        <v>0.12644844016222301</v>
      </c>
      <c r="AH223" s="150">
        <v>0.250322835035452</v>
      </c>
      <c r="AI223" s="150">
        <v>143.24286898811701</v>
      </c>
      <c r="AJ223" s="150">
        <v>6.1814244374379097</v>
      </c>
      <c r="AK223" s="150">
        <v>1.6733709670453101</v>
      </c>
      <c r="AL223" s="150">
        <v>3.29348273081962</v>
      </c>
      <c r="AM223" s="150">
        <v>3.5</v>
      </c>
      <c r="AN223" s="150">
        <v>1.13779137866227</v>
      </c>
      <c r="AO223" s="150">
        <v>22</v>
      </c>
      <c r="AP223" s="150">
        <v>4.1756349547998298E-2</v>
      </c>
      <c r="AQ223" s="150">
        <v>188.91</v>
      </c>
      <c r="AR223">
        <v>6.4469686479079602</v>
      </c>
      <c r="AS223">
        <v>-182356.08</v>
      </c>
      <c r="AT223">
        <v>0.40238056625741803</v>
      </c>
      <c r="AU223" s="150">
        <v>107889053.67</v>
      </c>
    </row>
    <row r="224" spans="1:47" ht="14.5" x14ac:dyDescent="0.35">
      <c r="A224" s="151" t="s">
        <v>998</v>
      </c>
      <c r="B224" s="151" t="s">
        <v>488</v>
      </c>
      <c r="C224" t="s">
        <v>122</v>
      </c>
      <c r="D224" t="s">
        <v>1578</v>
      </c>
      <c r="E224" s="150">
        <v>88.823999999999998</v>
      </c>
      <c r="F224" t="s">
        <v>1578</v>
      </c>
      <c r="G224" s="152">
        <v>3051977</v>
      </c>
      <c r="H224" s="150">
        <v>0.74819439166849899</v>
      </c>
      <c r="I224" s="150">
        <v>3325698</v>
      </c>
      <c r="J224" s="150">
        <v>0</v>
      </c>
      <c r="K224" s="150">
        <v>0.75306410074810404</v>
      </c>
      <c r="L224" s="153">
        <v>85563.942800000004</v>
      </c>
      <c r="M224" s="152">
        <v>34539</v>
      </c>
      <c r="N224" s="150">
        <v>30</v>
      </c>
      <c r="O224" s="150">
        <v>133.01</v>
      </c>
      <c r="P224" s="150">
        <v>0</v>
      </c>
      <c r="Q224" s="150">
        <v>-16.52</v>
      </c>
      <c r="R224" s="150">
        <v>9357.6</v>
      </c>
      <c r="S224" s="150">
        <v>3113.7513490000001</v>
      </c>
      <c r="T224" s="150">
        <v>3866.7748529893502</v>
      </c>
      <c r="U224" s="150">
        <v>0.64879836267234303</v>
      </c>
      <c r="V224" s="150">
        <v>0.12503518019351001</v>
      </c>
      <c r="W224" s="150">
        <v>1.9266984828209498E-2</v>
      </c>
      <c r="X224" s="150">
        <v>7535.3</v>
      </c>
      <c r="Y224" s="150">
        <v>150.9</v>
      </c>
      <c r="Z224" s="150">
        <v>76290.528164347299</v>
      </c>
      <c r="AA224" s="150">
        <v>12.292207792207799</v>
      </c>
      <c r="AB224" s="150">
        <v>20.634535115970799</v>
      </c>
      <c r="AC224" s="150">
        <v>17</v>
      </c>
      <c r="AD224" s="150">
        <v>183.16184405882399</v>
      </c>
      <c r="AE224" s="150">
        <v>0.70740000000000003</v>
      </c>
      <c r="AF224" s="150">
        <v>0.116138222350517</v>
      </c>
      <c r="AG224" s="150">
        <v>0.16070252549053299</v>
      </c>
      <c r="AH224" s="150">
        <v>0.27895858650920502</v>
      </c>
      <c r="AI224" s="150">
        <v>167.64986715064799</v>
      </c>
      <c r="AJ224" s="150">
        <v>5.8585714723573803</v>
      </c>
      <c r="AK224" s="150">
        <v>1.25877190529098</v>
      </c>
      <c r="AL224" s="150">
        <v>3.74453153135895</v>
      </c>
      <c r="AM224" s="150">
        <v>2</v>
      </c>
      <c r="AN224" s="150">
        <v>1.61528383216424</v>
      </c>
      <c r="AO224" s="150">
        <v>19</v>
      </c>
      <c r="AP224" s="150">
        <v>5.1733057423693704E-3</v>
      </c>
      <c r="AQ224" s="150">
        <v>100.26</v>
      </c>
      <c r="AR224">
        <v>5.1879446438934904</v>
      </c>
      <c r="AS224">
        <v>-295920.59000000003</v>
      </c>
      <c r="AT224">
        <v>0.43917015631509498</v>
      </c>
      <c r="AU224" s="150">
        <v>29137123.059999999</v>
      </c>
    </row>
    <row r="225" spans="1:47" ht="14.5" x14ac:dyDescent="0.35">
      <c r="A225" s="151" t="s">
        <v>999</v>
      </c>
      <c r="B225" s="151" t="s">
        <v>526</v>
      </c>
      <c r="C225" t="s">
        <v>212</v>
      </c>
      <c r="D225" t="s">
        <v>1578</v>
      </c>
      <c r="E225" s="150">
        <v>83.828000000000003</v>
      </c>
      <c r="F225" t="s">
        <v>1578</v>
      </c>
      <c r="G225" s="152">
        <v>160750</v>
      </c>
      <c r="H225" s="150">
        <v>0.78792587797368796</v>
      </c>
      <c r="I225" s="150">
        <v>755221</v>
      </c>
      <c r="J225" s="150">
        <v>0</v>
      </c>
      <c r="K225" s="150">
        <v>0.58905797720295305</v>
      </c>
      <c r="L225" s="153">
        <v>202807.63759999999</v>
      </c>
      <c r="M225" s="152">
        <v>40428</v>
      </c>
      <c r="N225" s="150">
        <v>14</v>
      </c>
      <c r="O225" s="150">
        <v>17.93</v>
      </c>
      <c r="P225" s="150">
        <v>0</v>
      </c>
      <c r="Q225" s="150">
        <v>-6.16</v>
      </c>
      <c r="R225" s="150">
        <v>18290.400000000001</v>
      </c>
      <c r="S225" s="150">
        <v>384.98891700000001</v>
      </c>
      <c r="T225" s="150">
        <v>432.98579722571498</v>
      </c>
      <c r="U225" s="150">
        <v>0.386780121257361</v>
      </c>
      <c r="V225" s="150">
        <v>0.119044265889867</v>
      </c>
      <c r="W225" s="150">
        <v>6.1450652097603097E-3</v>
      </c>
      <c r="X225" s="150">
        <v>16262.9</v>
      </c>
      <c r="Y225" s="150">
        <v>36.159999999999997</v>
      </c>
      <c r="Z225" s="150">
        <v>52388.274336283197</v>
      </c>
      <c r="AA225" s="150">
        <v>14.048780487804899</v>
      </c>
      <c r="AB225" s="150">
        <v>10.646817394911499</v>
      </c>
      <c r="AC225" s="150">
        <v>5.35</v>
      </c>
      <c r="AD225" s="150">
        <v>71.960545233644893</v>
      </c>
      <c r="AE225" s="150">
        <v>0.23200000000000001</v>
      </c>
      <c r="AF225" s="150">
        <v>0.120600466098278</v>
      </c>
      <c r="AG225" s="150">
        <v>0.173620311214298</v>
      </c>
      <c r="AH225" s="150">
        <v>0.29873561873858701</v>
      </c>
      <c r="AI225" s="150">
        <v>175.32972254367499</v>
      </c>
      <c r="AJ225" s="150">
        <v>27.650839851851899</v>
      </c>
      <c r="AK225" s="150">
        <v>1.95589985185185</v>
      </c>
      <c r="AL225" s="150">
        <v>4.3886296296296301</v>
      </c>
      <c r="AM225" s="150">
        <v>3.85</v>
      </c>
      <c r="AN225" s="150">
        <v>1.4537782844339899</v>
      </c>
      <c r="AO225" s="150">
        <v>89</v>
      </c>
      <c r="AP225" s="150">
        <v>3.1413612565444997E-2</v>
      </c>
      <c r="AQ225" s="150">
        <v>2</v>
      </c>
      <c r="AR225">
        <v>1.3803557788412499</v>
      </c>
      <c r="AS225">
        <v>-11178.57</v>
      </c>
      <c r="AT225">
        <v>0.50502175307497998</v>
      </c>
      <c r="AU225" s="150">
        <v>7041592.0999999996</v>
      </c>
    </row>
    <row r="226" spans="1:47" ht="14.5" x14ac:dyDescent="0.35">
      <c r="A226" s="151" t="s">
        <v>1000</v>
      </c>
      <c r="B226" s="151" t="s">
        <v>705</v>
      </c>
      <c r="C226" t="s">
        <v>289</v>
      </c>
      <c r="D226" t="s">
        <v>1578</v>
      </c>
      <c r="E226" s="150">
        <v>88.947999999999993</v>
      </c>
      <c r="F226" t="s">
        <v>1578</v>
      </c>
      <c r="G226" s="152">
        <v>-126727</v>
      </c>
      <c r="H226" s="150">
        <v>0.60997655999268696</v>
      </c>
      <c r="I226" s="150">
        <v>-126727</v>
      </c>
      <c r="J226" s="150">
        <v>0</v>
      </c>
      <c r="K226" s="150">
        <v>0.68453267567623099</v>
      </c>
      <c r="L226" s="153">
        <v>136976.01680000001</v>
      </c>
      <c r="M226" s="152">
        <v>42025</v>
      </c>
      <c r="N226" s="150">
        <v>24</v>
      </c>
      <c r="O226" s="150">
        <v>5.73</v>
      </c>
      <c r="P226" s="150">
        <v>0</v>
      </c>
      <c r="Q226" s="150">
        <v>7.37</v>
      </c>
      <c r="R226" s="150">
        <v>12562</v>
      </c>
      <c r="S226" s="150">
        <v>759.81809399999997</v>
      </c>
      <c r="T226" s="150">
        <v>915.84619889180794</v>
      </c>
      <c r="U226" s="150">
        <v>0.33962286241633</v>
      </c>
      <c r="V226" s="150">
        <v>0.175963028592999</v>
      </c>
      <c r="W226" s="150">
        <v>0</v>
      </c>
      <c r="X226" s="150">
        <v>10421.9</v>
      </c>
      <c r="Y226" s="150">
        <v>56.99</v>
      </c>
      <c r="Z226" s="150">
        <v>53412.1556413406</v>
      </c>
      <c r="AA226" s="150">
        <v>14.873417721519001</v>
      </c>
      <c r="AB226" s="150">
        <v>13.33248103176</v>
      </c>
      <c r="AC226" s="150">
        <v>12.1</v>
      </c>
      <c r="AD226" s="150">
        <v>62.794883801652901</v>
      </c>
      <c r="AE226" s="150">
        <v>0.59140000000000004</v>
      </c>
      <c r="AF226" s="150">
        <v>0.116616157152188</v>
      </c>
      <c r="AG226" s="150">
        <v>0.19421141667606101</v>
      </c>
      <c r="AH226" s="150">
        <v>0.32130720826669401</v>
      </c>
      <c r="AI226" s="150">
        <v>160.94378505284701</v>
      </c>
      <c r="AJ226" s="150">
        <v>8.7555993229098501</v>
      </c>
      <c r="AK226" s="150">
        <v>1.34952669108989</v>
      </c>
      <c r="AL226" s="150">
        <v>2.6326626488289899</v>
      </c>
      <c r="AM226" s="150">
        <v>0.5</v>
      </c>
      <c r="AN226" s="150">
        <v>0.99939784278879495</v>
      </c>
      <c r="AO226" s="150">
        <v>76</v>
      </c>
      <c r="AP226" s="150">
        <v>2.5925925925925901E-2</v>
      </c>
      <c r="AQ226" s="150">
        <v>6.54</v>
      </c>
      <c r="AR226">
        <v>3.9184195353977</v>
      </c>
      <c r="AS226">
        <v>-56229.23</v>
      </c>
      <c r="AT226">
        <v>0.41101211844060698</v>
      </c>
      <c r="AU226" s="150">
        <v>9544831.7799999993</v>
      </c>
    </row>
    <row r="227" spans="1:47" ht="14.5" x14ac:dyDescent="0.35">
      <c r="A227" s="151" t="s">
        <v>1001</v>
      </c>
      <c r="B227" s="151" t="s">
        <v>342</v>
      </c>
      <c r="C227" t="s">
        <v>343</v>
      </c>
      <c r="D227" t="s">
        <v>1578</v>
      </c>
      <c r="E227" s="150">
        <v>83.409000000000006</v>
      </c>
      <c r="F227" t="s">
        <v>1578</v>
      </c>
      <c r="G227" s="152">
        <v>2990041</v>
      </c>
      <c r="H227" s="150">
        <v>1.0861931446033599</v>
      </c>
      <c r="I227" s="150">
        <v>3139892</v>
      </c>
      <c r="J227" s="150">
        <v>1.3933003259311201E-3</v>
      </c>
      <c r="K227" s="150">
        <v>0.44200238340446002</v>
      </c>
      <c r="L227" s="153">
        <v>376263.38780000003</v>
      </c>
      <c r="M227" s="152">
        <v>39154</v>
      </c>
      <c r="N227" s="150">
        <v>35</v>
      </c>
      <c r="O227" s="150">
        <v>74.260000000000005</v>
      </c>
      <c r="P227" s="150">
        <v>0</v>
      </c>
      <c r="Q227" s="150">
        <v>-156.55000000000001</v>
      </c>
      <c r="R227" s="150">
        <v>12687.6</v>
      </c>
      <c r="S227" s="150">
        <v>1488.494093</v>
      </c>
      <c r="T227" s="150">
        <v>1847.1577764526</v>
      </c>
      <c r="U227" s="150">
        <v>0.52581650520530498</v>
      </c>
      <c r="V227" s="150">
        <v>0.16185416800307001</v>
      </c>
      <c r="W227" s="150">
        <v>0</v>
      </c>
      <c r="X227" s="150">
        <v>10224</v>
      </c>
      <c r="Y227" s="150">
        <v>94</v>
      </c>
      <c r="Z227" s="150">
        <v>54064.265957446798</v>
      </c>
      <c r="AA227" s="150">
        <v>13.5</v>
      </c>
      <c r="AB227" s="150">
        <v>15.835043542553199</v>
      </c>
      <c r="AC227" s="150">
        <v>10</v>
      </c>
      <c r="AD227" s="150">
        <v>148.84940929999999</v>
      </c>
      <c r="AE227" s="150">
        <v>0.44069999999999998</v>
      </c>
      <c r="AF227" s="150">
        <v>0.103852052230648</v>
      </c>
      <c r="AG227" s="150">
        <v>0.26869236498187399</v>
      </c>
      <c r="AH227" s="150">
        <v>0.37973931434411501</v>
      </c>
      <c r="AI227" s="150">
        <v>145.05062600876599</v>
      </c>
      <c r="AJ227" s="150">
        <v>5.70190531108301</v>
      </c>
      <c r="AK227" s="150">
        <v>1.3455376157326999</v>
      </c>
      <c r="AL227" s="150">
        <v>3.5972784115383001</v>
      </c>
      <c r="AM227" s="150">
        <v>3.5</v>
      </c>
      <c r="AN227" s="150">
        <v>2.08037162244268</v>
      </c>
      <c r="AO227" s="150">
        <v>383</v>
      </c>
      <c r="AP227" s="150">
        <v>0</v>
      </c>
      <c r="AQ227" s="150">
        <v>2.34</v>
      </c>
      <c r="AR227">
        <v>6.2732271779908304</v>
      </c>
      <c r="AS227">
        <v>-17737.59</v>
      </c>
      <c r="AT227">
        <v>0.29704518283231102</v>
      </c>
      <c r="AU227" s="150">
        <v>18885351.460000001</v>
      </c>
    </row>
    <row r="228" spans="1:47" ht="14.5" x14ac:dyDescent="0.35">
      <c r="A228" s="151" t="s">
        <v>1002</v>
      </c>
      <c r="B228" s="151" t="s">
        <v>199</v>
      </c>
      <c r="C228" t="s">
        <v>200</v>
      </c>
      <c r="D228" t="s">
        <v>1578</v>
      </c>
      <c r="E228" s="150">
        <v>90.653999999999996</v>
      </c>
      <c r="F228" t="s">
        <v>1578</v>
      </c>
      <c r="G228" s="152">
        <v>1551117</v>
      </c>
      <c r="H228" s="150">
        <v>0.59305463415573301</v>
      </c>
      <c r="I228" s="150">
        <v>1551117</v>
      </c>
      <c r="J228" s="150">
        <v>0</v>
      </c>
      <c r="K228" s="150">
        <v>0.67548453646800399</v>
      </c>
      <c r="L228" s="153">
        <v>169012.30549999999</v>
      </c>
      <c r="M228" s="152">
        <v>39371</v>
      </c>
      <c r="N228" s="150">
        <v>43</v>
      </c>
      <c r="O228" s="150">
        <v>56.85</v>
      </c>
      <c r="P228" s="150">
        <v>0</v>
      </c>
      <c r="Q228" s="150">
        <v>147.02000000000001</v>
      </c>
      <c r="R228" s="150">
        <v>10551.7</v>
      </c>
      <c r="S228" s="150">
        <v>1668.613789</v>
      </c>
      <c r="T228" s="150">
        <v>2034.4452214018199</v>
      </c>
      <c r="U228" s="150">
        <v>0.37865707640990898</v>
      </c>
      <c r="V228" s="150">
        <v>0.14990730128744001</v>
      </c>
      <c r="W228" s="150">
        <v>5.1476777050654E-3</v>
      </c>
      <c r="X228" s="150">
        <v>8654.2999999999993</v>
      </c>
      <c r="Y228" s="150">
        <v>103.39</v>
      </c>
      <c r="Z228" s="150">
        <v>60283.803656059601</v>
      </c>
      <c r="AA228" s="150">
        <v>11.372881355932201</v>
      </c>
      <c r="AB228" s="150">
        <v>16.139024944385302</v>
      </c>
      <c r="AC228" s="150">
        <v>13.33</v>
      </c>
      <c r="AD228" s="150">
        <v>125.177328507127</v>
      </c>
      <c r="AE228" s="150">
        <v>0.28999999999999998</v>
      </c>
      <c r="AF228" s="150">
        <v>0.12835352363066399</v>
      </c>
      <c r="AG228" s="150">
        <v>0.15263833421057699</v>
      </c>
      <c r="AH228" s="150">
        <v>0.28807413013452299</v>
      </c>
      <c r="AI228" s="150">
        <v>169.334570925088</v>
      </c>
      <c r="AJ228" s="150">
        <v>5.4675815596310802</v>
      </c>
      <c r="AK228" s="150">
        <v>1.1539628531183399</v>
      </c>
      <c r="AL228" s="150">
        <v>3.2347495699937001</v>
      </c>
      <c r="AM228" s="150">
        <v>1.2</v>
      </c>
      <c r="AN228" s="150">
        <v>1.0941914479824399</v>
      </c>
      <c r="AO228" s="150">
        <v>10</v>
      </c>
      <c r="AP228" s="150">
        <v>2.69360269360269E-2</v>
      </c>
      <c r="AQ228" s="150">
        <v>69.5</v>
      </c>
      <c r="AR228">
        <v>6.2238340107299601</v>
      </c>
      <c r="AS228">
        <v>15007.72</v>
      </c>
      <c r="AT228">
        <v>0.36160088463839402</v>
      </c>
      <c r="AU228" s="150">
        <v>17606651.859999999</v>
      </c>
    </row>
    <row r="229" spans="1:47" ht="14.5" x14ac:dyDescent="0.35">
      <c r="A229" s="151" t="s">
        <v>1003</v>
      </c>
      <c r="B229" s="151" t="s">
        <v>364</v>
      </c>
      <c r="C229" t="s">
        <v>160</v>
      </c>
      <c r="D229" t="s">
        <v>1578</v>
      </c>
      <c r="E229" s="150">
        <v>101.602</v>
      </c>
      <c r="F229" t="s">
        <v>1578</v>
      </c>
      <c r="G229" s="152">
        <v>48189</v>
      </c>
      <c r="H229" s="150">
        <v>0.31888854435792402</v>
      </c>
      <c r="I229" s="150">
        <v>48189</v>
      </c>
      <c r="J229" s="150">
        <v>0</v>
      </c>
      <c r="K229" s="150">
        <v>0.83133546017112603</v>
      </c>
      <c r="L229" s="153">
        <v>117500.35159999999</v>
      </c>
      <c r="M229" s="152">
        <v>39693</v>
      </c>
      <c r="N229" s="150">
        <v>16</v>
      </c>
      <c r="O229" s="150">
        <v>14.75</v>
      </c>
      <c r="P229" s="150">
        <v>0</v>
      </c>
      <c r="Q229" s="150">
        <v>62.14</v>
      </c>
      <c r="R229" s="150">
        <v>12302.7</v>
      </c>
      <c r="S229" s="150">
        <v>901.76452800000004</v>
      </c>
      <c r="T229" s="150">
        <v>1073.1838016001</v>
      </c>
      <c r="U229" s="150">
        <v>0.35624993778863701</v>
      </c>
      <c r="V229" s="150">
        <v>0.17831063876134201</v>
      </c>
      <c r="W229" s="150">
        <v>2.7612844846786899E-2</v>
      </c>
      <c r="X229" s="150">
        <v>10337.6</v>
      </c>
      <c r="Y229" s="150">
        <v>63.4</v>
      </c>
      <c r="Z229" s="150">
        <v>66040.694637224005</v>
      </c>
      <c r="AA229" s="150">
        <v>13.690140845070401</v>
      </c>
      <c r="AB229" s="150">
        <v>14.223415268138799</v>
      </c>
      <c r="AC229" s="150">
        <v>10.67</v>
      </c>
      <c r="AD229" s="150">
        <v>84.514013870665394</v>
      </c>
      <c r="AE229" s="150">
        <v>0.42909999999999998</v>
      </c>
      <c r="AF229" s="150">
        <v>0.117735302689634</v>
      </c>
      <c r="AG229" s="150">
        <v>0.158500028915562</v>
      </c>
      <c r="AH229" s="150">
        <v>0.28077424026780001</v>
      </c>
      <c r="AI229" s="150">
        <v>150.117903063049</v>
      </c>
      <c r="AJ229" s="150">
        <v>6.5468038944825704</v>
      </c>
      <c r="AK229" s="150">
        <v>1.2904546764078</v>
      </c>
      <c r="AL229" s="150">
        <v>3.3229642242430102</v>
      </c>
      <c r="AM229" s="150">
        <v>2.5</v>
      </c>
      <c r="AN229" s="150">
        <v>1.5532700788903699</v>
      </c>
      <c r="AO229" s="150">
        <v>44</v>
      </c>
      <c r="AP229" s="150">
        <v>0</v>
      </c>
      <c r="AQ229" s="150">
        <v>8.57</v>
      </c>
      <c r="AR229">
        <v>2.1658505406993198</v>
      </c>
      <c r="AS229">
        <v>-50021.440000000002</v>
      </c>
      <c r="AT229">
        <v>0.46745388651319097</v>
      </c>
      <c r="AU229" s="150">
        <v>11094147.939999999</v>
      </c>
    </row>
    <row r="230" spans="1:47" ht="14.5" x14ac:dyDescent="0.35">
      <c r="A230" s="151" t="s">
        <v>1004</v>
      </c>
      <c r="B230" s="151" t="s">
        <v>603</v>
      </c>
      <c r="C230" t="s">
        <v>128</v>
      </c>
      <c r="D230" t="s">
        <v>1578</v>
      </c>
      <c r="E230" s="150">
        <v>105.339</v>
      </c>
      <c r="F230" t="s">
        <v>1578</v>
      </c>
      <c r="G230" s="152">
        <v>41429</v>
      </c>
      <c r="H230" s="150">
        <v>0.65255479567477204</v>
      </c>
      <c r="I230" s="150">
        <v>51023</v>
      </c>
      <c r="J230" s="150">
        <v>0</v>
      </c>
      <c r="K230" s="150">
        <v>0.80814726689174199</v>
      </c>
      <c r="L230" s="153">
        <v>261538.5416</v>
      </c>
      <c r="M230" s="152">
        <v>70189</v>
      </c>
      <c r="N230" s="150">
        <v>64</v>
      </c>
      <c r="O230" s="150">
        <v>32.840000000000003</v>
      </c>
      <c r="P230" s="150">
        <v>0</v>
      </c>
      <c r="Q230" s="150">
        <v>-22.61</v>
      </c>
      <c r="R230" s="150">
        <v>10345.9</v>
      </c>
      <c r="S230" s="150">
        <v>3256.6590999999999</v>
      </c>
      <c r="T230" s="150">
        <v>3734.0606583945701</v>
      </c>
      <c r="U230" s="150">
        <v>5.20958733445573E-2</v>
      </c>
      <c r="V230" s="150">
        <v>0.109844507827055</v>
      </c>
      <c r="W230" s="150">
        <v>8.9747244346207403E-3</v>
      </c>
      <c r="X230" s="150">
        <v>9023.1</v>
      </c>
      <c r="Y230" s="150">
        <v>165.98</v>
      </c>
      <c r="Z230" s="150">
        <v>75557.3147367153</v>
      </c>
      <c r="AA230" s="150">
        <v>15</v>
      </c>
      <c r="AB230" s="150">
        <v>19.620792264128202</v>
      </c>
      <c r="AC230" s="150">
        <v>15.6</v>
      </c>
      <c r="AD230" s="150">
        <v>208.76019871794901</v>
      </c>
      <c r="AE230" s="150">
        <v>0.60299999999999998</v>
      </c>
      <c r="AF230" s="150">
        <v>0.126553937881657</v>
      </c>
      <c r="AG230" s="150">
        <v>0.121261636966865</v>
      </c>
      <c r="AH230" s="150">
        <v>0.25182707361254703</v>
      </c>
      <c r="AI230" s="150">
        <v>159.753902396477</v>
      </c>
      <c r="AJ230" s="150">
        <v>5.0062709893438697</v>
      </c>
      <c r="AK230" s="150">
        <v>1.0663116033398401</v>
      </c>
      <c r="AL230" s="150">
        <v>2.8757045653744999</v>
      </c>
      <c r="AM230" s="150">
        <v>0</v>
      </c>
      <c r="AN230" s="150">
        <v>1.1779140735336999</v>
      </c>
      <c r="AO230" s="150">
        <v>78</v>
      </c>
      <c r="AP230" s="150">
        <v>7.8947368421052599E-2</v>
      </c>
      <c r="AQ230" s="150">
        <v>25.71</v>
      </c>
      <c r="AR230">
        <v>6.38814323146274</v>
      </c>
      <c r="AS230">
        <v>-64797.319999999898</v>
      </c>
      <c r="AT230">
        <v>0.25101047744160698</v>
      </c>
      <c r="AU230" s="150">
        <v>33692956.460000001</v>
      </c>
    </row>
    <row r="231" spans="1:47" ht="14.5" x14ac:dyDescent="0.35">
      <c r="A231" s="151" t="s">
        <v>1005</v>
      </c>
      <c r="B231" s="151" t="s">
        <v>629</v>
      </c>
      <c r="C231" t="s">
        <v>379</v>
      </c>
      <c r="D231" t="s">
        <v>1578</v>
      </c>
      <c r="E231" s="150">
        <v>87.861000000000004</v>
      </c>
      <c r="F231" t="s">
        <v>1578</v>
      </c>
      <c r="G231" s="152">
        <v>395953</v>
      </c>
      <c r="H231" s="150">
        <v>0.34119152759849503</v>
      </c>
      <c r="I231" s="150">
        <v>149650</v>
      </c>
      <c r="J231" s="150">
        <v>0</v>
      </c>
      <c r="K231" s="150">
        <v>0.79983323400422801</v>
      </c>
      <c r="L231" s="153">
        <v>143177.1642</v>
      </c>
      <c r="M231" s="152">
        <v>43634</v>
      </c>
      <c r="N231" s="150">
        <v>77</v>
      </c>
      <c r="O231" s="150">
        <v>46.38</v>
      </c>
      <c r="P231" s="150">
        <v>0</v>
      </c>
      <c r="Q231" s="150">
        <v>89.8</v>
      </c>
      <c r="R231" s="150">
        <v>9634.1</v>
      </c>
      <c r="S231" s="150">
        <v>1783.1597449999999</v>
      </c>
      <c r="T231" s="150">
        <v>2146.1941130486298</v>
      </c>
      <c r="U231" s="150">
        <v>0.31844858408913901</v>
      </c>
      <c r="V231" s="150">
        <v>0.158653211970081</v>
      </c>
      <c r="W231" s="150">
        <v>1.4209119553671801E-3</v>
      </c>
      <c r="X231" s="150">
        <v>8004.5</v>
      </c>
      <c r="Y231" s="150">
        <v>117.29</v>
      </c>
      <c r="Z231" s="150">
        <v>52959.457327990502</v>
      </c>
      <c r="AA231" s="150">
        <v>12.1147540983607</v>
      </c>
      <c r="AB231" s="150">
        <v>15.2029989342655</v>
      </c>
      <c r="AC231" s="150">
        <v>18.25</v>
      </c>
      <c r="AD231" s="150">
        <v>97.707383287671206</v>
      </c>
      <c r="AE231" s="150">
        <v>0.54510000000000003</v>
      </c>
      <c r="AF231" s="150">
        <v>0.12590007230150499</v>
      </c>
      <c r="AG231" s="150">
        <v>0.14246324423082701</v>
      </c>
      <c r="AH231" s="150">
        <v>0.27116939134177198</v>
      </c>
      <c r="AI231" s="150">
        <v>177.53989842340201</v>
      </c>
      <c r="AJ231" s="150">
        <v>5.8322612782786099</v>
      </c>
      <c r="AK231" s="150">
        <v>1.3412688339829799</v>
      </c>
      <c r="AL231" s="150">
        <v>3.0006360753296102</v>
      </c>
      <c r="AM231" s="150">
        <v>1.1000000000000001</v>
      </c>
      <c r="AN231" s="150">
        <v>1.1419798133226899</v>
      </c>
      <c r="AO231" s="150">
        <v>120</v>
      </c>
      <c r="AP231" s="150">
        <v>5.6261343012704197E-2</v>
      </c>
      <c r="AQ231" s="150">
        <v>8.3699999999999992</v>
      </c>
      <c r="AR231">
        <v>3.8080622936094901</v>
      </c>
      <c r="AS231">
        <v>-18159.0600000001</v>
      </c>
      <c r="AT231">
        <v>0.33902988565079201</v>
      </c>
      <c r="AU231" s="150">
        <v>17179136.210000001</v>
      </c>
    </row>
    <row r="232" spans="1:47" ht="14.5" x14ac:dyDescent="0.35">
      <c r="A232" s="151" t="s">
        <v>1006</v>
      </c>
      <c r="B232" s="151" t="s">
        <v>493</v>
      </c>
      <c r="C232" t="s">
        <v>122</v>
      </c>
      <c r="D232" t="s">
        <v>1578</v>
      </c>
      <c r="E232" s="150">
        <v>89.459000000000003</v>
      </c>
      <c r="F232" t="s">
        <v>1578</v>
      </c>
      <c r="G232" s="152">
        <v>8050225</v>
      </c>
      <c r="H232" s="150">
        <v>0.37313427277234501</v>
      </c>
      <c r="I232" s="150">
        <v>8050225</v>
      </c>
      <c r="J232" s="150">
        <v>1.3369730541729101E-3</v>
      </c>
      <c r="K232" s="150">
        <v>0.82742520925760199</v>
      </c>
      <c r="L232" s="153">
        <v>172998.69020000001</v>
      </c>
      <c r="M232" s="152">
        <v>58304</v>
      </c>
      <c r="N232" s="150">
        <v>212</v>
      </c>
      <c r="O232" s="150">
        <v>321.51</v>
      </c>
      <c r="P232" s="150">
        <v>0</v>
      </c>
      <c r="Q232" s="150">
        <v>-43.59</v>
      </c>
      <c r="R232" s="150">
        <v>12534.6</v>
      </c>
      <c r="S232" s="150">
        <v>16137.25951</v>
      </c>
      <c r="T232" s="150">
        <v>19608.2451030845</v>
      </c>
      <c r="U232" s="150">
        <v>0.240998266687725</v>
      </c>
      <c r="V232" s="150">
        <v>0.14804663459241801</v>
      </c>
      <c r="W232" s="150">
        <v>8.5121306635044594E-2</v>
      </c>
      <c r="X232" s="150">
        <v>10315.799999999999</v>
      </c>
      <c r="Y232" s="150">
        <v>921.46</v>
      </c>
      <c r="Z232" s="150">
        <v>80530.546578256297</v>
      </c>
      <c r="AA232" s="150">
        <v>15.398203592814401</v>
      </c>
      <c r="AB232" s="150">
        <v>17.512707561912599</v>
      </c>
      <c r="AC232" s="150">
        <v>80.5</v>
      </c>
      <c r="AD232" s="150">
        <v>200.46285105590101</v>
      </c>
      <c r="AE232" t="s">
        <v>1560</v>
      </c>
      <c r="AF232" s="150">
        <v>0.114371750054812</v>
      </c>
      <c r="AG232" s="150">
        <v>0.1545288583146</v>
      </c>
      <c r="AH232" s="150">
        <v>0.27066489013929601</v>
      </c>
      <c r="AI232" s="150">
        <v>141.14075556562699</v>
      </c>
      <c r="AJ232" s="150">
        <v>6.3071561736457902</v>
      </c>
      <c r="AK232" s="150">
        <v>1.1185831513089299</v>
      </c>
      <c r="AL232" s="150">
        <v>4.04909229570276</v>
      </c>
      <c r="AM232" s="150">
        <v>2</v>
      </c>
      <c r="AN232" s="150">
        <v>0.92317267889729304</v>
      </c>
      <c r="AO232" s="150">
        <v>59</v>
      </c>
      <c r="AP232" s="150">
        <v>6.3027781177334499E-2</v>
      </c>
      <c r="AQ232" s="150">
        <v>130.86000000000001</v>
      </c>
      <c r="AR232">
        <v>5.0247066060615104</v>
      </c>
      <c r="AS232">
        <v>281582.18999999901</v>
      </c>
      <c r="AT232">
        <v>0.27834135429768903</v>
      </c>
      <c r="AU232" s="150">
        <v>202274434.94</v>
      </c>
    </row>
    <row r="233" spans="1:47" ht="14.5" x14ac:dyDescent="0.35">
      <c r="A233" s="151" t="s">
        <v>1007</v>
      </c>
      <c r="B233" s="151" t="s">
        <v>201</v>
      </c>
      <c r="C233" t="s">
        <v>202</v>
      </c>
      <c r="D233" t="s">
        <v>1578</v>
      </c>
      <c r="E233" s="150">
        <v>89.965999999999994</v>
      </c>
      <c r="F233" t="s">
        <v>1578</v>
      </c>
      <c r="G233" s="152">
        <v>1323069</v>
      </c>
      <c r="H233" s="150">
        <v>0.26982435889016199</v>
      </c>
      <c r="I233" s="150">
        <v>1388026</v>
      </c>
      <c r="J233" s="150">
        <v>1.924822422011E-3</v>
      </c>
      <c r="K233" s="150">
        <v>0.72948769794500701</v>
      </c>
      <c r="L233" s="153">
        <v>143578.99849999999</v>
      </c>
      <c r="M233" s="152">
        <v>33612</v>
      </c>
      <c r="N233" s="150">
        <v>96</v>
      </c>
      <c r="O233" s="150">
        <v>52.12</v>
      </c>
      <c r="P233" s="150">
        <v>0</v>
      </c>
      <c r="Q233" s="150">
        <v>-17.23</v>
      </c>
      <c r="R233" s="150">
        <v>12169.1</v>
      </c>
      <c r="S233" s="150">
        <v>2288.0583059999999</v>
      </c>
      <c r="T233" s="150">
        <v>2896.6672550541398</v>
      </c>
      <c r="U233" s="150">
        <v>0.59126752908892</v>
      </c>
      <c r="V233" s="150">
        <v>0.15664361526982901</v>
      </c>
      <c r="W233" s="150">
        <v>2.1852589975038901E-3</v>
      </c>
      <c r="X233" s="150">
        <v>9612.2999999999993</v>
      </c>
      <c r="Y233" s="150">
        <v>168.54</v>
      </c>
      <c r="Z233" s="150">
        <v>54530.773644238703</v>
      </c>
      <c r="AA233" s="150">
        <v>13.064327485380099</v>
      </c>
      <c r="AB233" s="150">
        <v>13.5757583125667</v>
      </c>
      <c r="AC233" s="150">
        <v>15</v>
      </c>
      <c r="AD233" s="150">
        <v>152.5372204</v>
      </c>
      <c r="AE233" s="150">
        <v>0.37109999999999999</v>
      </c>
      <c r="AF233" s="150">
        <v>0.10316999979471</v>
      </c>
      <c r="AG233" s="150">
        <v>0.19019877648267</v>
      </c>
      <c r="AH233" s="150">
        <v>0.29886572629007002</v>
      </c>
      <c r="AI233" s="150">
        <v>179.9075656947</v>
      </c>
      <c r="AJ233" s="150">
        <v>5.0229766615894</v>
      </c>
      <c r="AK233" s="150">
        <v>1.1687013864089699</v>
      </c>
      <c r="AL233" s="150">
        <v>2.76167034707596</v>
      </c>
      <c r="AM233" s="150">
        <v>1.5</v>
      </c>
      <c r="AN233" s="150">
        <v>1.3662694067997601</v>
      </c>
      <c r="AO233" s="150">
        <v>152</v>
      </c>
      <c r="AP233" s="150">
        <v>1.81554103122731E-2</v>
      </c>
      <c r="AQ233" s="150">
        <v>8.9</v>
      </c>
      <c r="AR233">
        <v>6.7563140136081996</v>
      </c>
      <c r="AS233">
        <v>-143224.48000000001</v>
      </c>
      <c r="AT233">
        <v>0.45068053144854298</v>
      </c>
      <c r="AU233" s="150">
        <v>27843593.969999999</v>
      </c>
    </row>
    <row r="234" spans="1:47" ht="14.5" x14ac:dyDescent="0.35">
      <c r="A234" s="151" t="s">
        <v>1008</v>
      </c>
      <c r="B234" s="151" t="s">
        <v>402</v>
      </c>
      <c r="C234" t="s">
        <v>102</v>
      </c>
      <c r="D234" t="s">
        <v>1578</v>
      </c>
      <c r="E234" s="150">
        <v>91.433999999999997</v>
      </c>
      <c r="F234" t="s">
        <v>1578</v>
      </c>
      <c r="G234" s="152">
        <v>433321</v>
      </c>
      <c r="H234" s="150">
        <v>0.37618423799198802</v>
      </c>
      <c r="I234" s="150">
        <v>417164</v>
      </c>
      <c r="J234" s="150">
        <v>0</v>
      </c>
      <c r="K234" s="150">
        <v>0.43523947187446599</v>
      </c>
      <c r="L234" s="153">
        <v>243474.18030000001</v>
      </c>
      <c r="M234" s="152">
        <v>42581</v>
      </c>
      <c r="N234" t="s">
        <v>1560</v>
      </c>
      <c r="O234" s="150">
        <v>16.12</v>
      </c>
      <c r="P234" s="150">
        <v>0</v>
      </c>
      <c r="Q234" s="150">
        <v>-18.59</v>
      </c>
      <c r="R234" s="150">
        <v>13660.7</v>
      </c>
      <c r="S234" s="150">
        <v>760.12607000000003</v>
      </c>
      <c r="T234" s="150">
        <v>877.63583923638203</v>
      </c>
      <c r="U234" s="150">
        <v>0.33855986678630801</v>
      </c>
      <c r="V234" s="150">
        <v>0.125240886686073</v>
      </c>
      <c r="W234" s="150">
        <v>0</v>
      </c>
      <c r="X234" s="150">
        <v>11831.6</v>
      </c>
      <c r="Y234" s="150">
        <v>45.78</v>
      </c>
      <c r="Z234" s="150">
        <v>58013.215377894303</v>
      </c>
      <c r="AA234" s="150">
        <v>15.134615384615399</v>
      </c>
      <c r="AB234" s="150">
        <v>16.6038896898209</v>
      </c>
      <c r="AC234" s="150">
        <v>6</v>
      </c>
      <c r="AD234" s="150">
        <v>126.687678333333</v>
      </c>
      <c r="AE234" s="150">
        <v>0.33629999999999999</v>
      </c>
      <c r="AF234" s="150">
        <v>0.108365100571941</v>
      </c>
      <c r="AG234" s="150">
        <v>0.204229680502757</v>
      </c>
      <c r="AH234" s="150">
        <v>0.31759603656218599</v>
      </c>
      <c r="AI234" s="150">
        <v>180.77001358472</v>
      </c>
      <c r="AJ234" s="150">
        <v>5.3890224732184402</v>
      </c>
      <c r="AK234" s="150">
        <v>0.86571014788076395</v>
      </c>
      <c r="AL234" s="150">
        <v>3.12619330752212</v>
      </c>
      <c r="AM234" s="150">
        <v>2.4</v>
      </c>
      <c r="AN234" s="150">
        <v>1.0185401200700099</v>
      </c>
      <c r="AO234" s="150">
        <v>96</v>
      </c>
      <c r="AP234" s="150">
        <v>8.2608695652173894E-2</v>
      </c>
      <c r="AQ234" s="150">
        <v>4.5599999999999996</v>
      </c>
      <c r="AR234">
        <v>4.2446969190093302</v>
      </c>
      <c r="AS234">
        <v>12645.08</v>
      </c>
      <c r="AT234">
        <v>0.41824933359044297</v>
      </c>
      <c r="AU234" s="150">
        <v>10383849.17</v>
      </c>
    </row>
    <row r="235" spans="1:47" ht="14.5" x14ac:dyDescent="0.35">
      <c r="A235" s="151" t="s">
        <v>1009</v>
      </c>
      <c r="B235" s="151" t="s">
        <v>531</v>
      </c>
      <c r="C235" t="s">
        <v>246</v>
      </c>
      <c r="D235" t="s">
        <v>1578</v>
      </c>
      <c r="E235" s="150">
        <v>97.001999999999995</v>
      </c>
      <c r="F235" t="s">
        <v>1578</v>
      </c>
      <c r="G235" s="152">
        <v>528555</v>
      </c>
      <c r="H235" s="150">
        <v>0.83047713777166199</v>
      </c>
      <c r="I235" s="150">
        <v>528555</v>
      </c>
      <c r="J235" s="150">
        <v>2.2925048985147399E-3</v>
      </c>
      <c r="K235" s="150">
        <v>0.66013581225600904</v>
      </c>
      <c r="L235" s="153">
        <v>167009.53969999999</v>
      </c>
      <c r="M235" s="152">
        <v>41193</v>
      </c>
      <c r="N235" s="150">
        <v>20</v>
      </c>
      <c r="O235" s="150">
        <v>6.2</v>
      </c>
      <c r="P235" s="150">
        <v>0</v>
      </c>
      <c r="Q235" s="150">
        <v>2.7</v>
      </c>
      <c r="R235" s="150">
        <v>14756.3</v>
      </c>
      <c r="S235" s="150">
        <v>422.26413300000002</v>
      </c>
      <c r="T235" s="150">
        <v>486.93141704641903</v>
      </c>
      <c r="U235" s="150">
        <v>0.25964847457219398</v>
      </c>
      <c r="V235" s="150">
        <v>0.13208588805244301</v>
      </c>
      <c r="W235" s="150">
        <v>4.7363719617645097E-3</v>
      </c>
      <c r="X235" s="150">
        <v>12796.6</v>
      </c>
      <c r="Y235" s="150">
        <v>35.5</v>
      </c>
      <c r="Z235" s="150">
        <v>60649.535211267597</v>
      </c>
      <c r="AA235" s="150">
        <v>15.9444444444444</v>
      </c>
      <c r="AB235" s="150">
        <v>11.8947643098592</v>
      </c>
      <c r="AC235" s="150">
        <v>10</v>
      </c>
      <c r="AD235" s="150">
        <v>42.226413299999997</v>
      </c>
      <c r="AE235" s="150">
        <v>0.23200000000000001</v>
      </c>
      <c r="AF235" s="150">
        <v>0.12556931143234601</v>
      </c>
      <c r="AG235" s="150">
        <v>0.14402168838879001</v>
      </c>
      <c r="AH235" s="150">
        <v>0.27110546877601899</v>
      </c>
      <c r="AI235" s="150">
        <v>258.36909051425403</v>
      </c>
      <c r="AJ235" s="150">
        <v>5.86286196150321</v>
      </c>
      <c r="AK235" s="150">
        <v>0.76556076993583899</v>
      </c>
      <c r="AL235" s="150">
        <v>2.4655049495875301</v>
      </c>
      <c r="AM235" s="150">
        <v>2.5</v>
      </c>
      <c r="AN235" s="150">
        <v>1.02048246655088</v>
      </c>
      <c r="AO235" s="150">
        <v>54</v>
      </c>
      <c r="AP235" s="150">
        <v>0</v>
      </c>
      <c r="AQ235" s="150">
        <v>2.41</v>
      </c>
      <c r="AR235">
        <v>5.4523505019642098</v>
      </c>
      <c r="AS235">
        <v>-25094.79</v>
      </c>
      <c r="AT235">
        <v>0.41701123805579998</v>
      </c>
      <c r="AU235" s="150">
        <v>6231051.6299999999</v>
      </c>
    </row>
    <row r="236" spans="1:47" ht="14.5" x14ac:dyDescent="0.35">
      <c r="A236" s="151" t="s">
        <v>1010</v>
      </c>
      <c r="B236" s="151" t="s">
        <v>698</v>
      </c>
      <c r="C236" t="s">
        <v>181</v>
      </c>
      <c r="D236" t="s">
        <v>1578</v>
      </c>
      <c r="E236" s="150">
        <v>95.379000000000005</v>
      </c>
      <c r="F236" t="s">
        <v>1578</v>
      </c>
      <c r="G236" s="152">
        <v>2064976</v>
      </c>
      <c r="H236" s="150">
        <v>0.49169753451250803</v>
      </c>
      <c r="I236" s="150">
        <v>2064976</v>
      </c>
      <c r="J236" s="150">
        <v>0</v>
      </c>
      <c r="K236" s="150">
        <v>0.58256942127793898</v>
      </c>
      <c r="L236" s="153">
        <v>221527.60500000001</v>
      </c>
      <c r="M236" s="152">
        <v>43934</v>
      </c>
      <c r="N236" s="150">
        <v>6</v>
      </c>
      <c r="O236" s="150">
        <v>19.32</v>
      </c>
      <c r="P236" s="150">
        <v>0</v>
      </c>
      <c r="Q236" s="150">
        <v>137.81</v>
      </c>
      <c r="R236" s="150">
        <v>10508.4</v>
      </c>
      <c r="S236" s="150">
        <v>811.89554899999996</v>
      </c>
      <c r="T236" s="150">
        <v>923.68623578356903</v>
      </c>
      <c r="U236" s="150">
        <v>0.208086753533859</v>
      </c>
      <c r="V236" s="150">
        <v>0.14271857154866599</v>
      </c>
      <c r="W236" s="150">
        <v>2.6277641288066699E-4</v>
      </c>
      <c r="X236" s="150">
        <v>9236.6</v>
      </c>
      <c r="Y236" s="150">
        <v>50.31</v>
      </c>
      <c r="Z236" s="150">
        <v>67070.458755714601</v>
      </c>
      <c r="AA236" s="150">
        <v>16.935483870967701</v>
      </c>
      <c r="AB236" s="150">
        <v>16.137856271119102</v>
      </c>
      <c r="AC236" s="150">
        <v>9</v>
      </c>
      <c r="AD236" s="150">
        <v>90.210616555555504</v>
      </c>
      <c r="AE236" s="150">
        <v>0.31309999999999999</v>
      </c>
      <c r="AF236" s="150">
        <v>0.109786254371914</v>
      </c>
      <c r="AG236" s="150">
        <v>0.15776212936560099</v>
      </c>
      <c r="AH236" s="150">
        <v>0.27015968245160898</v>
      </c>
      <c r="AI236" s="150">
        <v>162.262251791209</v>
      </c>
      <c r="AJ236" s="150">
        <v>6.90474753301958</v>
      </c>
      <c r="AK236" s="150">
        <v>1.4283244269014701</v>
      </c>
      <c r="AL236" s="150">
        <v>2.64733429482314</v>
      </c>
      <c r="AM236" s="150">
        <v>0</v>
      </c>
      <c r="AN236" s="150">
        <v>1.43427892042328</v>
      </c>
      <c r="AO236" s="150">
        <v>66</v>
      </c>
      <c r="AP236" s="150">
        <v>3.7220843672456601E-2</v>
      </c>
      <c r="AQ236" s="150">
        <v>5.91</v>
      </c>
      <c r="AR236">
        <v>4.1826907963615101</v>
      </c>
      <c r="AS236">
        <v>-89546.2</v>
      </c>
      <c r="AT236">
        <v>0.425738946322953</v>
      </c>
      <c r="AU236" s="150">
        <v>8531708.8800000008</v>
      </c>
    </row>
    <row r="237" spans="1:47" ht="14.5" x14ac:dyDescent="0.35">
      <c r="A237" s="151" t="s">
        <v>1011</v>
      </c>
      <c r="B237" s="151" t="s">
        <v>737</v>
      </c>
      <c r="C237" t="s">
        <v>192</v>
      </c>
      <c r="D237" t="s">
        <v>1578</v>
      </c>
      <c r="E237" s="150">
        <v>95.923000000000002</v>
      </c>
      <c r="F237" t="s">
        <v>1578</v>
      </c>
      <c r="G237" s="152">
        <v>738644</v>
      </c>
      <c r="H237" s="150">
        <v>0.12075332629598499</v>
      </c>
      <c r="I237" s="150">
        <v>738644</v>
      </c>
      <c r="J237" s="150">
        <v>5.6915631525795603E-3</v>
      </c>
      <c r="K237" s="150">
        <v>0.74776345815515999</v>
      </c>
      <c r="L237" s="153">
        <v>204630.291</v>
      </c>
      <c r="M237" s="152">
        <v>40255</v>
      </c>
      <c r="N237" s="150">
        <v>38</v>
      </c>
      <c r="O237" s="150">
        <v>91.11</v>
      </c>
      <c r="P237" s="150">
        <v>0</v>
      </c>
      <c r="Q237" s="150">
        <v>2.2299999999999902</v>
      </c>
      <c r="R237" s="150">
        <v>12070.9</v>
      </c>
      <c r="S237" s="150">
        <v>2548.4605759999999</v>
      </c>
      <c r="T237" s="150">
        <v>3074.4449066752099</v>
      </c>
      <c r="U237" s="150">
        <v>0.36479563064663201</v>
      </c>
      <c r="V237" s="150">
        <v>0.132774950566863</v>
      </c>
      <c r="W237" s="150">
        <v>4.31401415565787E-3</v>
      </c>
      <c r="X237" s="150">
        <v>10005.799999999999</v>
      </c>
      <c r="Y237" s="150">
        <v>164.88</v>
      </c>
      <c r="Z237" s="150">
        <v>65989.511402231903</v>
      </c>
      <c r="AA237" s="150">
        <v>15.6505376344086</v>
      </c>
      <c r="AB237" s="150">
        <v>15.4564566715187</v>
      </c>
      <c r="AC237" s="150">
        <v>14.35</v>
      </c>
      <c r="AD237" s="150">
        <v>177.59307149825801</v>
      </c>
      <c r="AE237" s="150">
        <v>0.40589999999999998</v>
      </c>
      <c r="AF237" s="150">
        <v>0.10888615350607</v>
      </c>
      <c r="AG237" s="150">
        <v>0.208978350838147</v>
      </c>
      <c r="AH237" s="150">
        <v>0.31925737005900801</v>
      </c>
      <c r="AI237" s="150">
        <v>269.47209090355602</v>
      </c>
      <c r="AJ237" s="150">
        <v>4.2208001001836202</v>
      </c>
      <c r="AK237" s="150">
        <v>0.53549019350874205</v>
      </c>
      <c r="AL237" s="150">
        <v>2.3180083117458001</v>
      </c>
      <c r="AM237" s="150">
        <v>1</v>
      </c>
      <c r="AN237" s="150">
        <v>0.95011743103325197</v>
      </c>
      <c r="AO237" s="150">
        <v>19</v>
      </c>
      <c r="AP237" s="150">
        <v>1.60197165742452E-2</v>
      </c>
      <c r="AQ237" s="150">
        <v>79.95</v>
      </c>
      <c r="AR237">
        <v>3.69993092147224</v>
      </c>
      <c r="AS237">
        <v>-60085.04</v>
      </c>
      <c r="AT237">
        <v>0.26926495060330502</v>
      </c>
      <c r="AU237" s="150">
        <v>30762291.510000002</v>
      </c>
    </row>
    <row r="238" spans="1:47" ht="14.5" x14ac:dyDescent="0.35">
      <c r="A238" s="151" t="s">
        <v>1012</v>
      </c>
      <c r="B238" s="151" t="s">
        <v>365</v>
      </c>
      <c r="C238" t="s">
        <v>192</v>
      </c>
      <c r="D238" t="s">
        <v>1578</v>
      </c>
      <c r="E238" s="150">
        <v>92.466999999999999</v>
      </c>
      <c r="F238" t="s">
        <v>1578</v>
      </c>
      <c r="G238" s="152">
        <v>-89674</v>
      </c>
      <c r="H238" s="150">
        <v>0.228289371033464</v>
      </c>
      <c r="I238" s="150">
        <v>-89674</v>
      </c>
      <c r="J238" s="150">
        <v>1.4888327609633101E-2</v>
      </c>
      <c r="K238" s="150">
        <v>0.77821566344041704</v>
      </c>
      <c r="L238" s="153">
        <v>124018.667</v>
      </c>
      <c r="M238" s="152">
        <v>37682</v>
      </c>
      <c r="N238" s="150">
        <v>22</v>
      </c>
      <c r="O238" s="150">
        <v>19.420000000000002</v>
      </c>
      <c r="P238" s="150">
        <v>0</v>
      </c>
      <c r="Q238" s="150">
        <v>242.88</v>
      </c>
      <c r="R238" s="150">
        <v>9754.2999999999993</v>
      </c>
      <c r="S238" s="150">
        <v>1873.4516759999999</v>
      </c>
      <c r="T238" s="150">
        <v>2140.03846393922</v>
      </c>
      <c r="U238" s="150">
        <v>0.39220520145404603</v>
      </c>
      <c r="V238" s="150">
        <v>9.3321910695496404E-2</v>
      </c>
      <c r="W238" s="150">
        <v>2.84165322660823E-3</v>
      </c>
      <c r="X238" s="150">
        <v>8539.2000000000007</v>
      </c>
      <c r="Y238" s="150">
        <v>105.65</v>
      </c>
      <c r="Z238" s="150">
        <v>56453.638428774299</v>
      </c>
      <c r="AA238" s="150">
        <v>14.508333333333301</v>
      </c>
      <c r="AB238" s="150">
        <v>17.732623530525299</v>
      </c>
      <c r="AC238" s="150">
        <v>15.31</v>
      </c>
      <c r="AD238" s="150">
        <v>122.367842978445</v>
      </c>
      <c r="AE238" s="150">
        <v>0.53349999999999997</v>
      </c>
      <c r="AF238" s="150">
        <v>0.107449027095479</v>
      </c>
      <c r="AG238" s="150">
        <v>0.21572931481409199</v>
      </c>
      <c r="AH238" s="150">
        <v>0.32204884095216002</v>
      </c>
      <c r="AI238" s="150">
        <v>162.050083217626</v>
      </c>
      <c r="AJ238" s="150">
        <v>6.2455044418020202</v>
      </c>
      <c r="AK238" s="150">
        <v>1.4030443719058101</v>
      </c>
      <c r="AL238" s="150">
        <v>3.3465748222126299</v>
      </c>
      <c r="AM238" s="150">
        <v>0.5</v>
      </c>
      <c r="AN238" s="150">
        <v>1.0472473918505401</v>
      </c>
      <c r="AO238" s="150">
        <v>25</v>
      </c>
      <c r="AP238" s="150">
        <v>1.01626016260163E-2</v>
      </c>
      <c r="AQ238" s="150">
        <v>37.96</v>
      </c>
      <c r="AR238">
        <v>4.5115424534200299</v>
      </c>
      <c r="AS238">
        <v>-30106.880000000001</v>
      </c>
      <c r="AT238">
        <v>0.35851234604012</v>
      </c>
      <c r="AU238" s="150">
        <v>18274146.539999999</v>
      </c>
    </row>
    <row r="239" spans="1:47" ht="14.5" x14ac:dyDescent="0.35">
      <c r="A239" s="151" t="s">
        <v>1013</v>
      </c>
      <c r="B239" s="151" t="s">
        <v>625</v>
      </c>
      <c r="C239" t="s">
        <v>141</v>
      </c>
      <c r="D239" t="s">
        <v>1578</v>
      </c>
      <c r="E239" s="150">
        <v>79.108999999999995</v>
      </c>
      <c r="F239" t="s">
        <v>1578</v>
      </c>
      <c r="G239" s="152">
        <v>4266796</v>
      </c>
      <c r="H239" s="150">
        <v>0.79536105772668897</v>
      </c>
      <c r="I239" s="150">
        <v>4561546</v>
      </c>
      <c r="J239" s="150">
        <v>0</v>
      </c>
      <c r="K239" s="150">
        <v>0.73579817870757802</v>
      </c>
      <c r="L239" s="153">
        <v>109713.5922</v>
      </c>
      <c r="M239" s="152">
        <v>40861</v>
      </c>
      <c r="N239" s="150">
        <v>238</v>
      </c>
      <c r="O239" s="150">
        <v>376.57</v>
      </c>
      <c r="P239" s="150">
        <v>0</v>
      </c>
      <c r="Q239" s="150">
        <v>-213.1</v>
      </c>
      <c r="R239" s="150">
        <v>11636.6</v>
      </c>
      <c r="S239" s="150">
        <v>5887.0985979999996</v>
      </c>
      <c r="T239" s="150">
        <v>7351.7050987031398</v>
      </c>
      <c r="U239" s="150">
        <v>0.42642836470461998</v>
      </c>
      <c r="V239" s="150">
        <v>0.15949221460618701</v>
      </c>
      <c r="W239" s="150">
        <v>4.1168744835076702E-2</v>
      </c>
      <c r="X239" s="150">
        <v>9318.4</v>
      </c>
      <c r="Y239" s="150">
        <v>344.53</v>
      </c>
      <c r="Z239" s="150">
        <v>75477.516529765198</v>
      </c>
      <c r="AA239" s="150">
        <v>15.4327956989247</v>
      </c>
      <c r="AB239" s="150">
        <v>17.087332301976598</v>
      </c>
      <c r="AC239" s="150">
        <v>33</v>
      </c>
      <c r="AD239" s="150">
        <v>178.396927212121</v>
      </c>
      <c r="AE239" s="150">
        <v>0.78859999999999997</v>
      </c>
      <c r="AF239" s="150">
        <v>0.10713920514715999</v>
      </c>
      <c r="AG239" s="150">
        <v>0.17020238846392499</v>
      </c>
      <c r="AH239" s="150">
        <v>0.28258628347728798</v>
      </c>
      <c r="AI239" s="150">
        <v>138.337924266578</v>
      </c>
      <c r="AJ239" s="150">
        <v>5.5268248509041502</v>
      </c>
      <c r="AK239" s="150">
        <v>1.1453020656697099</v>
      </c>
      <c r="AL239" s="150">
        <v>2.4469018760843801</v>
      </c>
      <c r="AM239" s="150">
        <v>1.5</v>
      </c>
      <c r="AN239" s="150">
        <v>0.85501255930379505</v>
      </c>
      <c r="AO239" s="150">
        <v>23</v>
      </c>
      <c r="AP239" s="150">
        <v>0.13900203665987801</v>
      </c>
      <c r="AQ239" s="150">
        <v>76.39</v>
      </c>
      <c r="AR239">
        <v>5.2846318623350896</v>
      </c>
      <c r="AS239">
        <v>-361682.53</v>
      </c>
      <c r="AT239">
        <v>0.38723093026522898</v>
      </c>
      <c r="AU239" s="150">
        <v>68506007.049999997</v>
      </c>
    </row>
    <row r="240" spans="1:47" ht="14.5" x14ac:dyDescent="0.35">
      <c r="A240" s="151" t="s">
        <v>1014</v>
      </c>
      <c r="B240" s="151" t="s">
        <v>726</v>
      </c>
      <c r="C240" t="s">
        <v>98</v>
      </c>
      <c r="D240" t="s">
        <v>1578</v>
      </c>
      <c r="E240" s="150">
        <v>105.068</v>
      </c>
      <c r="F240" t="s">
        <v>1578</v>
      </c>
      <c r="G240" s="152">
        <v>168305</v>
      </c>
      <c r="H240" s="150">
        <v>0.50506824763616698</v>
      </c>
      <c r="I240" s="150">
        <v>168305</v>
      </c>
      <c r="J240" s="150">
        <v>6.2987107015178897E-3</v>
      </c>
      <c r="K240" s="150">
        <v>0.79850143359912096</v>
      </c>
      <c r="L240" s="153">
        <v>243234.05179999999</v>
      </c>
      <c r="M240" s="152">
        <v>94023</v>
      </c>
      <c r="N240" s="150">
        <v>44</v>
      </c>
      <c r="O240" s="150">
        <v>16.07</v>
      </c>
      <c r="P240" s="150">
        <v>0</v>
      </c>
      <c r="Q240" s="150">
        <v>-21.52</v>
      </c>
      <c r="R240" s="150">
        <v>14351.5</v>
      </c>
      <c r="S240" s="150">
        <v>4597.814813</v>
      </c>
      <c r="T240" s="150">
        <v>5486.6797252829101</v>
      </c>
      <c r="U240" s="150">
        <v>5.1291551006623803E-2</v>
      </c>
      <c r="V240" s="150">
        <v>0.136199693434673</v>
      </c>
      <c r="W240" s="150">
        <v>1.19235385133377E-2</v>
      </c>
      <c r="X240" s="150">
        <v>12026.5</v>
      </c>
      <c r="Y240" s="150">
        <v>302.11</v>
      </c>
      <c r="Z240" s="150">
        <v>80381.992188275806</v>
      </c>
      <c r="AA240" s="150">
        <v>15.1558823529412</v>
      </c>
      <c r="AB240" s="150">
        <v>15.2190090132733</v>
      </c>
      <c r="AC240" s="150">
        <v>26.4</v>
      </c>
      <c r="AD240" s="150">
        <v>174.159652007576</v>
      </c>
      <c r="AE240" s="150">
        <v>0.37109999999999999</v>
      </c>
      <c r="AF240" s="150">
        <v>0.110664669206311</v>
      </c>
      <c r="AG240" s="150">
        <v>0.16729819457130901</v>
      </c>
      <c r="AH240" s="150">
        <v>0.28185498136427001</v>
      </c>
      <c r="AI240" s="150">
        <v>187.72113169056399</v>
      </c>
      <c r="AJ240" s="150">
        <v>5.9357554857045498</v>
      </c>
      <c r="AK240" s="150">
        <v>0.94803329135321601</v>
      </c>
      <c r="AL240" s="150">
        <v>0.38587372133466702</v>
      </c>
      <c r="AM240" s="150">
        <v>1.5</v>
      </c>
      <c r="AN240" s="150">
        <v>0.82422575766611195</v>
      </c>
      <c r="AO240" s="150">
        <v>30</v>
      </c>
      <c r="AP240" s="150">
        <v>6.3867325335215205E-2</v>
      </c>
      <c r="AQ240" s="150">
        <v>89.93</v>
      </c>
      <c r="AR240">
        <v>5.4906931910903296</v>
      </c>
      <c r="AS240">
        <v>-68583.860000000102</v>
      </c>
      <c r="AT240">
        <v>0.229543825257148</v>
      </c>
      <c r="AU240" s="150">
        <v>65985649.990000002</v>
      </c>
    </row>
    <row r="241" spans="1:47" ht="14.5" x14ac:dyDescent="0.35">
      <c r="A241" s="151" t="s">
        <v>1015</v>
      </c>
      <c r="B241" s="151" t="s">
        <v>682</v>
      </c>
      <c r="C241" t="s">
        <v>143</v>
      </c>
      <c r="D241" t="s">
        <v>1578</v>
      </c>
      <c r="E241" s="150">
        <v>72.385999999999996</v>
      </c>
      <c r="F241" t="s">
        <v>1578</v>
      </c>
      <c r="G241" s="152">
        <v>1770402</v>
      </c>
      <c r="H241" s="150">
        <v>0.76084257305643099</v>
      </c>
      <c r="I241" s="150">
        <v>1613165</v>
      </c>
      <c r="J241" s="150">
        <v>9.2536952631045496E-3</v>
      </c>
      <c r="K241" s="150">
        <v>0.67750914604944001</v>
      </c>
      <c r="L241" s="153">
        <v>65197.287400000001</v>
      </c>
      <c r="M241" s="152">
        <v>35428</v>
      </c>
      <c r="N241" s="150">
        <v>14</v>
      </c>
      <c r="O241" s="150">
        <v>29.6</v>
      </c>
      <c r="P241" s="150">
        <v>0</v>
      </c>
      <c r="Q241" s="150">
        <v>90.19</v>
      </c>
      <c r="R241" s="150">
        <v>15087.3</v>
      </c>
      <c r="S241" s="150">
        <v>1001.277571</v>
      </c>
      <c r="T241" s="150">
        <v>1395.7094476063101</v>
      </c>
      <c r="U241" s="150">
        <v>0.99059656555514697</v>
      </c>
      <c r="V241" s="150">
        <v>0.17251339389085299</v>
      </c>
      <c r="W241" s="150">
        <v>0</v>
      </c>
      <c r="X241" s="150">
        <v>10823.6</v>
      </c>
      <c r="Y241" s="150">
        <v>82.7</v>
      </c>
      <c r="Z241" s="150">
        <v>64149.892382104001</v>
      </c>
      <c r="AA241" s="150">
        <v>13.8541666666667</v>
      </c>
      <c r="AB241" s="150">
        <v>12.107346686819801</v>
      </c>
      <c r="AC241" s="150">
        <v>16</v>
      </c>
      <c r="AD241" s="150">
        <v>62.579848187499998</v>
      </c>
      <c r="AE241" s="150">
        <v>0.24360000000000001</v>
      </c>
      <c r="AF241" s="150">
        <v>0.115615807594035</v>
      </c>
      <c r="AG241" s="150">
        <v>0.19633318543097</v>
      </c>
      <c r="AH241" s="150">
        <v>0.31436512973924602</v>
      </c>
      <c r="AI241" s="150">
        <v>213.840803191226</v>
      </c>
      <c r="AJ241" s="150">
        <v>5.6208765891067403</v>
      </c>
      <c r="AK241" s="150">
        <v>1.0499020148145399</v>
      </c>
      <c r="AL241" s="150">
        <v>3.9354704503208602</v>
      </c>
      <c r="AM241" s="150">
        <v>0.5</v>
      </c>
      <c r="AN241" s="150">
        <v>1.0252045227905999</v>
      </c>
      <c r="AO241" s="150">
        <v>60</v>
      </c>
      <c r="AP241" s="150">
        <v>4.1443850267379699E-2</v>
      </c>
      <c r="AQ241" s="150">
        <v>11.22</v>
      </c>
      <c r="AR241">
        <v>5.14282608893211</v>
      </c>
      <c r="AS241">
        <v>-189523.28</v>
      </c>
      <c r="AT241">
        <v>0.54500371905364497</v>
      </c>
      <c r="AU241" s="150">
        <v>15106584.859999999</v>
      </c>
    </row>
    <row r="242" spans="1:47" ht="14.5" x14ac:dyDescent="0.35">
      <c r="A242" s="151" t="s">
        <v>1546</v>
      </c>
      <c r="B242" s="151" t="s">
        <v>203</v>
      </c>
      <c r="C242" t="s">
        <v>204</v>
      </c>
      <c r="D242" t="s">
        <v>1578</v>
      </c>
      <c r="E242" s="150">
        <v>98.046000000000006</v>
      </c>
      <c r="F242" t="s">
        <v>1578</v>
      </c>
      <c r="G242" s="152">
        <v>-547737</v>
      </c>
      <c r="H242" s="150">
        <v>0.28661380181969798</v>
      </c>
      <c r="I242" s="150">
        <v>-547737</v>
      </c>
      <c r="J242" s="150">
        <v>9.2290476754021203E-3</v>
      </c>
      <c r="K242" s="150">
        <v>0.75534527802434703</v>
      </c>
      <c r="L242" s="153">
        <v>281452.76010000001</v>
      </c>
      <c r="M242" s="152">
        <v>47301</v>
      </c>
      <c r="N242" s="150">
        <v>10</v>
      </c>
      <c r="O242" s="150">
        <v>21.02</v>
      </c>
      <c r="P242" s="150">
        <v>0</v>
      </c>
      <c r="Q242" s="150">
        <v>44.33</v>
      </c>
      <c r="R242" s="150">
        <v>11351.7</v>
      </c>
      <c r="S242" s="150">
        <v>1327.9965400000001</v>
      </c>
      <c r="T242" s="150">
        <v>1558.53307268199</v>
      </c>
      <c r="U242" s="150">
        <v>0.272863796015613</v>
      </c>
      <c r="V242" s="150">
        <v>0.133045421187618</v>
      </c>
      <c r="W242" s="150">
        <v>1.7064720665612601E-3</v>
      </c>
      <c r="X242" s="150">
        <v>9672.6</v>
      </c>
      <c r="Y242" s="150">
        <v>76.59</v>
      </c>
      <c r="Z242" s="150">
        <v>68953.730382556503</v>
      </c>
      <c r="AA242" s="150">
        <v>13.459183673469401</v>
      </c>
      <c r="AB242" s="150">
        <v>17.339033033033001</v>
      </c>
      <c r="AC242" s="150">
        <v>8.75</v>
      </c>
      <c r="AD242" s="150">
        <v>151.77103314285699</v>
      </c>
      <c r="AE242" s="150">
        <v>0.33629999999999999</v>
      </c>
      <c r="AF242" s="150">
        <v>0.10271169038895001</v>
      </c>
      <c r="AG242" s="150">
        <v>0.16034216373122201</v>
      </c>
      <c r="AH242" s="150">
        <v>0.26743052424723401</v>
      </c>
      <c r="AI242" s="150">
        <v>158.978576856834</v>
      </c>
      <c r="AJ242" s="150">
        <v>6.2551517361917002</v>
      </c>
      <c r="AK242" s="150">
        <v>1.0048435272329399</v>
      </c>
      <c r="AL242" s="150">
        <v>3.6634663679466501</v>
      </c>
      <c r="AM242" s="150">
        <v>3</v>
      </c>
      <c r="AN242" s="150">
        <v>1.0266034170990599</v>
      </c>
      <c r="AO242" s="150">
        <v>22</v>
      </c>
      <c r="AP242" s="150">
        <v>7.5367647058823498E-2</v>
      </c>
      <c r="AQ242" s="150">
        <v>23.95</v>
      </c>
      <c r="AR242">
        <v>5.6888906288231</v>
      </c>
      <c r="AS242">
        <v>-105084.36</v>
      </c>
      <c r="AT242">
        <v>0.336693480976824</v>
      </c>
      <c r="AU242" s="150">
        <v>15074999.609999999</v>
      </c>
    </row>
    <row r="243" spans="1:47" ht="14.5" x14ac:dyDescent="0.35">
      <c r="A243" s="151" t="s">
        <v>1016</v>
      </c>
      <c r="B243" s="151" t="s">
        <v>459</v>
      </c>
      <c r="C243" t="s">
        <v>109</v>
      </c>
      <c r="D243" t="s">
        <v>1578</v>
      </c>
      <c r="E243" s="150">
        <v>102.176</v>
      </c>
      <c r="F243" t="s">
        <v>1578</v>
      </c>
      <c r="G243" s="152">
        <v>1452421</v>
      </c>
      <c r="H243" s="150">
        <v>0.66001249416377805</v>
      </c>
      <c r="I243" s="150">
        <v>1463408</v>
      </c>
      <c r="J243" s="150">
        <v>5.4488827372973902E-3</v>
      </c>
      <c r="K243" s="150">
        <v>0.70204731398094899</v>
      </c>
      <c r="L243" s="153">
        <v>453849.69750000001</v>
      </c>
      <c r="M243" s="152">
        <v>60297</v>
      </c>
      <c r="N243" s="150">
        <v>0</v>
      </c>
      <c r="O243" s="150">
        <v>3.32</v>
      </c>
      <c r="P243" s="150">
        <v>0</v>
      </c>
      <c r="Q243" s="150">
        <v>-1.8</v>
      </c>
      <c r="R243" s="150">
        <v>16994</v>
      </c>
      <c r="S243" s="150">
        <v>1080.652126</v>
      </c>
      <c r="T243" s="150">
        <v>1215.7272781351101</v>
      </c>
      <c r="U243" s="150">
        <v>6.9574196164585198E-2</v>
      </c>
      <c r="V243" s="150">
        <v>0.109029675845935</v>
      </c>
      <c r="W243" s="150">
        <v>1.29551403852973E-2</v>
      </c>
      <c r="X243" s="150">
        <v>15105.9</v>
      </c>
      <c r="Y243" s="150">
        <v>81.88</v>
      </c>
      <c r="Z243" s="150">
        <v>80299.890083048303</v>
      </c>
      <c r="AA243" s="150">
        <v>17.021978021978001</v>
      </c>
      <c r="AB243" s="150">
        <v>13.197998607718599</v>
      </c>
      <c r="AC243" s="150">
        <v>9.7799999999999994</v>
      </c>
      <c r="AD243" s="150">
        <v>110.496127402863</v>
      </c>
      <c r="AE243" s="150">
        <v>0.33629999999999999</v>
      </c>
      <c r="AF243" s="150">
        <v>0.13088347895852201</v>
      </c>
      <c r="AG243" s="150">
        <v>0.14016625474559599</v>
      </c>
      <c r="AH243" s="150">
        <v>0.27376292411541803</v>
      </c>
      <c r="AI243" s="150">
        <v>240.84346270003999</v>
      </c>
      <c r="AJ243" s="150">
        <v>7.6491420382067696</v>
      </c>
      <c r="AK243" s="150">
        <v>1.6341712388768499</v>
      </c>
      <c r="AL243" s="150">
        <v>3.89966765026819</v>
      </c>
      <c r="AM243" s="150">
        <v>1.45</v>
      </c>
      <c r="AN243" s="150">
        <v>0.65499390395627499</v>
      </c>
      <c r="AO243" s="150">
        <v>10</v>
      </c>
      <c r="AP243" s="150">
        <v>0.15059221658206401</v>
      </c>
      <c r="AQ243" s="150">
        <v>46.4</v>
      </c>
      <c r="AR243">
        <v>10.1211715105329</v>
      </c>
      <c r="AS243">
        <v>-136637.79999999999</v>
      </c>
      <c r="AT243">
        <v>0.17741859120515699</v>
      </c>
      <c r="AU243" s="150">
        <v>18364607.399999999</v>
      </c>
    </row>
    <row r="244" spans="1:47" ht="14.5" x14ac:dyDescent="0.35">
      <c r="A244" s="151" t="s">
        <v>1017</v>
      </c>
      <c r="B244" s="151" t="s">
        <v>547</v>
      </c>
      <c r="C244" t="s">
        <v>295</v>
      </c>
      <c r="D244" t="s">
        <v>1578</v>
      </c>
      <c r="E244" s="150">
        <v>86.903000000000006</v>
      </c>
      <c r="F244" t="s">
        <v>1578</v>
      </c>
      <c r="G244" s="152">
        <v>-31089</v>
      </c>
      <c r="H244" s="150">
        <v>0.106498877899789</v>
      </c>
      <c r="I244" s="150">
        <v>49422</v>
      </c>
      <c r="J244" s="150">
        <v>0</v>
      </c>
      <c r="K244" s="150">
        <v>0.61181124549602905</v>
      </c>
      <c r="L244" s="153">
        <v>170188.8175</v>
      </c>
      <c r="M244" s="152">
        <v>39556</v>
      </c>
      <c r="N244" s="150">
        <v>35</v>
      </c>
      <c r="O244" s="150">
        <v>40.85</v>
      </c>
      <c r="P244" s="150">
        <v>0</v>
      </c>
      <c r="Q244" s="150">
        <v>-228.18</v>
      </c>
      <c r="R244" s="150">
        <v>9576.6</v>
      </c>
      <c r="S244" s="150">
        <v>2026.1488179999999</v>
      </c>
      <c r="T244" s="150">
        <v>2557.5270614168498</v>
      </c>
      <c r="U244" s="150">
        <v>0.61163151541023697</v>
      </c>
      <c r="V244" s="150">
        <v>0.11319442430017999</v>
      </c>
      <c r="W244" s="150">
        <v>2.3051909901713799E-4</v>
      </c>
      <c r="X244" s="150">
        <v>7586.8</v>
      </c>
      <c r="Y244" s="150">
        <v>141.88999999999999</v>
      </c>
      <c r="Z244" s="150">
        <v>43146.8560152231</v>
      </c>
      <c r="AA244" s="150">
        <v>13.058139534883701</v>
      </c>
      <c r="AB244" s="150">
        <v>14.2797153992529</v>
      </c>
      <c r="AC244" s="150">
        <v>15.33</v>
      </c>
      <c r="AD244" s="150">
        <v>132.16887266797099</v>
      </c>
      <c r="AE244" s="150">
        <v>0.91610000000000003</v>
      </c>
      <c r="AF244" s="150">
        <v>0.10144160262644999</v>
      </c>
      <c r="AG244" s="150">
        <v>0.221788401131951</v>
      </c>
      <c r="AH244" s="150">
        <v>0.329821240711758</v>
      </c>
      <c r="AI244" s="150">
        <v>155.10213129863001</v>
      </c>
      <c r="AJ244" s="150">
        <v>5.3242130401578303</v>
      </c>
      <c r="AK244" s="150">
        <v>1.1906611722777301</v>
      </c>
      <c r="AL244" s="150">
        <v>3.1727050213199299</v>
      </c>
      <c r="AM244" s="150">
        <v>1.587</v>
      </c>
      <c r="AN244" s="150">
        <v>1.43105547218384</v>
      </c>
      <c r="AO244" s="150">
        <v>74</v>
      </c>
      <c r="AP244" s="150">
        <v>5.9055118110236202E-3</v>
      </c>
      <c r="AQ244" s="150">
        <v>13.5</v>
      </c>
      <c r="AR244">
        <v>7.9545320137308302</v>
      </c>
      <c r="AS244">
        <v>-31519.85</v>
      </c>
      <c r="AT244">
        <v>0.28730751295573298</v>
      </c>
      <c r="AU244" s="150">
        <v>19403535.399999999</v>
      </c>
    </row>
    <row r="245" spans="1:47" ht="14.5" x14ac:dyDescent="0.35">
      <c r="A245" s="151" t="s">
        <v>1018</v>
      </c>
      <c r="B245" s="151" t="s">
        <v>366</v>
      </c>
      <c r="C245" t="s">
        <v>145</v>
      </c>
      <c r="D245" t="s">
        <v>1578</v>
      </c>
      <c r="E245" s="150">
        <v>107.96</v>
      </c>
      <c r="F245" t="s">
        <v>1578</v>
      </c>
      <c r="G245" s="152">
        <v>-3791870</v>
      </c>
      <c r="H245" s="150">
        <v>0.39385912749303598</v>
      </c>
      <c r="I245" s="150">
        <v>-3791870</v>
      </c>
      <c r="J245" s="150">
        <v>0</v>
      </c>
      <c r="K245" s="150">
        <v>0.77600841021937605</v>
      </c>
      <c r="L245" s="153">
        <v>603473.33380000002</v>
      </c>
      <c r="M245" s="152">
        <v>102632</v>
      </c>
      <c r="N245" s="150">
        <v>23</v>
      </c>
      <c r="O245" s="150">
        <v>6.98</v>
      </c>
      <c r="P245" s="150">
        <v>0</v>
      </c>
      <c r="Q245" s="150">
        <v>-5</v>
      </c>
      <c r="R245" s="150">
        <v>17126.3</v>
      </c>
      <c r="S245" s="150">
        <v>2092.2115170000002</v>
      </c>
      <c r="T245" s="150">
        <v>2312.8515647838699</v>
      </c>
      <c r="U245" s="150">
        <v>4.6523204374464798E-2</v>
      </c>
      <c r="V245" s="150">
        <v>6.9664648538496701E-2</v>
      </c>
      <c r="W245" s="150">
        <v>2.1855285963422001E-2</v>
      </c>
      <c r="X245" s="150">
        <v>15492.5</v>
      </c>
      <c r="Y245" s="150">
        <v>164.72</v>
      </c>
      <c r="Z245" s="150">
        <v>82225.900922778106</v>
      </c>
      <c r="AA245" s="150">
        <v>14.8324873096447</v>
      </c>
      <c r="AB245" s="150">
        <v>12.7016240711511</v>
      </c>
      <c r="AC245" s="150">
        <v>17.2</v>
      </c>
      <c r="AD245" s="150">
        <v>121.640204476744</v>
      </c>
      <c r="AE245" s="150">
        <v>0.49869999999999998</v>
      </c>
      <c r="AF245" s="150">
        <v>0.124864721565513</v>
      </c>
      <c r="AG245" s="150">
        <v>0.12300437883976</v>
      </c>
      <c r="AH245" s="150">
        <v>0.258527820268938</v>
      </c>
      <c r="AI245" s="150">
        <v>240.48046572339001</v>
      </c>
      <c r="AJ245" s="150">
        <v>6.2948786809133104</v>
      </c>
      <c r="AK245" s="150">
        <v>1.7210118735292199</v>
      </c>
      <c r="AL245" s="150">
        <v>3.0910220298289102</v>
      </c>
      <c r="AM245" s="150">
        <v>0</v>
      </c>
      <c r="AN245" s="150">
        <v>0.79260770823094895</v>
      </c>
      <c r="AO245" s="150">
        <v>23</v>
      </c>
      <c r="AP245" s="150">
        <v>4.3121149897330603E-2</v>
      </c>
      <c r="AQ245" s="150">
        <v>60.3</v>
      </c>
      <c r="AR245">
        <v>16.224078191925599</v>
      </c>
      <c r="AS245">
        <v>-3079.6600000000299</v>
      </c>
      <c r="AT245">
        <v>8.7411493459116293E-2</v>
      </c>
      <c r="AU245" s="150">
        <v>35831786.280000001</v>
      </c>
    </row>
    <row r="246" spans="1:47" ht="14.5" x14ac:dyDescent="0.35">
      <c r="A246" s="151" t="s">
        <v>1019</v>
      </c>
      <c r="B246" s="151" t="s">
        <v>569</v>
      </c>
      <c r="C246" t="s">
        <v>115</v>
      </c>
      <c r="D246" t="s">
        <v>1578</v>
      </c>
      <c r="E246" s="150">
        <v>92.68</v>
      </c>
      <c r="F246" t="s">
        <v>1578</v>
      </c>
      <c r="G246" s="152">
        <v>500763</v>
      </c>
      <c r="H246" s="150">
        <v>0.53094642594681296</v>
      </c>
      <c r="I246" s="150">
        <v>211415</v>
      </c>
      <c r="J246" s="150">
        <v>0</v>
      </c>
      <c r="K246" s="150">
        <v>0.68637108236519695</v>
      </c>
      <c r="L246" s="153">
        <v>284534.36550000001</v>
      </c>
      <c r="M246" s="152">
        <v>40570</v>
      </c>
      <c r="N246" s="150">
        <v>45</v>
      </c>
      <c r="O246" s="150">
        <v>30.05</v>
      </c>
      <c r="P246" s="150">
        <v>0</v>
      </c>
      <c r="Q246" s="150">
        <v>61.46</v>
      </c>
      <c r="R246" s="150">
        <v>12551.1</v>
      </c>
      <c r="S246" s="150">
        <v>1417.6664510000001</v>
      </c>
      <c r="T246" s="150">
        <v>1691.9297178228801</v>
      </c>
      <c r="U246" s="150">
        <v>0.43625292434884599</v>
      </c>
      <c r="V246" s="150">
        <v>0.141091298915135</v>
      </c>
      <c r="W246" s="150">
        <v>1.6434683901537901E-3</v>
      </c>
      <c r="X246" s="150">
        <v>10516.5</v>
      </c>
      <c r="Y246" s="150">
        <v>88.5</v>
      </c>
      <c r="Z246" s="150">
        <v>62144.688813559304</v>
      </c>
      <c r="AA246" s="150">
        <v>15.16</v>
      </c>
      <c r="AB246" s="150">
        <v>16.0188299548023</v>
      </c>
      <c r="AC246" s="150">
        <v>10.25</v>
      </c>
      <c r="AD246" s="150">
        <v>138.30892204878</v>
      </c>
      <c r="AE246" s="150">
        <v>0.31309999999999999</v>
      </c>
      <c r="AF246" s="150">
        <v>0.110855562697597</v>
      </c>
      <c r="AG246" s="150">
        <v>0.17844371374785001</v>
      </c>
      <c r="AH246" s="150">
        <v>0.29500914706648701</v>
      </c>
      <c r="AI246" s="150">
        <v>242.81663698621301</v>
      </c>
      <c r="AJ246" s="150">
        <v>3.2700510119599202</v>
      </c>
      <c r="AK246" s="150">
        <v>1.3084513686950401</v>
      </c>
      <c r="AL246" s="150">
        <v>1.6373227436068001</v>
      </c>
      <c r="AM246" s="150">
        <v>0</v>
      </c>
      <c r="AN246" s="150">
        <v>1.00720940757301</v>
      </c>
      <c r="AO246" s="150">
        <v>126</v>
      </c>
      <c r="AP246" s="150">
        <v>0</v>
      </c>
      <c r="AQ246" s="150">
        <v>6.52</v>
      </c>
      <c r="AR246">
        <v>3.1338375594124401</v>
      </c>
      <c r="AS246">
        <v>-28423.39</v>
      </c>
      <c r="AT246">
        <v>0.43344312573972099</v>
      </c>
      <c r="AU246" s="150">
        <v>17793247.73</v>
      </c>
    </row>
    <row r="247" spans="1:47" ht="14.5" x14ac:dyDescent="0.35">
      <c r="A247" s="151" t="s">
        <v>1020</v>
      </c>
      <c r="B247" s="151" t="s">
        <v>748</v>
      </c>
      <c r="C247" t="s">
        <v>149</v>
      </c>
      <c r="D247" t="s">
        <v>1578</v>
      </c>
      <c r="E247" s="150">
        <v>92.099000000000004</v>
      </c>
      <c r="F247" t="s">
        <v>1578</v>
      </c>
      <c r="G247" s="152">
        <v>1218961</v>
      </c>
      <c r="H247" s="150">
        <v>0.60505994304501998</v>
      </c>
      <c r="I247" s="150">
        <v>1315985</v>
      </c>
      <c r="J247" s="150">
        <v>0</v>
      </c>
      <c r="K247" s="150">
        <v>0.71797303471705398</v>
      </c>
      <c r="L247" s="153">
        <v>128309.8069</v>
      </c>
      <c r="M247" s="152">
        <v>38210</v>
      </c>
      <c r="N247" s="150">
        <v>38</v>
      </c>
      <c r="O247" s="150">
        <v>20.7</v>
      </c>
      <c r="P247" s="150">
        <v>0</v>
      </c>
      <c r="Q247" s="150">
        <v>198.07</v>
      </c>
      <c r="R247" s="150">
        <v>11244.3</v>
      </c>
      <c r="S247" s="150">
        <v>1724.9900709999999</v>
      </c>
      <c r="T247" s="150">
        <v>2035.7286474564701</v>
      </c>
      <c r="U247" s="150">
        <v>0.39361752708894299</v>
      </c>
      <c r="V247" s="150">
        <v>0.13351284907193001</v>
      </c>
      <c r="W247" s="150">
        <v>5.7971348172473002E-4</v>
      </c>
      <c r="X247" s="150">
        <v>9527.9</v>
      </c>
      <c r="Y247" s="150">
        <v>105.77</v>
      </c>
      <c r="Z247" s="150">
        <v>59060.721376571797</v>
      </c>
      <c r="AA247" s="150">
        <v>12.8141592920354</v>
      </c>
      <c r="AB247" s="150">
        <v>16.308878424884199</v>
      </c>
      <c r="AC247" s="150">
        <v>11</v>
      </c>
      <c r="AD247" s="150">
        <v>156.81727918181801</v>
      </c>
      <c r="AE247" s="150">
        <v>0.28999999999999998</v>
      </c>
      <c r="AF247" s="150">
        <v>9.6970647491521497E-2</v>
      </c>
      <c r="AG247" s="150">
        <v>0.22430299983221899</v>
      </c>
      <c r="AH247" s="150">
        <v>0.32429065177373201</v>
      </c>
      <c r="AI247" s="150">
        <v>0</v>
      </c>
      <c r="AJ247" t="s">
        <v>1560</v>
      </c>
      <c r="AK247" t="s">
        <v>1560</v>
      </c>
      <c r="AL247" t="s">
        <v>1560</v>
      </c>
      <c r="AM247" s="150">
        <v>0.5</v>
      </c>
      <c r="AN247" s="150">
        <v>1.07946940087403</v>
      </c>
      <c r="AO247" s="150">
        <v>125</v>
      </c>
      <c r="AP247" s="150">
        <v>7.9908675799086806E-3</v>
      </c>
      <c r="AQ247" s="150">
        <v>6.93</v>
      </c>
      <c r="AR247">
        <v>5.09367872916203</v>
      </c>
      <c r="AS247">
        <v>-51702.35</v>
      </c>
      <c r="AT247">
        <v>0.44288821751587798</v>
      </c>
      <c r="AU247" s="150">
        <v>19396290.18</v>
      </c>
    </row>
    <row r="248" spans="1:47" ht="14.5" x14ac:dyDescent="0.35">
      <c r="A248" s="151" t="s">
        <v>1021</v>
      </c>
      <c r="B248" s="151" t="s">
        <v>205</v>
      </c>
      <c r="C248" t="s">
        <v>206</v>
      </c>
      <c r="D248" t="s">
        <v>1578</v>
      </c>
      <c r="E248" s="150">
        <v>86.51</v>
      </c>
      <c r="F248" t="s">
        <v>1578</v>
      </c>
      <c r="G248" s="152">
        <v>-323929</v>
      </c>
      <c r="H248" s="150">
        <v>0.179924135829827</v>
      </c>
      <c r="I248" s="150">
        <v>-276110</v>
      </c>
      <c r="J248" s="150">
        <v>0</v>
      </c>
      <c r="K248" s="150">
        <v>0.74250992446733499</v>
      </c>
      <c r="L248" s="153">
        <v>112258.3781</v>
      </c>
      <c r="M248" s="152">
        <v>31776</v>
      </c>
      <c r="N248" s="150">
        <v>19</v>
      </c>
      <c r="O248" s="150">
        <v>18.600000000000001</v>
      </c>
      <c r="P248" s="150">
        <v>0</v>
      </c>
      <c r="Q248" s="150">
        <v>21.76</v>
      </c>
      <c r="R248" s="150">
        <v>10630.9</v>
      </c>
      <c r="S248" s="150">
        <v>1389.193998</v>
      </c>
      <c r="T248" s="150">
        <v>1881.23193014956</v>
      </c>
      <c r="U248" s="150">
        <v>0.98459622123993695</v>
      </c>
      <c r="V248" s="150">
        <v>0.13623244649232899</v>
      </c>
      <c r="W248" s="150">
        <v>0</v>
      </c>
      <c r="X248" s="150">
        <v>7850.4</v>
      </c>
      <c r="Y248" s="150">
        <v>96.81</v>
      </c>
      <c r="Z248" s="150">
        <v>51348.403574010903</v>
      </c>
      <c r="AA248" s="150">
        <v>17.609090909090899</v>
      </c>
      <c r="AB248" s="150">
        <v>14.3496952587543</v>
      </c>
      <c r="AC248" s="150">
        <v>13.6</v>
      </c>
      <c r="AD248" s="150">
        <v>102.1466175</v>
      </c>
      <c r="AE248" s="150">
        <v>0.51029999999999998</v>
      </c>
      <c r="AF248" s="150">
        <v>0.112339192814255</v>
      </c>
      <c r="AG248" s="150">
        <v>0.16779416423089999</v>
      </c>
      <c r="AH248" s="150">
        <v>0.28370834860203897</v>
      </c>
      <c r="AI248" s="150">
        <v>146.397119691558</v>
      </c>
      <c r="AJ248" s="150">
        <v>7.7068913922133602</v>
      </c>
      <c r="AK248" s="150">
        <v>1.7835870858615199</v>
      </c>
      <c r="AL248" s="150">
        <v>5.2076941988651502</v>
      </c>
      <c r="AM248" s="150">
        <v>0.5</v>
      </c>
      <c r="AN248" s="150">
        <v>0.99767571571870695</v>
      </c>
      <c r="AO248" s="150">
        <v>4</v>
      </c>
      <c r="AP248" s="150">
        <v>9.8239110287303102E-2</v>
      </c>
      <c r="AQ248" s="150">
        <v>248</v>
      </c>
      <c r="AR248">
        <v>4.0745653455710498</v>
      </c>
      <c r="AS248">
        <v>-97701.02</v>
      </c>
      <c r="AT248">
        <v>0.47194832307199303</v>
      </c>
      <c r="AU248" s="150">
        <v>14768432.92</v>
      </c>
    </row>
    <row r="249" spans="1:47" ht="14.5" x14ac:dyDescent="0.35">
      <c r="A249" s="151" t="s">
        <v>1022</v>
      </c>
      <c r="B249" s="151" t="s">
        <v>706</v>
      </c>
      <c r="C249" t="s">
        <v>289</v>
      </c>
      <c r="D249" t="s">
        <v>1578</v>
      </c>
      <c r="E249" s="150">
        <v>97.277000000000001</v>
      </c>
      <c r="F249" t="s">
        <v>1578</v>
      </c>
      <c r="G249" s="152">
        <v>917491</v>
      </c>
      <c r="H249" s="150">
        <v>0.40942812789701999</v>
      </c>
      <c r="I249" s="150">
        <v>917491</v>
      </c>
      <c r="J249" s="150">
        <v>0</v>
      </c>
      <c r="K249" s="150">
        <v>0.64910099226579798</v>
      </c>
      <c r="L249" s="153">
        <v>166796.8339</v>
      </c>
      <c r="M249" s="152">
        <v>47217</v>
      </c>
      <c r="N249" s="150">
        <v>4</v>
      </c>
      <c r="O249" s="150">
        <v>8.6</v>
      </c>
      <c r="P249" s="150">
        <v>0</v>
      </c>
      <c r="Q249" s="150">
        <v>45.34</v>
      </c>
      <c r="R249" s="150">
        <v>11136.3</v>
      </c>
      <c r="S249" s="150">
        <v>534.70921899999996</v>
      </c>
      <c r="T249" s="150">
        <v>638.10473764883398</v>
      </c>
      <c r="U249" s="150">
        <v>0.206020293059507</v>
      </c>
      <c r="V249" s="150">
        <v>0.168847653625362</v>
      </c>
      <c r="W249" s="150">
        <v>0</v>
      </c>
      <c r="X249" s="150">
        <v>9331.9</v>
      </c>
      <c r="Y249" s="150">
        <v>35.82</v>
      </c>
      <c r="Z249" s="150">
        <v>51041.826074818498</v>
      </c>
      <c r="AA249" s="150">
        <v>13.609756097561</v>
      </c>
      <c r="AB249" s="150">
        <v>14.927672222222199</v>
      </c>
      <c r="AC249" s="150">
        <v>8.6999999999999993</v>
      </c>
      <c r="AD249" s="150">
        <v>61.460829770114898</v>
      </c>
      <c r="AE249" s="150">
        <v>0.24360000000000001</v>
      </c>
      <c r="AF249" s="150">
        <v>0.10491006929844</v>
      </c>
      <c r="AG249" s="150">
        <v>0.25367146887657899</v>
      </c>
      <c r="AH249" s="150">
        <v>0.35989650250788502</v>
      </c>
      <c r="AI249" s="150">
        <v>236.30226581150501</v>
      </c>
      <c r="AJ249" s="150">
        <v>5.2117956835215598</v>
      </c>
      <c r="AK249" s="150">
        <v>1.4725047288152999</v>
      </c>
      <c r="AL249" s="150">
        <v>2.62275632553244</v>
      </c>
      <c r="AM249" s="150">
        <v>1.5</v>
      </c>
      <c r="AN249" s="150">
        <v>1.01472503425426</v>
      </c>
      <c r="AO249" s="150">
        <v>47</v>
      </c>
      <c r="AP249" s="150">
        <v>2.1428571428571401E-2</v>
      </c>
      <c r="AQ249" s="150">
        <v>2.87</v>
      </c>
      <c r="AR249">
        <v>5.6445441900514401</v>
      </c>
      <c r="AS249">
        <v>-67625.25</v>
      </c>
      <c r="AT249">
        <v>0.36236725350177901</v>
      </c>
      <c r="AU249" s="150">
        <v>5954708.2199999997</v>
      </c>
    </row>
    <row r="250" spans="1:47" ht="14.5" x14ac:dyDescent="0.35">
      <c r="A250" s="151" t="s">
        <v>1023</v>
      </c>
      <c r="B250" s="151" t="s">
        <v>207</v>
      </c>
      <c r="C250" t="s">
        <v>208</v>
      </c>
      <c r="D250" t="s">
        <v>1578</v>
      </c>
      <c r="E250" s="150">
        <v>95.27</v>
      </c>
      <c r="F250" t="s">
        <v>1578</v>
      </c>
      <c r="G250" s="152">
        <v>-1196749</v>
      </c>
      <c r="H250" s="150">
        <v>0.32383022114389398</v>
      </c>
      <c r="I250" s="150">
        <v>-1196749</v>
      </c>
      <c r="J250" s="150">
        <v>0</v>
      </c>
      <c r="K250" s="150">
        <v>0.85766596134341599</v>
      </c>
      <c r="L250" s="153">
        <v>133654.30840000001</v>
      </c>
      <c r="M250" s="152">
        <v>36523</v>
      </c>
      <c r="N250" s="150">
        <v>56</v>
      </c>
      <c r="O250" s="150">
        <v>40.31</v>
      </c>
      <c r="P250" s="150">
        <v>0</v>
      </c>
      <c r="Q250" s="150">
        <v>136.03</v>
      </c>
      <c r="R250" s="150">
        <v>11310</v>
      </c>
      <c r="S250" s="150">
        <v>2329.7770190000001</v>
      </c>
      <c r="T250" s="150">
        <v>2906.9053338485401</v>
      </c>
      <c r="U250" s="150">
        <v>0.52247284786184101</v>
      </c>
      <c r="V250" s="150">
        <v>0.15006807353180401</v>
      </c>
      <c r="W250" s="150">
        <v>0</v>
      </c>
      <c r="X250" s="150">
        <v>9064.5</v>
      </c>
      <c r="Y250" s="150">
        <v>163.76</v>
      </c>
      <c r="Z250" s="150">
        <v>59252.127503663898</v>
      </c>
      <c r="AA250" s="150">
        <v>13.16</v>
      </c>
      <c r="AB250" s="150">
        <v>14.226777106741601</v>
      </c>
      <c r="AC250" s="150">
        <v>15.03</v>
      </c>
      <c r="AD250" s="150">
        <v>155.00845103127099</v>
      </c>
      <c r="AE250" s="150">
        <v>0.49869999999999998</v>
      </c>
      <c r="AF250" s="150">
        <v>0.100689273051543</v>
      </c>
      <c r="AG250" s="150">
        <v>0.17343542549890301</v>
      </c>
      <c r="AH250" s="150">
        <v>0.26915372995085002</v>
      </c>
      <c r="AI250" s="150">
        <v>0</v>
      </c>
      <c r="AJ250" t="s">
        <v>1560</v>
      </c>
      <c r="AK250" t="s">
        <v>1560</v>
      </c>
      <c r="AL250" t="s">
        <v>1560</v>
      </c>
      <c r="AM250" s="150">
        <v>3.3</v>
      </c>
      <c r="AN250" s="150">
        <v>1.13168857883277</v>
      </c>
      <c r="AO250" s="150">
        <v>181</v>
      </c>
      <c r="AP250" s="150">
        <v>5.4644808743169397E-2</v>
      </c>
      <c r="AQ250" s="150">
        <v>5.62</v>
      </c>
      <c r="AR250">
        <v>6.83331390489914</v>
      </c>
      <c r="AS250">
        <v>-50419.71</v>
      </c>
      <c r="AT250">
        <v>0.29565299594688599</v>
      </c>
      <c r="AU250" s="150">
        <v>26349735.510000002</v>
      </c>
    </row>
    <row r="251" spans="1:47" ht="14.5" x14ac:dyDescent="0.35">
      <c r="A251" s="151" t="s">
        <v>1024</v>
      </c>
      <c r="B251" s="151" t="s">
        <v>710</v>
      </c>
      <c r="C251" t="s">
        <v>100</v>
      </c>
      <c r="D251" t="s">
        <v>1578</v>
      </c>
      <c r="E251" s="150">
        <v>101.279</v>
      </c>
      <c r="F251" t="s">
        <v>1578</v>
      </c>
      <c r="G251" s="152">
        <v>2196247</v>
      </c>
      <c r="H251" s="150">
        <v>0.40356473957137301</v>
      </c>
      <c r="I251" s="150">
        <v>1995522</v>
      </c>
      <c r="J251" s="150">
        <v>0</v>
      </c>
      <c r="K251" s="150">
        <v>0.77890207824861901</v>
      </c>
      <c r="L251" s="153">
        <v>259882.12100000001</v>
      </c>
      <c r="M251" s="152">
        <v>52678</v>
      </c>
      <c r="N251" s="150">
        <v>92</v>
      </c>
      <c r="O251" s="150">
        <v>55.82</v>
      </c>
      <c r="P251" s="150">
        <v>0</v>
      </c>
      <c r="Q251" s="150">
        <v>-108.09</v>
      </c>
      <c r="R251" s="150">
        <v>9587.7000000000007</v>
      </c>
      <c r="S251" s="150">
        <v>5753.2703279999996</v>
      </c>
      <c r="T251" s="150">
        <v>6683.3151016515203</v>
      </c>
      <c r="U251" s="150">
        <v>0.17227178135127599</v>
      </c>
      <c r="V251" s="150">
        <v>0.110072513700246</v>
      </c>
      <c r="W251" s="150">
        <v>7.7275739649548397E-3</v>
      </c>
      <c r="X251" s="150">
        <v>8253.5</v>
      </c>
      <c r="Y251" s="150">
        <v>303.19</v>
      </c>
      <c r="Z251" s="150">
        <v>60364.646162472403</v>
      </c>
      <c r="AA251" s="150">
        <v>12.4201183431953</v>
      </c>
      <c r="AB251" s="150">
        <v>18.9757918401003</v>
      </c>
      <c r="AC251" s="150">
        <v>25</v>
      </c>
      <c r="AD251" s="150">
        <v>230.13081312</v>
      </c>
      <c r="AE251" s="150">
        <v>0.44069999999999998</v>
      </c>
      <c r="AF251" s="150">
        <v>0.13396276562006201</v>
      </c>
      <c r="AG251" s="150">
        <v>0.169133429121998</v>
      </c>
      <c r="AH251" s="150">
        <v>0.306708926245781</v>
      </c>
      <c r="AI251" s="150">
        <v>1.50349271055494</v>
      </c>
      <c r="AJ251" s="150">
        <v>549.11963815028901</v>
      </c>
      <c r="AK251" s="150">
        <v>99.035965317919107</v>
      </c>
      <c r="AL251" s="150">
        <v>337.97539075144499</v>
      </c>
      <c r="AM251" s="150">
        <v>1</v>
      </c>
      <c r="AN251" s="150">
        <v>0.78342126408216295</v>
      </c>
      <c r="AO251" s="150">
        <v>36</v>
      </c>
      <c r="AP251" s="150">
        <v>3.76031794558239E-2</v>
      </c>
      <c r="AQ251" s="150">
        <v>83.08</v>
      </c>
      <c r="AR251">
        <v>4.0232068520906203</v>
      </c>
      <c r="AS251">
        <v>-111806.68</v>
      </c>
      <c r="AT251">
        <v>0.28529184577386202</v>
      </c>
      <c r="AU251" s="150">
        <v>55160788.509999998</v>
      </c>
    </row>
    <row r="252" spans="1:47" ht="14.5" x14ac:dyDescent="0.35">
      <c r="A252" s="151" t="s">
        <v>1025</v>
      </c>
      <c r="B252" s="151" t="s">
        <v>588</v>
      </c>
      <c r="C252" t="s">
        <v>136</v>
      </c>
      <c r="D252" t="s">
        <v>1578</v>
      </c>
      <c r="E252" s="150">
        <v>95.927000000000007</v>
      </c>
      <c r="F252" t="s">
        <v>1578</v>
      </c>
      <c r="G252" s="152">
        <v>872330</v>
      </c>
      <c r="H252" s="150">
        <v>0.52295118243662198</v>
      </c>
      <c r="I252" s="150">
        <v>872330</v>
      </c>
      <c r="J252" s="150">
        <v>0</v>
      </c>
      <c r="K252" s="150">
        <v>0.66339945426452795</v>
      </c>
      <c r="L252" s="153">
        <v>313955.46620000002</v>
      </c>
      <c r="M252" s="152">
        <v>40992</v>
      </c>
      <c r="N252" s="150">
        <v>17</v>
      </c>
      <c r="O252" s="150">
        <v>14.4</v>
      </c>
      <c r="P252" s="150">
        <v>0</v>
      </c>
      <c r="Q252" s="150">
        <v>77.75</v>
      </c>
      <c r="R252" s="150">
        <v>12378.5</v>
      </c>
      <c r="S252" s="150">
        <v>761.31941600000005</v>
      </c>
      <c r="T252" s="150">
        <v>924.19984780985305</v>
      </c>
      <c r="U252" s="150">
        <v>0.41609883360704902</v>
      </c>
      <c r="V252" s="150">
        <v>0.13640406354748699</v>
      </c>
      <c r="W252" s="150">
        <v>1.3135091250582301E-3</v>
      </c>
      <c r="X252" s="150">
        <v>10196.9</v>
      </c>
      <c r="Y252" s="150">
        <v>55.54</v>
      </c>
      <c r="Z252" s="150">
        <v>52604.755491537602</v>
      </c>
      <c r="AA252" s="150">
        <v>11.313432835820899</v>
      </c>
      <c r="AB252" s="150">
        <v>13.707587612531499</v>
      </c>
      <c r="AC252" s="150">
        <v>6.2</v>
      </c>
      <c r="AD252" s="150">
        <v>122.793454193548</v>
      </c>
      <c r="AE252" s="150">
        <v>0.28999999999999998</v>
      </c>
      <c r="AF252" s="150">
        <v>0.11154491820758</v>
      </c>
      <c r="AG252" s="150">
        <v>0.16290679617721501</v>
      </c>
      <c r="AH252" s="150">
        <v>0.29133515454018599</v>
      </c>
      <c r="AI252" s="150">
        <v>173.930937812835</v>
      </c>
      <c r="AJ252" s="150">
        <v>6.5038088765037703</v>
      </c>
      <c r="AK252" s="150">
        <v>1.6995830595769399</v>
      </c>
      <c r="AL252" s="150">
        <v>3.8400323221338599</v>
      </c>
      <c r="AM252" s="150">
        <v>6.25</v>
      </c>
      <c r="AN252" s="150">
        <v>1.1758591417604001</v>
      </c>
      <c r="AO252" s="150">
        <v>52</v>
      </c>
      <c r="AP252" s="150">
        <v>1.6666666666666701E-2</v>
      </c>
      <c r="AQ252" s="150">
        <v>12.35</v>
      </c>
      <c r="AR252">
        <v>5.5605319472103103</v>
      </c>
      <c r="AS252">
        <v>7399.9500000000098</v>
      </c>
      <c r="AT252">
        <v>0.35071423366346299</v>
      </c>
      <c r="AU252" s="150">
        <v>9424005.1799999997</v>
      </c>
    </row>
    <row r="253" spans="1:47" ht="14.5" x14ac:dyDescent="0.35">
      <c r="A253" s="151" t="s">
        <v>1026</v>
      </c>
      <c r="B253" s="151" t="s">
        <v>656</v>
      </c>
      <c r="C253" t="s">
        <v>210</v>
      </c>
      <c r="D253" t="s">
        <v>1578</v>
      </c>
      <c r="E253" s="150">
        <v>92.397000000000006</v>
      </c>
      <c r="F253" t="s">
        <v>1578</v>
      </c>
      <c r="G253" s="152">
        <v>399410</v>
      </c>
      <c r="H253" s="150">
        <v>0.13586664016416999</v>
      </c>
      <c r="I253" s="150">
        <v>399410</v>
      </c>
      <c r="J253" s="150">
        <v>7.5429151223450498E-3</v>
      </c>
      <c r="K253" s="150">
        <v>0.73706177547862195</v>
      </c>
      <c r="L253" s="153">
        <v>154487.71419999999</v>
      </c>
      <c r="M253" s="152">
        <v>41008</v>
      </c>
      <c r="N253" s="150">
        <v>58</v>
      </c>
      <c r="O253" s="150">
        <v>34.58</v>
      </c>
      <c r="P253" s="150">
        <v>0</v>
      </c>
      <c r="Q253" s="150">
        <v>197.12</v>
      </c>
      <c r="R253" s="150">
        <v>10641.2</v>
      </c>
      <c r="S253" s="150">
        <v>1319.5066380000001</v>
      </c>
      <c r="T253" s="150">
        <v>1560.1133438516499</v>
      </c>
      <c r="U253" s="150">
        <v>0.339134322717973</v>
      </c>
      <c r="V253" s="150">
        <v>0.14326872829267301</v>
      </c>
      <c r="W253" s="150">
        <v>0</v>
      </c>
      <c r="X253" s="150">
        <v>9000.1</v>
      </c>
      <c r="Y253" s="150">
        <v>87.29</v>
      </c>
      <c r="Z253" s="150">
        <v>60765.481956696101</v>
      </c>
      <c r="AA253" s="150">
        <v>15.235849056603801</v>
      </c>
      <c r="AB253" s="150">
        <v>15.1163551151335</v>
      </c>
      <c r="AC253" s="150">
        <v>10.029999999999999</v>
      </c>
      <c r="AD253" s="150">
        <v>131.555995812562</v>
      </c>
      <c r="AE253" s="150">
        <v>0.27839999999999998</v>
      </c>
      <c r="AF253" s="150">
        <v>0.11324944579865499</v>
      </c>
      <c r="AG253" s="150">
        <v>0.19074027425685</v>
      </c>
      <c r="AH253" s="150">
        <v>0.30817776833585497</v>
      </c>
      <c r="AI253" s="150">
        <v>150.14627004854799</v>
      </c>
      <c r="AJ253" s="150">
        <v>6.1649571722045797</v>
      </c>
      <c r="AK253" s="150">
        <v>0.984948894351375</v>
      </c>
      <c r="AL253" s="150">
        <v>2.9224681630737099</v>
      </c>
      <c r="AM253" s="150">
        <v>0</v>
      </c>
      <c r="AN253" s="150">
        <v>0.95171526349637003</v>
      </c>
      <c r="AO253" s="150">
        <v>54</v>
      </c>
      <c r="AP253" s="150">
        <v>1.9774011299434999E-2</v>
      </c>
      <c r="AQ253" s="150">
        <v>10.15</v>
      </c>
      <c r="AR253">
        <v>6.0601130020422103</v>
      </c>
      <c r="AS253">
        <v>-46263.09</v>
      </c>
      <c r="AT253">
        <v>0.29852908637744302</v>
      </c>
      <c r="AU253" s="150">
        <v>14041103.76</v>
      </c>
    </row>
    <row r="254" spans="1:47" ht="14.5" x14ac:dyDescent="0.35">
      <c r="A254" s="151" t="s">
        <v>1027</v>
      </c>
      <c r="B254" s="151" t="s">
        <v>406</v>
      </c>
      <c r="C254" t="s">
        <v>104</v>
      </c>
      <c r="D254" t="s">
        <v>1578</v>
      </c>
      <c r="E254" s="150">
        <v>88.02</v>
      </c>
      <c r="F254" t="s">
        <v>1578</v>
      </c>
      <c r="G254" s="152">
        <v>445539</v>
      </c>
      <c r="H254" s="150">
        <v>0.36159355124884701</v>
      </c>
      <c r="I254" s="150">
        <v>445539</v>
      </c>
      <c r="J254" s="150">
        <v>0</v>
      </c>
      <c r="K254" s="150">
        <v>0.73358345125624902</v>
      </c>
      <c r="L254" s="153">
        <v>149909.55379999999</v>
      </c>
      <c r="M254" s="152">
        <v>39008</v>
      </c>
      <c r="N254" s="150">
        <v>73</v>
      </c>
      <c r="O254" s="150">
        <v>23.35</v>
      </c>
      <c r="P254" s="150">
        <v>0</v>
      </c>
      <c r="Q254" s="150">
        <v>59.5</v>
      </c>
      <c r="R254" s="150">
        <v>9401.2000000000007</v>
      </c>
      <c r="S254" s="150">
        <v>1643.6425630000001</v>
      </c>
      <c r="T254" s="150">
        <v>2061.4034097398899</v>
      </c>
      <c r="U254" s="150">
        <v>0.43814809509773001</v>
      </c>
      <c r="V254" s="150">
        <v>0.17020359857887199</v>
      </c>
      <c r="W254" s="150">
        <v>2.9257462104307899E-3</v>
      </c>
      <c r="X254" s="150">
        <v>7496</v>
      </c>
      <c r="Y254" s="150">
        <v>96.57</v>
      </c>
      <c r="Z254" s="150">
        <v>58699.20793207</v>
      </c>
      <c r="AA254" s="150">
        <v>15.412280701754399</v>
      </c>
      <c r="AB254" s="150">
        <v>17.020219146732899</v>
      </c>
      <c r="AC254" s="150">
        <v>11</v>
      </c>
      <c r="AD254" s="150">
        <v>149.42205118181801</v>
      </c>
      <c r="AE254" s="150">
        <v>0.63780000000000003</v>
      </c>
      <c r="AF254" s="150">
        <v>0.117422841275135</v>
      </c>
      <c r="AG254" s="150">
        <v>0.17475594544876299</v>
      </c>
      <c r="AH254" s="150">
        <v>0.29759344272508498</v>
      </c>
      <c r="AI254" s="150">
        <v>182.520827066219</v>
      </c>
      <c r="AJ254" s="150">
        <v>5.3210645035483504</v>
      </c>
      <c r="AK254" s="150">
        <v>1.42547358491195</v>
      </c>
      <c r="AL254" s="150">
        <v>2.6976814922716401</v>
      </c>
      <c r="AM254" s="150">
        <v>3.3</v>
      </c>
      <c r="AN254" s="150">
        <v>1.77246188112324</v>
      </c>
      <c r="AO254" s="150">
        <v>128</v>
      </c>
      <c r="AP254" s="150">
        <v>1.1494252873563199E-2</v>
      </c>
      <c r="AQ254" s="150">
        <v>7.2</v>
      </c>
      <c r="AR254">
        <v>2.6747703261722102</v>
      </c>
      <c r="AS254">
        <v>59620.639999999999</v>
      </c>
      <c r="AT254">
        <v>0.29112506960283402</v>
      </c>
      <c r="AU254" s="150">
        <v>15452252.970000001</v>
      </c>
    </row>
    <row r="255" spans="1:47" ht="14.5" x14ac:dyDescent="0.35">
      <c r="A255" s="151" t="s">
        <v>1028</v>
      </c>
      <c r="B255" s="151" t="s">
        <v>582</v>
      </c>
      <c r="C255" t="s">
        <v>223</v>
      </c>
      <c r="D255" t="s">
        <v>1578</v>
      </c>
      <c r="E255" s="150">
        <v>89.540999999999997</v>
      </c>
      <c r="F255" t="s">
        <v>1578</v>
      </c>
      <c r="G255" s="152">
        <v>-1045119</v>
      </c>
      <c r="H255" s="150">
        <v>0.161981442969794</v>
      </c>
      <c r="I255" s="150">
        <v>-993493</v>
      </c>
      <c r="J255" s="150">
        <v>0</v>
      </c>
      <c r="K255" s="150">
        <v>0.86619173738783595</v>
      </c>
      <c r="L255" s="153">
        <v>191204.3872</v>
      </c>
      <c r="M255" s="152">
        <v>43345</v>
      </c>
      <c r="N255" s="150">
        <v>31</v>
      </c>
      <c r="O255" s="150">
        <v>24.64</v>
      </c>
      <c r="P255" s="150">
        <v>0</v>
      </c>
      <c r="Q255" s="150">
        <v>58.08</v>
      </c>
      <c r="R255" s="150">
        <v>13165.9</v>
      </c>
      <c r="S255" s="150">
        <v>1114.7909729999999</v>
      </c>
      <c r="T255" s="150">
        <v>1371.0771385572</v>
      </c>
      <c r="U255" s="150">
        <v>0.43952327016196602</v>
      </c>
      <c r="V255" s="150">
        <v>0.15640583591270299</v>
      </c>
      <c r="W255" s="150">
        <v>4.4320003656864899E-3</v>
      </c>
      <c r="X255" s="150">
        <v>10704.9</v>
      </c>
      <c r="Y255" s="150">
        <v>72.36</v>
      </c>
      <c r="Z255" s="150">
        <v>64269.645522388098</v>
      </c>
      <c r="AA255" s="150">
        <v>15.4868421052632</v>
      </c>
      <c r="AB255" s="150">
        <v>15.4061770729685</v>
      </c>
      <c r="AC255" s="150">
        <v>9</v>
      </c>
      <c r="AD255" s="150">
        <v>123.865663666667</v>
      </c>
      <c r="AE255" s="150">
        <v>0.25519999999999998</v>
      </c>
      <c r="AF255" s="150">
        <v>0.107081513166665</v>
      </c>
      <c r="AG255" s="150">
        <v>0.204146866210767</v>
      </c>
      <c r="AH255" s="150">
        <v>0.315743076500415</v>
      </c>
      <c r="AI255" s="150">
        <v>195.58913310289199</v>
      </c>
      <c r="AJ255" s="150">
        <v>6.2815154947922602</v>
      </c>
      <c r="AK255" s="150">
        <v>1.08503662155283</v>
      </c>
      <c r="AL255" s="150">
        <v>3.4050571222843402</v>
      </c>
      <c r="AM255" s="150">
        <v>0.5</v>
      </c>
      <c r="AN255" s="150">
        <v>0.958045742845271</v>
      </c>
      <c r="AO255" s="150">
        <v>40</v>
      </c>
      <c r="AP255" s="150">
        <v>4.7801147227533501E-2</v>
      </c>
      <c r="AQ255" s="150">
        <v>11.25</v>
      </c>
      <c r="AR255">
        <v>5.6597771093105598</v>
      </c>
      <c r="AS255">
        <v>-120046.64</v>
      </c>
      <c r="AT255">
        <v>0.358477766197141</v>
      </c>
      <c r="AU255" s="150">
        <v>14677257.6</v>
      </c>
    </row>
    <row r="256" spans="1:47" ht="14.5" x14ac:dyDescent="0.35">
      <c r="A256" s="151" t="s">
        <v>1029</v>
      </c>
      <c r="B256" s="151" t="s">
        <v>618</v>
      </c>
      <c r="C256" t="s">
        <v>141</v>
      </c>
      <c r="D256" t="s">
        <v>1578</v>
      </c>
      <c r="E256" s="150">
        <v>57.192999999999998</v>
      </c>
      <c r="F256" t="s">
        <v>1578</v>
      </c>
      <c r="G256" s="152">
        <v>-803799</v>
      </c>
      <c r="H256" s="150">
        <v>0.89912400153212302</v>
      </c>
      <c r="I256" s="150">
        <v>-593333</v>
      </c>
      <c r="J256" s="150">
        <v>0</v>
      </c>
      <c r="K256" s="150">
        <v>0.46757322425501802</v>
      </c>
      <c r="L256" s="153">
        <v>184586.7346</v>
      </c>
      <c r="M256" s="152">
        <v>34284</v>
      </c>
      <c r="N256" t="s">
        <v>1560</v>
      </c>
      <c r="O256" s="150">
        <v>82.49</v>
      </c>
      <c r="P256" s="150">
        <v>67</v>
      </c>
      <c r="Q256" s="150">
        <v>-47.88</v>
      </c>
      <c r="R256" s="150">
        <v>24851.9</v>
      </c>
      <c r="S256" s="150">
        <v>276.45414599999998</v>
      </c>
      <c r="T256" s="150">
        <v>363.81814146606803</v>
      </c>
      <c r="U256" s="150">
        <v>0.23629136674260601</v>
      </c>
      <c r="V256" s="150">
        <v>0.21675565321418599</v>
      </c>
      <c r="W256" s="150">
        <v>5.8562912635790202E-3</v>
      </c>
      <c r="X256" s="150">
        <v>18884.2</v>
      </c>
      <c r="Y256" s="150">
        <v>31.19</v>
      </c>
      <c r="Z256" s="150">
        <v>43535.978518755997</v>
      </c>
      <c r="AA256" s="150">
        <v>5.3095238095238102</v>
      </c>
      <c r="AB256" s="150">
        <v>8.8635506893234997</v>
      </c>
      <c r="AC256" s="150">
        <v>10</v>
      </c>
      <c r="AD256" s="150">
        <v>27.645414599999999</v>
      </c>
      <c r="AE256" s="150">
        <v>0.57989999999999997</v>
      </c>
      <c r="AF256" s="150">
        <v>0.115461830074467</v>
      </c>
      <c r="AG256" s="150">
        <v>0.142861438773182</v>
      </c>
      <c r="AH256" s="150">
        <v>0.26017544050142</v>
      </c>
      <c r="AI256" s="150">
        <v>444.08811289811501</v>
      </c>
      <c r="AJ256" s="150">
        <v>9.3895678911786309</v>
      </c>
      <c r="AK256" s="150">
        <v>1.23486959354891</v>
      </c>
      <c r="AL256" s="150">
        <v>2.8431361896228702</v>
      </c>
      <c r="AM256" s="150">
        <v>2</v>
      </c>
      <c r="AN256" t="s">
        <v>1560</v>
      </c>
      <c r="AO256" s="150">
        <v>30</v>
      </c>
      <c r="AP256" s="150">
        <v>0.495412844036697</v>
      </c>
      <c r="AQ256" t="s">
        <v>1560</v>
      </c>
      <c r="AR256">
        <v>5.1662631306103499</v>
      </c>
      <c r="AS256">
        <v>-22118.26</v>
      </c>
      <c r="AT256">
        <v>0.52950312177026804</v>
      </c>
      <c r="AU256" s="150">
        <v>6870404.3200000003</v>
      </c>
    </row>
    <row r="257" spans="1:47" ht="14.5" x14ac:dyDescent="0.35">
      <c r="A257" s="151" t="s">
        <v>1030</v>
      </c>
      <c r="B257" s="151" t="s">
        <v>667</v>
      </c>
      <c r="C257" t="s">
        <v>665</v>
      </c>
      <c r="D257" t="s">
        <v>1578</v>
      </c>
      <c r="E257" s="150">
        <v>96.685000000000002</v>
      </c>
      <c r="F257" t="s">
        <v>1578</v>
      </c>
      <c r="G257" s="152">
        <v>193627</v>
      </c>
      <c r="H257" s="150">
        <v>0.498859631877825</v>
      </c>
      <c r="I257" s="150">
        <v>306820</v>
      </c>
      <c r="J257" s="150">
        <v>0</v>
      </c>
      <c r="K257" s="150">
        <v>0.73003067540450906</v>
      </c>
      <c r="L257" s="153">
        <v>162386.50880000001</v>
      </c>
      <c r="M257" s="152">
        <v>52919</v>
      </c>
      <c r="N257" s="150">
        <v>1</v>
      </c>
      <c r="O257" s="150">
        <v>2.29</v>
      </c>
      <c r="P257" s="150">
        <v>0</v>
      </c>
      <c r="Q257" s="150">
        <v>35.97</v>
      </c>
      <c r="R257" s="150">
        <v>11760.2</v>
      </c>
      <c r="S257" s="150">
        <v>368.91892000000001</v>
      </c>
      <c r="T257" s="150">
        <v>403.72418122182398</v>
      </c>
      <c r="U257" s="150">
        <v>0.15273704043153999</v>
      </c>
      <c r="V257" s="150">
        <v>0.106938651994319</v>
      </c>
      <c r="W257" s="150">
        <v>0</v>
      </c>
      <c r="X257" s="150">
        <v>10746.4</v>
      </c>
      <c r="Y257" s="150">
        <v>28.09</v>
      </c>
      <c r="Z257" s="150">
        <v>51918.967604129597</v>
      </c>
      <c r="AA257" s="150">
        <v>16.090909090909101</v>
      </c>
      <c r="AB257" s="150">
        <v>13.1334610181559</v>
      </c>
      <c r="AC257" s="150">
        <v>3</v>
      </c>
      <c r="AD257" s="150">
        <v>122.972973333333</v>
      </c>
      <c r="AE257" s="150">
        <v>0.23200000000000001</v>
      </c>
      <c r="AF257" s="150">
        <v>0.107956793449272</v>
      </c>
      <c r="AG257" s="150">
        <v>0.22015875350901701</v>
      </c>
      <c r="AH257" s="150">
        <v>0.33047745956667302</v>
      </c>
      <c r="AI257" s="150">
        <v>281.75838745272301</v>
      </c>
      <c r="AJ257" s="150">
        <v>5.4879553806784296</v>
      </c>
      <c r="AK257" s="150">
        <v>1.20604092509572</v>
      </c>
      <c r="AL257" s="150">
        <v>2.9121039770650099</v>
      </c>
      <c r="AM257" s="150">
        <v>0.5</v>
      </c>
      <c r="AN257" s="150">
        <v>1.3658306753274201</v>
      </c>
      <c r="AO257" s="150">
        <v>27</v>
      </c>
      <c r="AP257" s="150">
        <v>4.6728971962616802E-3</v>
      </c>
      <c r="AQ257" s="150">
        <v>7.81</v>
      </c>
      <c r="AR257">
        <v>4.7181444798068499</v>
      </c>
      <c r="AS257">
        <v>-24216.76</v>
      </c>
      <c r="AT257">
        <v>0.548870979262568</v>
      </c>
      <c r="AU257" s="150">
        <v>4338570.04</v>
      </c>
    </row>
    <row r="258" spans="1:47" ht="14.5" x14ac:dyDescent="0.35">
      <c r="A258" s="151" t="s">
        <v>1031</v>
      </c>
      <c r="B258" s="151" t="s">
        <v>561</v>
      </c>
      <c r="C258" t="s">
        <v>200</v>
      </c>
      <c r="D258" t="s">
        <v>1578</v>
      </c>
      <c r="E258" s="150">
        <v>94.334999999999994</v>
      </c>
      <c r="F258" t="s">
        <v>1578</v>
      </c>
      <c r="G258" s="152">
        <v>3020758</v>
      </c>
      <c r="H258" s="150">
        <v>0.904820731107571</v>
      </c>
      <c r="I258" s="150">
        <v>3020758</v>
      </c>
      <c r="J258" s="150">
        <v>0</v>
      </c>
      <c r="K258" s="150">
        <v>0.53458752164854895</v>
      </c>
      <c r="L258" s="153">
        <v>188617.9743</v>
      </c>
      <c r="M258" s="152">
        <v>51512</v>
      </c>
      <c r="N258" s="150">
        <v>78</v>
      </c>
      <c r="O258" s="150">
        <v>27.59</v>
      </c>
      <c r="P258" s="150">
        <v>0</v>
      </c>
      <c r="Q258" s="150">
        <v>-27.05</v>
      </c>
      <c r="R258" s="150">
        <v>10069.6</v>
      </c>
      <c r="S258" s="150">
        <v>1655.956103</v>
      </c>
      <c r="T258" s="150">
        <v>1847.1506858083501</v>
      </c>
      <c r="U258" s="150">
        <v>0.21364200739323599</v>
      </c>
      <c r="V258" s="150">
        <v>9.7680928683409704E-2</v>
      </c>
      <c r="W258" s="150">
        <v>1.40859192811586E-2</v>
      </c>
      <c r="X258" s="150">
        <v>9027.2999999999993</v>
      </c>
      <c r="Y258" s="150">
        <v>99.52</v>
      </c>
      <c r="Z258" s="150">
        <v>56568.790594855302</v>
      </c>
      <c r="AA258" s="150">
        <v>11.4128440366972</v>
      </c>
      <c r="AB258" s="150">
        <v>16.639430295417998</v>
      </c>
      <c r="AC258" s="150">
        <v>10.33</v>
      </c>
      <c r="AD258" s="150">
        <v>160.30552787996101</v>
      </c>
      <c r="AE258" s="150">
        <v>0.25519999999999998</v>
      </c>
      <c r="AF258" s="150">
        <v>0.107649330640706</v>
      </c>
      <c r="AG258" s="150">
        <v>0.15856315851805</v>
      </c>
      <c r="AH258" s="150">
        <v>0.26872149944981</v>
      </c>
      <c r="AI258" s="150">
        <v>139.162505323971</v>
      </c>
      <c r="AJ258" s="150">
        <v>7.3288268452182104</v>
      </c>
      <c r="AK258" s="150">
        <v>1.7645891246143399</v>
      </c>
      <c r="AL258" s="150">
        <v>1.3653685229141601</v>
      </c>
      <c r="AM258" s="150">
        <v>0.5</v>
      </c>
      <c r="AN258" s="150">
        <v>1.2478687675722699</v>
      </c>
      <c r="AO258" s="150">
        <v>52</v>
      </c>
      <c r="AP258" s="150">
        <v>0</v>
      </c>
      <c r="AQ258" s="150">
        <v>8.92</v>
      </c>
      <c r="AR258">
        <v>4.6746070011974297</v>
      </c>
      <c r="AS258">
        <v>276.08999999996701</v>
      </c>
      <c r="AT258">
        <v>0.29442205570349</v>
      </c>
      <c r="AU258" s="150">
        <v>16674868.630000001</v>
      </c>
    </row>
    <row r="259" spans="1:47" ht="14.5" x14ac:dyDescent="0.35">
      <c r="A259" s="151" t="s">
        <v>1032</v>
      </c>
      <c r="B259" s="151" t="s">
        <v>583</v>
      </c>
      <c r="C259" t="s">
        <v>223</v>
      </c>
      <c r="D259" t="s">
        <v>1578</v>
      </c>
      <c r="E259" s="150">
        <v>98.792000000000002</v>
      </c>
      <c r="F259" t="s">
        <v>1578</v>
      </c>
      <c r="G259" s="152">
        <v>503448</v>
      </c>
      <c r="H259" s="150">
        <v>0.39476604823510503</v>
      </c>
      <c r="I259" s="150">
        <v>532724</v>
      </c>
      <c r="J259" s="150">
        <v>0</v>
      </c>
      <c r="K259" s="150">
        <v>0.777843213014347</v>
      </c>
      <c r="L259" s="153">
        <v>181879.72640000001</v>
      </c>
      <c r="M259" s="152">
        <v>52210</v>
      </c>
      <c r="N259" s="150">
        <v>80</v>
      </c>
      <c r="O259" s="150">
        <v>16.2</v>
      </c>
      <c r="P259" s="150">
        <v>0</v>
      </c>
      <c r="Q259" s="150">
        <v>101.38</v>
      </c>
      <c r="R259" s="150">
        <v>10392.299999999999</v>
      </c>
      <c r="S259" s="150">
        <v>2192.0257430000001</v>
      </c>
      <c r="T259" s="150">
        <v>2528.5247487144602</v>
      </c>
      <c r="U259" s="150">
        <v>0.235686067852899</v>
      </c>
      <c r="V259" s="150">
        <v>0.11631834699671199</v>
      </c>
      <c r="W259" s="150">
        <v>3.2112095501060901E-2</v>
      </c>
      <c r="X259" s="150">
        <v>9009.2999999999993</v>
      </c>
      <c r="Y259" s="150">
        <v>119.79</v>
      </c>
      <c r="Z259" s="150">
        <v>58260.589281242203</v>
      </c>
      <c r="AA259" s="150">
        <v>13.2553191489362</v>
      </c>
      <c r="AB259" s="150">
        <v>18.298904274146398</v>
      </c>
      <c r="AC259" s="150">
        <v>15.5</v>
      </c>
      <c r="AD259" s="150">
        <v>141.42101567741901</v>
      </c>
      <c r="AE259" s="150">
        <v>0.59140000000000004</v>
      </c>
      <c r="AF259" s="150">
        <v>0.107802650482408</v>
      </c>
      <c r="AG259" s="150">
        <v>0.18666117966607501</v>
      </c>
      <c r="AH259" s="150">
        <v>0.29880689163359497</v>
      </c>
      <c r="AI259" s="150">
        <v>0</v>
      </c>
      <c r="AJ259" t="s">
        <v>1560</v>
      </c>
      <c r="AK259" t="s">
        <v>1560</v>
      </c>
      <c r="AL259" t="s">
        <v>1560</v>
      </c>
      <c r="AM259" s="150">
        <v>2.4</v>
      </c>
      <c r="AN259" s="150">
        <v>1.25304081307828</v>
      </c>
      <c r="AO259" s="150">
        <v>109</v>
      </c>
      <c r="AP259" s="150">
        <v>2.1691973969631198E-3</v>
      </c>
      <c r="AQ259" s="150">
        <v>12.58</v>
      </c>
      <c r="AR259">
        <v>5.98650659280933</v>
      </c>
      <c r="AS259">
        <v>-42565.120000000003</v>
      </c>
      <c r="AT259">
        <v>0.31229104046156297</v>
      </c>
      <c r="AU259" s="150">
        <v>22780135.190000001</v>
      </c>
    </row>
    <row r="260" spans="1:47" ht="14.5" x14ac:dyDescent="0.35">
      <c r="A260" s="151" t="s">
        <v>1033</v>
      </c>
      <c r="B260" s="151" t="s">
        <v>738</v>
      </c>
      <c r="C260" t="s">
        <v>192</v>
      </c>
      <c r="D260" t="s">
        <v>1578</v>
      </c>
      <c r="E260" s="150">
        <v>90.275999999999996</v>
      </c>
      <c r="F260" t="s">
        <v>1578</v>
      </c>
      <c r="G260" s="152">
        <v>81996</v>
      </c>
      <c r="H260" s="150">
        <v>0.47824935451658002</v>
      </c>
      <c r="I260" s="150">
        <v>81996</v>
      </c>
      <c r="J260" s="150">
        <v>0</v>
      </c>
      <c r="K260" s="150">
        <v>0.69288639411377495</v>
      </c>
      <c r="L260" s="153">
        <v>169384.3431</v>
      </c>
      <c r="M260" s="152">
        <v>39989</v>
      </c>
      <c r="N260" s="150">
        <v>29</v>
      </c>
      <c r="O260" s="150">
        <v>14.51</v>
      </c>
      <c r="P260" s="150">
        <v>0</v>
      </c>
      <c r="Q260" s="150">
        <v>-39.97</v>
      </c>
      <c r="R260" s="150">
        <v>12894.3</v>
      </c>
      <c r="S260" s="150">
        <v>667.47298899999998</v>
      </c>
      <c r="T260" s="150">
        <v>835.84070708396803</v>
      </c>
      <c r="U260" s="150">
        <v>0.421945240693478</v>
      </c>
      <c r="V260" s="150">
        <v>0.176373084664254</v>
      </c>
      <c r="W260" s="150">
        <v>3.9673920048321201E-3</v>
      </c>
      <c r="X260" s="150">
        <v>10296.9</v>
      </c>
      <c r="Y260" s="150">
        <v>37.590000000000003</v>
      </c>
      <c r="Z260" s="150">
        <v>60675.908486299602</v>
      </c>
      <c r="AA260" s="150">
        <v>12.82</v>
      </c>
      <c r="AB260" s="150">
        <v>17.756663713753699</v>
      </c>
      <c r="AC260" s="150">
        <v>5.14</v>
      </c>
      <c r="AD260" s="150">
        <v>129.858558171206</v>
      </c>
      <c r="AE260" s="150">
        <v>0.23200000000000001</v>
      </c>
      <c r="AF260" s="150">
        <v>0.12697658678690699</v>
      </c>
      <c r="AG260" s="150">
        <v>0.16061086761384299</v>
      </c>
      <c r="AH260" s="150">
        <v>0.30046195783660301</v>
      </c>
      <c r="AI260" s="150">
        <v>265.67816664113701</v>
      </c>
      <c r="AJ260" s="150">
        <v>4.83396903001697</v>
      </c>
      <c r="AK260" s="150">
        <v>1.00884009180468</v>
      </c>
      <c r="AL260" s="150">
        <v>2.3145515499089302</v>
      </c>
      <c r="AM260" s="150">
        <v>0.5</v>
      </c>
      <c r="AN260" s="150">
        <v>0</v>
      </c>
      <c r="AO260" s="150">
        <v>106</v>
      </c>
      <c r="AP260" s="150">
        <v>0</v>
      </c>
      <c r="AQ260" s="150">
        <v>0</v>
      </c>
      <c r="AR260">
        <v>2.46979646173481</v>
      </c>
      <c r="AS260">
        <v>-43281.95</v>
      </c>
      <c r="AT260">
        <v>0.42913929643509302</v>
      </c>
      <c r="AU260" s="150">
        <v>8606602.1300000008</v>
      </c>
    </row>
    <row r="261" spans="1:47" ht="14.5" x14ac:dyDescent="0.35">
      <c r="A261" s="151" t="s">
        <v>1034</v>
      </c>
      <c r="B261" s="151" t="s">
        <v>668</v>
      </c>
      <c r="C261" t="s">
        <v>665</v>
      </c>
      <c r="D261" t="s">
        <v>1578</v>
      </c>
      <c r="E261" s="150">
        <v>105.369</v>
      </c>
      <c r="F261" t="s">
        <v>1578</v>
      </c>
      <c r="G261" s="152">
        <v>647727</v>
      </c>
      <c r="H261" s="150">
        <v>0.96468297134438297</v>
      </c>
      <c r="I261" s="150">
        <v>712096</v>
      </c>
      <c r="J261" s="150">
        <v>1.27280111211361E-2</v>
      </c>
      <c r="K261" s="150">
        <v>0.72539644472725295</v>
      </c>
      <c r="L261" s="153">
        <v>175128.70250000001</v>
      </c>
      <c r="M261" s="152">
        <v>55742</v>
      </c>
      <c r="N261" s="150">
        <v>1</v>
      </c>
      <c r="O261" s="150">
        <v>5.26</v>
      </c>
      <c r="P261" s="150">
        <v>0</v>
      </c>
      <c r="Q261" s="150">
        <v>15</v>
      </c>
      <c r="R261" s="150">
        <v>11128</v>
      </c>
      <c r="S261" s="150">
        <v>606.16012799999999</v>
      </c>
      <c r="T261" s="150">
        <v>683.23014685964404</v>
      </c>
      <c r="U261" s="150">
        <v>8.4078331196340297E-2</v>
      </c>
      <c r="V261" s="150">
        <v>8.8094672568103993E-2</v>
      </c>
      <c r="W261" s="150">
        <v>0</v>
      </c>
      <c r="X261" s="150">
        <v>9872.7999999999993</v>
      </c>
      <c r="Y261" s="150">
        <v>41.29</v>
      </c>
      <c r="Z261" s="150">
        <v>58229.000242189402</v>
      </c>
      <c r="AA261" s="150">
        <v>16.094339622641499</v>
      </c>
      <c r="AB261" s="150">
        <v>14.6805552918382</v>
      </c>
      <c r="AC261" s="150">
        <v>4</v>
      </c>
      <c r="AD261" s="150">
        <v>151.540032</v>
      </c>
      <c r="AE261" s="150">
        <v>0.25519999999999998</v>
      </c>
      <c r="AF261" s="150">
        <v>0.111086447029839</v>
      </c>
      <c r="AG261" s="150">
        <v>0.18072515116855101</v>
      </c>
      <c r="AH261" s="150">
        <v>0.29807777482634001</v>
      </c>
      <c r="AI261" s="150">
        <v>0</v>
      </c>
      <c r="AJ261" t="s">
        <v>1560</v>
      </c>
      <c r="AK261" t="s">
        <v>1560</v>
      </c>
      <c r="AL261" t="s">
        <v>1560</v>
      </c>
      <c r="AM261" s="150">
        <v>0</v>
      </c>
      <c r="AN261" s="150">
        <v>1.2502513192423199</v>
      </c>
      <c r="AO261" s="150">
        <v>39</v>
      </c>
      <c r="AP261" s="150">
        <v>0</v>
      </c>
      <c r="AQ261" s="150">
        <v>5.15</v>
      </c>
      <c r="AR261">
        <v>4.4474685991908096</v>
      </c>
      <c r="AS261">
        <v>-31153.59</v>
      </c>
      <c r="AT261">
        <v>0.56405154308591499</v>
      </c>
      <c r="AU261" s="150">
        <v>6745370.46</v>
      </c>
    </row>
    <row r="262" spans="1:47" ht="14.5" x14ac:dyDescent="0.35">
      <c r="A262" s="151" t="s">
        <v>1035</v>
      </c>
      <c r="B262" s="151" t="s">
        <v>505</v>
      </c>
      <c r="C262" t="s">
        <v>502</v>
      </c>
      <c r="D262" t="s">
        <v>1578</v>
      </c>
      <c r="E262" s="150">
        <v>104.78400000000001</v>
      </c>
      <c r="F262" t="s">
        <v>1578</v>
      </c>
      <c r="G262" s="152">
        <v>198388</v>
      </c>
      <c r="H262" s="150">
        <v>0.27217065605841001</v>
      </c>
      <c r="I262" s="150">
        <v>-227585</v>
      </c>
      <c r="J262" s="150">
        <v>0</v>
      </c>
      <c r="K262" s="150">
        <v>0.82276209008764301</v>
      </c>
      <c r="L262" s="153">
        <v>308370.89199999999</v>
      </c>
      <c r="M262" s="152">
        <v>74775</v>
      </c>
      <c r="N262" s="150">
        <v>67</v>
      </c>
      <c r="O262" s="150">
        <v>21.69</v>
      </c>
      <c r="P262" s="150">
        <v>0</v>
      </c>
      <c r="Q262" s="150">
        <v>7.69</v>
      </c>
      <c r="R262" s="150">
        <v>14638.4</v>
      </c>
      <c r="S262" s="150">
        <v>2578.4970509999998</v>
      </c>
      <c r="T262" s="150">
        <v>2882.47057521441</v>
      </c>
      <c r="U262" s="150">
        <v>0.10117178256955101</v>
      </c>
      <c r="V262" s="150">
        <v>9.3439576712550598E-2</v>
      </c>
      <c r="W262" s="150">
        <v>4.5930612933634896E-3</v>
      </c>
      <c r="X262" s="150">
        <v>13094.7</v>
      </c>
      <c r="Y262" s="150">
        <v>181.02</v>
      </c>
      <c r="Z262" s="150">
        <v>77182.105402717905</v>
      </c>
      <c r="AA262" s="150">
        <v>15.6105263157895</v>
      </c>
      <c r="AB262" s="150">
        <v>14.2442661087173</v>
      </c>
      <c r="AC262" s="150">
        <v>20</v>
      </c>
      <c r="AD262" s="150">
        <v>128.92485255</v>
      </c>
      <c r="AE262" s="150">
        <v>0.64939999999999998</v>
      </c>
      <c r="AF262" s="150">
        <v>0.113772963574054</v>
      </c>
      <c r="AG262" s="150">
        <v>0.17487406096145999</v>
      </c>
      <c r="AH262" s="150">
        <v>0.29136026288864098</v>
      </c>
      <c r="AI262" s="150">
        <v>222.921720921526</v>
      </c>
      <c r="AJ262" s="150">
        <v>6.9218742247343901</v>
      </c>
      <c r="AK262" s="150">
        <v>1.1060957928194499</v>
      </c>
      <c r="AL262" s="150">
        <v>3.3460954970659502</v>
      </c>
      <c r="AM262" s="150">
        <v>0</v>
      </c>
      <c r="AN262" s="150">
        <v>1.0906434449334601</v>
      </c>
      <c r="AO262" s="150">
        <v>55</v>
      </c>
      <c r="AP262" s="150">
        <v>6.7410281280310402E-2</v>
      </c>
      <c r="AQ262" s="150">
        <v>35.729999999999997</v>
      </c>
      <c r="AR262">
        <v>5.3908389234732201</v>
      </c>
      <c r="AS262">
        <v>-29394.14</v>
      </c>
      <c r="AT262">
        <v>0.22903953973836699</v>
      </c>
      <c r="AU262" s="150">
        <v>37745114.979999997</v>
      </c>
    </row>
    <row r="263" spans="1:47" ht="14.5" x14ac:dyDescent="0.35">
      <c r="A263" s="151" t="s">
        <v>1036</v>
      </c>
      <c r="B263" s="151" t="s">
        <v>209</v>
      </c>
      <c r="C263" t="s">
        <v>210</v>
      </c>
      <c r="D263" t="s">
        <v>1578</v>
      </c>
      <c r="E263" s="150">
        <v>92.703000000000003</v>
      </c>
      <c r="F263" t="s">
        <v>1578</v>
      </c>
      <c r="G263" s="152">
        <v>1556364</v>
      </c>
      <c r="H263" s="150">
        <v>0.62658126262718306</v>
      </c>
      <c r="I263" s="150">
        <v>1642042</v>
      </c>
      <c r="J263" s="150">
        <v>0</v>
      </c>
      <c r="K263" s="150">
        <v>0.74798181937291197</v>
      </c>
      <c r="L263" s="153">
        <v>202082.2047</v>
      </c>
      <c r="M263" s="152">
        <v>32422</v>
      </c>
      <c r="N263" s="150">
        <v>48</v>
      </c>
      <c r="O263" s="150">
        <v>81.849999999999994</v>
      </c>
      <c r="P263" s="150">
        <v>0</v>
      </c>
      <c r="Q263" s="150">
        <v>237.39</v>
      </c>
      <c r="R263" s="150">
        <v>14790.5</v>
      </c>
      <c r="S263" s="150">
        <v>3179.1201740000001</v>
      </c>
      <c r="T263" s="150">
        <v>4105.9780074130204</v>
      </c>
      <c r="U263" s="150">
        <v>0.42340672083067998</v>
      </c>
      <c r="V263" s="150">
        <v>0.18109168558910901</v>
      </c>
      <c r="W263" s="150">
        <v>3.7322618367933401E-2</v>
      </c>
      <c r="X263" s="150">
        <v>11451.8</v>
      </c>
      <c r="Y263" s="150">
        <v>237.02</v>
      </c>
      <c r="Z263" s="150">
        <v>77536.6831491013</v>
      </c>
      <c r="AA263" s="150">
        <v>14.8524590163934</v>
      </c>
      <c r="AB263" s="150">
        <v>13.4128772846173</v>
      </c>
      <c r="AC263" s="150">
        <v>18</v>
      </c>
      <c r="AD263" s="150">
        <v>176.61778744444399</v>
      </c>
      <c r="AE263" s="150">
        <v>0.39429999999999998</v>
      </c>
      <c r="AF263" s="150">
        <v>0.112968542835735</v>
      </c>
      <c r="AG263" s="150">
        <v>0.112871558566357</v>
      </c>
      <c r="AH263" s="150">
        <v>0.22902112730598001</v>
      </c>
      <c r="AI263" s="150">
        <v>215.179660584923</v>
      </c>
      <c r="AJ263" s="150">
        <v>6.0620728801517902</v>
      </c>
      <c r="AK263" s="150">
        <v>0.94403334687946805</v>
      </c>
      <c r="AL263" s="150">
        <v>3.6211426700307898</v>
      </c>
      <c r="AM263" s="150">
        <v>0</v>
      </c>
      <c r="AN263" s="150">
        <v>0.92487551882960395</v>
      </c>
      <c r="AO263" s="150">
        <v>22</v>
      </c>
      <c r="AP263" s="150">
        <v>0.104042806183115</v>
      </c>
      <c r="AQ263" s="150">
        <v>61.95</v>
      </c>
      <c r="AR263">
        <v>6.5921480925006497</v>
      </c>
      <c r="AS263">
        <v>15476.03</v>
      </c>
      <c r="AT263">
        <v>0.25587442783959202</v>
      </c>
      <c r="AU263" s="150">
        <v>47020724.030000001</v>
      </c>
    </row>
    <row r="264" spans="1:47" ht="14.5" x14ac:dyDescent="0.35">
      <c r="A264" s="151" t="s">
        <v>1037</v>
      </c>
      <c r="B264" s="151" t="s">
        <v>211</v>
      </c>
      <c r="C264" t="s">
        <v>212</v>
      </c>
      <c r="D264" t="s">
        <v>1578</v>
      </c>
      <c r="E264" s="150">
        <v>84.028000000000006</v>
      </c>
      <c r="F264" t="s">
        <v>1578</v>
      </c>
      <c r="G264" s="152">
        <v>267134</v>
      </c>
      <c r="H264" s="150">
        <v>0.36303230142603998</v>
      </c>
      <c r="I264" s="150">
        <v>899088</v>
      </c>
      <c r="J264" s="150">
        <v>0</v>
      </c>
      <c r="K264" s="150">
        <v>0.796892837061001</v>
      </c>
      <c r="L264" s="153">
        <v>128913.28389999999</v>
      </c>
      <c r="M264" s="152">
        <v>33815</v>
      </c>
      <c r="N264" s="150">
        <v>55</v>
      </c>
      <c r="O264" s="150">
        <v>61.79</v>
      </c>
      <c r="P264" s="150">
        <v>0</v>
      </c>
      <c r="Q264" s="150">
        <v>21.95</v>
      </c>
      <c r="R264" s="150">
        <v>12351.2</v>
      </c>
      <c r="S264" s="150">
        <v>1790.4994589999999</v>
      </c>
      <c r="T264" s="150">
        <v>2340.8009605799198</v>
      </c>
      <c r="U264" s="150">
        <v>0.57260409482201302</v>
      </c>
      <c r="V264" s="150">
        <v>0.193073578582969</v>
      </c>
      <c r="W264" s="150">
        <v>7.5674867880538097E-3</v>
      </c>
      <c r="X264" s="150">
        <v>9447.6</v>
      </c>
      <c r="Y264" s="150">
        <v>125.79</v>
      </c>
      <c r="Z264" s="150">
        <v>56492.988949837003</v>
      </c>
      <c r="AA264" s="150">
        <v>13.853846153846201</v>
      </c>
      <c r="AB264" s="150">
        <v>14.2340365609349</v>
      </c>
      <c r="AC264" s="150">
        <v>16</v>
      </c>
      <c r="AD264" s="150">
        <v>111.90621618749999</v>
      </c>
      <c r="AE264" s="150">
        <v>0.48709999999999998</v>
      </c>
      <c r="AF264" s="150">
        <v>0.12364824480200801</v>
      </c>
      <c r="AG264" s="150">
        <v>0.19076848727676499</v>
      </c>
      <c r="AH264" s="150">
        <v>0.31879472862268499</v>
      </c>
      <c r="AI264" s="150">
        <v>187.84200034768099</v>
      </c>
      <c r="AJ264" s="150">
        <v>5.9186718143733401</v>
      </c>
      <c r="AK264" s="150">
        <v>1.05442379679542</v>
      </c>
      <c r="AL264" s="150">
        <v>3.0001495550514199</v>
      </c>
      <c r="AM264" s="150">
        <v>0.5</v>
      </c>
      <c r="AN264" s="150">
        <v>1.18223722526888</v>
      </c>
      <c r="AO264" s="150">
        <v>119</v>
      </c>
      <c r="AP264" s="150">
        <v>0</v>
      </c>
      <c r="AQ264" s="150">
        <v>5.08</v>
      </c>
      <c r="AR264">
        <v>6.9265481181246802</v>
      </c>
      <c r="AS264">
        <v>-182802.2</v>
      </c>
      <c r="AT264">
        <v>0.445158221941443</v>
      </c>
      <c r="AU264" s="150">
        <v>22114850.140000001</v>
      </c>
    </row>
    <row r="265" spans="1:47" ht="14.5" x14ac:dyDescent="0.35">
      <c r="A265" s="151" t="s">
        <v>1547</v>
      </c>
      <c r="B265" s="151" t="s">
        <v>213</v>
      </c>
      <c r="C265" t="s">
        <v>141</v>
      </c>
      <c r="D265" t="s">
        <v>1578</v>
      </c>
      <c r="E265" s="150">
        <v>96.382000000000005</v>
      </c>
      <c r="F265" t="s">
        <v>1578</v>
      </c>
      <c r="G265" s="152">
        <v>-5696693</v>
      </c>
      <c r="H265" s="150">
        <v>0.109524201857665</v>
      </c>
      <c r="I265" s="150">
        <v>-5742685</v>
      </c>
      <c r="J265" s="150">
        <v>0</v>
      </c>
      <c r="K265" s="150">
        <v>0.89511719082362795</v>
      </c>
      <c r="L265" s="153">
        <v>179523.41750000001</v>
      </c>
      <c r="M265" s="152">
        <v>41962</v>
      </c>
      <c r="N265" s="150">
        <v>0</v>
      </c>
      <c r="O265" s="150">
        <v>183.08</v>
      </c>
      <c r="P265" s="150">
        <v>0</v>
      </c>
      <c r="Q265" s="150">
        <v>-30.86</v>
      </c>
      <c r="R265" s="150">
        <v>13836.5</v>
      </c>
      <c r="S265" s="150">
        <v>7951.5151390000001</v>
      </c>
      <c r="T265" s="150">
        <v>9816.6626341499104</v>
      </c>
      <c r="U265" s="150">
        <v>0.36928645794784798</v>
      </c>
      <c r="V265" s="150">
        <v>0.14782843828526401</v>
      </c>
      <c r="W265" s="150">
        <v>2.9188278452952601E-2</v>
      </c>
      <c r="X265" s="150">
        <v>11207.6</v>
      </c>
      <c r="Y265" s="150">
        <v>511.31</v>
      </c>
      <c r="Z265" s="150">
        <v>75095.507050517306</v>
      </c>
      <c r="AA265" s="150">
        <v>14.519169329073501</v>
      </c>
      <c r="AB265" s="150">
        <v>15.551260759617501</v>
      </c>
      <c r="AC265" s="150">
        <v>41.18</v>
      </c>
      <c r="AD265" s="150">
        <v>193.09167408936401</v>
      </c>
      <c r="AE265" s="150">
        <v>0.44069999999999998</v>
      </c>
      <c r="AF265" s="150">
        <v>0.111551300170351</v>
      </c>
      <c r="AG265" s="150">
        <v>0.188370625885181</v>
      </c>
      <c r="AH265" s="150">
        <v>0.30364346145821203</v>
      </c>
      <c r="AI265" s="150">
        <v>189.83011081707301</v>
      </c>
      <c r="AJ265" s="150">
        <v>5.9052781931276401</v>
      </c>
      <c r="AK265" s="150">
        <v>0.76501640015449501</v>
      </c>
      <c r="AL265" s="150">
        <v>3.62865158996367</v>
      </c>
      <c r="AM265" s="150">
        <v>3.4</v>
      </c>
      <c r="AN265" s="150">
        <v>0.64583095625782905</v>
      </c>
      <c r="AO265" s="150">
        <v>22</v>
      </c>
      <c r="AP265" s="150">
        <v>8.4194528875379898E-2</v>
      </c>
      <c r="AQ265" s="150">
        <v>119.91</v>
      </c>
      <c r="AR265">
        <v>6.5334025270939202</v>
      </c>
      <c r="AS265">
        <v>-375066.48</v>
      </c>
      <c r="AT265">
        <v>0.34036350409262001</v>
      </c>
      <c r="AU265" s="150">
        <v>110021450.05</v>
      </c>
    </row>
    <row r="266" spans="1:47" ht="14.5" x14ac:dyDescent="0.35">
      <c r="A266" s="151" t="s">
        <v>1038</v>
      </c>
      <c r="B266" s="151" t="s">
        <v>576</v>
      </c>
      <c r="C266" t="s">
        <v>173</v>
      </c>
      <c r="D266" t="s">
        <v>1578</v>
      </c>
      <c r="E266" s="150">
        <v>95.322000000000003</v>
      </c>
      <c r="F266" t="s">
        <v>1578</v>
      </c>
      <c r="G266" s="152">
        <v>559567</v>
      </c>
      <c r="H266" s="150">
        <v>0.38037504552595103</v>
      </c>
      <c r="I266" s="150">
        <v>559567</v>
      </c>
      <c r="J266" s="150">
        <v>0</v>
      </c>
      <c r="K266" s="150">
        <v>0.725323502751128</v>
      </c>
      <c r="L266" s="153">
        <v>196141.5073</v>
      </c>
      <c r="M266" s="152">
        <v>49003</v>
      </c>
      <c r="N266" s="150">
        <v>58</v>
      </c>
      <c r="O266" s="150">
        <v>24.18</v>
      </c>
      <c r="P266" s="150">
        <v>0</v>
      </c>
      <c r="Q266" s="150">
        <v>78.19</v>
      </c>
      <c r="R266" s="150">
        <v>10550</v>
      </c>
      <c r="S266" s="150">
        <v>1445.903961</v>
      </c>
      <c r="T266" s="150">
        <v>1671.1661363886001</v>
      </c>
      <c r="U266" s="150">
        <v>0.27810846352609198</v>
      </c>
      <c r="V266" s="150">
        <v>0.10635773892869201</v>
      </c>
      <c r="W266" s="150">
        <v>0</v>
      </c>
      <c r="X266" s="150">
        <v>9127.9</v>
      </c>
      <c r="Y266" s="150">
        <v>88.35</v>
      </c>
      <c r="Z266" s="150">
        <v>59833.365591397902</v>
      </c>
      <c r="AA266" s="150">
        <v>12.376344086021501</v>
      </c>
      <c r="AB266" s="150">
        <v>16.365636230899799</v>
      </c>
      <c r="AC266" s="150">
        <v>13</v>
      </c>
      <c r="AD266" s="150">
        <v>111.22338161538499</v>
      </c>
      <c r="AE266" s="150">
        <v>0.40589999999999998</v>
      </c>
      <c r="AF266" s="150">
        <v>0.123032144157124</v>
      </c>
      <c r="AG266" s="150">
        <v>0.13383783186408699</v>
      </c>
      <c r="AH266" s="150">
        <v>0.25855975609910198</v>
      </c>
      <c r="AI266" s="150">
        <v>165.72677471211401</v>
      </c>
      <c r="AJ266" s="150">
        <v>5.8292601773604602</v>
      </c>
      <c r="AK266" s="150">
        <v>1.2190137923839299</v>
      </c>
      <c r="AL266" s="150">
        <v>3.11720108502869</v>
      </c>
      <c r="AM266" s="150">
        <v>2</v>
      </c>
      <c r="AN266" s="150">
        <v>1.07567855093186</v>
      </c>
      <c r="AO266" s="150">
        <v>63</v>
      </c>
      <c r="AP266" s="150">
        <v>3.26797385620915E-3</v>
      </c>
      <c r="AQ266" s="150">
        <v>9.4600000000000009</v>
      </c>
      <c r="AR266">
        <v>2.0997707294271399</v>
      </c>
      <c r="AS266">
        <v>-61807.85</v>
      </c>
      <c r="AT266">
        <v>0.28251837982512101</v>
      </c>
      <c r="AU266" s="150">
        <v>15254248.869999999</v>
      </c>
    </row>
    <row r="267" spans="1:47" ht="14.5" x14ac:dyDescent="0.35">
      <c r="A267" s="151" t="s">
        <v>1039</v>
      </c>
      <c r="B267" s="151" t="s">
        <v>759</v>
      </c>
      <c r="C267" t="s">
        <v>183</v>
      </c>
      <c r="D267" t="s">
        <v>1578</v>
      </c>
      <c r="E267" s="150">
        <v>100.688</v>
      </c>
      <c r="F267" t="s">
        <v>1578</v>
      </c>
      <c r="G267" s="152">
        <v>-1640936</v>
      </c>
      <c r="H267" s="150">
        <v>0.28241694565500503</v>
      </c>
      <c r="I267" s="150">
        <v>-1640936</v>
      </c>
      <c r="J267" s="150">
        <v>4.3561356725732303E-3</v>
      </c>
      <c r="K267" s="150">
        <v>0.77077275339495699</v>
      </c>
      <c r="L267" s="153">
        <v>200487.15549999999</v>
      </c>
      <c r="M267" s="152">
        <v>58843</v>
      </c>
      <c r="N267" t="s">
        <v>1560</v>
      </c>
      <c r="O267" s="150">
        <v>61.67</v>
      </c>
      <c r="P267" s="150">
        <v>0</v>
      </c>
      <c r="Q267" s="150">
        <v>48.99</v>
      </c>
      <c r="R267" s="150">
        <v>11244.7</v>
      </c>
      <c r="S267" s="150">
        <v>4787.7434169999997</v>
      </c>
      <c r="T267" s="150">
        <v>5616.5102763995001</v>
      </c>
      <c r="U267" s="150">
        <v>0.15347230312948101</v>
      </c>
      <c r="V267" s="150">
        <v>0.134579145096238</v>
      </c>
      <c r="W267" s="150">
        <v>3.1784416529019699E-2</v>
      </c>
      <c r="X267" s="150">
        <v>9585.4</v>
      </c>
      <c r="Y267" s="150">
        <v>270.26</v>
      </c>
      <c r="Z267" s="150">
        <v>74229.107859098702</v>
      </c>
      <c r="AA267" s="150">
        <v>15.7967213114754</v>
      </c>
      <c r="AB267" s="150">
        <v>17.715323825205399</v>
      </c>
      <c r="AC267" s="150">
        <v>25</v>
      </c>
      <c r="AD267" s="150">
        <v>191.50973668</v>
      </c>
      <c r="AE267" s="150">
        <v>0.37109999999999999</v>
      </c>
      <c r="AF267" s="150">
        <v>0.122381666423538</v>
      </c>
      <c r="AG267" s="150">
        <v>0.15437030674305299</v>
      </c>
      <c r="AH267" s="150">
        <v>0.28052928464494398</v>
      </c>
      <c r="AI267" s="150">
        <v>141.011942620567</v>
      </c>
      <c r="AJ267" s="150">
        <v>4.8697850188630598</v>
      </c>
      <c r="AK267" s="150">
        <v>0.96356481502053704</v>
      </c>
      <c r="AL267" s="150">
        <v>2.7938658241610099</v>
      </c>
      <c r="AM267" s="150">
        <v>3</v>
      </c>
      <c r="AN267" s="150">
        <v>0.68626898137597103</v>
      </c>
      <c r="AO267" s="150">
        <v>21</v>
      </c>
      <c r="AP267" s="150">
        <v>4.8887122416534201E-2</v>
      </c>
      <c r="AQ267" s="150">
        <v>104.43</v>
      </c>
      <c r="AR267">
        <v>5.0885465320971699</v>
      </c>
      <c r="AS267">
        <v>228290.46</v>
      </c>
      <c r="AT267">
        <v>0.31933276288463502</v>
      </c>
      <c r="AU267" s="150">
        <v>53836597.549999997</v>
      </c>
    </row>
    <row r="268" spans="1:47" ht="14.5" x14ac:dyDescent="0.35">
      <c r="A268" s="151" t="s">
        <v>1040</v>
      </c>
      <c r="B268" s="151" t="s">
        <v>552</v>
      </c>
      <c r="C268" t="s">
        <v>269</v>
      </c>
      <c r="D268" t="s">
        <v>1578</v>
      </c>
      <c r="E268" s="150">
        <v>99.004000000000005</v>
      </c>
      <c r="F268" t="s">
        <v>1578</v>
      </c>
      <c r="G268" s="152">
        <v>1009979</v>
      </c>
      <c r="H268" s="150">
        <v>0.44295829528449399</v>
      </c>
      <c r="I268" s="150">
        <v>1070460</v>
      </c>
      <c r="J268" s="150">
        <v>0</v>
      </c>
      <c r="K268" s="150">
        <v>0.81423722122466102</v>
      </c>
      <c r="L268" s="153">
        <v>296441.32980000001</v>
      </c>
      <c r="M268" s="152">
        <v>62530</v>
      </c>
      <c r="N268" s="150">
        <v>8</v>
      </c>
      <c r="O268" s="150">
        <v>4.51</v>
      </c>
      <c r="P268" s="150">
        <v>0</v>
      </c>
      <c r="Q268" s="150">
        <v>-1.34</v>
      </c>
      <c r="R268" s="150">
        <v>12222</v>
      </c>
      <c r="S268" s="150">
        <v>1163.2692480000001</v>
      </c>
      <c r="T268" s="150">
        <v>1281.77163084994</v>
      </c>
      <c r="U268" s="150">
        <v>7.1980762960906497E-2</v>
      </c>
      <c r="V268" s="150">
        <v>0.11407024833514701</v>
      </c>
      <c r="W268" s="150">
        <v>2.5789386293481702E-3</v>
      </c>
      <c r="X268" s="150">
        <v>11092</v>
      </c>
      <c r="Y268" s="150">
        <v>71.290000000000006</v>
      </c>
      <c r="Z268" s="150">
        <v>78643.311824940407</v>
      </c>
      <c r="AA268" s="150">
        <v>14.717948717948699</v>
      </c>
      <c r="AB268" s="150">
        <v>16.317425277037501</v>
      </c>
      <c r="AC268" s="150">
        <v>8.4499999999999993</v>
      </c>
      <c r="AD268" s="150">
        <v>137.664999763314</v>
      </c>
      <c r="AE268" s="150">
        <v>0.28999999999999998</v>
      </c>
      <c r="AF268" s="150">
        <v>9.9770930275616898E-2</v>
      </c>
      <c r="AG268" s="150">
        <v>0.16067042502586401</v>
      </c>
      <c r="AH268" s="150">
        <v>0.26116857980817298</v>
      </c>
      <c r="AI268" s="150">
        <v>187.92295968955199</v>
      </c>
      <c r="AJ268" s="150">
        <v>6.7637594291072904</v>
      </c>
      <c r="AK268" s="150">
        <v>0.991518126300862</v>
      </c>
      <c r="AL268" s="150">
        <v>3.5137577365568</v>
      </c>
      <c r="AM268" s="150">
        <v>1.1000000000000001</v>
      </c>
      <c r="AN268" s="150">
        <v>0.84402209104355297</v>
      </c>
      <c r="AO268" s="150">
        <v>25</v>
      </c>
      <c r="AP268" s="150">
        <v>8.4635416666666699E-2</v>
      </c>
      <c r="AQ268" s="150">
        <v>28.04</v>
      </c>
      <c r="AR268" t="s">
        <v>1560</v>
      </c>
      <c r="AS268">
        <v>19403.18</v>
      </c>
      <c r="AT268" t="s">
        <v>1560</v>
      </c>
      <c r="AU268" s="150">
        <v>14217440.25</v>
      </c>
    </row>
    <row r="269" spans="1:47" ht="14.5" x14ac:dyDescent="0.35">
      <c r="A269" s="151" t="s">
        <v>1041</v>
      </c>
      <c r="B269" s="151" t="s">
        <v>745</v>
      </c>
      <c r="C269" t="s">
        <v>192</v>
      </c>
      <c r="D269" t="s">
        <v>1578</v>
      </c>
      <c r="E269" s="150">
        <v>89.555000000000007</v>
      </c>
      <c r="F269" t="s">
        <v>1578</v>
      </c>
      <c r="G269" s="152">
        <v>-858359</v>
      </c>
      <c r="H269" s="150">
        <v>0.137918155408357</v>
      </c>
      <c r="I269" s="150">
        <v>-893832</v>
      </c>
      <c r="J269" s="150">
        <v>1.4999202298345201E-2</v>
      </c>
      <c r="K269" s="150">
        <v>0.79417183498305499</v>
      </c>
      <c r="L269" s="153">
        <v>108180.4158</v>
      </c>
      <c r="M269" s="152">
        <v>33547</v>
      </c>
      <c r="N269" s="150">
        <v>14</v>
      </c>
      <c r="O269" s="150">
        <v>24.97</v>
      </c>
      <c r="P269" s="150">
        <v>0</v>
      </c>
      <c r="Q269" s="150">
        <v>126.56</v>
      </c>
      <c r="R269" s="150">
        <v>12777.9</v>
      </c>
      <c r="S269" s="150">
        <v>1050.8689300000001</v>
      </c>
      <c r="T269" s="150">
        <v>1338.68247261491</v>
      </c>
      <c r="U269" s="150">
        <v>0.58534298278282904</v>
      </c>
      <c r="V269" s="150">
        <v>0.153611348086959</v>
      </c>
      <c r="W269" s="150">
        <v>0</v>
      </c>
      <c r="X269" s="150">
        <v>10030.700000000001</v>
      </c>
      <c r="Y269" s="150">
        <v>74.709999999999994</v>
      </c>
      <c r="Z269" s="150">
        <v>62919.371436219997</v>
      </c>
      <c r="AA269" s="150">
        <v>15.4651162790698</v>
      </c>
      <c r="AB269" s="150">
        <v>14.065974166778201</v>
      </c>
      <c r="AC269" s="150">
        <v>8.19</v>
      </c>
      <c r="AD269" s="150">
        <v>128.31122466422499</v>
      </c>
      <c r="AE269" s="150">
        <v>0.27839999999999998</v>
      </c>
      <c r="AF269" s="150">
        <v>0.108665112943984</v>
      </c>
      <c r="AG269" s="150">
        <v>0.164757570364224</v>
      </c>
      <c r="AH269" s="150">
        <v>0.27751483736341698</v>
      </c>
      <c r="AI269" s="150">
        <v>209.06698611786001</v>
      </c>
      <c r="AJ269" s="150">
        <v>5.3584437556326296</v>
      </c>
      <c r="AK269" s="150">
        <v>1.13336610499677</v>
      </c>
      <c r="AL269" s="150">
        <v>2.9076359796451601</v>
      </c>
      <c r="AM269" s="150">
        <v>3.5</v>
      </c>
      <c r="AN269" s="150">
        <v>1.2493523438092899</v>
      </c>
      <c r="AO269" s="150">
        <v>36</v>
      </c>
      <c r="AP269" s="150">
        <v>8.4507042253521101E-3</v>
      </c>
      <c r="AQ269" s="150">
        <v>17.5</v>
      </c>
      <c r="AR269">
        <v>4.5849880164798202</v>
      </c>
      <c r="AS269">
        <v>22955.119999999999</v>
      </c>
      <c r="AT269">
        <v>0.40823888051914903</v>
      </c>
      <c r="AU269" s="150">
        <v>13427876.949999999</v>
      </c>
    </row>
    <row r="270" spans="1:47" ht="14.5" x14ac:dyDescent="0.35">
      <c r="A270" s="151" t="s">
        <v>1042</v>
      </c>
      <c r="B270" s="151" t="s">
        <v>711</v>
      </c>
      <c r="C270" t="s">
        <v>100</v>
      </c>
      <c r="D270" t="s">
        <v>1578</v>
      </c>
      <c r="E270" s="150">
        <v>102.149</v>
      </c>
      <c r="F270" t="s">
        <v>1578</v>
      </c>
      <c r="G270" s="152">
        <v>-403505</v>
      </c>
      <c r="H270" s="150">
        <v>0.37188201980163799</v>
      </c>
      <c r="I270" s="150">
        <v>-347366</v>
      </c>
      <c r="J270" s="150">
        <v>9.1509550819114903E-3</v>
      </c>
      <c r="K270" s="150">
        <v>0.79352304381767702</v>
      </c>
      <c r="L270" s="153">
        <v>146751.9442</v>
      </c>
      <c r="M270" s="152">
        <v>50105</v>
      </c>
      <c r="N270" s="150">
        <v>188</v>
      </c>
      <c r="O270" s="150">
        <v>41.53</v>
      </c>
      <c r="P270" s="150">
        <v>0</v>
      </c>
      <c r="Q270" s="150">
        <v>-53.17</v>
      </c>
      <c r="R270" s="150">
        <v>10522</v>
      </c>
      <c r="S270" s="150">
        <v>3348.0779280000002</v>
      </c>
      <c r="T270" s="150">
        <v>3809.8247707175101</v>
      </c>
      <c r="U270" s="150">
        <v>0.15458450404142399</v>
      </c>
      <c r="V270" s="150">
        <v>0.101453964446406</v>
      </c>
      <c r="W270" s="150">
        <v>8.7330189412835602E-3</v>
      </c>
      <c r="X270" s="150">
        <v>9246.7999999999993</v>
      </c>
      <c r="Y270" s="150">
        <v>191.07</v>
      </c>
      <c r="Z270" s="150">
        <v>64072.403726383003</v>
      </c>
      <c r="AA270" s="150">
        <v>14.9438775510204</v>
      </c>
      <c r="AB270" s="150">
        <v>17.5227818495839</v>
      </c>
      <c r="AC270" s="150">
        <v>18.73</v>
      </c>
      <c r="AD270" s="150">
        <v>178.75482797650801</v>
      </c>
      <c r="AE270" s="150">
        <v>0.44069999999999998</v>
      </c>
      <c r="AF270" s="150">
        <v>0.10485222846155499</v>
      </c>
      <c r="AG270" s="150">
        <v>0.17454789023669801</v>
      </c>
      <c r="AH270" s="150">
        <v>0.28209809185317702</v>
      </c>
      <c r="AI270" s="150">
        <v>110.652741055315</v>
      </c>
      <c r="AJ270" s="150">
        <v>9.1274367971841492</v>
      </c>
      <c r="AK270" s="150">
        <v>1.2929860125137</v>
      </c>
      <c r="AL270" s="150">
        <v>3.2491442044515901</v>
      </c>
      <c r="AM270" s="150">
        <v>1.5</v>
      </c>
      <c r="AN270" s="150">
        <v>1.01756853306221</v>
      </c>
      <c r="AO270" s="150">
        <v>27</v>
      </c>
      <c r="AP270" s="150">
        <v>9.6432015429122504E-3</v>
      </c>
      <c r="AQ270" s="150">
        <v>69.67</v>
      </c>
      <c r="AR270">
        <v>5.8007312869935204</v>
      </c>
      <c r="AS270">
        <v>-87612.299999999901</v>
      </c>
      <c r="AT270">
        <v>0.250344299101458</v>
      </c>
      <c r="AU270" s="150">
        <v>35228627.520000003</v>
      </c>
    </row>
    <row r="271" spans="1:47" ht="14.5" x14ac:dyDescent="0.35">
      <c r="A271" s="151" t="s">
        <v>1043</v>
      </c>
      <c r="B271" s="151" t="s">
        <v>781</v>
      </c>
      <c r="C271" t="s">
        <v>124</v>
      </c>
      <c r="D271" t="s">
        <v>1578</v>
      </c>
      <c r="E271" s="150">
        <v>88.367999999999995</v>
      </c>
      <c r="F271" t="s">
        <v>1578</v>
      </c>
      <c r="G271" s="152">
        <v>386641</v>
      </c>
      <c r="H271" s="150">
        <v>0.25375277012921199</v>
      </c>
      <c r="I271" s="150">
        <v>373140</v>
      </c>
      <c r="J271" s="150">
        <v>0</v>
      </c>
      <c r="K271" s="150">
        <v>0.69707499316453603</v>
      </c>
      <c r="L271" s="153">
        <v>156967.49410000001</v>
      </c>
      <c r="M271" s="152">
        <v>43272</v>
      </c>
      <c r="N271" s="150">
        <v>33</v>
      </c>
      <c r="O271" s="150">
        <v>38.130000000000003</v>
      </c>
      <c r="P271" s="150">
        <v>0</v>
      </c>
      <c r="Q271" s="150">
        <v>56.12</v>
      </c>
      <c r="R271" s="150">
        <v>10380.700000000001</v>
      </c>
      <c r="S271" s="150">
        <v>1626.8035379999999</v>
      </c>
      <c r="T271" s="150">
        <v>1925.9695436265999</v>
      </c>
      <c r="U271" s="150">
        <v>0.32882719609625</v>
      </c>
      <c r="V271" s="150">
        <v>0.114940589709979</v>
      </c>
      <c r="W271" s="150">
        <v>4.9884044449379598E-3</v>
      </c>
      <c r="X271" s="150">
        <v>8768.2000000000007</v>
      </c>
      <c r="Y271" s="150">
        <v>101.08</v>
      </c>
      <c r="Z271" s="150">
        <v>60991.7607835378</v>
      </c>
      <c r="AA271" s="150">
        <v>11.9821428571429</v>
      </c>
      <c r="AB271" s="150">
        <v>16.0942178274634</v>
      </c>
      <c r="AC271" s="150">
        <v>12.2</v>
      </c>
      <c r="AD271" s="150">
        <v>133.344552295082</v>
      </c>
      <c r="AE271" s="150">
        <v>0.37109999999999999</v>
      </c>
      <c r="AF271" s="150">
        <v>0.12084391893973299</v>
      </c>
      <c r="AG271" s="150">
        <v>0.172266576595034</v>
      </c>
      <c r="AH271" s="150">
        <v>0.294219542381776</v>
      </c>
      <c r="AI271" s="150">
        <v>163.676801642166</v>
      </c>
      <c r="AJ271" s="150">
        <v>7.5727787959589898</v>
      </c>
      <c r="AK271" s="150">
        <v>1.57979599654486</v>
      </c>
      <c r="AL271" s="150">
        <v>3.45916058887595</v>
      </c>
      <c r="AM271" s="150">
        <v>1.4</v>
      </c>
      <c r="AN271" s="150">
        <v>1.15065410224174</v>
      </c>
      <c r="AO271" s="150">
        <v>37</v>
      </c>
      <c r="AP271" s="150">
        <v>2.3809523809523801E-2</v>
      </c>
      <c r="AQ271" s="150">
        <v>23.95</v>
      </c>
      <c r="AR271">
        <v>5.0868181093725102</v>
      </c>
      <c r="AS271">
        <v>133977.37</v>
      </c>
      <c r="AT271">
        <v>0.33461323834421097</v>
      </c>
      <c r="AU271" s="150">
        <v>16887343.420000002</v>
      </c>
    </row>
    <row r="272" spans="1:47" ht="14.5" x14ac:dyDescent="0.35">
      <c r="A272" s="151" t="s">
        <v>1044</v>
      </c>
      <c r="B272" s="151" t="s">
        <v>739</v>
      </c>
      <c r="C272" t="s">
        <v>192</v>
      </c>
      <c r="D272" t="s">
        <v>1578</v>
      </c>
      <c r="E272" s="150">
        <v>98.888000000000005</v>
      </c>
      <c r="F272" t="s">
        <v>1578</v>
      </c>
      <c r="G272" s="152">
        <v>-1129523</v>
      </c>
      <c r="H272" s="150">
        <v>0.19484038714353499</v>
      </c>
      <c r="I272" s="150">
        <v>-1067699</v>
      </c>
      <c r="J272" s="150">
        <v>0</v>
      </c>
      <c r="K272" s="150">
        <v>0.84082154249685503</v>
      </c>
      <c r="L272" s="153">
        <v>159160.5177</v>
      </c>
      <c r="M272" s="152">
        <v>43951</v>
      </c>
      <c r="N272" s="150">
        <v>34</v>
      </c>
      <c r="O272" s="150">
        <v>40.53</v>
      </c>
      <c r="P272" s="150">
        <v>0</v>
      </c>
      <c r="Q272" s="150">
        <v>-5.8499999999999899</v>
      </c>
      <c r="R272" s="150">
        <v>10315.9</v>
      </c>
      <c r="S272" s="150">
        <v>1597.958838</v>
      </c>
      <c r="T272" s="150">
        <v>1829.16406085362</v>
      </c>
      <c r="U272" s="150">
        <v>0.29631792680757402</v>
      </c>
      <c r="V272" s="150">
        <v>0.106708845024705</v>
      </c>
      <c r="W272" s="150">
        <v>4.2607236419940899E-3</v>
      </c>
      <c r="X272" s="150">
        <v>9011.9</v>
      </c>
      <c r="Y272" s="150">
        <v>98.65</v>
      </c>
      <c r="Z272" s="150">
        <v>57305.459604663003</v>
      </c>
      <c r="AA272" s="150">
        <v>12.208695652173899</v>
      </c>
      <c r="AB272" s="150">
        <v>16.198264956918401</v>
      </c>
      <c r="AC272" s="150">
        <v>10.220000000000001</v>
      </c>
      <c r="AD272" s="150">
        <v>156.35605068493101</v>
      </c>
      <c r="AE272" s="150">
        <v>0.77700000000000002</v>
      </c>
      <c r="AF272" s="150">
        <v>0.113963470411685</v>
      </c>
      <c r="AG272" s="150">
        <v>0.17148617005807501</v>
      </c>
      <c r="AH272" s="150">
        <v>0.29277210420642102</v>
      </c>
      <c r="AI272" s="150">
        <v>182.73311743465601</v>
      </c>
      <c r="AJ272" s="150">
        <v>6.2332635958904099</v>
      </c>
      <c r="AK272" s="150">
        <v>0.93812441780821898</v>
      </c>
      <c r="AL272" s="150">
        <v>2.9712289383561599</v>
      </c>
      <c r="AM272" s="150">
        <v>1.9</v>
      </c>
      <c r="AN272" t="s">
        <v>1560</v>
      </c>
      <c r="AO272" t="s">
        <v>1560</v>
      </c>
      <c r="AP272" s="150">
        <v>6.2111801242236003E-3</v>
      </c>
      <c r="AQ272" t="s">
        <v>1560</v>
      </c>
      <c r="AR272">
        <v>2.98724767866049</v>
      </c>
      <c r="AS272">
        <v>-92581.09</v>
      </c>
      <c r="AT272">
        <v>0.22341696332925901</v>
      </c>
      <c r="AU272" s="150">
        <v>16484308.939999999</v>
      </c>
    </row>
    <row r="273" spans="1:47" ht="14.5" x14ac:dyDescent="0.35">
      <c r="A273" s="151" t="s">
        <v>1045</v>
      </c>
      <c r="B273" s="151" t="s">
        <v>214</v>
      </c>
      <c r="C273" t="s">
        <v>109</v>
      </c>
      <c r="D273" t="s">
        <v>1578</v>
      </c>
      <c r="E273" s="150">
        <v>94.341999999999999</v>
      </c>
      <c r="F273" t="s">
        <v>1578</v>
      </c>
      <c r="G273" s="152">
        <v>202046</v>
      </c>
      <c r="H273" s="150">
        <v>0.43575402272402503</v>
      </c>
      <c r="I273" s="150">
        <v>202046</v>
      </c>
      <c r="J273" s="150">
        <v>0</v>
      </c>
      <c r="K273" s="150">
        <v>0.82258729348957205</v>
      </c>
      <c r="L273" s="153">
        <v>221260.19810000001</v>
      </c>
      <c r="M273" s="152">
        <v>43238</v>
      </c>
      <c r="N273" s="150">
        <v>68</v>
      </c>
      <c r="O273" s="150">
        <v>173.55</v>
      </c>
      <c r="P273" s="150">
        <v>0</v>
      </c>
      <c r="Q273" s="150">
        <v>-39.36</v>
      </c>
      <c r="R273" s="150">
        <v>15589.7</v>
      </c>
      <c r="S273" s="150">
        <v>4743.8865180000003</v>
      </c>
      <c r="T273" s="150">
        <v>5984.4626168784798</v>
      </c>
      <c r="U273" s="150">
        <v>0.37895244230207797</v>
      </c>
      <c r="V273" s="150">
        <v>0.15855642565351899</v>
      </c>
      <c r="W273" s="150">
        <v>6.2102643240337298E-2</v>
      </c>
      <c r="X273" s="150">
        <v>12358</v>
      </c>
      <c r="Y273" s="150">
        <v>333.84</v>
      </c>
      <c r="Z273" s="150">
        <v>82679.216331176605</v>
      </c>
      <c r="AA273" s="150">
        <v>15.7203389830508</v>
      </c>
      <c r="AB273" s="150">
        <v>14.2100602624012</v>
      </c>
      <c r="AC273" s="150">
        <v>41</v>
      </c>
      <c r="AD273" s="150">
        <v>115.704549219512</v>
      </c>
      <c r="AE273" s="150">
        <v>0.56830000000000003</v>
      </c>
      <c r="AF273" s="150">
        <v>0.114627100991698</v>
      </c>
      <c r="AG273" s="150">
        <v>0.14779440779772299</v>
      </c>
      <c r="AH273" s="150">
        <v>0.266354160976007</v>
      </c>
      <c r="AI273" s="150">
        <v>244.04293728511999</v>
      </c>
      <c r="AJ273" s="150">
        <v>6.4437972397280197</v>
      </c>
      <c r="AK273" s="150">
        <v>1.2726673300440901</v>
      </c>
      <c r="AL273" s="150">
        <v>3.8329198799010502</v>
      </c>
      <c r="AM273" s="150">
        <v>0.5</v>
      </c>
      <c r="AN273" t="s">
        <v>1560</v>
      </c>
      <c r="AO273" t="s">
        <v>1560</v>
      </c>
      <c r="AP273" s="150">
        <v>0.204188481675393</v>
      </c>
      <c r="AQ273" t="s">
        <v>1560</v>
      </c>
      <c r="AR273">
        <v>6.2474222944847702</v>
      </c>
      <c r="AS273">
        <v>-150650.54</v>
      </c>
      <c r="AT273">
        <v>0.184301532559459</v>
      </c>
      <c r="AU273" s="150">
        <v>73955887.739999995</v>
      </c>
    </row>
    <row r="274" spans="1:47" ht="14.5" x14ac:dyDescent="0.35">
      <c r="A274" s="151" t="s">
        <v>1046</v>
      </c>
      <c r="B274" s="151" t="s">
        <v>562</v>
      </c>
      <c r="C274" t="s">
        <v>200</v>
      </c>
      <c r="D274" t="s">
        <v>1578</v>
      </c>
      <c r="E274" s="150">
        <v>82.057000000000002</v>
      </c>
      <c r="F274" t="s">
        <v>1578</v>
      </c>
      <c r="G274" s="152">
        <v>-1550444</v>
      </c>
      <c r="H274" s="150">
        <v>0.58677165302627698</v>
      </c>
      <c r="I274" s="150">
        <v>-1943297</v>
      </c>
      <c r="J274" s="150">
        <v>1.63583231124593E-2</v>
      </c>
      <c r="K274" s="150">
        <v>0.76243548790157001</v>
      </c>
      <c r="L274" s="153">
        <v>244679.351</v>
      </c>
      <c r="M274" s="152">
        <v>42609</v>
      </c>
      <c r="N274" s="150">
        <v>64</v>
      </c>
      <c r="O274" s="150">
        <v>45.62</v>
      </c>
      <c r="P274" s="150">
        <v>0</v>
      </c>
      <c r="Q274" s="150">
        <v>-41.17</v>
      </c>
      <c r="R274" s="150">
        <v>13071.7</v>
      </c>
      <c r="S274" s="150">
        <v>1796.191738</v>
      </c>
      <c r="T274" s="150">
        <v>2287.9720836260299</v>
      </c>
      <c r="U274" s="150">
        <v>0.48202438786632501</v>
      </c>
      <c r="V274" s="150">
        <v>0.17851814492646301</v>
      </c>
      <c r="W274" s="150">
        <v>3.0557422595159501E-3</v>
      </c>
      <c r="X274" s="150">
        <v>10262</v>
      </c>
      <c r="Y274" s="150">
        <v>126.55</v>
      </c>
      <c r="Z274" s="150">
        <v>62733.281390754702</v>
      </c>
      <c r="AA274" s="150">
        <v>14.359477124183</v>
      </c>
      <c r="AB274" s="150">
        <v>14.1935340813908</v>
      </c>
      <c r="AC274" s="150">
        <v>16.5</v>
      </c>
      <c r="AD274" s="150">
        <v>108.860105333333</v>
      </c>
      <c r="AE274" s="150">
        <v>0.47549999999999998</v>
      </c>
      <c r="AF274" s="150">
        <v>0.100294288769933</v>
      </c>
      <c r="AG274" s="150">
        <v>0.17322903324425901</v>
      </c>
      <c r="AH274" s="150">
        <v>0.28004315995310602</v>
      </c>
      <c r="AI274" s="150">
        <v>198.972633287995</v>
      </c>
      <c r="AJ274" s="150">
        <v>5.6008444205678298</v>
      </c>
      <c r="AK274" s="150">
        <v>0.96543801921134398</v>
      </c>
      <c r="AL274" s="150">
        <v>2.3651020305378099</v>
      </c>
      <c r="AM274" s="150">
        <v>0</v>
      </c>
      <c r="AN274" s="150">
        <v>0.95979670765226899</v>
      </c>
      <c r="AO274" s="150">
        <v>85</v>
      </c>
      <c r="AP274" s="150">
        <v>7.2595281306715104E-3</v>
      </c>
      <c r="AQ274" s="150">
        <v>12.31</v>
      </c>
      <c r="AR274">
        <v>5.3134679119218404</v>
      </c>
      <c r="AS274">
        <v>-42599.3</v>
      </c>
      <c r="AT274">
        <v>0.38505230992092299</v>
      </c>
      <c r="AU274" s="150">
        <v>23479225.300000001</v>
      </c>
    </row>
    <row r="275" spans="1:47" ht="14.5" x14ac:dyDescent="0.35">
      <c r="A275" s="151" t="s">
        <v>1047</v>
      </c>
      <c r="B275" s="151" t="s">
        <v>424</v>
      </c>
      <c r="C275" t="s">
        <v>198</v>
      </c>
      <c r="D275" t="s">
        <v>1578</v>
      </c>
      <c r="E275" s="150">
        <v>97.117000000000004</v>
      </c>
      <c r="F275" t="s">
        <v>1578</v>
      </c>
      <c r="G275" s="152">
        <v>917237</v>
      </c>
      <c r="H275" s="150">
        <v>0.60273281688809199</v>
      </c>
      <c r="I275" s="150">
        <v>1255664</v>
      </c>
      <c r="J275" s="150">
        <v>1.0147464129516601E-2</v>
      </c>
      <c r="K275" s="150">
        <v>0.73614049267165704</v>
      </c>
      <c r="L275" s="153">
        <v>182955.65640000001</v>
      </c>
      <c r="M275" s="152">
        <v>64385</v>
      </c>
      <c r="N275" s="150">
        <v>497</v>
      </c>
      <c r="O275" s="150">
        <v>167.82</v>
      </c>
      <c r="P275" s="150">
        <v>0</v>
      </c>
      <c r="Q275" s="150">
        <v>34.01</v>
      </c>
      <c r="R275" s="150">
        <v>11520.2</v>
      </c>
      <c r="S275" s="150">
        <v>15930.701273999999</v>
      </c>
      <c r="T275" s="150">
        <v>18615.879202289601</v>
      </c>
      <c r="U275" s="150">
        <v>0.204997609573531</v>
      </c>
      <c r="V275" s="150">
        <v>0.100128382019399</v>
      </c>
      <c r="W275" s="150">
        <v>7.4397355810966806E-2</v>
      </c>
      <c r="X275" s="150">
        <v>9858.5</v>
      </c>
      <c r="Y275" s="150">
        <v>770.96</v>
      </c>
      <c r="Z275" s="150">
        <v>74861.480764242006</v>
      </c>
      <c r="AA275" s="150">
        <v>12.719018404908001</v>
      </c>
      <c r="AB275" s="150">
        <v>20.663460197675601</v>
      </c>
      <c r="AC275" s="150">
        <v>97.26</v>
      </c>
      <c r="AD275" s="150">
        <v>163.79499561998799</v>
      </c>
      <c r="AE275" t="s">
        <v>1560</v>
      </c>
      <c r="AF275" s="150">
        <v>0.11566709078481401</v>
      </c>
      <c r="AG275" s="150">
        <v>0.13439754430803499</v>
      </c>
      <c r="AH275" s="150">
        <v>0.25045877222122498</v>
      </c>
      <c r="AI275" s="150">
        <v>145.293352765181</v>
      </c>
      <c r="AJ275" s="150">
        <v>5.2641387697791204</v>
      </c>
      <c r="AK275" s="150">
        <v>0.91838076578279404</v>
      </c>
      <c r="AL275" s="150">
        <v>3.2879593584273898</v>
      </c>
      <c r="AM275" s="150">
        <v>2</v>
      </c>
      <c r="AN275" s="150">
        <v>0.87355641837068998</v>
      </c>
      <c r="AO275" s="150">
        <v>63</v>
      </c>
      <c r="AP275" s="150">
        <v>9.6251485362428404E-2</v>
      </c>
      <c r="AQ275" s="150">
        <v>137.08000000000001</v>
      </c>
      <c r="AR275">
        <v>5.4115707404209497</v>
      </c>
      <c r="AS275">
        <v>-372427.09000000102</v>
      </c>
      <c r="AT275">
        <v>0.30118469054241398</v>
      </c>
      <c r="AU275" s="150">
        <v>183525104.16999999</v>
      </c>
    </row>
    <row r="276" spans="1:47" ht="14.5" x14ac:dyDescent="0.35">
      <c r="A276" s="151" t="s">
        <v>1048</v>
      </c>
      <c r="B276" s="151" t="s">
        <v>687</v>
      </c>
      <c r="C276" t="s">
        <v>185</v>
      </c>
      <c r="D276" t="s">
        <v>1578</v>
      </c>
      <c r="E276" s="150">
        <v>87.111000000000004</v>
      </c>
      <c r="F276" t="s">
        <v>1578</v>
      </c>
      <c r="G276" s="152">
        <v>873363</v>
      </c>
      <c r="H276" s="150">
        <v>0.55115216492766805</v>
      </c>
      <c r="I276" s="150">
        <v>901075</v>
      </c>
      <c r="J276" s="150">
        <v>0</v>
      </c>
      <c r="K276" s="150">
        <v>0.63572938799715695</v>
      </c>
      <c r="L276" s="153">
        <v>169923.68659999999</v>
      </c>
      <c r="M276" s="152">
        <v>40880</v>
      </c>
      <c r="N276" s="150">
        <v>27</v>
      </c>
      <c r="O276" s="150">
        <v>30.96</v>
      </c>
      <c r="P276" s="150">
        <v>0</v>
      </c>
      <c r="Q276" s="150">
        <v>29.71</v>
      </c>
      <c r="R276" s="150">
        <v>12113</v>
      </c>
      <c r="S276" s="150">
        <v>964.52460299999996</v>
      </c>
      <c r="T276" s="150">
        <v>1105.3678732231199</v>
      </c>
      <c r="U276" s="150">
        <v>0.340397827052629</v>
      </c>
      <c r="V276" s="150">
        <v>0.10301187724083399</v>
      </c>
      <c r="W276" s="150">
        <v>1.9037565182772201E-4</v>
      </c>
      <c r="X276" s="150">
        <v>10569.6</v>
      </c>
      <c r="Y276" s="150">
        <v>54.15</v>
      </c>
      <c r="Z276" s="150">
        <v>52210.6341643583</v>
      </c>
      <c r="AA276" s="150">
        <v>14.883333333333301</v>
      </c>
      <c r="AB276" s="150">
        <v>17.812088698060901</v>
      </c>
      <c r="AC276" s="150">
        <v>6</v>
      </c>
      <c r="AD276" s="150">
        <v>160.75410049999999</v>
      </c>
      <c r="AE276" s="150">
        <v>0.49869999999999998</v>
      </c>
      <c r="AF276" s="150">
        <v>0.106447814991418</v>
      </c>
      <c r="AG276" s="150">
        <v>0.20740542779573701</v>
      </c>
      <c r="AH276" s="150">
        <v>0.31562693624895</v>
      </c>
      <c r="AI276" s="150">
        <v>178.32100857255199</v>
      </c>
      <c r="AJ276" s="150">
        <v>7.3266171109625304</v>
      </c>
      <c r="AK276" s="150">
        <v>1.7591253234105599</v>
      </c>
      <c r="AL276" s="150">
        <v>2.7338956365010598</v>
      </c>
      <c r="AM276" s="150">
        <v>0</v>
      </c>
      <c r="AN276" s="150">
        <v>1.1594225791649</v>
      </c>
      <c r="AO276" s="150">
        <v>127</v>
      </c>
      <c r="AP276" s="150">
        <v>1.29310344827586E-2</v>
      </c>
      <c r="AQ276" s="150">
        <v>5.37</v>
      </c>
      <c r="AR276">
        <v>5.2586177628489903</v>
      </c>
      <c r="AS276">
        <v>-46170.27</v>
      </c>
      <c r="AT276">
        <v>0.44362672300738498</v>
      </c>
      <c r="AU276" s="150">
        <v>11683243.43</v>
      </c>
    </row>
    <row r="277" spans="1:47" ht="14.5" x14ac:dyDescent="0.35">
      <c r="A277" s="151" t="s">
        <v>1049</v>
      </c>
      <c r="B277" s="151" t="s">
        <v>215</v>
      </c>
      <c r="C277" t="s">
        <v>216</v>
      </c>
      <c r="D277" t="s">
        <v>1578</v>
      </c>
      <c r="E277" s="150">
        <v>84.183999999999997</v>
      </c>
      <c r="F277" t="s">
        <v>1578</v>
      </c>
      <c r="G277" s="152">
        <v>-192727</v>
      </c>
      <c r="H277" s="150">
        <v>0.55177642682192196</v>
      </c>
      <c r="I277" s="150">
        <v>-175599</v>
      </c>
      <c r="J277" s="150">
        <v>0</v>
      </c>
      <c r="K277" s="150">
        <v>0.75407173363651203</v>
      </c>
      <c r="L277" s="153">
        <v>144369.90729999999</v>
      </c>
      <c r="M277" s="152">
        <v>36096</v>
      </c>
      <c r="N277" s="150">
        <v>202</v>
      </c>
      <c r="O277" s="150">
        <v>145.71</v>
      </c>
      <c r="P277" s="150">
        <v>0</v>
      </c>
      <c r="Q277" s="150">
        <v>-274.88</v>
      </c>
      <c r="R277" s="150">
        <v>11069.1</v>
      </c>
      <c r="S277" s="150">
        <v>6451.7046659999996</v>
      </c>
      <c r="T277" s="150">
        <v>8312.8758263075706</v>
      </c>
      <c r="U277" s="150">
        <v>0.54586078506650604</v>
      </c>
      <c r="V277" s="150">
        <v>0.16250989765934801</v>
      </c>
      <c r="W277" s="150">
        <v>5.7614252239239104E-3</v>
      </c>
      <c r="X277" s="150">
        <v>8590.7999999999993</v>
      </c>
      <c r="Y277" s="150">
        <v>362.74</v>
      </c>
      <c r="Z277" s="150">
        <v>64904.830732756302</v>
      </c>
      <c r="AA277" s="150">
        <v>12.792929292929299</v>
      </c>
      <c r="AB277" s="150">
        <v>17.786030396427201</v>
      </c>
      <c r="AC277" s="150">
        <v>39</v>
      </c>
      <c r="AD277" s="150">
        <v>165.42832476923101</v>
      </c>
      <c r="AE277" s="150">
        <v>0.45229999999999998</v>
      </c>
      <c r="AF277" s="150">
        <v>0.100421925201184</v>
      </c>
      <c r="AG277" s="150">
        <v>0.19514699421682999</v>
      </c>
      <c r="AH277" s="150">
        <v>0.29796619665933199</v>
      </c>
      <c r="AI277" s="150">
        <v>137.06842544425899</v>
      </c>
      <c r="AJ277" s="150">
        <v>5.7215844966499896</v>
      </c>
      <c r="AK277" s="150">
        <v>1.0520138749893999</v>
      </c>
      <c r="AL277" s="150">
        <v>3.8106910242275198</v>
      </c>
      <c r="AM277" s="150">
        <v>0.5</v>
      </c>
      <c r="AN277" s="150">
        <v>1.20710656407956</v>
      </c>
      <c r="AO277" s="150">
        <v>57</v>
      </c>
      <c r="AP277" s="150">
        <v>4.0668775417984603E-3</v>
      </c>
      <c r="AQ277" s="150">
        <v>35.93</v>
      </c>
      <c r="AR277">
        <v>6.38534409664629</v>
      </c>
      <c r="AS277">
        <v>-62581.449999999699</v>
      </c>
      <c r="AT277">
        <v>0.33791930480711702</v>
      </c>
      <c r="AU277" s="150">
        <v>71414658.569999993</v>
      </c>
    </row>
    <row r="278" spans="1:47" ht="14.5" x14ac:dyDescent="0.35">
      <c r="A278" s="151" t="s">
        <v>1050</v>
      </c>
      <c r="B278" s="151" t="s">
        <v>217</v>
      </c>
      <c r="C278" t="s">
        <v>183</v>
      </c>
      <c r="D278" t="s">
        <v>1578</v>
      </c>
      <c r="E278" s="150">
        <v>92.745999999999995</v>
      </c>
      <c r="F278" t="s">
        <v>1578</v>
      </c>
      <c r="G278" s="152">
        <v>474832</v>
      </c>
      <c r="H278" s="150">
        <v>0.42097861687725502</v>
      </c>
      <c r="I278" s="150">
        <v>1327285</v>
      </c>
      <c r="J278" s="150">
        <v>1.43830921026046E-2</v>
      </c>
      <c r="K278" s="150">
        <v>0.79319665997850497</v>
      </c>
      <c r="L278" s="153">
        <v>177977.70009999999</v>
      </c>
      <c r="M278" s="152">
        <v>51352</v>
      </c>
      <c r="N278" s="150">
        <v>294</v>
      </c>
      <c r="O278" s="150">
        <v>124.69</v>
      </c>
      <c r="P278" s="150">
        <v>0</v>
      </c>
      <c r="Q278" s="150">
        <v>-101.23</v>
      </c>
      <c r="R278" s="150">
        <v>10030.299999999999</v>
      </c>
      <c r="S278" s="150">
        <v>5284.3628239999998</v>
      </c>
      <c r="T278" s="150">
        <v>6262.4964015436999</v>
      </c>
      <c r="U278" s="150">
        <v>0.21487719481390399</v>
      </c>
      <c r="V278" s="150">
        <v>0.13467606477885599</v>
      </c>
      <c r="W278" s="150">
        <v>1.7930843160439299E-2</v>
      </c>
      <c r="X278" s="150">
        <v>8463.7000000000007</v>
      </c>
      <c r="Y278" s="150">
        <v>272.81</v>
      </c>
      <c r="Z278" s="150">
        <v>67973.660203071704</v>
      </c>
      <c r="AA278" s="150">
        <v>12.339933993399301</v>
      </c>
      <c r="AB278" s="150">
        <v>19.3701214178366</v>
      </c>
      <c r="AC278" s="150">
        <v>28.2</v>
      </c>
      <c r="AD278" s="150">
        <v>187.38875262411301</v>
      </c>
      <c r="AE278" s="150">
        <v>0.56830000000000003</v>
      </c>
      <c r="AF278" s="150">
        <v>0.12748649614024599</v>
      </c>
      <c r="AG278" s="150">
        <v>0.160911749663214</v>
      </c>
      <c r="AH278" s="150">
        <v>0.29570832520660201</v>
      </c>
      <c r="AI278" s="150">
        <v>149.26700271555799</v>
      </c>
      <c r="AJ278" s="150">
        <v>5.05175880250665</v>
      </c>
      <c r="AK278" s="150">
        <v>1.0840866349468401</v>
      </c>
      <c r="AL278" s="150">
        <v>3.0936391216319898</v>
      </c>
      <c r="AM278" s="150">
        <v>2.5</v>
      </c>
      <c r="AN278" s="150">
        <v>0.80689746546694596</v>
      </c>
      <c r="AO278" s="150">
        <v>79</v>
      </c>
      <c r="AP278" s="150">
        <v>2.96861747243427E-2</v>
      </c>
      <c r="AQ278" s="150">
        <v>41.8</v>
      </c>
      <c r="AR278">
        <v>6.6093254124950596</v>
      </c>
      <c r="AS278">
        <v>-232442.18</v>
      </c>
      <c r="AT278">
        <v>0.197352711777637</v>
      </c>
      <c r="AU278" s="150">
        <v>53003712.100000001</v>
      </c>
    </row>
    <row r="279" spans="1:47" ht="14.5" x14ac:dyDescent="0.35">
      <c r="A279" s="151" t="s">
        <v>1051</v>
      </c>
      <c r="B279" s="151" t="s">
        <v>367</v>
      </c>
      <c r="C279" t="s">
        <v>168</v>
      </c>
      <c r="D279" t="s">
        <v>1578</v>
      </c>
      <c r="E279" s="150">
        <v>81.938999999999993</v>
      </c>
      <c r="F279" t="s">
        <v>1578</v>
      </c>
      <c r="G279" s="152">
        <v>220603</v>
      </c>
      <c r="H279" s="150">
        <v>0.69871216272756798</v>
      </c>
      <c r="I279" s="150">
        <v>3348</v>
      </c>
      <c r="J279" s="150">
        <v>0</v>
      </c>
      <c r="K279" s="150">
        <v>0.667086004210101</v>
      </c>
      <c r="L279" s="153">
        <v>111912.273</v>
      </c>
      <c r="M279" s="152">
        <v>33486</v>
      </c>
      <c r="N279" s="150">
        <v>22</v>
      </c>
      <c r="O279" s="150">
        <v>12.61</v>
      </c>
      <c r="P279" s="150">
        <v>0</v>
      </c>
      <c r="Q279" s="150">
        <v>-54.17</v>
      </c>
      <c r="R279" s="150">
        <v>14132.8</v>
      </c>
      <c r="S279" s="150">
        <v>581.11859000000004</v>
      </c>
      <c r="T279" s="150">
        <v>789.47184233115797</v>
      </c>
      <c r="U279" s="150">
        <v>0.66868987102959498</v>
      </c>
      <c r="V279" s="150">
        <v>0.205047857787513</v>
      </c>
      <c r="W279" s="150">
        <v>0</v>
      </c>
      <c r="X279" s="150">
        <v>10403</v>
      </c>
      <c r="Y279" s="150">
        <v>43.6</v>
      </c>
      <c r="Z279" s="150">
        <v>49063.268807339497</v>
      </c>
      <c r="AA279" s="150">
        <v>14.6666666666667</v>
      </c>
      <c r="AB279" s="150">
        <v>13.328408027522901</v>
      </c>
      <c r="AC279" s="150">
        <v>10.09</v>
      </c>
      <c r="AD279" s="150">
        <v>57.5935173439049</v>
      </c>
      <c r="AE279" s="150">
        <v>0.28999999999999998</v>
      </c>
      <c r="AF279" s="150">
        <v>0.114381849425119</v>
      </c>
      <c r="AG279" s="150">
        <v>0.18158197120831401</v>
      </c>
      <c r="AH279" s="150">
        <v>0.30066600458391401</v>
      </c>
      <c r="AI279" s="150">
        <v>226.50626268899799</v>
      </c>
      <c r="AJ279" s="150">
        <v>5.8898050551938397</v>
      </c>
      <c r="AK279" s="150">
        <v>0.759654098323292</v>
      </c>
      <c r="AL279" s="150">
        <v>3.3514584393779399</v>
      </c>
      <c r="AM279" s="150">
        <v>4.5999999999999996</v>
      </c>
      <c r="AN279" s="150">
        <v>1.0821104792246901</v>
      </c>
      <c r="AO279" s="150">
        <v>22</v>
      </c>
      <c r="AP279" s="150">
        <v>0</v>
      </c>
      <c r="AQ279" s="150">
        <v>12</v>
      </c>
      <c r="AR279">
        <v>4.1651941699766901</v>
      </c>
      <c r="AS279">
        <v>-104866.09</v>
      </c>
      <c r="AT279">
        <v>0.39594136695728299</v>
      </c>
      <c r="AU279" s="150">
        <v>8212857.3899999997</v>
      </c>
    </row>
    <row r="280" spans="1:47" ht="14.5" x14ac:dyDescent="0.35">
      <c r="A280" s="151" t="s">
        <v>1052</v>
      </c>
      <c r="B280" s="151" t="s">
        <v>669</v>
      </c>
      <c r="C280" t="s">
        <v>665</v>
      </c>
      <c r="D280" t="s">
        <v>1578</v>
      </c>
      <c r="E280" s="150">
        <v>86.73</v>
      </c>
      <c r="F280" t="s">
        <v>1578</v>
      </c>
      <c r="G280" s="152">
        <v>59158</v>
      </c>
      <c r="H280" s="150">
        <v>0.67171779409116905</v>
      </c>
      <c r="I280" s="150">
        <v>-76277</v>
      </c>
      <c r="J280" s="150">
        <v>0</v>
      </c>
      <c r="K280" s="150">
        <v>0.74490659641880297</v>
      </c>
      <c r="L280" s="153">
        <v>151732.05549999999</v>
      </c>
      <c r="M280" s="152">
        <v>39112</v>
      </c>
      <c r="N280" s="150">
        <v>0</v>
      </c>
      <c r="O280" s="150">
        <v>5.65</v>
      </c>
      <c r="P280" s="150">
        <v>0</v>
      </c>
      <c r="Q280" s="150">
        <v>-17.04</v>
      </c>
      <c r="R280" s="150">
        <v>11093.3</v>
      </c>
      <c r="S280" s="150">
        <v>638.85030099999994</v>
      </c>
      <c r="T280" s="150">
        <v>808.10341789186305</v>
      </c>
      <c r="U280" s="150">
        <v>0.47479636078311899</v>
      </c>
      <c r="V280" s="150">
        <v>0.18310734896249201</v>
      </c>
      <c r="W280" s="150">
        <v>3.8387553330744999E-2</v>
      </c>
      <c r="X280" s="150">
        <v>8769.9</v>
      </c>
      <c r="Y280" s="150">
        <v>51.21</v>
      </c>
      <c r="Z280" s="150">
        <v>57323.405194298</v>
      </c>
      <c r="AA280" s="150">
        <v>13.6184210526316</v>
      </c>
      <c r="AB280" s="150">
        <v>12.4751083967975</v>
      </c>
      <c r="AC280" s="150">
        <v>5</v>
      </c>
      <c r="AD280" s="150">
        <v>127.7700602</v>
      </c>
      <c r="AE280" s="150">
        <v>0.33629999999999999</v>
      </c>
      <c r="AF280" s="150">
        <v>0.105410851132738</v>
      </c>
      <c r="AG280" s="150">
        <v>0.228999697911482</v>
      </c>
      <c r="AH280" s="150">
        <v>0.33756704938797699</v>
      </c>
      <c r="AI280" s="150">
        <v>219.58978461841599</v>
      </c>
      <c r="AJ280" s="150">
        <v>4.33020572406173</v>
      </c>
      <c r="AK280" s="150">
        <v>1.0290896389492801</v>
      </c>
      <c r="AL280" s="150">
        <v>2.4767434864739601</v>
      </c>
      <c r="AM280" s="150">
        <v>0</v>
      </c>
      <c r="AN280" s="150">
        <v>0.99372555787160599</v>
      </c>
      <c r="AO280" s="150">
        <v>58</v>
      </c>
      <c r="AP280" s="150">
        <v>0.13609467455621299</v>
      </c>
      <c r="AQ280" s="150">
        <v>2.69</v>
      </c>
      <c r="AR280">
        <v>4.9002251609219298</v>
      </c>
      <c r="AS280">
        <v>-62332.02</v>
      </c>
      <c r="AT280">
        <v>0.49120358097092898</v>
      </c>
      <c r="AU280" s="150">
        <v>7086976.5499999998</v>
      </c>
    </row>
    <row r="281" spans="1:47" ht="14.5" x14ac:dyDescent="0.35">
      <c r="A281" s="151" t="s">
        <v>1053</v>
      </c>
      <c r="B281" s="151" t="s">
        <v>676</v>
      </c>
      <c r="C281" t="s">
        <v>228</v>
      </c>
      <c r="D281" t="s">
        <v>1578</v>
      </c>
      <c r="E281" s="150">
        <v>98.63</v>
      </c>
      <c r="F281" t="s">
        <v>1578</v>
      </c>
      <c r="G281" s="152">
        <v>-285475</v>
      </c>
      <c r="H281" s="150">
        <v>0.36460001367856798</v>
      </c>
      <c r="I281" s="150">
        <v>-411898</v>
      </c>
      <c r="J281" s="150">
        <v>0</v>
      </c>
      <c r="K281" s="150">
        <v>0.81208175147488504</v>
      </c>
      <c r="L281" s="153">
        <v>140770.94469999999</v>
      </c>
      <c r="M281" s="152">
        <v>45621</v>
      </c>
      <c r="N281" s="150">
        <v>86</v>
      </c>
      <c r="O281" s="150">
        <v>50.26</v>
      </c>
      <c r="P281" s="150">
        <v>0</v>
      </c>
      <c r="Q281" s="150">
        <v>-155.65</v>
      </c>
      <c r="R281" s="150">
        <v>10390</v>
      </c>
      <c r="S281" s="150">
        <v>2349.6928109999999</v>
      </c>
      <c r="T281" s="150">
        <v>2773.4463159742299</v>
      </c>
      <c r="U281" s="150">
        <v>0.25708198840805802</v>
      </c>
      <c r="V281" s="150">
        <v>0.14506029401134299</v>
      </c>
      <c r="W281" s="150">
        <v>2.9791128300813399E-3</v>
      </c>
      <c r="X281" s="150">
        <v>8802.5</v>
      </c>
      <c r="Y281" s="150">
        <v>135.07</v>
      </c>
      <c r="Z281" s="150">
        <v>58299.563189457302</v>
      </c>
      <c r="AA281" s="150">
        <v>15.671232876712301</v>
      </c>
      <c r="AB281" s="150">
        <v>17.396111727252499</v>
      </c>
      <c r="AC281" s="150">
        <v>19.850000000000001</v>
      </c>
      <c r="AD281" s="150">
        <v>118.37243380352599</v>
      </c>
      <c r="AE281" s="150">
        <v>0.51029999999999998</v>
      </c>
      <c r="AF281" s="150">
        <v>0.121588958687944</v>
      </c>
      <c r="AG281" s="150">
        <v>0.19867789201545599</v>
      </c>
      <c r="AH281" s="150">
        <v>0.32523507210482999</v>
      </c>
      <c r="AI281" s="150">
        <v>150.80396822135901</v>
      </c>
      <c r="AJ281" s="150">
        <v>5.5772886440539304</v>
      </c>
      <c r="AK281" s="150">
        <v>1.0376010814380401</v>
      </c>
      <c r="AL281" s="150">
        <v>3.96285618736648</v>
      </c>
      <c r="AM281" s="150">
        <v>2.7</v>
      </c>
      <c r="AN281" s="150">
        <v>1.0223571434988901</v>
      </c>
      <c r="AO281" s="150">
        <v>53</v>
      </c>
      <c r="AP281" s="150">
        <v>2.4390243902439001E-2</v>
      </c>
      <c r="AQ281" s="150">
        <v>20.6</v>
      </c>
      <c r="AR281">
        <v>4.4544773449172004</v>
      </c>
      <c r="AS281">
        <v>-173883.48</v>
      </c>
      <c r="AT281">
        <v>0.26156374210588001</v>
      </c>
      <c r="AU281" s="150">
        <v>24413353.719999999</v>
      </c>
    </row>
    <row r="282" spans="1:47" ht="14.5" x14ac:dyDescent="0.35">
      <c r="A282" s="151" t="s">
        <v>1054</v>
      </c>
      <c r="B282" s="151" t="s">
        <v>532</v>
      </c>
      <c r="C282" t="s">
        <v>246</v>
      </c>
      <c r="D282" t="s">
        <v>1578</v>
      </c>
      <c r="E282" s="150">
        <v>97.477999999999994</v>
      </c>
      <c r="F282" t="s">
        <v>1578</v>
      </c>
      <c r="G282" s="152">
        <v>691454</v>
      </c>
      <c r="H282" s="150">
        <v>0.50306295140752499</v>
      </c>
      <c r="I282" s="150">
        <v>696579</v>
      </c>
      <c r="J282" s="150">
        <v>8.3200043934016608E-3</v>
      </c>
      <c r="K282" s="150">
        <v>0.74839058007231096</v>
      </c>
      <c r="L282" s="153">
        <v>160105.1464</v>
      </c>
      <c r="M282" s="152">
        <v>44640</v>
      </c>
      <c r="N282" s="150">
        <v>34</v>
      </c>
      <c r="O282" s="150">
        <v>6.08</v>
      </c>
      <c r="P282" s="150">
        <v>0</v>
      </c>
      <c r="Q282" s="150">
        <v>92.7</v>
      </c>
      <c r="R282" s="150">
        <v>12956.7</v>
      </c>
      <c r="S282" s="150">
        <v>1000.000695</v>
      </c>
      <c r="T282" s="150">
        <v>1234.79582135039</v>
      </c>
      <c r="U282" s="150">
        <v>0.25721339923668801</v>
      </c>
      <c r="V282" s="150">
        <v>0.15617860545586901</v>
      </c>
      <c r="W282" s="150">
        <v>5.3713962668795897E-4</v>
      </c>
      <c r="X282" s="150">
        <v>10493</v>
      </c>
      <c r="Y282" s="150">
        <v>75.34</v>
      </c>
      <c r="Z282" s="150">
        <v>70212.959118662096</v>
      </c>
      <c r="AA282" s="150">
        <v>16.100000000000001</v>
      </c>
      <c r="AB282" s="150">
        <v>13.2731708919565</v>
      </c>
      <c r="AC282" s="150">
        <v>13</v>
      </c>
      <c r="AD282" s="150">
        <v>76.923130384615405</v>
      </c>
      <c r="AE282" s="150">
        <v>0.35949999999999999</v>
      </c>
      <c r="AF282" s="150">
        <v>0.128865076898043</v>
      </c>
      <c r="AG282" s="150">
        <v>0.157006841534851</v>
      </c>
      <c r="AH282" s="150">
        <v>0.284907715340942</v>
      </c>
      <c r="AI282" s="150">
        <v>160.57888839767301</v>
      </c>
      <c r="AJ282" s="150">
        <v>6.1665388998561497</v>
      </c>
      <c r="AK282" s="150">
        <v>1.38283891417931</v>
      </c>
      <c r="AL282" s="150">
        <v>3.3377481488862202</v>
      </c>
      <c r="AM282" s="150">
        <v>1.75</v>
      </c>
      <c r="AN282" s="150">
        <v>1.04428413263449</v>
      </c>
      <c r="AO282" s="150">
        <v>74</v>
      </c>
      <c r="AP282" s="150">
        <v>2.8103044496487099E-2</v>
      </c>
      <c r="AQ282" s="150">
        <v>5.65</v>
      </c>
      <c r="AR282">
        <v>2.5446836234677801</v>
      </c>
      <c r="AS282">
        <v>-57232.959999999999</v>
      </c>
      <c r="AT282">
        <v>0.27777758472235597</v>
      </c>
      <c r="AU282" s="150">
        <v>12956718.6</v>
      </c>
    </row>
    <row r="283" spans="1:47" ht="14.5" x14ac:dyDescent="0.35">
      <c r="A283" s="151" t="s">
        <v>1055</v>
      </c>
      <c r="B283" s="151" t="s">
        <v>740</v>
      </c>
      <c r="C283" t="s">
        <v>192</v>
      </c>
      <c r="D283" t="s">
        <v>1578</v>
      </c>
      <c r="E283" s="150">
        <v>78.864999999999995</v>
      </c>
      <c r="F283" t="s">
        <v>1578</v>
      </c>
      <c r="G283" s="152">
        <v>-411559</v>
      </c>
      <c r="H283" s="150">
        <v>6.0852705880972198E-2</v>
      </c>
      <c r="I283" s="150">
        <v>-411559</v>
      </c>
      <c r="J283" s="150">
        <v>2.6408235899058399E-2</v>
      </c>
      <c r="K283" s="150">
        <v>0.64871201909311604</v>
      </c>
      <c r="L283" s="153">
        <v>163483.83489999999</v>
      </c>
      <c r="M283" s="152">
        <v>37416</v>
      </c>
      <c r="N283" t="s">
        <v>1560</v>
      </c>
      <c r="O283" s="150">
        <v>39.11</v>
      </c>
      <c r="P283" s="150">
        <v>28</v>
      </c>
      <c r="Q283" s="150">
        <v>-72.12</v>
      </c>
      <c r="R283" s="150">
        <v>12775.4</v>
      </c>
      <c r="S283" s="150">
        <v>1262.1732019999999</v>
      </c>
      <c r="T283" s="150">
        <v>1657.80309322483</v>
      </c>
      <c r="U283" s="150">
        <v>0.74133338397403203</v>
      </c>
      <c r="V283" s="150">
        <v>0.154206243399549</v>
      </c>
      <c r="W283" s="150">
        <v>2.6048057388561199E-3</v>
      </c>
      <c r="X283" s="150">
        <v>9726.6</v>
      </c>
      <c r="Y283" s="150">
        <v>83.61</v>
      </c>
      <c r="Z283" s="150">
        <v>55209.925846190701</v>
      </c>
      <c r="AA283" s="150">
        <v>8.5399999999999991</v>
      </c>
      <c r="AB283" s="150">
        <v>15.095959837340001</v>
      </c>
      <c r="AC283" s="150">
        <v>8.15</v>
      </c>
      <c r="AD283" s="150">
        <v>154.86787754601201</v>
      </c>
      <c r="AE283" s="150">
        <v>0.56830000000000003</v>
      </c>
      <c r="AF283" s="150">
        <v>0.10392058067359</v>
      </c>
      <c r="AG283" s="150">
        <v>0.174544468912776</v>
      </c>
      <c r="AH283" s="150">
        <v>0.28262142745344898</v>
      </c>
      <c r="AI283" s="150">
        <v>205.67700184780199</v>
      </c>
      <c r="AJ283" s="150">
        <v>8.9059960708782704</v>
      </c>
      <c r="AK283" s="150">
        <v>1.2273189907550099</v>
      </c>
      <c r="AL283" s="150">
        <v>2.6800109784283501</v>
      </c>
      <c r="AM283" s="150">
        <v>0.9</v>
      </c>
      <c r="AN283" s="150">
        <v>1.23503568531658</v>
      </c>
      <c r="AO283" s="150">
        <v>19</v>
      </c>
      <c r="AP283" s="150">
        <v>5.1255230125523001E-2</v>
      </c>
      <c r="AQ283" s="150">
        <v>46</v>
      </c>
      <c r="AR283">
        <v>3.43203434404895</v>
      </c>
      <c r="AS283">
        <v>10468.290000000001</v>
      </c>
      <c r="AT283">
        <v>0.412287138526791</v>
      </c>
      <c r="AU283" s="150">
        <v>16124807.529999999</v>
      </c>
    </row>
    <row r="284" spans="1:47" ht="14.5" x14ac:dyDescent="0.35">
      <c r="A284" s="151" t="s">
        <v>1056</v>
      </c>
      <c r="B284" s="151" t="s">
        <v>483</v>
      </c>
      <c r="C284" t="s">
        <v>216</v>
      </c>
      <c r="D284" t="s">
        <v>1578</v>
      </c>
      <c r="E284" s="150">
        <v>88.724999999999994</v>
      </c>
      <c r="F284" t="s">
        <v>1578</v>
      </c>
      <c r="G284" s="152">
        <v>275400</v>
      </c>
      <c r="H284" s="150">
        <v>0.68158425040553805</v>
      </c>
      <c r="I284" s="150">
        <v>275400</v>
      </c>
      <c r="J284" s="150">
        <v>0</v>
      </c>
      <c r="K284" s="150">
        <v>0.68019387001280096</v>
      </c>
      <c r="L284" s="153">
        <v>158893.61859999999</v>
      </c>
      <c r="M284" s="152">
        <v>48164</v>
      </c>
      <c r="N284" s="150">
        <v>33</v>
      </c>
      <c r="O284" s="150">
        <v>11.44</v>
      </c>
      <c r="P284" s="150">
        <v>0</v>
      </c>
      <c r="Q284" s="150">
        <v>63.77</v>
      </c>
      <c r="R284" s="150">
        <v>12710.2</v>
      </c>
      <c r="S284" s="150">
        <v>1207.0145789999999</v>
      </c>
      <c r="T284" s="150">
        <v>1429.7549127606501</v>
      </c>
      <c r="U284" s="150">
        <v>0.28888825708210403</v>
      </c>
      <c r="V284" s="150">
        <v>0.168390135907381</v>
      </c>
      <c r="W284" s="150">
        <v>8.2849040715688002E-4</v>
      </c>
      <c r="X284" s="150">
        <v>10730.1</v>
      </c>
      <c r="Y284" s="150">
        <v>85.59</v>
      </c>
      <c r="Z284" s="150">
        <v>57944.291973361404</v>
      </c>
      <c r="AA284" s="150">
        <v>10.841584158415801</v>
      </c>
      <c r="AB284" s="150">
        <v>14.102285068349101</v>
      </c>
      <c r="AC284" s="150">
        <v>8</v>
      </c>
      <c r="AD284" s="150">
        <v>150.87682237499999</v>
      </c>
      <c r="AE284" s="150">
        <v>0.25519999999999998</v>
      </c>
      <c r="AF284" s="150">
        <v>0.11456107891737401</v>
      </c>
      <c r="AG284" s="150">
        <v>0.14471370986814799</v>
      </c>
      <c r="AH284" s="150">
        <v>0.26403319483308002</v>
      </c>
      <c r="AI284" s="150">
        <v>159.96327083303601</v>
      </c>
      <c r="AJ284" s="150">
        <v>10.0674302613452</v>
      </c>
      <c r="AK284" s="150">
        <v>1.93499632272967</v>
      </c>
      <c r="AL284" s="150">
        <v>3.2491457338485001</v>
      </c>
      <c r="AM284" s="150">
        <v>0.5</v>
      </c>
      <c r="AN284" s="150">
        <v>1.2112858571429499</v>
      </c>
      <c r="AO284" s="150">
        <v>52</v>
      </c>
      <c r="AP284" s="150">
        <v>2.15827338129496E-2</v>
      </c>
      <c r="AQ284" s="150">
        <v>10.54</v>
      </c>
      <c r="AR284">
        <v>5.7090802152165496</v>
      </c>
      <c r="AS284">
        <v>-76643.999999999898</v>
      </c>
      <c r="AT284">
        <v>0.350676975727086</v>
      </c>
      <c r="AU284" s="150">
        <v>15341404.99</v>
      </c>
    </row>
    <row r="285" spans="1:47" ht="14.5" x14ac:dyDescent="0.35">
      <c r="A285" s="151" t="s">
        <v>1057</v>
      </c>
      <c r="B285" s="151" t="s">
        <v>522</v>
      </c>
      <c r="C285" t="s">
        <v>179</v>
      </c>
      <c r="D285" t="s">
        <v>1578</v>
      </c>
      <c r="E285" s="150">
        <v>100.38800000000001</v>
      </c>
      <c r="F285" t="s">
        <v>1578</v>
      </c>
      <c r="G285" s="152">
        <v>98893</v>
      </c>
      <c r="H285" s="150">
        <v>0.47659210254969098</v>
      </c>
      <c r="I285" s="150">
        <v>78796</v>
      </c>
      <c r="J285" s="150">
        <v>0</v>
      </c>
      <c r="K285" s="150">
        <v>0.68276182125864604</v>
      </c>
      <c r="L285" s="153">
        <v>164797.25219999999</v>
      </c>
      <c r="M285" s="152">
        <v>51144</v>
      </c>
      <c r="N285" s="150">
        <v>28</v>
      </c>
      <c r="O285" s="150">
        <v>9.69</v>
      </c>
      <c r="P285" s="150">
        <v>0</v>
      </c>
      <c r="Q285" s="150">
        <v>198.62</v>
      </c>
      <c r="R285" s="150">
        <v>9288.9</v>
      </c>
      <c r="S285" s="150">
        <v>1469.8847370000001</v>
      </c>
      <c r="T285" s="150">
        <v>1639.0118935676901</v>
      </c>
      <c r="U285" s="150">
        <v>0.22820549227867801</v>
      </c>
      <c r="V285" s="150">
        <v>8.82239074505064E-2</v>
      </c>
      <c r="W285" s="150">
        <v>4.0456730043588402E-3</v>
      </c>
      <c r="X285" s="150">
        <v>8330.4</v>
      </c>
      <c r="Y285" s="150">
        <v>98.11</v>
      </c>
      <c r="Z285" s="150">
        <v>53136.585872999698</v>
      </c>
      <c r="AA285" s="150">
        <v>14.1296296296296</v>
      </c>
      <c r="AB285" s="150">
        <v>14.982007308123499</v>
      </c>
      <c r="AC285" s="150">
        <v>11.13</v>
      </c>
      <c r="AD285" s="150">
        <v>132.06511563342301</v>
      </c>
      <c r="AE285" s="150">
        <v>0.33629999999999999</v>
      </c>
      <c r="AF285" s="150">
        <v>0.115460111800439</v>
      </c>
      <c r="AG285" s="150">
        <v>0.11546520103902599</v>
      </c>
      <c r="AH285" s="150">
        <v>0.24778061728292899</v>
      </c>
      <c r="AI285" s="150">
        <v>131.58106559752699</v>
      </c>
      <c r="AJ285" s="150">
        <v>6.1749876169154501</v>
      </c>
      <c r="AK285" s="150">
        <v>1.53124875264336</v>
      </c>
      <c r="AL285" s="150">
        <v>2.6925806451612901</v>
      </c>
      <c r="AM285" s="150">
        <v>0</v>
      </c>
      <c r="AN285" s="150">
        <v>1.1823310964337199</v>
      </c>
      <c r="AO285" s="150">
        <v>49</v>
      </c>
      <c r="AP285" s="150">
        <v>2.9085872576177299E-2</v>
      </c>
      <c r="AQ285" s="150">
        <v>13.22</v>
      </c>
      <c r="AR285">
        <v>3.46049243321134</v>
      </c>
      <c r="AS285">
        <v>-21028.62</v>
      </c>
      <c r="AT285">
        <v>0.299418791169549</v>
      </c>
      <c r="AU285" s="150">
        <v>13653621.689999999</v>
      </c>
    </row>
    <row r="286" spans="1:47" ht="14.5" x14ac:dyDescent="0.35">
      <c r="A286" s="151" t="s">
        <v>1058</v>
      </c>
      <c r="B286" s="151" t="s">
        <v>563</v>
      </c>
      <c r="C286" t="s">
        <v>200</v>
      </c>
      <c r="D286" t="s">
        <v>1578</v>
      </c>
      <c r="E286" s="150">
        <v>87.326999999999998</v>
      </c>
      <c r="F286" t="s">
        <v>1578</v>
      </c>
      <c r="G286" s="152">
        <v>10345106</v>
      </c>
      <c r="H286" s="150">
        <v>0.44645974618732498</v>
      </c>
      <c r="I286" s="150">
        <v>10345106</v>
      </c>
      <c r="J286" s="150">
        <v>0</v>
      </c>
      <c r="K286" s="150">
        <v>0.58954110378949098</v>
      </c>
      <c r="L286" s="153">
        <v>139024.7752</v>
      </c>
      <c r="M286" s="152">
        <v>50090</v>
      </c>
      <c r="N286" s="150">
        <v>57</v>
      </c>
      <c r="O286" s="150">
        <v>179.75</v>
      </c>
      <c r="P286" s="150">
        <v>0</v>
      </c>
      <c r="Q286" s="150">
        <v>-31.43</v>
      </c>
      <c r="R286" s="150">
        <v>8428.7000000000007</v>
      </c>
      <c r="S286" s="150">
        <v>4624.3224719999998</v>
      </c>
      <c r="T286" s="150">
        <v>5781.2918368272503</v>
      </c>
      <c r="U286" s="150">
        <v>0.462101957841144</v>
      </c>
      <c r="V286" s="150">
        <v>0.12956698946232101</v>
      </c>
      <c r="W286" s="150">
        <v>0.14647599645165901</v>
      </c>
      <c r="X286" s="150">
        <v>6742</v>
      </c>
      <c r="Y286" s="150">
        <v>246.74</v>
      </c>
      <c r="Z286" s="150">
        <v>59550.531571694897</v>
      </c>
      <c r="AA286" s="150">
        <v>11.4406130268199</v>
      </c>
      <c r="AB286" s="150">
        <v>18.741681413633799</v>
      </c>
      <c r="AC286" s="150">
        <v>27.75</v>
      </c>
      <c r="AD286" s="150">
        <v>166.64225124324301</v>
      </c>
      <c r="AE286" s="150">
        <v>0.51029999999999998</v>
      </c>
      <c r="AF286" s="150">
        <v>0.11312824237933</v>
      </c>
      <c r="AG286" s="150">
        <v>0.135602670895036</v>
      </c>
      <c r="AH286" s="150">
        <v>0.25471348287506601</v>
      </c>
      <c r="AI286" s="150">
        <v>104.20640059549901</v>
      </c>
      <c r="AJ286" s="150">
        <v>7.5020696889707903</v>
      </c>
      <c r="AK286" s="150">
        <v>1.75599833154867</v>
      </c>
      <c r="AL286" s="150">
        <v>3.36573835196852</v>
      </c>
      <c r="AM286" s="150">
        <v>1.99</v>
      </c>
      <c r="AN286" s="150">
        <v>0.94849416868463599</v>
      </c>
      <c r="AO286" s="150">
        <v>36</v>
      </c>
      <c r="AP286" s="150">
        <v>1.49253731343284E-2</v>
      </c>
      <c r="AQ286" s="150">
        <v>75.67</v>
      </c>
      <c r="AR286">
        <v>4.1593844955480703</v>
      </c>
      <c r="AS286">
        <v>90224.569999999803</v>
      </c>
      <c r="AT286">
        <v>0.43523252708738802</v>
      </c>
      <c r="AU286" s="150">
        <v>38977233.600000001</v>
      </c>
    </row>
    <row r="287" spans="1:47" ht="14.5" x14ac:dyDescent="0.35">
      <c r="A287" s="151" t="s">
        <v>1059</v>
      </c>
      <c r="B287" s="151" t="s">
        <v>564</v>
      </c>
      <c r="C287" t="s">
        <v>200</v>
      </c>
      <c r="D287" t="s">
        <v>1578</v>
      </c>
      <c r="E287" s="150">
        <v>84.382000000000005</v>
      </c>
      <c r="F287" t="s">
        <v>1578</v>
      </c>
      <c r="G287" s="152">
        <v>130942</v>
      </c>
      <c r="H287" s="150">
        <v>0.45650151598760702</v>
      </c>
      <c r="I287" s="150">
        <v>407962</v>
      </c>
      <c r="J287" s="150">
        <v>9.5448479241743208E-3</v>
      </c>
      <c r="K287" s="150">
        <v>0.73158408857281398</v>
      </c>
      <c r="L287" s="153">
        <v>129453.496</v>
      </c>
      <c r="M287" s="152">
        <v>42795</v>
      </c>
      <c r="N287" s="150">
        <v>93</v>
      </c>
      <c r="O287" s="150">
        <v>15.99</v>
      </c>
      <c r="P287" s="150">
        <v>0</v>
      </c>
      <c r="Q287" s="150">
        <v>168.36</v>
      </c>
      <c r="R287" s="150">
        <v>10494.8</v>
      </c>
      <c r="S287" s="150">
        <v>1951.551733</v>
      </c>
      <c r="T287" s="150">
        <v>2299.8621322361701</v>
      </c>
      <c r="U287" s="150">
        <v>0.34703627249424301</v>
      </c>
      <c r="V287" s="150">
        <v>0.111783463543982</v>
      </c>
      <c r="W287" s="150">
        <v>2.5056983718709301E-3</v>
      </c>
      <c r="X287" s="150">
        <v>8905.4</v>
      </c>
      <c r="Y287" s="150">
        <v>126.08</v>
      </c>
      <c r="Z287" s="150">
        <v>60648.5294257614</v>
      </c>
      <c r="AA287" s="150">
        <v>15.0833333333333</v>
      </c>
      <c r="AB287" s="150">
        <v>15.478678085342599</v>
      </c>
      <c r="AC287" s="150">
        <v>17.75</v>
      </c>
      <c r="AD287" s="150">
        <v>109.946576507042</v>
      </c>
      <c r="AE287" s="150">
        <v>0.23200000000000001</v>
      </c>
      <c r="AF287" s="150">
        <v>0.12503781130502101</v>
      </c>
      <c r="AG287" s="150">
        <v>8.9282563138102594E-2</v>
      </c>
      <c r="AH287" s="150">
        <v>0.21611560721248299</v>
      </c>
      <c r="AI287" s="150">
        <v>0</v>
      </c>
      <c r="AJ287" t="s">
        <v>1560</v>
      </c>
      <c r="AK287" t="s">
        <v>1560</v>
      </c>
      <c r="AL287" t="s">
        <v>1560</v>
      </c>
      <c r="AM287" s="150">
        <v>1</v>
      </c>
      <c r="AN287" s="150">
        <v>1.25055294030883</v>
      </c>
      <c r="AO287" s="150">
        <v>108</v>
      </c>
      <c r="AP287" s="150">
        <v>5.2219321148825101E-3</v>
      </c>
      <c r="AQ287" s="150">
        <v>10.4</v>
      </c>
      <c r="AR287">
        <v>4.4975366499472598</v>
      </c>
      <c r="AS287">
        <v>-137520.74</v>
      </c>
      <c r="AT287">
        <v>0.46119994686072502</v>
      </c>
      <c r="AU287" s="150">
        <v>20481184.440000001</v>
      </c>
    </row>
    <row r="288" spans="1:47" ht="14.5" x14ac:dyDescent="0.35">
      <c r="A288" s="151" t="s">
        <v>1060</v>
      </c>
      <c r="B288" s="151" t="s">
        <v>218</v>
      </c>
      <c r="C288" t="s">
        <v>164</v>
      </c>
      <c r="D288" t="s">
        <v>1578</v>
      </c>
      <c r="E288" s="150">
        <v>68.497</v>
      </c>
      <c r="F288" t="s">
        <v>1578</v>
      </c>
      <c r="G288" s="152">
        <v>3411756</v>
      </c>
      <c r="H288" s="150">
        <v>0.48167984315392698</v>
      </c>
      <c r="I288" s="150">
        <v>5841357</v>
      </c>
      <c r="J288" s="150">
        <v>7.1129965209096703E-3</v>
      </c>
      <c r="K288" s="150">
        <v>0.61770194218260099</v>
      </c>
      <c r="L288" s="153">
        <v>59695.631300000001</v>
      </c>
      <c r="M288" s="152">
        <v>26262</v>
      </c>
      <c r="N288" s="150">
        <v>54</v>
      </c>
      <c r="O288" s="150">
        <v>308.92</v>
      </c>
      <c r="P288" s="150">
        <v>472.75</v>
      </c>
      <c r="Q288" s="150">
        <v>-577</v>
      </c>
      <c r="R288" s="150">
        <v>14398.6</v>
      </c>
      <c r="S288" s="150">
        <v>3577.745007</v>
      </c>
      <c r="T288" s="150">
        <v>4979.6014410921098</v>
      </c>
      <c r="U288" s="150">
        <v>0.99994333134429603</v>
      </c>
      <c r="V288" s="150">
        <v>0.21075508582213501</v>
      </c>
      <c r="W288" s="150">
        <v>7.2468325577345998E-3</v>
      </c>
      <c r="X288" s="150">
        <v>10345.1</v>
      </c>
      <c r="Y288" s="150">
        <v>303.93</v>
      </c>
      <c r="Z288" s="150">
        <v>53756.050735366698</v>
      </c>
      <c r="AA288" s="150">
        <v>11.7450980392157</v>
      </c>
      <c r="AB288" s="150">
        <v>11.771608617115801</v>
      </c>
      <c r="AC288" s="150">
        <v>30</v>
      </c>
      <c r="AD288" s="150">
        <v>119.25816690000001</v>
      </c>
      <c r="AE288" s="150">
        <v>0.54510000000000003</v>
      </c>
      <c r="AF288" s="150">
        <v>0.11716569900466101</v>
      </c>
      <c r="AG288" s="150">
        <v>0.10978507178459999</v>
      </c>
      <c r="AH288" s="150">
        <v>0.23224251468447801</v>
      </c>
      <c r="AI288" s="150">
        <v>239.69231969359299</v>
      </c>
      <c r="AJ288" s="150">
        <v>6.2415452832344904</v>
      </c>
      <c r="AK288" s="150">
        <v>1.0500301087506601</v>
      </c>
      <c r="AL288" s="150">
        <v>2.6093116267354501</v>
      </c>
      <c r="AM288" s="150">
        <v>2</v>
      </c>
      <c r="AN288" s="150">
        <v>0.88557674406890996</v>
      </c>
      <c r="AO288" s="150">
        <v>9</v>
      </c>
      <c r="AP288" s="150">
        <v>0.10573122529644299</v>
      </c>
      <c r="AQ288" s="150">
        <v>97</v>
      </c>
      <c r="AR288">
        <v>6.6128782711961804</v>
      </c>
      <c r="AS288">
        <v>131715.60999999999</v>
      </c>
      <c r="AT288">
        <v>0.575502165741685</v>
      </c>
      <c r="AU288" s="150">
        <v>51514416.100000001</v>
      </c>
    </row>
    <row r="289" spans="1:47" ht="14.5" x14ac:dyDescent="0.35">
      <c r="A289" s="151" t="s">
        <v>1061</v>
      </c>
      <c r="B289" s="151" t="s">
        <v>754</v>
      </c>
      <c r="C289" t="s">
        <v>311</v>
      </c>
      <c r="D289" t="s">
        <v>1578</v>
      </c>
      <c r="E289" s="150">
        <v>96.524000000000001</v>
      </c>
      <c r="F289" t="s">
        <v>1578</v>
      </c>
      <c r="G289" s="152">
        <v>547445</v>
      </c>
      <c r="H289" s="150">
        <v>1.26558680319876</v>
      </c>
      <c r="I289" s="150">
        <v>547445</v>
      </c>
      <c r="J289" s="150">
        <v>0</v>
      </c>
      <c r="K289" s="150">
        <v>0.68309225194556</v>
      </c>
      <c r="L289" s="153">
        <v>203439.6072</v>
      </c>
      <c r="M289" s="152">
        <v>44350</v>
      </c>
      <c r="N289" s="150">
        <v>23</v>
      </c>
      <c r="O289" s="150">
        <v>7.82</v>
      </c>
      <c r="P289" s="150">
        <v>0</v>
      </c>
      <c r="Q289" s="150">
        <v>115.67</v>
      </c>
      <c r="R289" s="150">
        <v>11830.6</v>
      </c>
      <c r="S289" s="150">
        <v>853.70086700000002</v>
      </c>
      <c r="T289" s="150">
        <v>998.07794986237002</v>
      </c>
      <c r="U289" s="150">
        <v>0.35338982618135301</v>
      </c>
      <c r="V289" s="150">
        <v>0.12577577714935101</v>
      </c>
      <c r="W289" s="150">
        <v>3.5141114598399499E-3</v>
      </c>
      <c r="X289" s="150">
        <v>10119.200000000001</v>
      </c>
      <c r="Y289" s="150">
        <v>60.17</v>
      </c>
      <c r="Z289" s="150">
        <v>61529.1377763005</v>
      </c>
      <c r="AA289" s="150">
        <v>16.130434782608699</v>
      </c>
      <c r="AB289" s="150">
        <v>14.188148030580001</v>
      </c>
      <c r="AC289" s="150">
        <v>7</v>
      </c>
      <c r="AD289" s="150">
        <v>121.95726671428601</v>
      </c>
      <c r="AE289" s="150">
        <v>0.44069999999999998</v>
      </c>
      <c r="AF289" s="150">
        <v>0.114953922558404</v>
      </c>
      <c r="AG289" s="150">
        <v>0.152373919068856</v>
      </c>
      <c r="AH289" s="150">
        <v>0.28480888699620299</v>
      </c>
      <c r="AI289" s="150">
        <v>193.912184465428</v>
      </c>
      <c r="AJ289" s="150">
        <v>4.8683111336631599</v>
      </c>
      <c r="AK289" s="150">
        <v>1.0562229752994701</v>
      </c>
      <c r="AL289" s="150">
        <v>2.93029635804595</v>
      </c>
      <c r="AM289" s="150">
        <v>3</v>
      </c>
      <c r="AN289" s="150">
        <v>1.2108363623285301</v>
      </c>
      <c r="AO289" s="150">
        <v>145</v>
      </c>
      <c r="AP289" s="150">
        <v>2.5000000000000001E-3</v>
      </c>
      <c r="AQ289" s="150">
        <v>2.6</v>
      </c>
      <c r="AR289">
        <v>4.8147945493291697</v>
      </c>
      <c r="AS289">
        <v>-11103.05</v>
      </c>
      <c r="AT289">
        <v>0.40587336599770002</v>
      </c>
      <c r="AU289" s="150">
        <v>10099756.43</v>
      </c>
    </row>
    <row r="290" spans="1:47" ht="14.5" x14ac:dyDescent="0.35">
      <c r="A290" s="151" t="s">
        <v>1062</v>
      </c>
      <c r="B290" s="151" t="s">
        <v>368</v>
      </c>
      <c r="C290" t="s">
        <v>168</v>
      </c>
      <c r="D290" t="s">
        <v>1578</v>
      </c>
      <c r="E290" s="150">
        <v>86.790999999999997</v>
      </c>
      <c r="F290" t="s">
        <v>1578</v>
      </c>
      <c r="G290" s="152">
        <v>-176380</v>
      </c>
      <c r="H290" s="150">
        <v>0.35507463973303999</v>
      </c>
      <c r="I290" s="150">
        <v>-149334</v>
      </c>
      <c r="J290" s="150">
        <v>0</v>
      </c>
      <c r="K290" s="150">
        <v>0.67191286414997797</v>
      </c>
      <c r="L290" s="153">
        <v>113652.8924</v>
      </c>
      <c r="M290" s="152">
        <v>32583</v>
      </c>
      <c r="N290" s="150">
        <v>37</v>
      </c>
      <c r="O290" s="150">
        <v>21.03</v>
      </c>
      <c r="P290" s="150">
        <v>0</v>
      </c>
      <c r="Q290" s="150">
        <v>64.209999999999994</v>
      </c>
      <c r="R290" s="150">
        <v>12393.6</v>
      </c>
      <c r="S290" s="150">
        <v>832.04020500000001</v>
      </c>
      <c r="T290" s="150">
        <v>1069.80754359292</v>
      </c>
      <c r="U290" s="150">
        <v>0.62854955428505999</v>
      </c>
      <c r="V290" s="150">
        <v>0.19381296604531301</v>
      </c>
      <c r="W290" s="150">
        <v>1.89869791207986E-3</v>
      </c>
      <c r="X290" s="150">
        <v>9639.1</v>
      </c>
      <c r="Y290" s="150">
        <v>57.03</v>
      </c>
      <c r="Z290" s="150">
        <v>57264.282482903698</v>
      </c>
      <c r="AA290" s="150">
        <v>15.1666666666667</v>
      </c>
      <c r="AB290" s="150">
        <v>14.589517885323501</v>
      </c>
      <c r="AC290" s="150">
        <v>9.5</v>
      </c>
      <c r="AD290" s="150">
        <v>87.583179473684197</v>
      </c>
      <c r="AE290" s="150">
        <v>0.28999999999999998</v>
      </c>
      <c r="AF290" s="150">
        <v>0.110773610016507</v>
      </c>
      <c r="AG290" s="150">
        <v>0.16813735804497401</v>
      </c>
      <c r="AH290" s="150">
        <v>0.282850829788514</v>
      </c>
      <c r="AI290" s="150">
        <v>225.543187543443</v>
      </c>
      <c r="AJ290" s="150">
        <v>6.19714405230709</v>
      </c>
      <c r="AK290" s="150">
        <v>1.16085260123307</v>
      </c>
      <c r="AL290" s="150">
        <v>1.85828072961351</v>
      </c>
      <c r="AM290" s="150">
        <v>5.0999999999999996</v>
      </c>
      <c r="AN290" s="150">
        <v>1.18262370253514</v>
      </c>
      <c r="AO290" s="150">
        <v>25</v>
      </c>
      <c r="AP290" s="150">
        <v>3.1339031339031299E-2</v>
      </c>
      <c r="AQ290" s="150">
        <v>10.92</v>
      </c>
      <c r="AR290">
        <v>4.1664540759455999</v>
      </c>
      <c r="AS290">
        <v>79362.62</v>
      </c>
      <c r="AT290">
        <v>0.40990941190289099</v>
      </c>
      <c r="AU290" s="150">
        <v>10311946.300000001</v>
      </c>
    </row>
    <row r="291" spans="1:47" ht="14.5" x14ac:dyDescent="0.35">
      <c r="A291" s="151" t="s">
        <v>1063</v>
      </c>
      <c r="B291" s="151" t="s">
        <v>760</v>
      </c>
      <c r="C291" t="s">
        <v>183</v>
      </c>
      <c r="D291" t="s">
        <v>1578</v>
      </c>
      <c r="E291" s="150">
        <v>96.018000000000001</v>
      </c>
      <c r="F291" t="s">
        <v>1578</v>
      </c>
      <c r="G291" s="152">
        <v>-1777329</v>
      </c>
      <c r="H291" s="150">
        <v>0.65939712852753696</v>
      </c>
      <c r="I291" s="150">
        <v>-1777329</v>
      </c>
      <c r="J291" s="150">
        <v>0</v>
      </c>
      <c r="K291" s="150">
        <v>0.78928585804737095</v>
      </c>
      <c r="L291" s="153">
        <v>209153.6398</v>
      </c>
      <c r="M291" s="152">
        <v>63968</v>
      </c>
      <c r="N291" s="150">
        <v>329</v>
      </c>
      <c r="O291" s="150">
        <v>90.1</v>
      </c>
      <c r="P291" s="150">
        <v>0</v>
      </c>
      <c r="Q291" s="150">
        <v>-205.41</v>
      </c>
      <c r="R291" s="150">
        <v>11022.4</v>
      </c>
      <c r="S291" s="150">
        <v>4712.4648950000001</v>
      </c>
      <c r="T291" s="150">
        <v>5451.1845365361996</v>
      </c>
      <c r="U291" s="150">
        <v>0.166671535067212</v>
      </c>
      <c r="V291" s="150">
        <v>0.123877828484068</v>
      </c>
      <c r="W291" s="150">
        <v>8.4583197727990701E-3</v>
      </c>
      <c r="X291" s="150">
        <v>9528.7000000000007</v>
      </c>
      <c r="Y291" s="150">
        <v>310.38</v>
      </c>
      <c r="Z291" s="150">
        <v>53370.094046008096</v>
      </c>
      <c r="AA291" s="150">
        <v>8.4883720930232602</v>
      </c>
      <c r="AB291" s="150">
        <v>15.182888378761501</v>
      </c>
      <c r="AC291" s="150">
        <v>29</v>
      </c>
      <c r="AD291" s="150">
        <v>162.49878948275901</v>
      </c>
      <c r="AE291" s="150">
        <v>0.61460000000000004</v>
      </c>
      <c r="AF291" s="150">
        <v>0.10536059409788801</v>
      </c>
      <c r="AG291" s="150">
        <v>0.194588757550436</v>
      </c>
      <c r="AH291" s="150">
        <v>0.30471125245312702</v>
      </c>
      <c r="AI291" s="150">
        <v>128.01368571256</v>
      </c>
      <c r="AJ291" s="150">
        <v>7.3648855551503498</v>
      </c>
      <c r="AK291" s="150">
        <v>1.63032206677055</v>
      </c>
      <c r="AL291" s="150">
        <v>2.9049021814806202</v>
      </c>
      <c r="AM291" s="150">
        <v>3</v>
      </c>
      <c r="AN291" s="150">
        <v>1.3270537136312599</v>
      </c>
      <c r="AO291" s="150">
        <v>100</v>
      </c>
      <c r="AP291" s="150">
        <v>5.88087459160593E-2</v>
      </c>
      <c r="AQ291" s="150">
        <v>37.44</v>
      </c>
      <c r="AR291">
        <v>6.2744597680359897</v>
      </c>
      <c r="AS291">
        <v>-153854.85999999999</v>
      </c>
      <c r="AT291">
        <v>0.30660646910181899</v>
      </c>
      <c r="AU291" s="150">
        <v>51942762.310000002</v>
      </c>
    </row>
    <row r="292" spans="1:47" ht="14.5" x14ac:dyDescent="0.35">
      <c r="A292" s="151" t="s">
        <v>1064</v>
      </c>
      <c r="B292" s="151" t="s">
        <v>219</v>
      </c>
      <c r="C292" t="s">
        <v>145</v>
      </c>
      <c r="D292" t="s">
        <v>1578</v>
      </c>
      <c r="E292" s="150">
        <v>56.04</v>
      </c>
      <c r="F292" t="s">
        <v>1578</v>
      </c>
      <c r="G292" s="152">
        <v>675445</v>
      </c>
      <c r="H292" s="150">
        <v>0.685517822832726</v>
      </c>
      <c r="I292" s="150">
        <v>675445</v>
      </c>
      <c r="J292" s="150">
        <v>0</v>
      </c>
      <c r="K292" s="150">
        <v>0.53400235152418896</v>
      </c>
      <c r="L292" s="153">
        <v>98237.149900000004</v>
      </c>
      <c r="M292" s="152">
        <v>28067</v>
      </c>
      <c r="N292" t="s">
        <v>1560</v>
      </c>
      <c r="O292" s="150">
        <v>34.89</v>
      </c>
      <c r="P292" s="150">
        <v>32.42</v>
      </c>
      <c r="Q292" s="150">
        <v>-13.71</v>
      </c>
      <c r="R292" s="150">
        <v>14219.5</v>
      </c>
      <c r="S292" s="150">
        <v>535.71011399999998</v>
      </c>
      <c r="T292" s="150">
        <v>775.70329557687</v>
      </c>
      <c r="U292" s="150">
        <v>0.99997782756067199</v>
      </c>
      <c r="V292" s="150">
        <v>0.17431106406178501</v>
      </c>
      <c r="W292" s="150">
        <v>0.144172659768003</v>
      </c>
      <c r="X292" s="150">
        <v>9820.1</v>
      </c>
      <c r="Y292" s="150">
        <v>38.32</v>
      </c>
      <c r="Z292" s="150">
        <v>57526.3048016701</v>
      </c>
      <c r="AA292" s="150">
        <v>11.4</v>
      </c>
      <c r="AB292" s="150">
        <v>13.979909029227599</v>
      </c>
      <c r="AC292" s="150">
        <v>5.8</v>
      </c>
      <c r="AD292" s="150">
        <v>92.363812758620696</v>
      </c>
      <c r="AE292" s="150">
        <v>0.28999999999999998</v>
      </c>
      <c r="AF292" s="150">
        <v>0.13808592655049401</v>
      </c>
      <c r="AG292" s="150">
        <v>0.12483896901907</v>
      </c>
      <c r="AH292" s="150">
        <v>0.26521391013304302</v>
      </c>
      <c r="AI292" s="150">
        <v>298.295656221267</v>
      </c>
      <c r="AJ292" s="150">
        <v>4.5238476846057596</v>
      </c>
      <c r="AK292" s="150">
        <v>0.97866026282853602</v>
      </c>
      <c r="AL292" s="150">
        <v>0.38743247809762199</v>
      </c>
      <c r="AM292" s="150">
        <v>0</v>
      </c>
      <c r="AN292" t="s">
        <v>1560</v>
      </c>
      <c r="AO292" s="150">
        <v>2</v>
      </c>
      <c r="AP292" s="150">
        <v>0</v>
      </c>
      <c r="AQ292" s="150">
        <v>7</v>
      </c>
      <c r="AR292" t="s">
        <v>1560</v>
      </c>
      <c r="AS292" t="s">
        <v>1560</v>
      </c>
      <c r="AT292" t="s">
        <v>1560</v>
      </c>
      <c r="AU292" s="150">
        <v>7617510.0800000001</v>
      </c>
    </row>
    <row r="293" spans="1:47" ht="14.5" x14ac:dyDescent="0.35">
      <c r="A293" s="151" t="s">
        <v>1065</v>
      </c>
      <c r="B293" s="151" t="s">
        <v>645</v>
      </c>
      <c r="C293" t="s">
        <v>147</v>
      </c>
      <c r="D293" t="s">
        <v>1578</v>
      </c>
      <c r="E293" s="150">
        <v>91.013000000000005</v>
      </c>
      <c r="F293" t="s">
        <v>1578</v>
      </c>
      <c r="G293" s="152">
        <v>962614</v>
      </c>
      <c r="H293" s="150">
        <v>0.57284481286231204</v>
      </c>
      <c r="I293" s="150">
        <v>1051607</v>
      </c>
      <c r="J293" s="150">
        <v>0</v>
      </c>
      <c r="K293" s="150">
        <v>0.69809104545843403</v>
      </c>
      <c r="L293" s="153">
        <v>192195.6672</v>
      </c>
      <c r="M293" s="152">
        <v>44717</v>
      </c>
      <c r="N293" s="150">
        <v>86</v>
      </c>
      <c r="O293" s="150">
        <v>30.8</v>
      </c>
      <c r="P293" s="150">
        <v>0</v>
      </c>
      <c r="Q293" s="150">
        <v>12.61</v>
      </c>
      <c r="R293" s="150">
        <v>11749.1</v>
      </c>
      <c r="S293" s="150">
        <v>1719.533068</v>
      </c>
      <c r="T293" s="150">
        <v>2114.72712085078</v>
      </c>
      <c r="U293" s="150">
        <v>0.36151089011799098</v>
      </c>
      <c r="V293" s="150">
        <v>0.172723119157834</v>
      </c>
      <c r="W293" s="150">
        <v>1.50823386200794E-3</v>
      </c>
      <c r="X293" s="150">
        <v>9553.5</v>
      </c>
      <c r="Y293" s="150">
        <v>118.08</v>
      </c>
      <c r="Z293" s="150">
        <v>59214.2479674797</v>
      </c>
      <c r="AA293" s="150">
        <v>12.5210084033613</v>
      </c>
      <c r="AB293" s="150">
        <v>14.5624412940379</v>
      </c>
      <c r="AC293" s="150">
        <v>14</v>
      </c>
      <c r="AD293" s="150">
        <v>122.823790571429</v>
      </c>
      <c r="AE293" s="150">
        <v>0.40589999999999998</v>
      </c>
      <c r="AF293" s="150">
        <v>0.123276695267759</v>
      </c>
      <c r="AG293" s="150">
        <v>0.15000725068746101</v>
      </c>
      <c r="AH293" s="150">
        <v>0.27580037125784002</v>
      </c>
      <c r="AI293" s="150">
        <v>160.05624150055601</v>
      </c>
      <c r="AJ293" s="150">
        <v>6.3396368386248199</v>
      </c>
      <c r="AK293" s="150">
        <v>1.6730878708824199</v>
      </c>
      <c r="AL293" s="150">
        <v>3.5791018523228502</v>
      </c>
      <c r="AM293" s="150">
        <v>0.5</v>
      </c>
      <c r="AN293" s="150">
        <v>1.3772211244993</v>
      </c>
      <c r="AO293" s="150">
        <v>198</v>
      </c>
      <c r="AP293" s="150">
        <v>4.0449438202247202E-2</v>
      </c>
      <c r="AQ293" s="150">
        <v>6.33</v>
      </c>
      <c r="AR293">
        <v>3.8705961244295501</v>
      </c>
      <c r="AS293">
        <v>-64305.1</v>
      </c>
      <c r="AT293">
        <v>0.32771170360017199</v>
      </c>
      <c r="AU293" s="150">
        <v>20202981.579999998</v>
      </c>
    </row>
    <row r="294" spans="1:47" ht="14.5" x14ac:dyDescent="0.35">
      <c r="A294" s="151" t="s">
        <v>1066</v>
      </c>
      <c r="B294" s="151" t="s">
        <v>220</v>
      </c>
      <c r="C294" t="s">
        <v>221</v>
      </c>
      <c r="D294" t="s">
        <v>1578</v>
      </c>
      <c r="E294" s="150">
        <v>90.991</v>
      </c>
      <c r="F294" t="s">
        <v>1578</v>
      </c>
      <c r="G294" s="152">
        <v>116062</v>
      </c>
      <c r="H294" s="150">
        <v>0.12526544054507599</v>
      </c>
      <c r="I294" s="150">
        <v>116062</v>
      </c>
      <c r="J294" s="150">
        <v>0</v>
      </c>
      <c r="K294" s="150">
        <v>0.85420762123947502</v>
      </c>
      <c r="L294" s="153">
        <v>153391.2677</v>
      </c>
      <c r="M294" s="152">
        <v>35521</v>
      </c>
      <c r="N294" s="150">
        <v>117</v>
      </c>
      <c r="O294" s="150">
        <v>39.630000000000003</v>
      </c>
      <c r="P294" s="150">
        <v>0</v>
      </c>
      <c r="Q294" s="150">
        <v>64.31</v>
      </c>
      <c r="R294" s="150">
        <v>12522</v>
      </c>
      <c r="S294" s="150">
        <v>3668.201082</v>
      </c>
      <c r="T294" s="150">
        <v>5464.4137988146704</v>
      </c>
      <c r="U294" s="150">
        <v>1</v>
      </c>
      <c r="V294" s="150">
        <v>0.21463547946251901</v>
      </c>
      <c r="W294" s="150">
        <v>2.7261319040197598E-4</v>
      </c>
      <c r="X294" s="150">
        <v>8405.9</v>
      </c>
      <c r="Y294" s="150">
        <v>229.17</v>
      </c>
      <c r="Z294" s="150">
        <v>61476.633241698299</v>
      </c>
      <c r="AA294" s="150">
        <v>13.636363636363599</v>
      </c>
      <c r="AB294" s="150">
        <v>16.0064628092682</v>
      </c>
      <c r="AC294" s="150">
        <v>25.74</v>
      </c>
      <c r="AD294" s="150">
        <v>142.509754545455</v>
      </c>
      <c r="AE294" s="150">
        <v>0.73060000000000003</v>
      </c>
      <c r="AF294" s="150">
        <v>0.104585572311498</v>
      </c>
      <c r="AG294" s="150">
        <v>0.193572045283989</v>
      </c>
      <c r="AH294" s="150">
        <v>0.305654514068397</v>
      </c>
      <c r="AI294" s="150">
        <v>199.06624082937901</v>
      </c>
      <c r="AJ294" s="150">
        <v>5.0137195483522001</v>
      </c>
      <c r="AK294" s="150">
        <v>0.99811092623405395</v>
      </c>
      <c r="AL294" s="150">
        <v>3.3699051238333899</v>
      </c>
      <c r="AM294" s="150">
        <v>2.875</v>
      </c>
      <c r="AN294" s="150">
        <v>1.30355942197604</v>
      </c>
      <c r="AO294" s="150">
        <v>317</v>
      </c>
      <c r="AP294" s="150">
        <v>3.1023784901757999E-3</v>
      </c>
      <c r="AQ294" s="150">
        <v>5.84</v>
      </c>
      <c r="AR294">
        <v>7.4033046433325502</v>
      </c>
      <c r="AS294">
        <v>-181825.86</v>
      </c>
      <c r="AT294">
        <v>0.48000821855345199</v>
      </c>
      <c r="AU294" s="150">
        <v>45933263.43</v>
      </c>
    </row>
    <row r="295" spans="1:47" ht="14.5" x14ac:dyDescent="0.35">
      <c r="A295" s="151" t="s">
        <v>1067</v>
      </c>
      <c r="B295" s="151" t="s">
        <v>222</v>
      </c>
      <c r="C295" t="s">
        <v>223</v>
      </c>
      <c r="D295" t="s">
        <v>1578</v>
      </c>
      <c r="E295" s="150">
        <v>83.754999999999995</v>
      </c>
      <c r="F295" t="s">
        <v>1578</v>
      </c>
      <c r="G295" s="152">
        <v>230088</v>
      </c>
      <c r="H295" s="150">
        <v>0.339188877251768</v>
      </c>
      <c r="I295" s="150">
        <v>288384</v>
      </c>
      <c r="J295" s="150">
        <v>3.7664509088567001E-3</v>
      </c>
      <c r="K295" s="150">
        <v>0.72271527669648405</v>
      </c>
      <c r="L295" s="153">
        <v>168464.22</v>
      </c>
      <c r="M295" s="152">
        <v>41163</v>
      </c>
      <c r="N295" s="150">
        <v>54</v>
      </c>
      <c r="O295" s="150">
        <v>54.73</v>
      </c>
      <c r="P295" s="150">
        <v>0</v>
      </c>
      <c r="Q295" s="150">
        <v>17.88</v>
      </c>
      <c r="R295" s="150">
        <v>9558.1</v>
      </c>
      <c r="S295" s="150">
        <v>2140.5180319999999</v>
      </c>
      <c r="T295" s="150">
        <v>2592.23956277154</v>
      </c>
      <c r="U295" s="150">
        <v>0.33122424170262699</v>
      </c>
      <c r="V295" s="150">
        <v>0.178599732067102</v>
      </c>
      <c r="W295" s="150">
        <v>1.16244603539971E-2</v>
      </c>
      <c r="X295" s="150">
        <v>7892.5</v>
      </c>
      <c r="Y295" s="150">
        <v>126.71</v>
      </c>
      <c r="Z295" s="150">
        <v>55403.054691815902</v>
      </c>
      <c r="AA295" s="150">
        <v>10.8724832214765</v>
      </c>
      <c r="AB295" s="150">
        <v>16.8930473680057</v>
      </c>
      <c r="AC295" s="150">
        <v>17.28</v>
      </c>
      <c r="AD295" s="150">
        <v>123.872571296296</v>
      </c>
      <c r="AE295" s="150">
        <v>0.49869999999999998</v>
      </c>
      <c r="AF295" s="150">
        <v>0.106678449276833</v>
      </c>
      <c r="AG295" s="150">
        <v>0.17786909656408201</v>
      </c>
      <c r="AH295" s="150">
        <v>0.295620201675516</v>
      </c>
      <c r="AI295" s="150">
        <v>154.90736122890101</v>
      </c>
      <c r="AJ295" s="150">
        <v>6.5837686002255902</v>
      </c>
      <c r="AK295" s="150">
        <v>1.4146704585894301</v>
      </c>
      <c r="AL295" s="150">
        <v>2.4323728067265402</v>
      </c>
      <c r="AM295" s="150">
        <v>0</v>
      </c>
      <c r="AN295" s="150">
        <v>2.10006213891088</v>
      </c>
      <c r="AO295" s="150">
        <v>57</v>
      </c>
      <c r="AP295" s="150">
        <v>0</v>
      </c>
      <c r="AQ295" s="150">
        <v>20.61</v>
      </c>
      <c r="AR295">
        <v>6.0976514060249301</v>
      </c>
      <c r="AS295">
        <v>-146559.91</v>
      </c>
      <c r="AT295">
        <v>0.22469119547952299</v>
      </c>
      <c r="AU295" s="150">
        <v>20459347.649999999</v>
      </c>
    </row>
    <row r="296" spans="1:47" ht="14.5" x14ac:dyDescent="0.35">
      <c r="A296" s="151" t="s">
        <v>1068</v>
      </c>
      <c r="B296" s="151" t="s">
        <v>224</v>
      </c>
      <c r="C296" t="s">
        <v>173</v>
      </c>
      <c r="D296" t="s">
        <v>1578</v>
      </c>
      <c r="E296" s="150">
        <v>64.460999999999999</v>
      </c>
      <c r="F296" t="s">
        <v>1578</v>
      </c>
      <c r="G296" s="152">
        <v>-1080468</v>
      </c>
      <c r="H296" s="150">
        <v>0.18030969614057299</v>
      </c>
      <c r="I296" s="150">
        <v>-1452335</v>
      </c>
      <c r="J296" s="150">
        <v>2.7198585893181401E-6</v>
      </c>
      <c r="K296" s="150">
        <v>0.171887718368716</v>
      </c>
      <c r="L296" s="153">
        <v>61974.081100000003</v>
      </c>
      <c r="M296" s="152">
        <v>26752</v>
      </c>
      <c r="N296" s="150">
        <v>0</v>
      </c>
      <c r="O296" s="150">
        <v>2085.29</v>
      </c>
      <c r="P296" s="150">
        <v>732.24</v>
      </c>
      <c r="Q296" s="150">
        <v>-926.68</v>
      </c>
      <c r="R296" s="150">
        <v>15359.3</v>
      </c>
      <c r="S296" s="150">
        <v>6066.5224099999996</v>
      </c>
      <c r="T296" s="150">
        <v>8880.4990005270502</v>
      </c>
      <c r="U296" s="150">
        <v>0.99950268553099098</v>
      </c>
      <c r="V296" s="150">
        <v>0.194922436151966</v>
      </c>
      <c r="W296" s="150">
        <v>7.9282149342841404E-2</v>
      </c>
      <c r="X296" s="150">
        <v>10492.4</v>
      </c>
      <c r="Y296" s="150">
        <v>436.57</v>
      </c>
      <c r="Z296" s="150">
        <v>70806.082575531997</v>
      </c>
      <c r="AA296" s="150">
        <v>10.0255863539446</v>
      </c>
      <c r="AB296" s="150">
        <v>13.8958755984149</v>
      </c>
      <c r="AC296" s="150">
        <v>54.5</v>
      </c>
      <c r="AD296" s="150">
        <v>111.312337798165</v>
      </c>
      <c r="AE296" s="150">
        <v>0.71899999999999997</v>
      </c>
      <c r="AF296" s="150">
        <v>0.105216672284291</v>
      </c>
      <c r="AG296" s="150">
        <v>0.158846110239551</v>
      </c>
      <c r="AH296" s="150">
        <v>0.26822310093507401</v>
      </c>
      <c r="AI296" s="150">
        <v>187.04356850797501</v>
      </c>
      <c r="AJ296" s="150">
        <v>7.2513194718622698</v>
      </c>
      <c r="AK296" s="150">
        <v>1.3049266504744801</v>
      </c>
      <c r="AL296" s="150">
        <v>4.4807304460017798</v>
      </c>
      <c r="AM296" s="150">
        <v>0.5</v>
      </c>
      <c r="AN296" s="150">
        <v>0.58056392423874204</v>
      </c>
      <c r="AO296" s="150">
        <v>16</v>
      </c>
      <c r="AP296" s="150">
        <v>0.39495798319327702</v>
      </c>
      <c r="AQ296" s="150">
        <v>84.75</v>
      </c>
      <c r="AR296">
        <v>5.9532389451867402</v>
      </c>
      <c r="AS296">
        <v>807913.11</v>
      </c>
      <c r="AT296">
        <v>0.53778110268467805</v>
      </c>
      <c r="AU296" s="150">
        <v>93177570.359999999</v>
      </c>
    </row>
    <row r="297" spans="1:47" ht="14.5" x14ac:dyDescent="0.35">
      <c r="A297" s="151" t="s">
        <v>1069</v>
      </c>
      <c r="B297" s="151" t="s">
        <v>741</v>
      </c>
      <c r="C297" t="s">
        <v>192</v>
      </c>
      <c r="D297" t="s">
        <v>1578</v>
      </c>
      <c r="E297" s="150">
        <v>94.739000000000004</v>
      </c>
      <c r="F297" t="s">
        <v>1578</v>
      </c>
      <c r="G297" s="152">
        <v>462707</v>
      </c>
      <c r="H297" s="150">
        <v>0.17814052010926401</v>
      </c>
      <c r="I297" s="150">
        <v>462707</v>
      </c>
      <c r="J297" s="150">
        <v>0</v>
      </c>
      <c r="K297" s="150">
        <v>0.61079826120119995</v>
      </c>
      <c r="L297" s="153">
        <v>258711.20569999999</v>
      </c>
      <c r="M297" s="152">
        <v>39145</v>
      </c>
      <c r="N297" s="150">
        <v>13</v>
      </c>
      <c r="O297" s="150">
        <v>8.34</v>
      </c>
      <c r="P297" s="150">
        <v>0</v>
      </c>
      <c r="Q297" s="150">
        <v>40.64</v>
      </c>
      <c r="R297" s="150">
        <v>17132.3</v>
      </c>
      <c r="S297" s="150">
        <v>444.81038699999999</v>
      </c>
      <c r="T297" s="150">
        <v>546.01782358682499</v>
      </c>
      <c r="U297" s="150">
        <v>0.37049226775363098</v>
      </c>
      <c r="V297" s="150">
        <v>0.18961178620138699</v>
      </c>
      <c r="W297" s="150">
        <v>4.4962978798424504E-3</v>
      </c>
      <c r="X297" s="150">
        <v>13956.7</v>
      </c>
      <c r="Y297" s="150">
        <v>42.82</v>
      </c>
      <c r="Z297" s="150">
        <v>54984.388836992097</v>
      </c>
      <c r="AA297" s="150">
        <v>10.2295081967213</v>
      </c>
      <c r="AB297" s="150">
        <v>10.3879118869687</v>
      </c>
      <c r="AC297" s="150">
        <v>4.08</v>
      </c>
      <c r="AD297" s="150">
        <v>109.02215367647101</v>
      </c>
      <c r="AE297" s="150">
        <v>0.98570000000000002</v>
      </c>
      <c r="AF297" s="150">
        <v>0.113900637950148</v>
      </c>
      <c r="AG297" s="150">
        <v>0.162521462793567</v>
      </c>
      <c r="AH297" s="150">
        <v>0.28342138131608202</v>
      </c>
      <c r="AI297" s="150">
        <v>396.472306299808</v>
      </c>
      <c r="AJ297" s="150">
        <v>6.3816378894842796</v>
      </c>
      <c r="AK297" s="150">
        <v>2.01855836239403</v>
      </c>
      <c r="AL297" s="150">
        <v>1.8506499390434099</v>
      </c>
      <c r="AM297" s="150">
        <v>0</v>
      </c>
      <c r="AN297" s="150">
        <v>0.72840710592895397</v>
      </c>
      <c r="AO297" s="150">
        <v>23</v>
      </c>
      <c r="AP297" s="150">
        <v>1.9841269841269799E-2</v>
      </c>
      <c r="AQ297" s="150">
        <v>9.43</v>
      </c>
      <c r="AR297">
        <v>3.7561606484893102</v>
      </c>
      <c r="AS297">
        <v>-98633.19</v>
      </c>
      <c r="AT297">
        <v>0.26077278731452902</v>
      </c>
      <c r="AU297" s="150">
        <v>7620626.2400000002</v>
      </c>
    </row>
    <row r="298" spans="1:47" ht="14.5" x14ac:dyDescent="0.35">
      <c r="A298" s="151" t="s">
        <v>1070</v>
      </c>
      <c r="B298" s="151" t="s">
        <v>369</v>
      </c>
      <c r="C298" t="s">
        <v>102</v>
      </c>
      <c r="D298" t="s">
        <v>1578</v>
      </c>
      <c r="E298" s="150">
        <v>89.153999999999996</v>
      </c>
      <c r="F298" t="s">
        <v>1578</v>
      </c>
      <c r="G298" s="152">
        <v>939467</v>
      </c>
      <c r="H298" s="150">
        <v>0.54365555955555001</v>
      </c>
      <c r="I298" s="150">
        <v>1242166</v>
      </c>
      <c r="J298" s="150">
        <v>7.71156874775881E-3</v>
      </c>
      <c r="K298" s="150">
        <v>0.71134243618179005</v>
      </c>
      <c r="L298" s="153">
        <v>182685.80170000001</v>
      </c>
      <c r="M298" s="152">
        <v>36401</v>
      </c>
      <c r="N298" s="150">
        <v>49</v>
      </c>
      <c r="O298" s="150">
        <v>20.39</v>
      </c>
      <c r="P298" s="150">
        <v>0</v>
      </c>
      <c r="Q298" s="150">
        <v>-1.20999999999999</v>
      </c>
      <c r="R298" s="150">
        <v>12552.4</v>
      </c>
      <c r="S298" s="150">
        <v>1021.4333</v>
      </c>
      <c r="T298" s="150">
        <v>1310.25318680229</v>
      </c>
      <c r="U298" s="150">
        <v>0.33021931143227901</v>
      </c>
      <c r="V298" s="150">
        <v>0.20034504945158901</v>
      </c>
      <c r="W298" s="150">
        <v>4.01804405632752E-3</v>
      </c>
      <c r="X298" s="150">
        <v>9785.4</v>
      </c>
      <c r="Y298" s="150">
        <v>86.17</v>
      </c>
      <c r="Z298" s="150">
        <v>52038.412440524502</v>
      </c>
      <c r="AA298" s="150">
        <v>12.5744680851064</v>
      </c>
      <c r="AB298" s="150">
        <v>11.853699663456</v>
      </c>
      <c r="AC298" s="150">
        <v>15</v>
      </c>
      <c r="AD298" s="150">
        <v>68.095553333333299</v>
      </c>
      <c r="AE298" s="150">
        <v>0.61460000000000004</v>
      </c>
      <c r="AF298" s="150">
        <v>0.112927748320769</v>
      </c>
      <c r="AG298" s="150">
        <v>0.23658850613114299</v>
      </c>
      <c r="AH298" s="150">
        <v>0.35157929731591397</v>
      </c>
      <c r="AI298" s="150">
        <v>0</v>
      </c>
      <c r="AJ298" t="s">
        <v>1560</v>
      </c>
      <c r="AK298" t="s">
        <v>1560</v>
      </c>
      <c r="AL298" t="s">
        <v>1560</v>
      </c>
      <c r="AM298" s="150">
        <v>1.5</v>
      </c>
      <c r="AN298" s="150">
        <v>1.1512718622735101</v>
      </c>
      <c r="AO298" s="150">
        <v>118</v>
      </c>
      <c r="AP298" s="150">
        <v>0.06</v>
      </c>
      <c r="AQ298" s="150">
        <v>3.21</v>
      </c>
      <c r="AR298">
        <v>1.8001968439432501</v>
      </c>
      <c r="AS298">
        <v>-17896.34</v>
      </c>
      <c r="AT298">
        <v>0.35607915965840498</v>
      </c>
      <c r="AU298" s="150">
        <v>12821413</v>
      </c>
    </row>
    <row r="299" spans="1:47" ht="14.5" x14ac:dyDescent="0.35">
      <c r="A299" s="151" t="s">
        <v>1071</v>
      </c>
      <c r="B299" s="151" t="s">
        <v>712</v>
      </c>
      <c r="C299" t="s">
        <v>100</v>
      </c>
      <c r="D299" t="s">
        <v>1578</v>
      </c>
      <c r="E299" s="150">
        <v>95.173000000000002</v>
      </c>
      <c r="F299" t="s">
        <v>1578</v>
      </c>
      <c r="G299" s="152">
        <v>-87887</v>
      </c>
      <c r="H299" s="150">
        <v>0.18744741377951499</v>
      </c>
      <c r="I299" s="150">
        <v>-231674</v>
      </c>
      <c r="J299" s="150">
        <v>6.6691821646066504E-3</v>
      </c>
      <c r="K299" s="150">
        <v>0.80569231386392204</v>
      </c>
      <c r="L299" s="153">
        <v>145370.2279</v>
      </c>
      <c r="M299" s="152">
        <v>42129</v>
      </c>
      <c r="N299" s="150">
        <v>62</v>
      </c>
      <c r="O299" s="150">
        <v>26.91</v>
      </c>
      <c r="P299" s="150">
        <v>0</v>
      </c>
      <c r="Q299" s="150">
        <v>38.36</v>
      </c>
      <c r="R299" s="150">
        <v>9705.2000000000007</v>
      </c>
      <c r="S299" s="150">
        <v>2769.8951659999998</v>
      </c>
      <c r="T299" s="150">
        <v>3235.5485426975101</v>
      </c>
      <c r="U299" s="150">
        <v>0.34520163641456703</v>
      </c>
      <c r="V299" s="150">
        <v>0.13908540103932601</v>
      </c>
      <c r="W299" s="150">
        <v>3.32666597389917E-3</v>
      </c>
      <c r="X299" s="150">
        <v>8308.5</v>
      </c>
      <c r="Y299" s="150">
        <v>156.25</v>
      </c>
      <c r="Z299" s="150">
        <v>62515.201152000001</v>
      </c>
      <c r="AA299" s="150">
        <v>15.5056179775281</v>
      </c>
      <c r="AB299" s="150">
        <v>17.727329062399999</v>
      </c>
      <c r="AC299" s="150">
        <v>17</v>
      </c>
      <c r="AD299" s="150">
        <v>162.935009764706</v>
      </c>
      <c r="AE299" s="150">
        <v>0.33629999999999999</v>
      </c>
      <c r="AF299" s="150">
        <v>0.10578282075909599</v>
      </c>
      <c r="AG299" s="150">
        <v>0.180029251161266</v>
      </c>
      <c r="AH299" s="150">
        <v>0.28399215853718301</v>
      </c>
      <c r="AI299" s="150">
        <v>164.16433574150699</v>
      </c>
      <c r="AJ299" s="150">
        <v>5.1070291917188202</v>
      </c>
      <c r="AK299" s="150">
        <v>1.0453636979402601</v>
      </c>
      <c r="AL299" s="150">
        <v>3.2233221908963401</v>
      </c>
      <c r="AM299" s="150">
        <v>1.3</v>
      </c>
      <c r="AN299" s="150">
        <v>1.04548862387699</v>
      </c>
      <c r="AO299" s="150">
        <v>37</v>
      </c>
      <c r="AP299" s="150">
        <v>1.7869415807560102E-2</v>
      </c>
      <c r="AQ299" s="150">
        <v>37.619999999999997</v>
      </c>
      <c r="AR299">
        <v>5.9250212733780296</v>
      </c>
      <c r="AS299">
        <v>15825.51</v>
      </c>
      <c r="AT299">
        <v>0.35804604166019199</v>
      </c>
      <c r="AU299" s="150">
        <v>26882480.25</v>
      </c>
    </row>
    <row r="300" spans="1:47" ht="14.5" x14ac:dyDescent="0.35">
      <c r="A300" s="151" t="s">
        <v>1072</v>
      </c>
      <c r="B300" s="151" t="s">
        <v>225</v>
      </c>
      <c r="C300" t="s">
        <v>145</v>
      </c>
      <c r="D300" t="s">
        <v>1578</v>
      </c>
      <c r="E300" s="150">
        <v>101.111</v>
      </c>
      <c r="F300" t="s">
        <v>1578</v>
      </c>
      <c r="G300" s="152">
        <v>-2803168</v>
      </c>
      <c r="H300" s="150">
        <v>0.247991369692763</v>
      </c>
      <c r="I300" s="150">
        <v>-2803168</v>
      </c>
      <c r="J300" s="150">
        <v>0</v>
      </c>
      <c r="K300" s="150">
        <v>0.90593907084910597</v>
      </c>
      <c r="L300" s="153">
        <v>194310.79879999999</v>
      </c>
      <c r="M300" s="152">
        <v>66141</v>
      </c>
      <c r="N300" s="150">
        <v>104</v>
      </c>
      <c r="O300" s="150">
        <v>39.6</v>
      </c>
      <c r="P300" s="150">
        <v>0</v>
      </c>
      <c r="Q300" s="150">
        <v>-26.58</v>
      </c>
      <c r="R300" s="150">
        <v>12358.5</v>
      </c>
      <c r="S300" s="150">
        <v>4435.3788549999999</v>
      </c>
      <c r="T300" s="150">
        <v>5219.7531043823501</v>
      </c>
      <c r="U300" s="150">
        <v>0.135696320128667</v>
      </c>
      <c r="V300" s="150">
        <v>0.126178444794881</v>
      </c>
      <c r="W300" s="150">
        <v>1.31290534368569E-2</v>
      </c>
      <c r="X300" s="150">
        <v>10501.4</v>
      </c>
      <c r="Y300" s="150">
        <v>253.61</v>
      </c>
      <c r="Z300" s="150">
        <v>82155.603603958807</v>
      </c>
      <c r="AA300" s="150">
        <v>13.3969465648855</v>
      </c>
      <c r="AB300" s="150">
        <v>17.488974626394899</v>
      </c>
      <c r="AC300" s="150">
        <v>25.2</v>
      </c>
      <c r="AD300" s="150">
        <v>176.00709742063501</v>
      </c>
      <c r="AE300" t="s">
        <v>1560</v>
      </c>
      <c r="AF300" s="150">
        <v>0.121948147839204</v>
      </c>
      <c r="AG300" s="150">
        <v>0.12615658277529301</v>
      </c>
      <c r="AH300" s="150">
        <v>0.25616900510761298</v>
      </c>
      <c r="AI300" s="150">
        <v>141.71754444187201</v>
      </c>
      <c r="AJ300" s="150">
        <v>5.2087860241722899</v>
      </c>
      <c r="AK300" s="150">
        <v>1.0620833446022799</v>
      </c>
      <c r="AL300" s="150">
        <v>2.9719477195098101</v>
      </c>
      <c r="AM300" s="150">
        <v>5</v>
      </c>
      <c r="AN300" s="150">
        <v>0.63619006217070495</v>
      </c>
      <c r="AO300" s="150">
        <v>16</v>
      </c>
      <c r="AP300" s="150">
        <v>0.104268491365266</v>
      </c>
      <c r="AQ300" s="150">
        <v>172.25</v>
      </c>
      <c r="AR300">
        <v>0.90278517443379802</v>
      </c>
      <c r="AS300">
        <v>-37749.79</v>
      </c>
      <c r="AT300">
        <v>0.195368504396528</v>
      </c>
      <c r="AU300" s="150">
        <v>54814769.859999999</v>
      </c>
    </row>
    <row r="301" spans="1:47" ht="14.5" x14ac:dyDescent="0.35">
      <c r="A301" s="151" t="s">
        <v>1073</v>
      </c>
      <c r="B301" s="151" t="s">
        <v>589</v>
      </c>
      <c r="C301" t="s">
        <v>136</v>
      </c>
      <c r="D301" t="s">
        <v>1578</v>
      </c>
      <c r="E301" s="150">
        <v>92.093999999999994</v>
      </c>
      <c r="F301" t="s">
        <v>1578</v>
      </c>
      <c r="G301" s="152">
        <v>102471</v>
      </c>
      <c r="H301" s="150">
        <v>0.38819506902741302</v>
      </c>
      <c r="I301" s="150">
        <v>102471</v>
      </c>
      <c r="J301" s="150">
        <v>0</v>
      </c>
      <c r="K301" s="150">
        <v>0.79526229220090605</v>
      </c>
      <c r="L301" s="153">
        <v>185500.46909999999</v>
      </c>
      <c r="M301" s="152">
        <v>41080</v>
      </c>
      <c r="N301" s="150">
        <v>3</v>
      </c>
      <c r="O301" s="150">
        <v>8.0500000000000007</v>
      </c>
      <c r="P301" s="150">
        <v>0</v>
      </c>
      <c r="Q301" s="150">
        <v>280.35000000000002</v>
      </c>
      <c r="R301" s="150">
        <v>11796.5</v>
      </c>
      <c r="S301" s="150">
        <v>465.09323999999998</v>
      </c>
      <c r="T301" s="150">
        <v>553.27973209284596</v>
      </c>
      <c r="U301" s="150">
        <v>0.52706867336966701</v>
      </c>
      <c r="V301" s="150">
        <v>0.127210877113587</v>
      </c>
      <c r="W301" s="150">
        <v>0</v>
      </c>
      <c r="X301" s="150">
        <v>9916.2000000000007</v>
      </c>
      <c r="Y301" s="150">
        <v>35.6</v>
      </c>
      <c r="Z301" s="150">
        <v>62586.971067415703</v>
      </c>
      <c r="AA301" s="150">
        <v>15.948717948717899</v>
      </c>
      <c r="AB301" s="150">
        <v>13.064416853932601</v>
      </c>
      <c r="AC301" s="150">
        <v>4.66</v>
      </c>
      <c r="AD301" s="150">
        <v>99.805416309012898</v>
      </c>
      <c r="AE301" s="150">
        <v>0.24360000000000001</v>
      </c>
      <c r="AF301" s="150">
        <v>0.121407483247803</v>
      </c>
      <c r="AG301" s="150">
        <v>0.150373208386028</v>
      </c>
      <c r="AH301" s="150">
        <v>0.27204739021343199</v>
      </c>
      <c r="AI301" s="150">
        <v>252.20749284595101</v>
      </c>
      <c r="AJ301" s="150">
        <v>4.6324213128729799</v>
      </c>
      <c r="AK301" s="150">
        <v>1.0025603580562701</v>
      </c>
      <c r="AL301" s="150">
        <v>1.7231518329070801</v>
      </c>
      <c r="AM301" s="150">
        <v>0.5</v>
      </c>
      <c r="AN301" s="150">
        <v>0.86671835474442405</v>
      </c>
      <c r="AO301" s="150">
        <v>6</v>
      </c>
      <c r="AP301" s="150">
        <v>0</v>
      </c>
      <c r="AQ301" s="150">
        <v>30.17</v>
      </c>
      <c r="AR301">
        <v>4.5285616986313197</v>
      </c>
      <c r="AS301">
        <v>-43589.57</v>
      </c>
      <c r="AT301">
        <v>0.36677233436747703</v>
      </c>
      <c r="AU301" s="150">
        <v>5486457.5300000003</v>
      </c>
    </row>
    <row r="302" spans="1:47" ht="14.5" x14ac:dyDescent="0.35">
      <c r="A302" s="151" t="s">
        <v>1074</v>
      </c>
      <c r="B302" s="151" t="s">
        <v>677</v>
      </c>
      <c r="C302" t="s">
        <v>228</v>
      </c>
      <c r="D302" t="s">
        <v>1578</v>
      </c>
      <c r="E302" s="150">
        <v>83.834000000000003</v>
      </c>
      <c r="F302" t="s">
        <v>1578</v>
      </c>
      <c r="G302" s="152">
        <v>1072899</v>
      </c>
      <c r="H302" s="150">
        <v>1.2567293231490599</v>
      </c>
      <c r="I302" s="150">
        <v>930751</v>
      </c>
      <c r="J302" s="150">
        <v>5.5010878078384498E-3</v>
      </c>
      <c r="K302" s="150">
        <v>0.55394591337037902</v>
      </c>
      <c r="L302" s="153">
        <v>175279.4411</v>
      </c>
      <c r="M302" s="152">
        <v>40765</v>
      </c>
      <c r="N302" s="150">
        <v>43</v>
      </c>
      <c r="O302" s="150">
        <v>7.9</v>
      </c>
      <c r="P302" s="150">
        <v>0</v>
      </c>
      <c r="Q302" s="150">
        <v>18.63</v>
      </c>
      <c r="R302" s="150">
        <v>11970.1</v>
      </c>
      <c r="S302" s="150">
        <v>475.11945700000001</v>
      </c>
      <c r="T302" s="150">
        <v>548.68156639589199</v>
      </c>
      <c r="U302" s="150">
        <v>0.33606668101575998</v>
      </c>
      <c r="V302" s="150">
        <v>0.12758564421410301</v>
      </c>
      <c r="W302" s="150">
        <v>0</v>
      </c>
      <c r="X302" s="150">
        <v>10365.299999999999</v>
      </c>
      <c r="Y302" s="150">
        <v>42.34</v>
      </c>
      <c r="Z302" s="150">
        <v>47528.1114785073</v>
      </c>
      <c r="AA302" s="150">
        <v>14.285714285714301</v>
      </c>
      <c r="AB302" s="150">
        <v>11.221527090222001</v>
      </c>
      <c r="AC302" s="150">
        <v>6.23</v>
      </c>
      <c r="AD302" s="150">
        <v>76.263155216693406</v>
      </c>
      <c r="AE302" s="150">
        <v>0.55669999999999997</v>
      </c>
      <c r="AF302" s="150">
        <v>0.13341138449159401</v>
      </c>
      <c r="AG302" s="150">
        <v>8.3473857259864406E-2</v>
      </c>
      <c r="AH302" s="150">
        <v>0.22408182844046501</v>
      </c>
      <c r="AI302" s="150">
        <v>212.180323316037</v>
      </c>
      <c r="AJ302" s="150">
        <v>5.5529202170398104</v>
      </c>
      <c r="AK302" s="150">
        <v>1.0091645752943601</v>
      </c>
      <c r="AL302" s="150">
        <v>3.1621058217853202</v>
      </c>
      <c r="AM302" s="150">
        <v>0</v>
      </c>
      <c r="AN302" s="150">
        <v>0.70314064196991899</v>
      </c>
      <c r="AO302" s="150">
        <v>39</v>
      </c>
      <c r="AP302" s="150">
        <v>2.1276595744680899E-2</v>
      </c>
      <c r="AQ302" s="150">
        <v>4.3600000000000003</v>
      </c>
      <c r="AR302">
        <v>5.4052594012459299</v>
      </c>
      <c r="AS302">
        <v>-37156.14</v>
      </c>
      <c r="AT302">
        <v>0.41452733012363202</v>
      </c>
      <c r="AU302" s="150">
        <v>5687236.4500000002</v>
      </c>
    </row>
    <row r="303" spans="1:47" ht="14.5" x14ac:dyDescent="0.35">
      <c r="A303" s="151" t="s">
        <v>1075</v>
      </c>
      <c r="B303" s="151" t="s">
        <v>536</v>
      </c>
      <c r="C303" t="s">
        <v>202</v>
      </c>
      <c r="D303" t="s">
        <v>1578</v>
      </c>
      <c r="E303" s="150">
        <v>95.495000000000005</v>
      </c>
      <c r="F303" t="s">
        <v>1578</v>
      </c>
      <c r="G303" s="152">
        <v>-10231</v>
      </c>
      <c r="H303" s="150">
        <v>0.96668166211196604</v>
      </c>
      <c r="I303" s="150">
        <v>-171538</v>
      </c>
      <c r="J303" s="150">
        <v>4.56652095714042E-3</v>
      </c>
      <c r="K303" s="150">
        <v>0.66708978856017598</v>
      </c>
      <c r="L303" s="153">
        <v>117591.9564</v>
      </c>
      <c r="M303" s="152">
        <v>38535</v>
      </c>
      <c r="N303" s="150">
        <v>44</v>
      </c>
      <c r="O303" s="150">
        <v>10.35</v>
      </c>
      <c r="P303" s="150">
        <v>0</v>
      </c>
      <c r="Q303" s="150">
        <v>44.98</v>
      </c>
      <c r="R303" s="150">
        <v>11639.2</v>
      </c>
      <c r="S303" s="150">
        <v>1121.7492749999999</v>
      </c>
      <c r="T303" s="150">
        <v>1395.15407512666</v>
      </c>
      <c r="U303" s="150">
        <v>0.42754092620207002</v>
      </c>
      <c r="V303" s="150">
        <v>0.18652899329932701</v>
      </c>
      <c r="W303" s="150">
        <v>0</v>
      </c>
      <c r="X303" s="150">
        <v>9358.2999999999993</v>
      </c>
      <c r="Y303" s="150">
        <v>83.29</v>
      </c>
      <c r="Z303" s="150">
        <v>58198.070116460498</v>
      </c>
      <c r="AA303" s="150">
        <v>13.1011235955056</v>
      </c>
      <c r="AB303" s="150">
        <v>13.4679946572218</v>
      </c>
      <c r="AC303" s="150">
        <v>12.61</v>
      </c>
      <c r="AD303" s="150">
        <v>88.957119349722404</v>
      </c>
      <c r="AE303" s="150">
        <v>0.48709999999999998</v>
      </c>
      <c r="AF303" s="150">
        <v>0.119169642713814</v>
      </c>
      <c r="AG303" s="150">
        <v>0.13953418926229999</v>
      </c>
      <c r="AH303" s="150">
        <v>0.26228448665378401</v>
      </c>
      <c r="AI303" s="150">
        <v>194.87955541580399</v>
      </c>
      <c r="AJ303" s="150">
        <v>5.59847017007767</v>
      </c>
      <c r="AK303" s="150">
        <v>1.40279873379505</v>
      </c>
      <c r="AL303" s="150">
        <v>2.6733662388040602</v>
      </c>
      <c r="AM303" s="150">
        <v>0.5</v>
      </c>
      <c r="AN303" s="150">
        <v>1.4553086954236101</v>
      </c>
      <c r="AO303" s="150">
        <v>114</v>
      </c>
      <c r="AP303" s="150">
        <v>0</v>
      </c>
      <c r="AQ303" s="150">
        <v>6.2</v>
      </c>
      <c r="AR303">
        <v>4.1365131368088601</v>
      </c>
      <c r="AS303">
        <v>-32623.99</v>
      </c>
      <c r="AT303">
        <v>0.35920088589612298</v>
      </c>
      <c r="AU303" s="150">
        <v>13056229.310000001</v>
      </c>
    </row>
    <row r="304" spans="1:47" ht="14.5" x14ac:dyDescent="0.35">
      <c r="A304" s="151" t="s">
        <v>1076</v>
      </c>
      <c r="B304" s="151" t="s">
        <v>620</v>
      </c>
      <c r="C304" t="s">
        <v>141</v>
      </c>
      <c r="D304" t="s">
        <v>1578</v>
      </c>
      <c r="E304" s="150">
        <v>81.844999999999999</v>
      </c>
      <c r="F304" t="s">
        <v>1578</v>
      </c>
      <c r="G304" s="152">
        <v>-1552166</v>
      </c>
      <c r="H304" s="150">
        <v>0.371209584548717</v>
      </c>
      <c r="I304" s="150">
        <v>-1803196</v>
      </c>
      <c r="J304" s="150">
        <v>0</v>
      </c>
      <c r="K304" s="150">
        <v>0.84699030774953299</v>
      </c>
      <c r="L304" s="153">
        <v>73181.3992</v>
      </c>
      <c r="M304" s="152">
        <v>34146</v>
      </c>
      <c r="N304" s="150">
        <v>91</v>
      </c>
      <c r="O304" s="150">
        <v>175.46</v>
      </c>
      <c r="P304" s="150">
        <v>0</v>
      </c>
      <c r="Q304" s="150">
        <v>709.03</v>
      </c>
      <c r="R304" s="150">
        <v>12830.2</v>
      </c>
      <c r="S304" s="150">
        <v>3836.1020870000002</v>
      </c>
      <c r="T304" s="150">
        <v>4799.8629290930303</v>
      </c>
      <c r="U304" s="150">
        <v>0.66844706914599905</v>
      </c>
      <c r="V304" s="150">
        <v>0.13586072168574201</v>
      </c>
      <c r="W304" s="150">
        <v>4.4423094103126198E-2</v>
      </c>
      <c r="X304" s="150">
        <v>10254</v>
      </c>
      <c r="Y304" s="150">
        <v>238.97</v>
      </c>
      <c r="Z304" s="150">
        <v>72891.147842825507</v>
      </c>
      <c r="AA304" s="150">
        <v>12.2384341637011</v>
      </c>
      <c r="AB304" s="150">
        <v>16.052651324433999</v>
      </c>
      <c r="AC304" s="150">
        <v>22</v>
      </c>
      <c r="AD304" s="150">
        <v>174.368276681818</v>
      </c>
      <c r="AE304" s="150">
        <v>0.39429999999999998</v>
      </c>
      <c r="AF304" s="150">
        <v>0.108253917341983</v>
      </c>
      <c r="AG304" s="150">
        <v>0.191477718559042</v>
      </c>
      <c r="AH304" s="150">
        <v>0.29796019192976197</v>
      </c>
      <c r="AI304" s="150">
        <v>170.858852328556</v>
      </c>
      <c r="AJ304" s="150">
        <v>6.5549444946233901</v>
      </c>
      <c r="AK304" s="150">
        <v>1.01032683787182</v>
      </c>
      <c r="AL304" s="150">
        <v>3.2841728508830799</v>
      </c>
      <c r="AM304" s="150">
        <v>0.5</v>
      </c>
      <c r="AN304" s="150">
        <v>1.0654395744467899</v>
      </c>
      <c r="AO304" s="150">
        <v>11</v>
      </c>
      <c r="AP304" s="150">
        <v>3.8503850385038499E-3</v>
      </c>
      <c r="AQ304" s="150">
        <v>155.63999999999999</v>
      </c>
      <c r="AR304">
        <v>5.6819628859767999</v>
      </c>
      <c r="AS304">
        <v>-236391.04000000001</v>
      </c>
      <c r="AT304">
        <v>0.447169770247277</v>
      </c>
      <c r="AU304" s="150">
        <v>49217918.030000001</v>
      </c>
    </row>
    <row r="305" spans="1:47" ht="14.5" x14ac:dyDescent="0.35">
      <c r="A305" s="151" t="s">
        <v>1077</v>
      </c>
      <c r="B305" s="151" t="s">
        <v>226</v>
      </c>
      <c r="C305" t="s">
        <v>145</v>
      </c>
      <c r="D305" t="s">
        <v>1578</v>
      </c>
      <c r="E305" s="150">
        <v>109.17100000000001</v>
      </c>
      <c r="F305" t="s">
        <v>1578</v>
      </c>
      <c r="G305" s="152">
        <v>-1440280</v>
      </c>
      <c r="H305" s="150">
        <v>0.54496219068011198</v>
      </c>
      <c r="I305" s="150">
        <v>-1440280</v>
      </c>
      <c r="J305" s="150">
        <v>0</v>
      </c>
      <c r="K305" s="150">
        <v>0.69846893141442101</v>
      </c>
      <c r="L305" s="153">
        <v>247863.59109999999</v>
      </c>
      <c r="M305" s="152">
        <v>84643</v>
      </c>
      <c r="N305" s="150">
        <v>26</v>
      </c>
      <c r="O305" s="150">
        <v>0.1</v>
      </c>
      <c r="P305" s="150">
        <v>0</v>
      </c>
      <c r="Q305" s="150">
        <v>-7.2</v>
      </c>
      <c r="R305" s="150">
        <v>12617.5</v>
      </c>
      <c r="S305" s="150">
        <v>1596.392568</v>
      </c>
      <c r="T305" s="150">
        <v>1793.2088001648899</v>
      </c>
      <c r="U305" s="150">
        <v>6.1499601644349401E-2</v>
      </c>
      <c r="V305" s="150">
        <v>9.6988596729673596E-2</v>
      </c>
      <c r="W305" s="150">
        <v>1.41849156992567E-2</v>
      </c>
      <c r="X305" s="150">
        <v>11232.6</v>
      </c>
      <c r="Y305" s="150">
        <v>94.07</v>
      </c>
      <c r="Z305" s="150">
        <v>82342.996066758802</v>
      </c>
      <c r="AA305" s="150">
        <v>14.1666666666667</v>
      </c>
      <c r="AB305" s="150">
        <v>16.9702622302541</v>
      </c>
      <c r="AC305" s="150">
        <v>9.15</v>
      </c>
      <c r="AD305" s="150">
        <v>174.46913311475399</v>
      </c>
      <c r="AE305" s="150">
        <v>0.44069999999999998</v>
      </c>
      <c r="AF305" s="150">
        <v>0.11971901641029099</v>
      </c>
      <c r="AG305" s="150">
        <v>0.121085093073778</v>
      </c>
      <c r="AH305" s="150">
        <v>0.23812725805402701</v>
      </c>
      <c r="AI305" s="150">
        <v>166.59436114338001</v>
      </c>
      <c r="AJ305" s="150">
        <v>5.6354042113179199</v>
      </c>
      <c r="AK305" s="150">
        <v>1.1944105282947901</v>
      </c>
      <c r="AL305" s="150">
        <v>1.3007943598420799</v>
      </c>
      <c r="AM305" s="150">
        <v>0</v>
      </c>
      <c r="AN305" s="150">
        <v>0.85301932129194902</v>
      </c>
      <c r="AO305" s="150">
        <v>3</v>
      </c>
      <c r="AP305" s="150">
        <v>2.2988505747126398E-2</v>
      </c>
      <c r="AQ305" s="150">
        <v>227.33</v>
      </c>
      <c r="AR305" t="s">
        <v>1560</v>
      </c>
      <c r="AS305" t="s">
        <v>1560</v>
      </c>
      <c r="AT305" t="s">
        <v>1560</v>
      </c>
      <c r="AU305" s="150">
        <v>20142476.32</v>
      </c>
    </row>
    <row r="306" spans="1:47" ht="14.5" x14ac:dyDescent="0.35">
      <c r="A306" s="151" t="s">
        <v>1078</v>
      </c>
      <c r="B306" s="151" t="s">
        <v>425</v>
      </c>
      <c r="C306" t="s">
        <v>198</v>
      </c>
      <c r="D306" t="s">
        <v>1578</v>
      </c>
      <c r="E306" s="150">
        <v>92.06</v>
      </c>
      <c r="F306" t="s">
        <v>1578</v>
      </c>
      <c r="G306" s="152">
        <v>386218</v>
      </c>
      <c r="H306" s="150">
        <v>0.40176491315530799</v>
      </c>
      <c r="I306" s="150">
        <v>401218</v>
      </c>
      <c r="J306" s="150">
        <v>0</v>
      </c>
      <c r="K306" s="150">
        <v>0.65926568793162299</v>
      </c>
      <c r="L306" s="153">
        <v>110607.28539999999</v>
      </c>
      <c r="M306" s="152">
        <v>45217</v>
      </c>
      <c r="N306" s="150">
        <v>37</v>
      </c>
      <c r="O306" s="150">
        <v>26.35</v>
      </c>
      <c r="P306" s="150">
        <v>0</v>
      </c>
      <c r="Q306" s="150">
        <v>73.09</v>
      </c>
      <c r="R306" s="150">
        <v>11685.9</v>
      </c>
      <c r="S306" s="150">
        <v>1442.4623859999999</v>
      </c>
      <c r="T306" s="150">
        <v>1719.40124375289</v>
      </c>
      <c r="U306" s="150">
        <v>0.315218903739234</v>
      </c>
      <c r="V306" s="150">
        <v>0.132678407324515</v>
      </c>
      <c r="W306" s="150">
        <v>4.5486579502392703E-3</v>
      </c>
      <c r="X306" s="150">
        <v>9803.6</v>
      </c>
      <c r="Y306" s="150">
        <v>104.55</v>
      </c>
      <c r="Z306" s="150">
        <v>53497.691056910597</v>
      </c>
      <c r="AA306" s="150">
        <v>10.097345132743399</v>
      </c>
      <c r="AB306" s="150">
        <v>13.796866437111399</v>
      </c>
      <c r="AC306" s="150">
        <v>10.88</v>
      </c>
      <c r="AD306" s="150">
        <v>132.57926341911801</v>
      </c>
      <c r="AE306" s="150">
        <v>0.44069999999999998</v>
      </c>
      <c r="AF306" s="150">
        <v>0.111693911237553</v>
      </c>
      <c r="AG306" s="150">
        <v>0.13896098922083999</v>
      </c>
      <c r="AH306" s="150">
        <v>0.25460506378323899</v>
      </c>
      <c r="AI306" s="150">
        <v>200.04126471551501</v>
      </c>
      <c r="AJ306" s="150">
        <v>5.5203132884194197</v>
      </c>
      <c r="AK306" s="150">
        <v>1.5809388602401</v>
      </c>
      <c r="AL306" s="150">
        <v>2.1719261692866501</v>
      </c>
      <c r="AM306" s="150">
        <v>3.7</v>
      </c>
      <c r="AN306" s="150">
        <v>1.15040317007072</v>
      </c>
      <c r="AO306" s="150">
        <v>31</v>
      </c>
      <c r="AP306" s="150">
        <v>1.2552301255230099E-2</v>
      </c>
      <c r="AQ306" s="150">
        <v>28.97</v>
      </c>
      <c r="AR306">
        <v>3.9274444600854901</v>
      </c>
      <c r="AS306">
        <v>-1422.1500000000201</v>
      </c>
      <c r="AT306">
        <v>0.38809793038628798</v>
      </c>
      <c r="AU306" s="150">
        <v>16856406.57</v>
      </c>
    </row>
    <row r="307" spans="1:47" ht="14.5" x14ac:dyDescent="0.35">
      <c r="A307" s="151" t="s">
        <v>1079</v>
      </c>
      <c r="B307" s="151" t="s">
        <v>553</v>
      </c>
      <c r="C307" t="s">
        <v>269</v>
      </c>
      <c r="D307" t="s">
        <v>1578</v>
      </c>
      <c r="E307" s="150">
        <v>88.135999999999996</v>
      </c>
      <c r="F307" t="s">
        <v>1578</v>
      </c>
      <c r="G307" s="152">
        <v>-318714</v>
      </c>
      <c r="H307" s="150">
        <v>3.6125266021953997E-2</v>
      </c>
      <c r="I307" s="150">
        <v>-175697</v>
      </c>
      <c r="J307" s="150">
        <v>0</v>
      </c>
      <c r="K307" s="150">
        <v>0.78945310563763504</v>
      </c>
      <c r="L307" s="153">
        <v>144945.2727</v>
      </c>
      <c r="M307" s="152">
        <v>40215</v>
      </c>
      <c r="N307" s="150">
        <v>53</v>
      </c>
      <c r="O307" s="150">
        <v>63.4</v>
      </c>
      <c r="P307" s="150">
        <v>0</v>
      </c>
      <c r="Q307" s="150">
        <v>220.5</v>
      </c>
      <c r="R307" s="150">
        <v>10385</v>
      </c>
      <c r="S307" s="150">
        <v>2865.228509</v>
      </c>
      <c r="T307" s="150">
        <v>3444.36749206882</v>
      </c>
      <c r="U307" s="150">
        <v>0.34291278615781801</v>
      </c>
      <c r="V307" s="150">
        <v>0.13230606836740799</v>
      </c>
      <c r="W307" s="150">
        <v>1.51820348231779E-2</v>
      </c>
      <c r="X307" s="150">
        <v>8638.9</v>
      </c>
      <c r="Y307" s="150">
        <v>151.86000000000001</v>
      </c>
      <c r="Z307" s="150">
        <v>70447.975108652696</v>
      </c>
      <c r="AA307" s="150">
        <v>14.227848101265799</v>
      </c>
      <c r="AB307" s="150">
        <v>18.867565580139601</v>
      </c>
      <c r="AC307" s="150">
        <v>18</v>
      </c>
      <c r="AD307" s="150">
        <v>159.17936161111101</v>
      </c>
      <c r="AE307" s="150">
        <v>0.28999999999999998</v>
      </c>
      <c r="AF307" s="150">
        <v>0.119388575080592</v>
      </c>
      <c r="AG307" s="150">
        <v>0.149369702977037</v>
      </c>
      <c r="AH307" s="150">
        <v>0.268280473381448</v>
      </c>
      <c r="AI307" s="150">
        <v>149.65473038297199</v>
      </c>
      <c r="AJ307" s="150">
        <v>6.6850025303466696</v>
      </c>
      <c r="AK307" s="150">
        <v>1.5111076155272301</v>
      </c>
      <c r="AL307" s="150">
        <v>2.44101873855805</v>
      </c>
      <c r="AM307" s="150">
        <v>1.5</v>
      </c>
      <c r="AN307" s="150">
        <v>0.73957715217539299</v>
      </c>
      <c r="AO307" s="150">
        <v>45</v>
      </c>
      <c r="AP307" s="150">
        <v>1.2987012987013E-3</v>
      </c>
      <c r="AQ307" s="150">
        <v>29.09</v>
      </c>
      <c r="AR307">
        <v>5.2882078017902598</v>
      </c>
      <c r="AS307">
        <v>-14852.029999999901</v>
      </c>
      <c r="AT307">
        <v>0.27895389989178199</v>
      </c>
      <c r="AU307" s="150">
        <v>29755394.760000002</v>
      </c>
    </row>
    <row r="308" spans="1:47" ht="14.5" x14ac:dyDescent="0.35">
      <c r="A308" s="151" t="s">
        <v>1080</v>
      </c>
      <c r="B308" s="151" t="s">
        <v>678</v>
      </c>
      <c r="C308" t="s">
        <v>228</v>
      </c>
      <c r="D308" t="s">
        <v>1578</v>
      </c>
      <c r="E308" s="150">
        <v>85.119</v>
      </c>
      <c r="F308" t="s">
        <v>1578</v>
      </c>
      <c r="G308" s="152">
        <v>-500847</v>
      </c>
      <c r="H308" s="150">
        <v>0.188207267036793</v>
      </c>
      <c r="I308" s="150">
        <v>-500847</v>
      </c>
      <c r="J308" s="150">
        <v>0</v>
      </c>
      <c r="K308" s="150">
        <v>0.76111332279125299</v>
      </c>
      <c r="L308" s="153">
        <v>102475.6452</v>
      </c>
      <c r="M308" s="152">
        <v>32671</v>
      </c>
      <c r="N308" s="150">
        <v>65</v>
      </c>
      <c r="O308" s="150">
        <v>196.63</v>
      </c>
      <c r="P308" s="150">
        <v>0</v>
      </c>
      <c r="Q308" s="150">
        <v>-108.91</v>
      </c>
      <c r="R308" s="150">
        <v>11103.3</v>
      </c>
      <c r="S308" s="150">
        <v>2936.637999</v>
      </c>
      <c r="T308" s="150">
        <v>3738.7339488753701</v>
      </c>
      <c r="U308" s="150">
        <v>0.63743579005564699</v>
      </c>
      <c r="V308" s="150">
        <v>0.16130693369809501</v>
      </c>
      <c r="W308" s="150">
        <v>0</v>
      </c>
      <c r="X308" s="150">
        <v>8721.2000000000007</v>
      </c>
      <c r="Y308" s="150">
        <v>220.37</v>
      </c>
      <c r="Z308" s="150">
        <v>53831.945319235798</v>
      </c>
      <c r="AA308" s="150">
        <v>14.088888888888899</v>
      </c>
      <c r="AB308" s="150">
        <v>13.325942728138999</v>
      </c>
      <c r="AC308" s="150">
        <v>21.55</v>
      </c>
      <c r="AD308" s="150">
        <v>136.27090482598601</v>
      </c>
      <c r="AE308" s="150">
        <v>0.60299999999999998</v>
      </c>
      <c r="AF308" s="150">
        <v>0.157341475735885</v>
      </c>
      <c r="AG308" s="150">
        <v>0.20277496739901199</v>
      </c>
      <c r="AH308" s="150">
        <v>0.36382948106902502</v>
      </c>
      <c r="AI308" s="150">
        <v>207.73312890718299</v>
      </c>
      <c r="AJ308" s="150">
        <v>4.6869871663521998</v>
      </c>
      <c r="AK308" s="150">
        <v>0.91900424072638198</v>
      </c>
      <c r="AL308" s="150">
        <v>2.70132452621726</v>
      </c>
      <c r="AM308" s="150">
        <v>0.5</v>
      </c>
      <c r="AN308" s="150">
        <v>1.1766442953493701</v>
      </c>
      <c r="AO308" s="150">
        <v>49</v>
      </c>
      <c r="AP308" s="150">
        <v>2.8720626631853801E-2</v>
      </c>
      <c r="AQ308" s="150">
        <v>30.08</v>
      </c>
      <c r="AR308">
        <v>4.2913387368870097</v>
      </c>
      <c r="AS308">
        <v>-44942.820000000102</v>
      </c>
      <c r="AT308">
        <v>0.42553196334000498</v>
      </c>
      <c r="AU308" s="150">
        <v>32606248.300000001</v>
      </c>
    </row>
    <row r="309" spans="1:47" ht="14.5" x14ac:dyDescent="0.35">
      <c r="A309" s="151" t="s">
        <v>1081</v>
      </c>
      <c r="B309" s="151" t="s">
        <v>584</v>
      </c>
      <c r="C309" t="s">
        <v>223</v>
      </c>
      <c r="D309" t="s">
        <v>1578</v>
      </c>
      <c r="E309" s="150">
        <v>87.352000000000004</v>
      </c>
      <c r="F309" t="s">
        <v>1578</v>
      </c>
      <c r="G309" s="152">
        <v>921727</v>
      </c>
      <c r="H309" s="150">
        <v>0.125025735530746</v>
      </c>
      <c r="I309" s="150">
        <v>921727</v>
      </c>
      <c r="J309" s="150">
        <v>6.4611313192164205E-2</v>
      </c>
      <c r="K309" s="150">
        <v>0.73718338579393605</v>
      </c>
      <c r="L309" s="153">
        <v>247179.29949999999</v>
      </c>
      <c r="M309" s="152">
        <v>43828</v>
      </c>
      <c r="N309" s="150">
        <v>48</v>
      </c>
      <c r="O309" s="150">
        <v>27.05</v>
      </c>
      <c r="P309" s="150">
        <v>0</v>
      </c>
      <c r="Q309" s="150">
        <v>-87.44</v>
      </c>
      <c r="R309" s="150">
        <v>12439.7</v>
      </c>
      <c r="S309" s="150">
        <v>1148.5020500000001</v>
      </c>
      <c r="T309" s="150">
        <v>1392.21216878056</v>
      </c>
      <c r="U309" s="150">
        <v>0.41386237403755599</v>
      </c>
      <c r="V309" s="150">
        <v>0.159892285782163</v>
      </c>
      <c r="W309" s="150">
        <v>6.6721700670886903E-3</v>
      </c>
      <c r="X309" s="150">
        <v>10262.1</v>
      </c>
      <c r="Y309" s="150">
        <v>83.52</v>
      </c>
      <c r="Z309" s="150">
        <v>58035.026819923398</v>
      </c>
      <c r="AA309" s="150">
        <v>10.9569892473118</v>
      </c>
      <c r="AB309" s="150">
        <v>13.751221863026799</v>
      </c>
      <c r="AC309" s="150">
        <v>9.1999999999999993</v>
      </c>
      <c r="AD309" s="150">
        <v>124.83717934782599</v>
      </c>
      <c r="AE309" s="150">
        <v>0.24360000000000001</v>
      </c>
      <c r="AF309" s="150">
        <v>0.115095829628271</v>
      </c>
      <c r="AG309" s="150">
        <v>0.18977730849458199</v>
      </c>
      <c r="AH309" s="150">
        <v>0.30450550068501098</v>
      </c>
      <c r="AI309" s="150">
        <v>143.42421069252799</v>
      </c>
      <c r="AJ309" s="150">
        <v>5.5382239881497997</v>
      </c>
      <c r="AK309" s="150">
        <v>1.18145377391135</v>
      </c>
      <c r="AL309" s="150">
        <v>2.99427517711552</v>
      </c>
      <c r="AM309" s="150">
        <v>2.5</v>
      </c>
      <c r="AN309" s="150">
        <v>1.44897897582386</v>
      </c>
      <c r="AO309" s="150">
        <v>248</v>
      </c>
      <c r="AP309" s="150">
        <v>1.1587485515643101E-3</v>
      </c>
      <c r="AQ309" s="150">
        <v>3.43</v>
      </c>
      <c r="AR309">
        <v>5.9449866812663901</v>
      </c>
      <c r="AS309">
        <v>-13144.0600000001</v>
      </c>
      <c r="AT309">
        <v>0.366733733252322</v>
      </c>
      <c r="AU309" s="150">
        <v>14287009.83</v>
      </c>
    </row>
    <row r="310" spans="1:47" ht="14.5" x14ac:dyDescent="0.35">
      <c r="A310" s="151" t="s">
        <v>1082</v>
      </c>
      <c r="B310" s="151" t="s">
        <v>95</v>
      </c>
      <c r="C310" t="s">
        <v>96</v>
      </c>
      <c r="D310" t="s">
        <v>1578</v>
      </c>
      <c r="E310" s="150">
        <v>84.24</v>
      </c>
      <c r="F310" t="s">
        <v>1578</v>
      </c>
      <c r="G310" s="152">
        <v>-422716</v>
      </c>
      <c r="H310" s="150">
        <v>0.65063157167443397</v>
      </c>
      <c r="I310" s="150">
        <v>-137624</v>
      </c>
      <c r="J310" s="150">
        <v>0</v>
      </c>
      <c r="K310" s="150">
        <v>0.79414825236904796</v>
      </c>
      <c r="L310" s="153">
        <v>205344.5773</v>
      </c>
      <c r="M310" s="152">
        <v>31920</v>
      </c>
      <c r="N310" s="150">
        <v>10</v>
      </c>
      <c r="O310" s="150">
        <v>14.3</v>
      </c>
      <c r="P310" s="150">
        <v>0</v>
      </c>
      <c r="Q310" s="150">
        <v>29.65</v>
      </c>
      <c r="R310" s="150">
        <v>12311.9</v>
      </c>
      <c r="S310" s="150">
        <v>785.23386000000005</v>
      </c>
      <c r="T310" s="150">
        <v>1120.3968969550899</v>
      </c>
      <c r="U310" s="150">
        <v>0.99984781985840498</v>
      </c>
      <c r="V310" s="150">
        <v>0.20850337885327599</v>
      </c>
      <c r="W310" s="150">
        <v>0</v>
      </c>
      <c r="X310" s="150">
        <v>8628.7999999999993</v>
      </c>
      <c r="Y310" s="150">
        <v>57.12</v>
      </c>
      <c r="Z310" s="150">
        <v>62377.503501400599</v>
      </c>
      <c r="AA310" s="150">
        <v>15.810344827586199</v>
      </c>
      <c r="AB310" s="150">
        <v>13.747091386554599</v>
      </c>
      <c r="AC310" s="150">
        <v>7</v>
      </c>
      <c r="AD310" s="150">
        <v>112.176265714286</v>
      </c>
      <c r="AE310" s="150">
        <v>0.37109999999999999</v>
      </c>
      <c r="AF310" s="150">
        <v>0.110121354266854</v>
      </c>
      <c r="AG310" s="150">
        <v>0.22276422392945</v>
      </c>
      <c r="AH310" s="150">
        <v>0.33733768785719398</v>
      </c>
      <c r="AI310" s="150">
        <v>246.25530029996401</v>
      </c>
      <c r="AJ310" s="150">
        <v>4.2260392619254503</v>
      </c>
      <c r="AK310" s="150">
        <v>0.98572969674403199</v>
      </c>
      <c r="AL310" s="150">
        <v>2.5357980637954598</v>
      </c>
      <c r="AM310" t="s">
        <v>1560</v>
      </c>
      <c r="AN310" s="150">
        <v>1.48020865745907</v>
      </c>
      <c r="AO310" s="150">
        <v>115</v>
      </c>
      <c r="AP310" s="150">
        <v>0</v>
      </c>
      <c r="AQ310" s="150">
        <v>2.7</v>
      </c>
      <c r="AR310">
        <v>4.6010578652390297</v>
      </c>
      <c r="AS310">
        <v>-102992.91</v>
      </c>
      <c r="AT310">
        <v>0.55965634379433304</v>
      </c>
      <c r="AU310" s="150">
        <v>9667704.6099999994</v>
      </c>
    </row>
    <row r="311" spans="1:47" ht="14.5" x14ac:dyDescent="0.35">
      <c r="A311" s="151" t="s">
        <v>1083</v>
      </c>
      <c r="B311" s="151" t="s">
        <v>724</v>
      </c>
      <c r="C311" t="s">
        <v>98</v>
      </c>
      <c r="D311" t="s">
        <v>1578</v>
      </c>
      <c r="E311" s="150">
        <v>98.744</v>
      </c>
      <c r="F311" t="s">
        <v>1578</v>
      </c>
      <c r="G311" s="152">
        <v>454019</v>
      </c>
      <c r="H311" s="150">
        <v>0.393067487943009</v>
      </c>
      <c r="I311" s="150">
        <v>431610</v>
      </c>
      <c r="J311" s="150">
        <v>0</v>
      </c>
      <c r="K311" s="150">
        <v>0.74941940724029599</v>
      </c>
      <c r="L311" s="153">
        <v>167083.2101</v>
      </c>
      <c r="M311" s="152">
        <v>47393</v>
      </c>
      <c r="N311" s="150">
        <v>25</v>
      </c>
      <c r="O311" s="150">
        <v>22.5</v>
      </c>
      <c r="P311" s="150">
        <v>0</v>
      </c>
      <c r="Q311" s="150">
        <v>84.03</v>
      </c>
      <c r="R311" s="150">
        <v>11740.5</v>
      </c>
      <c r="S311" s="150">
        <v>1260.5883180000001</v>
      </c>
      <c r="T311" s="150">
        <v>1509.5352779522</v>
      </c>
      <c r="U311" s="150">
        <v>0.25599127597182803</v>
      </c>
      <c r="V311" s="150">
        <v>0.16308274324338101</v>
      </c>
      <c r="W311" s="150">
        <v>7.9328039592383402E-4</v>
      </c>
      <c r="X311" s="150">
        <v>9804.2999999999993</v>
      </c>
      <c r="Y311" s="150">
        <v>76.760000000000005</v>
      </c>
      <c r="Z311" s="150">
        <v>57156.721730067802</v>
      </c>
      <c r="AA311" s="150">
        <v>11.705882352941201</v>
      </c>
      <c r="AB311" s="150">
        <v>16.4224637571652</v>
      </c>
      <c r="AC311" s="150">
        <v>8.5</v>
      </c>
      <c r="AD311" s="150">
        <v>148.304508</v>
      </c>
      <c r="AE311" s="150">
        <v>0.39429999999999998</v>
      </c>
      <c r="AF311" s="150">
        <v>0.111917382929357</v>
      </c>
      <c r="AG311" s="150">
        <v>0.166710393026856</v>
      </c>
      <c r="AH311" s="150">
        <v>0.28506996031927501</v>
      </c>
      <c r="AI311" s="150">
        <v>156.367465242527</v>
      </c>
      <c r="AJ311" s="150">
        <v>7.9885012809781104</v>
      </c>
      <c r="AK311" s="150">
        <v>1.2298095020673201</v>
      </c>
      <c r="AL311" s="150">
        <v>4.58839322223068</v>
      </c>
      <c r="AM311" s="150">
        <v>1</v>
      </c>
      <c r="AN311" s="150">
        <v>1.0740226672583799</v>
      </c>
      <c r="AO311" s="150">
        <v>14</v>
      </c>
      <c r="AP311" s="150">
        <v>2.5555555555555599E-2</v>
      </c>
      <c r="AQ311" s="150">
        <v>55.64</v>
      </c>
      <c r="AR311">
        <v>3.60906592097867</v>
      </c>
      <c r="AS311">
        <v>-13948.86</v>
      </c>
      <c r="AT311">
        <v>0.24276583671924701</v>
      </c>
      <c r="AU311" s="150">
        <v>14799893.449999999</v>
      </c>
    </row>
    <row r="312" spans="1:47" ht="14.5" x14ac:dyDescent="0.35">
      <c r="A312" s="151" t="s">
        <v>1084</v>
      </c>
      <c r="B312" s="151" t="s">
        <v>227</v>
      </c>
      <c r="C312" t="s">
        <v>228</v>
      </c>
      <c r="D312" t="s">
        <v>1578</v>
      </c>
      <c r="E312" s="150">
        <v>71.667000000000002</v>
      </c>
      <c r="F312" t="s">
        <v>1578</v>
      </c>
      <c r="G312" s="152">
        <v>-1678101</v>
      </c>
      <c r="H312" s="150">
        <v>0.235696221850976</v>
      </c>
      <c r="I312" s="150">
        <v>-1678101</v>
      </c>
      <c r="J312" s="150">
        <v>4.0643872697717796E-3</v>
      </c>
      <c r="K312" s="150">
        <v>0.60789074905484797</v>
      </c>
      <c r="L312" s="153">
        <v>82929.402400000006</v>
      </c>
      <c r="M312" s="152">
        <v>26820</v>
      </c>
      <c r="N312" s="150">
        <v>172</v>
      </c>
      <c r="O312" s="150">
        <v>1029.8800000000001</v>
      </c>
      <c r="P312" s="150">
        <v>119.03</v>
      </c>
      <c r="Q312" s="150">
        <v>-363.4</v>
      </c>
      <c r="R312" s="150">
        <v>15412.5</v>
      </c>
      <c r="S312" s="150">
        <v>3370.2701940000002</v>
      </c>
      <c r="T312" s="150">
        <v>5123.7734579385797</v>
      </c>
      <c r="U312" s="150">
        <v>0.99266665413235999</v>
      </c>
      <c r="V312" s="150">
        <v>0.25067041167916498</v>
      </c>
      <c r="W312" s="150">
        <v>6.7880388464783099E-3</v>
      </c>
      <c r="X312" s="150">
        <v>10137.9</v>
      </c>
      <c r="Y312" s="150">
        <v>266.88</v>
      </c>
      <c r="Z312" s="150">
        <v>56251.957209232598</v>
      </c>
      <c r="AA312" s="150">
        <v>16.136842105263199</v>
      </c>
      <c r="AB312" s="150">
        <v>12.628410499100699</v>
      </c>
      <c r="AC312" s="150">
        <v>31.5</v>
      </c>
      <c r="AD312" s="150">
        <v>106.992704571429</v>
      </c>
      <c r="AE312" s="150">
        <v>0.48709999999999998</v>
      </c>
      <c r="AF312" s="150">
        <v>0.12248217972464299</v>
      </c>
      <c r="AG312" s="150">
        <v>0.19316422694539701</v>
      </c>
      <c r="AH312" s="150">
        <v>0.32842363447221201</v>
      </c>
      <c r="AI312" s="150">
        <v>258.47779253748502</v>
      </c>
      <c r="AJ312" s="150">
        <v>5.1100985719861303</v>
      </c>
      <c r="AK312" s="150">
        <v>0.99321852974263602</v>
      </c>
      <c r="AL312" s="150">
        <v>2.15126927933512</v>
      </c>
      <c r="AM312" s="150">
        <v>3.5</v>
      </c>
      <c r="AN312" s="150">
        <v>1.0757316149419001</v>
      </c>
      <c r="AO312" s="150">
        <v>19</v>
      </c>
      <c r="AP312" s="150">
        <v>0.23557483731019499</v>
      </c>
      <c r="AQ312" s="150">
        <v>107.05</v>
      </c>
      <c r="AR312">
        <v>3.48810463892548</v>
      </c>
      <c r="AS312">
        <v>29148.54</v>
      </c>
      <c r="AT312">
        <v>0.49595265311967002</v>
      </c>
      <c r="AU312" s="150">
        <v>51944245.210000001</v>
      </c>
    </row>
    <row r="313" spans="1:47" ht="14.5" x14ac:dyDescent="0.35">
      <c r="A313" s="151" t="s">
        <v>1085</v>
      </c>
      <c r="B313" s="151" t="s">
        <v>229</v>
      </c>
      <c r="C313" t="s">
        <v>109</v>
      </c>
      <c r="D313" t="s">
        <v>1578</v>
      </c>
      <c r="E313" s="150">
        <v>64.805999999999997</v>
      </c>
      <c r="F313" t="s">
        <v>1578</v>
      </c>
      <c r="G313" s="152">
        <v>2036058</v>
      </c>
      <c r="H313" s="150">
        <v>0.14006267018524199</v>
      </c>
      <c r="I313" s="150">
        <v>2044248</v>
      </c>
      <c r="J313" s="150">
        <v>2.7027716840392299E-3</v>
      </c>
      <c r="K313" s="150">
        <v>0.66533430891173595</v>
      </c>
      <c r="L313" s="153">
        <v>63950.120999999999</v>
      </c>
      <c r="M313" s="152">
        <v>29613</v>
      </c>
      <c r="N313" s="150">
        <v>33</v>
      </c>
      <c r="O313" s="150">
        <v>493.94</v>
      </c>
      <c r="P313" s="150">
        <v>156.78</v>
      </c>
      <c r="Q313" s="150">
        <v>-138.41</v>
      </c>
      <c r="R313" s="150">
        <v>12371.4</v>
      </c>
      <c r="S313" s="150">
        <v>3536.974729</v>
      </c>
      <c r="T313" s="150">
        <v>5099.8453579575698</v>
      </c>
      <c r="U313" s="150">
        <v>0.99565901252442901</v>
      </c>
      <c r="V313" s="150">
        <v>0.190756152558307</v>
      </c>
      <c r="W313" s="150">
        <v>9.37266238522791E-4</v>
      </c>
      <c r="X313" s="150">
        <v>8580.1</v>
      </c>
      <c r="Y313" s="150">
        <v>201.35</v>
      </c>
      <c r="Z313" s="150">
        <v>66617.840923764597</v>
      </c>
      <c r="AA313" s="150">
        <v>12</v>
      </c>
      <c r="AB313" s="150">
        <v>17.566301112490699</v>
      </c>
      <c r="AC313" s="150">
        <v>32</v>
      </c>
      <c r="AD313" s="150">
        <v>110.53046028125</v>
      </c>
      <c r="AE313" s="150">
        <v>0.80020000000000002</v>
      </c>
      <c r="AF313" s="150">
        <v>0.111151065459117</v>
      </c>
      <c r="AG313" s="150">
        <v>0.14784592626742099</v>
      </c>
      <c r="AH313" s="150">
        <v>0.26833089651685499</v>
      </c>
      <c r="AI313" s="150">
        <v>150.693754080254</v>
      </c>
      <c r="AJ313" s="150">
        <v>6.7979192120074998</v>
      </c>
      <c r="AK313" s="150">
        <v>2.1004733958724202</v>
      </c>
      <c r="AL313" s="150">
        <v>3.25601667917448</v>
      </c>
      <c r="AM313" s="150">
        <v>1.5</v>
      </c>
      <c r="AN313" s="150">
        <v>0.77138316970032195</v>
      </c>
      <c r="AO313" s="150">
        <v>5</v>
      </c>
      <c r="AP313" s="150">
        <v>0.11463844797178099</v>
      </c>
      <c r="AQ313" s="150">
        <v>181.4</v>
      </c>
      <c r="AR313">
        <v>4.5881372921853796</v>
      </c>
      <c r="AS313">
        <v>-284706.05</v>
      </c>
      <c r="AT313">
        <v>0.53103134411578801</v>
      </c>
      <c r="AU313" s="150">
        <v>43757269.969999999</v>
      </c>
    </row>
    <row r="314" spans="1:47" ht="14.5" x14ac:dyDescent="0.35">
      <c r="A314" s="151" t="s">
        <v>1086</v>
      </c>
      <c r="B314" s="151" t="s">
        <v>403</v>
      </c>
      <c r="C314" t="s">
        <v>102</v>
      </c>
      <c r="D314" t="s">
        <v>1578</v>
      </c>
      <c r="E314" s="150">
        <v>83.331000000000003</v>
      </c>
      <c r="F314" t="s">
        <v>1578</v>
      </c>
      <c r="G314" s="152">
        <v>-1265598</v>
      </c>
      <c r="H314" s="150">
        <v>0.21717247275176799</v>
      </c>
      <c r="I314" s="150">
        <v>-1264548</v>
      </c>
      <c r="J314" s="150">
        <v>0</v>
      </c>
      <c r="K314" s="150">
        <v>0.76656564566968999</v>
      </c>
      <c r="L314" s="153">
        <v>151329.32440000001</v>
      </c>
      <c r="M314" s="152">
        <v>41089</v>
      </c>
      <c r="N314" s="150">
        <v>57</v>
      </c>
      <c r="O314" s="150">
        <v>21.91</v>
      </c>
      <c r="P314" s="150">
        <v>0</v>
      </c>
      <c r="Q314" s="150">
        <v>-14.69</v>
      </c>
      <c r="R314" s="150">
        <v>11281.1</v>
      </c>
      <c r="S314" s="150">
        <v>866.22397599999999</v>
      </c>
      <c r="T314" s="150">
        <v>982.96533936347805</v>
      </c>
      <c r="U314" s="150">
        <v>0.37185048662287301</v>
      </c>
      <c r="V314" s="150">
        <v>0.114571700564428</v>
      </c>
      <c r="W314" s="150">
        <v>0</v>
      </c>
      <c r="X314" s="150">
        <v>9941.2999999999993</v>
      </c>
      <c r="Y314" s="150">
        <v>66.12</v>
      </c>
      <c r="Z314" s="150">
        <v>47942.491228070197</v>
      </c>
      <c r="AA314" s="150">
        <v>10</v>
      </c>
      <c r="AB314" s="150">
        <v>13.100786085904399</v>
      </c>
      <c r="AC314" s="150">
        <v>10.31</v>
      </c>
      <c r="AD314" s="150">
        <v>84.017844422890406</v>
      </c>
      <c r="AE314" s="150">
        <v>0.25519999999999998</v>
      </c>
      <c r="AF314" s="150">
        <v>0.12270522841595299</v>
      </c>
      <c r="AG314" s="150">
        <v>0.20368341671654799</v>
      </c>
      <c r="AH314" s="150">
        <v>0.32744559613916002</v>
      </c>
      <c r="AI314" s="150">
        <v>207.61143189599301</v>
      </c>
      <c r="AJ314" s="150">
        <v>4.7388742646159301</v>
      </c>
      <c r="AK314" s="150">
        <v>0.93175824909084803</v>
      </c>
      <c r="AL314" s="150">
        <v>2.6409730980104298</v>
      </c>
      <c r="AM314" s="150">
        <v>4.5</v>
      </c>
      <c r="AN314" s="150">
        <v>1.1935437052395299</v>
      </c>
      <c r="AO314" s="150">
        <v>101</v>
      </c>
      <c r="AP314" s="150">
        <v>0</v>
      </c>
      <c r="AQ314" s="150">
        <v>4.8099999999999996</v>
      </c>
      <c r="AR314">
        <v>0.40979649482272901</v>
      </c>
      <c r="AS314">
        <v>-1349.6699999999801</v>
      </c>
      <c r="AT314">
        <v>0.31553296814105097</v>
      </c>
      <c r="AU314" s="150">
        <v>9771957.5299999993</v>
      </c>
    </row>
    <row r="315" spans="1:47" ht="14.5" x14ac:dyDescent="0.35">
      <c r="A315" s="151" t="s">
        <v>1087</v>
      </c>
      <c r="B315" s="151" t="s">
        <v>742</v>
      </c>
      <c r="C315" t="s">
        <v>192</v>
      </c>
      <c r="D315" t="s">
        <v>1578</v>
      </c>
      <c r="E315" s="150">
        <v>102.432</v>
      </c>
      <c r="F315" t="s">
        <v>1578</v>
      </c>
      <c r="G315" s="152">
        <v>-709869</v>
      </c>
      <c r="H315" s="150">
        <v>0.257905652782216</v>
      </c>
      <c r="I315" s="150">
        <v>-697619</v>
      </c>
      <c r="J315" s="150">
        <v>0</v>
      </c>
      <c r="K315" s="150">
        <v>0.76011952276599104</v>
      </c>
      <c r="L315" s="153">
        <v>142319.4577</v>
      </c>
      <c r="M315" s="152">
        <v>39970</v>
      </c>
      <c r="N315" t="s">
        <v>1560</v>
      </c>
      <c r="O315" s="150">
        <v>21.84</v>
      </c>
      <c r="P315" s="150">
        <v>0</v>
      </c>
      <c r="Q315" s="150">
        <v>26.6</v>
      </c>
      <c r="R315" s="150">
        <v>14002.7</v>
      </c>
      <c r="S315" s="150">
        <v>636.46800099999996</v>
      </c>
      <c r="T315" s="150">
        <v>747.90044543534805</v>
      </c>
      <c r="U315" s="150">
        <v>0.40679555860342498</v>
      </c>
      <c r="V315" s="150">
        <v>0.12538488639588299</v>
      </c>
      <c r="W315" s="150">
        <v>0</v>
      </c>
      <c r="X315" s="150">
        <v>11916.3</v>
      </c>
      <c r="Y315" s="150">
        <v>50.82</v>
      </c>
      <c r="Z315" s="150">
        <v>62095.636560409301</v>
      </c>
      <c r="AA315" s="150">
        <v>13.0615384615385</v>
      </c>
      <c r="AB315" s="150">
        <v>12.523966961826099</v>
      </c>
      <c r="AC315" s="150">
        <v>4.1399999999999997</v>
      </c>
      <c r="AD315" s="150">
        <v>153.736232125604</v>
      </c>
      <c r="AE315" s="150">
        <v>0.24360000000000001</v>
      </c>
      <c r="AF315" s="150">
        <v>0.119108648291091</v>
      </c>
      <c r="AG315" s="150">
        <v>0.16946722031537501</v>
      </c>
      <c r="AH315" s="150">
        <v>0.288682423699475</v>
      </c>
      <c r="AI315" s="150">
        <v>207.528107921328</v>
      </c>
      <c r="AJ315" s="150">
        <v>7.3776736949691504</v>
      </c>
      <c r="AK315" s="150">
        <v>2.1369827762425699</v>
      </c>
      <c r="AL315" s="150">
        <v>1.9997737063254699</v>
      </c>
      <c r="AM315" s="150">
        <v>5.5</v>
      </c>
      <c r="AN315" s="150">
        <v>1.59559174142981</v>
      </c>
      <c r="AO315" s="150">
        <v>78</v>
      </c>
      <c r="AP315" s="150">
        <v>0</v>
      </c>
      <c r="AQ315" s="150">
        <v>5.33</v>
      </c>
      <c r="AR315">
        <v>3.5424877120926501</v>
      </c>
      <c r="AS315">
        <v>716.62999999997601</v>
      </c>
      <c r="AT315">
        <v>0.342366867168795</v>
      </c>
      <c r="AU315" s="150">
        <v>8912241.7699999996</v>
      </c>
    </row>
    <row r="316" spans="1:47" ht="14.5" x14ac:dyDescent="0.35">
      <c r="A316" s="151" t="s">
        <v>1088</v>
      </c>
      <c r="B316" s="151" t="s">
        <v>476</v>
      </c>
      <c r="C316" t="s">
        <v>204</v>
      </c>
      <c r="D316" t="s">
        <v>1578</v>
      </c>
      <c r="E316" s="150">
        <v>87.706999999999994</v>
      </c>
      <c r="F316" t="s">
        <v>1578</v>
      </c>
      <c r="G316" s="152">
        <v>469481</v>
      </c>
      <c r="H316" s="150">
        <v>4.8670870359386699E-2</v>
      </c>
      <c r="I316" s="150">
        <v>15699</v>
      </c>
      <c r="J316" s="150">
        <v>3.4264054594858102E-2</v>
      </c>
      <c r="K316" s="150">
        <v>0.67245676198760795</v>
      </c>
      <c r="L316" s="153">
        <v>185731.76449999999</v>
      </c>
      <c r="M316" s="152">
        <v>39117</v>
      </c>
      <c r="N316" s="150">
        <v>21</v>
      </c>
      <c r="O316" s="150">
        <v>35.11</v>
      </c>
      <c r="P316" s="150">
        <v>0</v>
      </c>
      <c r="Q316" s="150">
        <v>113.32</v>
      </c>
      <c r="R316" s="150">
        <v>12702.7</v>
      </c>
      <c r="S316" s="150">
        <v>1138.3654389999999</v>
      </c>
      <c r="T316" s="150">
        <v>1385.73315685283</v>
      </c>
      <c r="U316" s="150">
        <v>0.28922200087980698</v>
      </c>
      <c r="V316" s="150">
        <v>0.191494268476294</v>
      </c>
      <c r="W316" s="150">
        <v>8.7845253004031204E-4</v>
      </c>
      <c r="X316" s="150">
        <v>10435.200000000001</v>
      </c>
      <c r="Y316" s="150">
        <v>74.22</v>
      </c>
      <c r="Z316" s="150">
        <v>63871.078415521399</v>
      </c>
      <c r="AA316" s="150">
        <v>15</v>
      </c>
      <c r="AB316" s="150">
        <v>15.3377181218</v>
      </c>
      <c r="AC316" s="150">
        <v>12</v>
      </c>
      <c r="AD316" s="150">
        <v>94.863786583333294</v>
      </c>
      <c r="AE316" s="150">
        <v>0.55669999999999997</v>
      </c>
      <c r="AF316" s="150">
        <v>0.115315579889073</v>
      </c>
      <c r="AG316" s="150">
        <v>0.17628930028794501</v>
      </c>
      <c r="AH316" s="150">
        <v>0.29904445497272902</v>
      </c>
      <c r="AI316" s="150">
        <v>130.77522814710099</v>
      </c>
      <c r="AJ316" s="150">
        <v>8.4193851010949192</v>
      </c>
      <c r="AK316" s="150">
        <v>1.33794478403977</v>
      </c>
      <c r="AL316" s="150">
        <v>5.4381000873245098</v>
      </c>
      <c r="AM316" s="150">
        <v>1.5</v>
      </c>
      <c r="AN316" s="150">
        <v>0.74183143607817703</v>
      </c>
      <c r="AO316" s="150">
        <v>75</v>
      </c>
      <c r="AP316" s="150">
        <v>4.0293040293040303E-2</v>
      </c>
      <c r="AQ316" s="150">
        <v>6.16</v>
      </c>
      <c r="AR316">
        <v>6.0346506592739404</v>
      </c>
      <c r="AS316">
        <v>-19086.28</v>
      </c>
      <c r="AT316">
        <v>0.37157077933155103</v>
      </c>
      <c r="AU316" s="150">
        <v>14460338.029999999</v>
      </c>
    </row>
    <row r="317" spans="1:47" ht="14.5" x14ac:dyDescent="0.35">
      <c r="A317" s="151" t="s">
        <v>1089</v>
      </c>
      <c r="B317" s="151" t="s">
        <v>230</v>
      </c>
      <c r="C317" t="s">
        <v>145</v>
      </c>
      <c r="D317" t="s">
        <v>1578</v>
      </c>
      <c r="E317" s="150">
        <v>107.39100000000001</v>
      </c>
      <c r="F317" t="s">
        <v>1578</v>
      </c>
      <c r="G317" s="152">
        <v>68101</v>
      </c>
      <c r="H317" s="150">
        <v>0.66858725652575302</v>
      </c>
      <c r="I317" s="150">
        <v>68101</v>
      </c>
      <c r="J317" s="150">
        <v>1.2738752023113401E-2</v>
      </c>
      <c r="K317" s="150">
        <v>0.72139321194755401</v>
      </c>
      <c r="L317" s="153">
        <v>232597.73819999999</v>
      </c>
      <c r="M317" s="152">
        <v>72066</v>
      </c>
      <c r="N317" s="150">
        <v>12</v>
      </c>
      <c r="O317" s="150">
        <v>6.3</v>
      </c>
      <c r="P317" s="150">
        <v>0</v>
      </c>
      <c r="Q317" s="150">
        <v>-10.56</v>
      </c>
      <c r="R317" s="150">
        <v>14966</v>
      </c>
      <c r="S317" s="150">
        <v>1586.9575219999999</v>
      </c>
      <c r="T317" s="150">
        <v>1768.7731590726901</v>
      </c>
      <c r="U317" s="150">
        <v>9.6629751505094202E-2</v>
      </c>
      <c r="V317" s="150">
        <v>8.8693932287873797E-2</v>
      </c>
      <c r="W317" s="150">
        <v>3.9785633279225199E-3</v>
      </c>
      <c r="X317" s="150">
        <v>13427.6</v>
      </c>
      <c r="Y317" s="150">
        <v>110.95</v>
      </c>
      <c r="Z317" s="150">
        <v>76020.191077061696</v>
      </c>
      <c r="AA317" s="150">
        <v>16.585365853658502</v>
      </c>
      <c r="AB317" s="150">
        <v>14.3033575664714</v>
      </c>
      <c r="AC317" s="150">
        <v>9.6999999999999993</v>
      </c>
      <c r="AD317" s="150">
        <v>163.60386824742301</v>
      </c>
      <c r="AE317" s="150">
        <v>0.24360000000000001</v>
      </c>
      <c r="AF317" s="150">
        <v>0.13551325997700001</v>
      </c>
      <c r="AG317" s="150">
        <v>0.103190016395987</v>
      </c>
      <c r="AH317" s="150">
        <v>0.236772123837965</v>
      </c>
      <c r="AI317" s="150">
        <v>170.45320763160299</v>
      </c>
      <c r="AJ317" s="150">
        <v>8.8039278082971695</v>
      </c>
      <c r="AK317" s="150">
        <v>1.71522380610864</v>
      </c>
      <c r="AL317" s="150">
        <v>2.3557184789761298</v>
      </c>
      <c r="AM317" s="150">
        <v>5.75</v>
      </c>
      <c r="AN317" s="150">
        <v>0.64977653872131302</v>
      </c>
      <c r="AO317" s="150">
        <v>4</v>
      </c>
      <c r="AP317" s="150">
        <v>3.8461538461538498E-2</v>
      </c>
      <c r="AQ317" s="150">
        <v>101</v>
      </c>
      <c r="AR317">
        <v>7.8259542875538202</v>
      </c>
      <c r="AS317">
        <v>-11530.68</v>
      </c>
      <c r="AT317">
        <v>8.6997357646420401E-2</v>
      </c>
      <c r="AU317" s="150">
        <v>23750455.850000001</v>
      </c>
    </row>
    <row r="318" spans="1:47" ht="14.5" x14ac:dyDescent="0.35">
      <c r="A318" s="151" t="s">
        <v>1090</v>
      </c>
      <c r="B318" s="151" t="s">
        <v>231</v>
      </c>
      <c r="C318" t="s">
        <v>119</v>
      </c>
      <c r="D318" t="s">
        <v>1578</v>
      </c>
      <c r="E318" s="150">
        <v>81.272000000000006</v>
      </c>
      <c r="F318" t="s">
        <v>1578</v>
      </c>
      <c r="G318" s="152">
        <v>-526182</v>
      </c>
      <c r="H318" s="150">
        <v>0.18727669368128499</v>
      </c>
      <c r="I318" s="150">
        <v>-526182</v>
      </c>
      <c r="J318" s="150">
        <v>4.2320083554119601E-3</v>
      </c>
      <c r="K318" s="150">
        <v>0.80474305222262499</v>
      </c>
      <c r="L318" s="153">
        <v>186714.35440000001</v>
      </c>
      <c r="M318" s="152">
        <v>37288</v>
      </c>
      <c r="N318" s="150">
        <v>0</v>
      </c>
      <c r="O318" s="150">
        <v>53.49</v>
      </c>
      <c r="P318" s="150">
        <v>0</v>
      </c>
      <c r="Q318" s="150">
        <v>-50.32</v>
      </c>
      <c r="R318" s="150">
        <v>10756.7</v>
      </c>
      <c r="S318" s="150">
        <v>2403.1038079999998</v>
      </c>
      <c r="T318" s="150">
        <v>2954.4792155504001</v>
      </c>
      <c r="U318" s="150">
        <v>0.51891809868914296</v>
      </c>
      <c r="V318" s="150">
        <v>0.16456786331221199</v>
      </c>
      <c r="W318" s="150">
        <v>2.6911305198181398E-3</v>
      </c>
      <c r="X318" s="150">
        <v>8749.2000000000007</v>
      </c>
      <c r="Y318" s="150">
        <v>152.03</v>
      </c>
      <c r="Z318" s="150">
        <v>54335.7100572255</v>
      </c>
      <c r="AA318" s="150">
        <v>16.647058823529399</v>
      </c>
      <c r="AB318" s="150">
        <v>15.806773715714</v>
      </c>
      <c r="AC318" s="150">
        <v>18</v>
      </c>
      <c r="AD318" s="150">
        <v>133.505767111111</v>
      </c>
      <c r="AE318" s="150">
        <v>0.33629999999999999</v>
      </c>
      <c r="AF318" s="150">
        <v>0.13562702788073799</v>
      </c>
      <c r="AG318" s="150">
        <v>0.19320217689132599</v>
      </c>
      <c r="AH318" s="150">
        <v>0.33090856050734302</v>
      </c>
      <c r="AI318" s="150">
        <v>0</v>
      </c>
      <c r="AJ318" t="s">
        <v>1560</v>
      </c>
      <c r="AK318" t="s">
        <v>1560</v>
      </c>
      <c r="AL318" t="s">
        <v>1560</v>
      </c>
      <c r="AM318" s="150">
        <v>2.95</v>
      </c>
      <c r="AN318" s="150">
        <v>1.25445585320872</v>
      </c>
      <c r="AO318" s="150">
        <v>71</v>
      </c>
      <c r="AP318" s="150">
        <v>2.0887728459529999E-2</v>
      </c>
      <c r="AQ318" s="150">
        <v>15.04</v>
      </c>
      <c r="AR318">
        <v>2.96132700666735</v>
      </c>
      <c r="AS318">
        <v>-77924.61</v>
      </c>
      <c r="AT318">
        <v>0.32216206653728102</v>
      </c>
      <c r="AU318" s="150">
        <v>25849425.190000001</v>
      </c>
    </row>
    <row r="319" spans="1:47" ht="14.5" x14ac:dyDescent="0.35">
      <c r="A319" s="151" t="s">
        <v>1091</v>
      </c>
      <c r="B319" s="151" t="s">
        <v>232</v>
      </c>
      <c r="C319" t="s">
        <v>233</v>
      </c>
      <c r="D319" t="s">
        <v>1578</v>
      </c>
      <c r="E319" s="150">
        <v>67.281999999999996</v>
      </c>
      <c r="F319" t="s">
        <v>1578</v>
      </c>
      <c r="G319" s="152">
        <v>782971</v>
      </c>
      <c r="H319" s="150">
        <v>0.245418387178023</v>
      </c>
      <c r="I319" s="150">
        <v>813240</v>
      </c>
      <c r="J319" s="150">
        <v>3.4178540141829201E-3</v>
      </c>
      <c r="K319" s="150">
        <v>0.69549046782334401</v>
      </c>
      <c r="L319" s="153">
        <v>69530.888399999996</v>
      </c>
      <c r="M319" s="152">
        <v>30186</v>
      </c>
      <c r="N319" s="150">
        <v>27</v>
      </c>
      <c r="O319" s="150">
        <v>324.58</v>
      </c>
      <c r="P319" s="150">
        <v>40.200000000000003</v>
      </c>
      <c r="Q319" s="150">
        <v>-490.25</v>
      </c>
      <c r="R319" s="150">
        <v>13028.7</v>
      </c>
      <c r="S319" s="150">
        <v>4442.6307429999997</v>
      </c>
      <c r="T319" s="150">
        <v>6293.36416138195</v>
      </c>
      <c r="U319" s="150">
        <v>0.99997341440087395</v>
      </c>
      <c r="V319" s="150">
        <v>0.18649593066123499</v>
      </c>
      <c r="W319" s="150">
        <v>1.6882635838726501E-2</v>
      </c>
      <c r="X319" s="150">
        <v>9197.2999999999993</v>
      </c>
      <c r="Y319" s="150">
        <v>311.42</v>
      </c>
      <c r="Z319" s="150">
        <v>55286.355918052803</v>
      </c>
      <c r="AA319" s="150">
        <v>10.952802359882</v>
      </c>
      <c r="AB319" s="150">
        <v>14.2657207083681</v>
      </c>
      <c r="AC319" s="150">
        <v>41</v>
      </c>
      <c r="AD319" s="150">
        <v>108.356847390244</v>
      </c>
      <c r="AE319" s="150">
        <v>0.51029999999999998</v>
      </c>
      <c r="AF319" s="150">
        <v>0.113673014149322</v>
      </c>
      <c r="AG319" s="150">
        <v>0.14982068342920499</v>
      </c>
      <c r="AH319" s="150">
        <v>0.26763268144090901</v>
      </c>
      <c r="AI319" s="150">
        <v>194.77108273367</v>
      </c>
      <c r="AJ319" s="150">
        <v>5.6714309900889397</v>
      </c>
      <c r="AK319" s="150">
        <v>1.1130552781938201</v>
      </c>
      <c r="AL319" s="150">
        <v>1.90299119607626</v>
      </c>
      <c r="AM319" s="150">
        <v>0.5</v>
      </c>
      <c r="AN319" s="150">
        <v>0.763968338783787</v>
      </c>
      <c r="AO319" s="150">
        <v>9</v>
      </c>
      <c r="AP319" s="150">
        <v>3.5169210351692098E-2</v>
      </c>
      <c r="AQ319" s="150">
        <v>129.11000000000001</v>
      </c>
      <c r="AR319">
        <v>7.1214591987445797</v>
      </c>
      <c r="AS319">
        <v>-447262.99</v>
      </c>
      <c r="AT319">
        <v>0.53040895078304096</v>
      </c>
      <c r="AU319" s="150">
        <v>57881906.009999998</v>
      </c>
    </row>
    <row r="320" spans="1:47" ht="14.5" x14ac:dyDescent="0.35">
      <c r="A320" s="151" t="s">
        <v>1092</v>
      </c>
      <c r="B320" s="151" t="s">
        <v>608</v>
      </c>
      <c r="C320" t="s">
        <v>139</v>
      </c>
      <c r="D320" t="s">
        <v>1578</v>
      </c>
      <c r="E320" s="150">
        <v>107.973</v>
      </c>
      <c r="F320" t="s">
        <v>1578</v>
      </c>
      <c r="G320" s="152">
        <v>518853</v>
      </c>
      <c r="H320" s="150">
        <v>0.68781612694448802</v>
      </c>
      <c r="I320" s="150">
        <v>545941</v>
      </c>
      <c r="J320" s="150">
        <v>0</v>
      </c>
      <c r="K320" s="150">
        <v>0.74540598452525197</v>
      </c>
      <c r="L320" s="153">
        <v>151478.4523</v>
      </c>
      <c r="M320" s="152">
        <v>52198</v>
      </c>
      <c r="N320" s="150">
        <v>16</v>
      </c>
      <c r="O320" s="150">
        <v>3.98</v>
      </c>
      <c r="P320" s="150">
        <v>0</v>
      </c>
      <c r="Q320" s="150">
        <v>42.3</v>
      </c>
      <c r="R320" s="150">
        <v>10298</v>
      </c>
      <c r="S320" s="150">
        <v>847.05474700000002</v>
      </c>
      <c r="T320" s="150">
        <v>928.02290558004199</v>
      </c>
      <c r="U320" s="150">
        <v>2.6864061715718101E-2</v>
      </c>
      <c r="V320" s="150">
        <v>0.108057739271485</v>
      </c>
      <c r="W320" s="150">
        <v>3.54168371126548E-3</v>
      </c>
      <c r="X320" s="150">
        <v>9399.5</v>
      </c>
      <c r="Y320" s="150">
        <v>58.57</v>
      </c>
      <c r="Z320" s="150">
        <v>59767.656991634001</v>
      </c>
      <c r="AA320" s="150">
        <v>14.640625</v>
      </c>
      <c r="AB320" s="150">
        <v>14.4622630527574</v>
      </c>
      <c r="AC320" s="150">
        <v>9</v>
      </c>
      <c r="AD320" s="150">
        <v>94.117194111111104</v>
      </c>
      <c r="AE320" s="150">
        <v>0.23200000000000001</v>
      </c>
      <c r="AF320" s="150">
        <v>0.11878733113463801</v>
      </c>
      <c r="AG320" s="150">
        <v>0.16219784479128099</v>
      </c>
      <c r="AH320" s="150">
        <v>0.28638845638184501</v>
      </c>
      <c r="AI320" s="150">
        <v>179.77822630630999</v>
      </c>
      <c r="AJ320" s="150">
        <v>4.48955437937511</v>
      </c>
      <c r="AK320" s="150">
        <v>1.1358268869597199</v>
      </c>
      <c r="AL320" s="150">
        <v>2.9275626140975302</v>
      </c>
      <c r="AM320" s="150">
        <v>2.2999999999999998</v>
      </c>
      <c r="AN320" s="150">
        <v>1.2883342336046799</v>
      </c>
      <c r="AO320" s="150">
        <v>53</v>
      </c>
      <c r="AP320" s="150">
        <v>0</v>
      </c>
      <c r="AQ320" s="150">
        <v>9.17</v>
      </c>
      <c r="AR320">
        <v>3.4572629755480002</v>
      </c>
      <c r="AS320">
        <v>-29737.83</v>
      </c>
      <c r="AT320">
        <v>0.59063478691537297</v>
      </c>
      <c r="AU320" s="150">
        <v>8722953.9000000004</v>
      </c>
    </row>
    <row r="321" spans="1:47" ht="14.5" x14ac:dyDescent="0.35">
      <c r="A321" s="151" t="s">
        <v>1093</v>
      </c>
      <c r="B321" s="151" t="s">
        <v>713</v>
      </c>
      <c r="C321" t="s">
        <v>100</v>
      </c>
      <c r="D321" t="s">
        <v>1578</v>
      </c>
      <c r="E321" s="150">
        <v>90.581000000000003</v>
      </c>
      <c r="F321" t="s">
        <v>1578</v>
      </c>
      <c r="G321" s="152">
        <v>-399145</v>
      </c>
      <c r="H321" s="150">
        <v>0.281192344683241</v>
      </c>
      <c r="I321" s="150">
        <v>-399145</v>
      </c>
      <c r="J321" s="150">
        <v>4.8452724289983996E-3</v>
      </c>
      <c r="K321" s="150">
        <v>0.73187738437827499</v>
      </c>
      <c r="L321" s="153">
        <v>199818.13</v>
      </c>
      <c r="M321" s="152">
        <v>41607</v>
      </c>
      <c r="N321" s="150">
        <v>158</v>
      </c>
      <c r="O321" s="150">
        <v>41.84</v>
      </c>
      <c r="P321" s="150">
        <v>0</v>
      </c>
      <c r="Q321" s="150">
        <v>198.75</v>
      </c>
      <c r="R321" s="150">
        <v>12455.9</v>
      </c>
      <c r="S321" s="150">
        <v>2017.2172599999999</v>
      </c>
      <c r="T321" s="150">
        <v>2347.6585302769499</v>
      </c>
      <c r="U321" s="150">
        <v>0.39866149370544302</v>
      </c>
      <c r="V321" s="150">
        <v>0.124832541339647</v>
      </c>
      <c r="W321" s="150">
        <v>4.5393652838366097E-3</v>
      </c>
      <c r="X321" s="150">
        <v>10702.7</v>
      </c>
      <c r="Y321" s="150">
        <v>139.13</v>
      </c>
      <c r="Z321" s="150">
        <v>55366.1115503486</v>
      </c>
      <c r="AA321" s="150">
        <v>12.8378378378378</v>
      </c>
      <c r="AB321" s="150">
        <v>14.4987943649824</v>
      </c>
      <c r="AC321" s="150">
        <v>12.11</v>
      </c>
      <c r="AD321" s="150">
        <v>166.57450536746501</v>
      </c>
      <c r="AE321" s="150">
        <v>0.37109999999999999</v>
      </c>
      <c r="AF321" s="150">
        <v>0.100155000032009</v>
      </c>
      <c r="AG321" s="150">
        <v>0.19493806745379899</v>
      </c>
      <c r="AH321" s="150">
        <v>0.31109863706320101</v>
      </c>
      <c r="AI321" s="150">
        <v>181.04148087648201</v>
      </c>
      <c r="AJ321" s="150">
        <v>11.224030531215799</v>
      </c>
      <c r="AK321" s="150">
        <v>0.94139372946330802</v>
      </c>
      <c r="AL321" s="150">
        <v>2.6906531763417298</v>
      </c>
      <c r="AM321" s="150">
        <v>2</v>
      </c>
      <c r="AN321" s="150">
        <v>1.0774213049317201</v>
      </c>
      <c r="AO321" s="150">
        <v>91</v>
      </c>
      <c r="AP321" s="150">
        <v>1.9346230820547001E-2</v>
      </c>
      <c r="AQ321" s="150">
        <v>16.05</v>
      </c>
      <c r="AR321">
        <v>3.94128216997639</v>
      </c>
      <c r="AS321">
        <v>-153646.47</v>
      </c>
      <c r="AT321">
        <v>0.36414025130837901</v>
      </c>
      <c r="AU321" s="150">
        <v>25126349.16</v>
      </c>
    </row>
    <row r="322" spans="1:47" ht="14.5" x14ac:dyDescent="0.35">
      <c r="A322" s="151" t="s">
        <v>1094</v>
      </c>
      <c r="B322" s="151" t="s">
        <v>234</v>
      </c>
      <c r="C322" t="s">
        <v>113</v>
      </c>
      <c r="D322" t="s">
        <v>1578</v>
      </c>
      <c r="E322" s="150">
        <v>85.028999999999996</v>
      </c>
      <c r="F322" t="s">
        <v>1578</v>
      </c>
      <c r="G322" s="152">
        <v>92017</v>
      </c>
      <c r="H322" s="150">
        <v>0.35049340354671699</v>
      </c>
      <c r="I322" s="150">
        <v>-132856</v>
      </c>
      <c r="J322" s="150">
        <v>1.8157110894693199E-2</v>
      </c>
      <c r="K322" s="150">
        <v>0.57036483710394204</v>
      </c>
      <c r="L322" s="153">
        <v>151302.32260000001</v>
      </c>
      <c r="M322" s="152">
        <v>34185</v>
      </c>
      <c r="N322" t="s">
        <v>1560</v>
      </c>
      <c r="O322" s="150">
        <v>15.76</v>
      </c>
      <c r="P322" s="150">
        <v>0</v>
      </c>
      <c r="Q322" s="150">
        <v>65.78</v>
      </c>
      <c r="R322" s="150">
        <v>11676.2</v>
      </c>
      <c r="S322" s="150">
        <v>1440.027603</v>
      </c>
      <c r="T322" s="150">
        <v>1834.94375159586</v>
      </c>
      <c r="U322" s="150">
        <v>0.53607968591144906</v>
      </c>
      <c r="V322" s="150">
        <v>0.20722511993416201</v>
      </c>
      <c r="W322" s="150">
        <v>0</v>
      </c>
      <c r="X322" s="150">
        <v>9163.2000000000007</v>
      </c>
      <c r="Y322" s="150">
        <v>91</v>
      </c>
      <c r="Z322" s="150">
        <v>60126.472527472499</v>
      </c>
      <c r="AA322" s="150">
        <v>13.7692307692308</v>
      </c>
      <c r="AB322" s="150">
        <v>15.8244791538462</v>
      </c>
      <c r="AC322" s="150">
        <v>14</v>
      </c>
      <c r="AD322" s="150">
        <v>102.8591145</v>
      </c>
      <c r="AE322" s="150">
        <v>0.39429999999999998</v>
      </c>
      <c r="AF322" s="150">
        <v>0.10631700022431601</v>
      </c>
      <c r="AG322" s="150">
        <v>0.22247532448671201</v>
      </c>
      <c r="AH322" s="150">
        <v>0.32915626132636</v>
      </c>
      <c r="AI322" s="150">
        <v>251.434069212075</v>
      </c>
      <c r="AJ322" s="150">
        <v>4.1446919949623302</v>
      </c>
      <c r="AK322" s="150">
        <v>1.1582867495967699</v>
      </c>
      <c r="AL322" s="150">
        <v>2.3313375516471901</v>
      </c>
      <c r="AM322" s="150">
        <v>2</v>
      </c>
      <c r="AN322" s="150">
        <v>1.2277754365373601</v>
      </c>
      <c r="AO322" s="150">
        <v>26</v>
      </c>
      <c r="AP322" s="150">
        <v>9.7297297297297292E-3</v>
      </c>
      <c r="AQ322" s="150">
        <v>34.96</v>
      </c>
      <c r="AR322">
        <v>3.3845196246264102</v>
      </c>
      <c r="AS322">
        <v>-121014.93</v>
      </c>
      <c r="AT322">
        <v>0.248583197933788</v>
      </c>
      <c r="AU322" s="150">
        <v>16814020.09</v>
      </c>
    </row>
    <row r="323" spans="1:47" ht="14.5" x14ac:dyDescent="0.35">
      <c r="A323" s="151" t="s">
        <v>1095</v>
      </c>
      <c r="B323" s="151" t="s">
        <v>370</v>
      </c>
      <c r="C323" t="s">
        <v>371</v>
      </c>
      <c r="D323" t="s">
        <v>1578</v>
      </c>
      <c r="E323" s="150">
        <v>97.358999999999995</v>
      </c>
      <c r="F323" t="s">
        <v>1578</v>
      </c>
      <c r="G323" s="152">
        <v>1911556</v>
      </c>
      <c r="H323" s="150">
        <v>0.47233302637392599</v>
      </c>
      <c r="I323" s="150">
        <v>1818456</v>
      </c>
      <c r="J323" s="150">
        <v>0</v>
      </c>
      <c r="K323" s="150">
        <v>0.83986871158339205</v>
      </c>
      <c r="L323" s="153">
        <v>153248.31880000001</v>
      </c>
      <c r="M323" s="152">
        <v>54084</v>
      </c>
      <c r="N323" s="150">
        <v>189</v>
      </c>
      <c r="O323" s="150">
        <v>86.91</v>
      </c>
      <c r="P323" s="150">
        <v>0</v>
      </c>
      <c r="Q323" s="150">
        <v>-135.47999999999999</v>
      </c>
      <c r="R323" s="150">
        <v>11386.7</v>
      </c>
      <c r="S323" s="150">
        <v>4941.5327020000004</v>
      </c>
      <c r="T323" s="150">
        <v>6018.5365545206096</v>
      </c>
      <c r="U323" s="150">
        <v>0.18454311425095199</v>
      </c>
      <c r="V323" s="150">
        <v>0.164026335527831</v>
      </c>
      <c r="W323" s="150">
        <v>6.9585033781286096E-3</v>
      </c>
      <c r="X323" s="150">
        <v>9349</v>
      </c>
      <c r="Y323" s="150">
        <v>297.24</v>
      </c>
      <c r="Z323" s="150">
        <v>66368.032936347707</v>
      </c>
      <c r="AA323" s="150">
        <v>13.7222222222222</v>
      </c>
      <c r="AB323" s="150">
        <v>16.6247231260934</v>
      </c>
      <c r="AC323" s="150">
        <v>34.75</v>
      </c>
      <c r="AD323" s="150">
        <v>142.20237991366901</v>
      </c>
      <c r="AE323" s="150">
        <v>0.56830000000000003</v>
      </c>
      <c r="AF323" s="150">
        <v>0.12599132214471301</v>
      </c>
      <c r="AG323" s="150">
        <v>0.138572887042651</v>
      </c>
      <c r="AH323" s="150">
        <v>0.269993642889443</v>
      </c>
      <c r="AI323" s="150">
        <v>264.91578199415102</v>
      </c>
      <c r="AJ323" s="150">
        <v>3.9293139585513601</v>
      </c>
      <c r="AK323" s="150">
        <v>0.60199061943792997</v>
      </c>
      <c r="AL323" s="150">
        <v>1.7225214920288101</v>
      </c>
      <c r="AM323" s="150">
        <v>7</v>
      </c>
      <c r="AN323" s="150">
        <v>1.26527574043737</v>
      </c>
      <c r="AO323" s="150">
        <v>140</v>
      </c>
      <c r="AP323" s="150">
        <v>2.5641025641025599E-2</v>
      </c>
      <c r="AQ323" s="150">
        <v>15.88</v>
      </c>
      <c r="AR323">
        <v>3.69600041886279</v>
      </c>
      <c r="AS323">
        <v>116678.57</v>
      </c>
      <c r="AT323">
        <v>0.29431489264009902</v>
      </c>
      <c r="AU323" s="150">
        <v>56267505.799999997</v>
      </c>
    </row>
    <row r="324" spans="1:47" ht="14.5" x14ac:dyDescent="0.35">
      <c r="A324" s="151" t="s">
        <v>1096</v>
      </c>
      <c r="B324" s="151" t="s">
        <v>761</v>
      </c>
      <c r="C324" t="s">
        <v>183</v>
      </c>
      <c r="D324" t="s">
        <v>1578</v>
      </c>
      <c r="E324" s="150">
        <v>104.54</v>
      </c>
      <c r="F324" t="s">
        <v>1578</v>
      </c>
      <c r="G324" s="152">
        <v>-9906003</v>
      </c>
      <c r="H324" s="150">
        <v>0.21038800800634</v>
      </c>
      <c r="I324" s="150">
        <v>-9948695</v>
      </c>
      <c r="J324" s="150">
        <v>0</v>
      </c>
      <c r="K324" s="150">
        <v>0.93005388080619</v>
      </c>
      <c r="L324" s="153">
        <v>194838.61569999999</v>
      </c>
      <c r="M324" s="152">
        <v>71399</v>
      </c>
      <c r="N324" s="150">
        <v>179</v>
      </c>
      <c r="O324" s="150">
        <v>54.86</v>
      </c>
      <c r="P324" s="150">
        <v>0</v>
      </c>
      <c r="Q324" s="150">
        <v>109.06</v>
      </c>
      <c r="R324" s="150">
        <v>12156.4</v>
      </c>
      <c r="S324" s="150">
        <v>10153.303905000001</v>
      </c>
      <c r="T324" s="150">
        <v>11788.674946999699</v>
      </c>
      <c r="U324" s="150">
        <v>8.3568002390055504E-2</v>
      </c>
      <c r="V324" s="150">
        <v>9.3058077236781001E-2</v>
      </c>
      <c r="W324" s="150">
        <v>7.5575021902193298E-2</v>
      </c>
      <c r="X324" s="150">
        <v>10470</v>
      </c>
      <c r="Y324" s="150">
        <v>544.82000000000005</v>
      </c>
      <c r="Z324" s="150">
        <v>83505.053045042398</v>
      </c>
      <c r="AA324" s="150">
        <v>12.600346020761201</v>
      </c>
      <c r="AB324" s="150">
        <v>18.636070454462001</v>
      </c>
      <c r="AC324" s="150">
        <v>54.4</v>
      </c>
      <c r="AD324" s="150">
        <v>186.64161590073499</v>
      </c>
      <c r="AE324" t="s">
        <v>1560</v>
      </c>
      <c r="AF324" s="150">
        <v>0.10802411003342401</v>
      </c>
      <c r="AG324" s="150">
        <v>0.166555240231512</v>
      </c>
      <c r="AH324" s="150">
        <v>0.27969564574088601</v>
      </c>
      <c r="AI324" s="150">
        <v>151.095644762935</v>
      </c>
      <c r="AJ324" s="150">
        <v>6.93643714311788</v>
      </c>
      <c r="AK324" s="150">
        <v>1.41941936745496</v>
      </c>
      <c r="AL324" s="150">
        <v>2.6705561624905498</v>
      </c>
      <c r="AM324" s="150">
        <v>0.43</v>
      </c>
      <c r="AN324" t="s">
        <v>1560</v>
      </c>
      <c r="AO324" s="150">
        <v>25</v>
      </c>
      <c r="AP324" s="150">
        <v>3.92895586652314E-2</v>
      </c>
      <c r="AQ324" t="s">
        <v>1560</v>
      </c>
      <c r="AR324">
        <v>6.23458592655677</v>
      </c>
      <c r="AS324">
        <v>-477460.8</v>
      </c>
      <c r="AT324">
        <v>0.269223257880564</v>
      </c>
      <c r="AU324" s="150">
        <v>123427163.26000001</v>
      </c>
    </row>
    <row r="325" spans="1:47" ht="14.5" x14ac:dyDescent="0.35">
      <c r="A325" s="151" t="s">
        <v>1097</v>
      </c>
      <c r="B325" s="151" t="s">
        <v>235</v>
      </c>
      <c r="C325" t="s">
        <v>100</v>
      </c>
      <c r="D325" t="s">
        <v>1578</v>
      </c>
      <c r="E325" s="150">
        <v>83.168000000000006</v>
      </c>
      <c r="F325" t="s">
        <v>1578</v>
      </c>
      <c r="G325" s="152">
        <v>-6037880</v>
      </c>
      <c r="H325" s="150">
        <v>0.374195240173336</v>
      </c>
      <c r="I325" s="150">
        <v>-6037880</v>
      </c>
      <c r="J325" s="150">
        <v>0</v>
      </c>
      <c r="K325" s="150">
        <v>0.69087220510010705</v>
      </c>
      <c r="L325" s="153">
        <v>112423.79519999999</v>
      </c>
      <c r="M325" s="152">
        <v>31492</v>
      </c>
      <c r="N325" s="150">
        <v>91</v>
      </c>
      <c r="O325" s="150">
        <v>101.41</v>
      </c>
      <c r="P325" s="150">
        <v>0</v>
      </c>
      <c r="Q325" s="150">
        <v>-80.650000000000006</v>
      </c>
      <c r="R325" s="150">
        <v>12185.4</v>
      </c>
      <c r="S325" s="150">
        <v>3974.4199410000001</v>
      </c>
      <c r="T325" s="150">
        <v>5523.1989682080803</v>
      </c>
      <c r="U325" s="150">
        <v>1</v>
      </c>
      <c r="V325" s="150">
        <v>0.149901260018864</v>
      </c>
      <c r="W325" s="150">
        <v>2.2214737574455998E-2</v>
      </c>
      <c r="X325" s="150">
        <v>8768.4</v>
      </c>
      <c r="Y325" s="150">
        <v>254.45</v>
      </c>
      <c r="Z325" s="150">
        <v>64527.430143446698</v>
      </c>
      <c r="AA325" s="150">
        <v>14.897058823529401</v>
      </c>
      <c r="AB325" s="150">
        <v>15.619649994104901</v>
      </c>
      <c r="AC325" s="150">
        <v>30</v>
      </c>
      <c r="AD325" s="150">
        <v>132.48066470000001</v>
      </c>
      <c r="AE325" s="150">
        <v>0.56830000000000003</v>
      </c>
      <c r="AF325" s="150">
        <v>0.10862521906770101</v>
      </c>
      <c r="AG325" s="150">
        <v>0.178278521194662</v>
      </c>
      <c r="AH325" s="150">
        <v>0.289746886689425</v>
      </c>
      <c r="AI325" s="150">
        <v>167.1690485311</v>
      </c>
      <c r="AJ325" s="150">
        <v>12.057668693558099</v>
      </c>
      <c r="AK325" s="150">
        <v>1.4067785821794101</v>
      </c>
      <c r="AL325" s="150">
        <v>2.7051626279349801</v>
      </c>
      <c r="AM325" s="150">
        <v>4.5999999999999996</v>
      </c>
      <c r="AN325" s="150">
        <v>0.98508213807462697</v>
      </c>
      <c r="AO325" s="150">
        <v>13</v>
      </c>
      <c r="AP325" s="150">
        <v>3.6579991185544301E-2</v>
      </c>
      <c r="AQ325" s="150">
        <v>145.08000000000001</v>
      </c>
      <c r="AR325">
        <v>3.3102718707262899</v>
      </c>
      <c r="AS325">
        <v>24563.670000000198</v>
      </c>
      <c r="AT325">
        <v>0.51817205124407695</v>
      </c>
      <c r="AU325" s="150">
        <v>48429712.469999999</v>
      </c>
    </row>
    <row r="326" spans="1:47" ht="14.5" x14ac:dyDescent="0.35">
      <c r="A326" s="151" t="s">
        <v>1098</v>
      </c>
      <c r="B326" s="151" t="s">
        <v>736</v>
      </c>
      <c r="C326" t="s">
        <v>192</v>
      </c>
      <c r="D326" t="s">
        <v>1578</v>
      </c>
      <c r="E326" s="150">
        <v>92.194999999999993</v>
      </c>
      <c r="F326" t="s">
        <v>1578</v>
      </c>
      <c r="G326" s="152">
        <v>516146</v>
      </c>
      <c r="H326" s="150">
        <v>0.48265269320869097</v>
      </c>
      <c r="I326" s="150">
        <v>529543</v>
      </c>
      <c r="J326" s="150">
        <v>0</v>
      </c>
      <c r="K326" s="150">
        <v>0.63598487244447799</v>
      </c>
      <c r="L326" s="153">
        <v>217161.7242</v>
      </c>
      <c r="M326" s="152">
        <v>42264</v>
      </c>
      <c r="N326" s="150">
        <v>13</v>
      </c>
      <c r="O326" s="150">
        <v>14.94</v>
      </c>
      <c r="P326" s="150">
        <v>0</v>
      </c>
      <c r="Q326" s="150">
        <v>-42.27</v>
      </c>
      <c r="R326" s="150">
        <v>13336</v>
      </c>
      <c r="S326" s="150">
        <v>610.61295500000006</v>
      </c>
      <c r="T326" s="150">
        <v>718.87647183595197</v>
      </c>
      <c r="U326" s="150">
        <v>0.41108387718370598</v>
      </c>
      <c r="V326" s="150">
        <v>0.120462321340693</v>
      </c>
      <c r="W326" s="150">
        <v>2.5180795582694401E-3</v>
      </c>
      <c r="X326" s="150">
        <v>11327.6</v>
      </c>
      <c r="Y326" s="150">
        <v>46.74</v>
      </c>
      <c r="Z326" s="150">
        <v>53809.831621737299</v>
      </c>
      <c r="AA326" s="150">
        <v>7.8833333333333302</v>
      </c>
      <c r="AB326" s="150">
        <v>13.064034124946501</v>
      </c>
      <c r="AC326" s="150">
        <v>6.63</v>
      </c>
      <c r="AD326" s="150">
        <v>92.098484917043706</v>
      </c>
      <c r="AE326" s="150">
        <v>0.49869999999999998</v>
      </c>
      <c r="AF326" s="150">
        <v>0.10692856696398401</v>
      </c>
      <c r="AG326" s="150">
        <v>0.16486400756366701</v>
      </c>
      <c r="AH326" s="150">
        <v>0.27679273074041699</v>
      </c>
      <c r="AI326" s="150">
        <v>182.39704724247099</v>
      </c>
      <c r="AJ326" s="150">
        <v>8.7218808698619092</v>
      </c>
      <c r="AK326" s="150">
        <v>1.0771806705335201</v>
      </c>
      <c r="AL326" s="150">
        <v>4.4605550667121596</v>
      </c>
      <c r="AM326" s="150">
        <v>2</v>
      </c>
      <c r="AN326" s="150">
        <v>1.3267963062005901</v>
      </c>
      <c r="AO326" s="150">
        <v>49</v>
      </c>
      <c r="AP326" s="150">
        <v>3.6312849162011197E-2</v>
      </c>
      <c r="AQ326" s="150">
        <v>6.9</v>
      </c>
      <c r="AR326">
        <v>2.7615136211204199</v>
      </c>
      <c r="AS326">
        <v>-15980.23</v>
      </c>
      <c r="AT326">
        <v>0.30483030503886599</v>
      </c>
      <c r="AU326" s="150">
        <v>8143157.7599999998</v>
      </c>
    </row>
    <row r="327" spans="1:47" ht="14.5" x14ac:dyDescent="0.35">
      <c r="A327" s="151" t="s">
        <v>1099</v>
      </c>
      <c r="B327" s="151" t="s">
        <v>236</v>
      </c>
      <c r="C327" t="s">
        <v>237</v>
      </c>
      <c r="D327" t="s">
        <v>1578</v>
      </c>
      <c r="E327" s="150">
        <v>94.555000000000007</v>
      </c>
      <c r="F327" t="s">
        <v>1578</v>
      </c>
      <c r="G327" s="152">
        <v>1330524</v>
      </c>
      <c r="H327" s="150">
        <v>0.176157367410986</v>
      </c>
      <c r="I327" s="150">
        <v>511130</v>
      </c>
      <c r="J327" s="150">
        <v>0</v>
      </c>
      <c r="K327" s="150">
        <v>0.79116024432751098</v>
      </c>
      <c r="L327" s="153">
        <v>184310.39300000001</v>
      </c>
      <c r="M327" s="152">
        <v>43163</v>
      </c>
      <c r="N327" s="150">
        <v>26</v>
      </c>
      <c r="O327" s="150">
        <v>62.91</v>
      </c>
      <c r="P327" s="150">
        <v>0</v>
      </c>
      <c r="Q327" s="150">
        <v>-38.03</v>
      </c>
      <c r="R327" s="150">
        <v>14560.6</v>
      </c>
      <c r="S327" s="150">
        <v>2138.5549209999999</v>
      </c>
      <c r="T327" s="150">
        <v>2564.6862824457899</v>
      </c>
      <c r="U327" s="150">
        <v>0.32641145342836902</v>
      </c>
      <c r="V327" s="150">
        <v>0.117506079704745</v>
      </c>
      <c r="W327" s="150">
        <v>8.9408613322210801E-3</v>
      </c>
      <c r="X327" s="150">
        <v>12141.3</v>
      </c>
      <c r="Y327" s="150">
        <v>155.63</v>
      </c>
      <c r="Z327" s="150">
        <v>75569.361369915801</v>
      </c>
      <c r="AA327" s="150">
        <v>15.9485714285714</v>
      </c>
      <c r="AB327" s="150">
        <v>13.741276881064101</v>
      </c>
      <c r="AC327" s="150">
        <v>19.190000000000001</v>
      </c>
      <c r="AD327" s="150">
        <v>111.441111047421</v>
      </c>
      <c r="AE327" s="150">
        <v>0.55669999999999997</v>
      </c>
      <c r="AF327" s="150">
        <v>0.115329035444602</v>
      </c>
      <c r="AG327" s="150">
        <v>0.13084949916215199</v>
      </c>
      <c r="AH327" s="150">
        <v>0.24778836171097099</v>
      </c>
      <c r="AI327" s="150">
        <v>192.18070855427001</v>
      </c>
      <c r="AJ327" s="150">
        <v>7.7422793067454396</v>
      </c>
      <c r="AK327" s="150">
        <v>1.7033049059707199</v>
      </c>
      <c r="AL327" s="150">
        <v>3.0383245293669701</v>
      </c>
      <c r="AM327" s="150">
        <v>2.65</v>
      </c>
      <c r="AN327" s="150">
        <v>0.86362482544865005</v>
      </c>
      <c r="AO327" s="150">
        <v>9</v>
      </c>
      <c r="AP327" s="150">
        <v>6.5140845070422504E-2</v>
      </c>
      <c r="AQ327" s="150">
        <v>109.44</v>
      </c>
      <c r="AR327">
        <v>3.4715115914208701</v>
      </c>
      <c r="AS327">
        <v>-135304.22</v>
      </c>
      <c r="AT327">
        <v>0.317270318071948</v>
      </c>
      <c r="AU327" s="150">
        <v>31138745.989999998</v>
      </c>
    </row>
    <row r="328" spans="1:47" ht="14.5" x14ac:dyDescent="0.35">
      <c r="A328" s="151" t="s">
        <v>1100</v>
      </c>
      <c r="B328" s="151" t="s">
        <v>238</v>
      </c>
      <c r="C328" t="s">
        <v>109</v>
      </c>
      <c r="D328" t="s">
        <v>1578</v>
      </c>
      <c r="E328" s="150">
        <v>94.918000000000006</v>
      </c>
      <c r="F328" t="s">
        <v>1578</v>
      </c>
      <c r="G328" s="152">
        <v>4107574</v>
      </c>
      <c r="H328" s="150">
        <v>0.69469535051012699</v>
      </c>
      <c r="I328" s="150">
        <v>1677456</v>
      </c>
      <c r="J328" s="150">
        <v>0</v>
      </c>
      <c r="K328" s="150">
        <v>0.71984122026627295</v>
      </c>
      <c r="L328" s="153">
        <v>349922.85200000001</v>
      </c>
      <c r="M328" s="152">
        <v>51879</v>
      </c>
      <c r="N328" s="150">
        <v>21</v>
      </c>
      <c r="O328" s="150">
        <v>31.89</v>
      </c>
      <c r="P328" s="150">
        <v>0</v>
      </c>
      <c r="Q328" s="150">
        <v>-15.6</v>
      </c>
      <c r="R328" s="150">
        <v>16201.3</v>
      </c>
      <c r="S328" s="150">
        <v>4200.6604399999997</v>
      </c>
      <c r="T328" s="150">
        <v>5474.6905186118202</v>
      </c>
      <c r="U328" s="150">
        <v>0.23140416843595199</v>
      </c>
      <c r="V328" s="150">
        <v>0.17276599629176401</v>
      </c>
      <c r="W328" s="150">
        <v>3.4881694936522899E-2</v>
      </c>
      <c r="X328" s="150">
        <v>12431</v>
      </c>
      <c r="Y328" s="150">
        <v>307.29000000000002</v>
      </c>
      <c r="Z328" s="150">
        <v>83003.8783234078</v>
      </c>
      <c r="AA328" s="150">
        <v>15.5583596214511</v>
      </c>
      <c r="AB328" s="150">
        <v>13.6700199811253</v>
      </c>
      <c r="AC328" s="150">
        <v>41</v>
      </c>
      <c r="AD328" s="150">
        <v>102.455132682927</v>
      </c>
      <c r="AE328" t="s">
        <v>1560</v>
      </c>
      <c r="AF328" s="150">
        <v>0.10893364516599301</v>
      </c>
      <c r="AG328" s="150">
        <v>0.17816208606815601</v>
      </c>
      <c r="AH328" s="150">
        <v>0.29056250177516202</v>
      </c>
      <c r="AI328" s="150">
        <v>194.629156933237</v>
      </c>
      <c r="AJ328" s="150">
        <v>9.9079561163495296</v>
      </c>
      <c r="AK328" s="150">
        <v>1.6629941375122199</v>
      </c>
      <c r="AL328" s="150">
        <v>4.9926005080904297</v>
      </c>
      <c r="AM328" s="150">
        <v>5.2</v>
      </c>
      <c r="AN328" s="150">
        <v>0.53385675376013697</v>
      </c>
      <c r="AO328" s="150">
        <v>22</v>
      </c>
      <c r="AP328" s="150">
        <v>9.8863636363636404E-2</v>
      </c>
      <c r="AQ328" s="150">
        <v>66.819999999999993</v>
      </c>
      <c r="AR328">
        <v>4.8470230476868101</v>
      </c>
      <c r="AS328">
        <v>-104415.17</v>
      </c>
      <c r="AT328">
        <v>0.18521426174171399</v>
      </c>
      <c r="AU328" s="150">
        <v>68056135.230000004</v>
      </c>
    </row>
    <row r="329" spans="1:47" ht="14.5" x14ac:dyDescent="0.35">
      <c r="A329" s="151" t="s">
        <v>1101</v>
      </c>
      <c r="B329" s="151" t="s">
        <v>633</v>
      </c>
      <c r="C329" t="s">
        <v>335</v>
      </c>
      <c r="D329" t="s">
        <v>1578</v>
      </c>
      <c r="E329" s="150">
        <v>83.552000000000007</v>
      </c>
      <c r="F329" t="s">
        <v>1578</v>
      </c>
      <c r="G329" s="152">
        <v>1016995</v>
      </c>
      <c r="H329" s="150">
        <v>0.278995958461356</v>
      </c>
      <c r="I329" s="150">
        <v>1016995</v>
      </c>
      <c r="J329" s="150">
        <v>0</v>
      </c>
      <c r="K329" s="150">
        <v>0.71097575243689204</v>
      </c>
      <c r="L329" s="153">
        <v>111459.3066</v>
      </c>
      <c r="M329" s="152">
        <v>34868</v>
      </c>
      <c r="N329" s="150">
        <v>27</v>
      </c>
      <c r="O329" s="150">
        <v>81.150000000000006</v>
      </c>
      <c r="P329" s="150">
        <v>0</v>
      </c>
      <c r="Q329" s="150">
        <v>379.74</v>
      </c>
      <c r="R329" s="150">
        <v>10242.6</v>
      </c>
      <c r="S329" s="150">
        <v>2155.6605209999998</v>
      </c>
      <c r="T329" s="150">
        <v>2990.6713329293898</v>
      </c>
      <c r="U329" s="150">
        <v>0.96579871585447996</v>
      </c>
      <c r="V329" s="150">
        <v>0.20856825767325901</v>
      </c>
      <c r="W329" s="150">
        <v>4.6389493626580199E-4</v>
      </c>
      <c r="X329" s="150">
        <v>7382.8</v>
      </c>
      <c r="Y329" s="150">
        <v>116.28</v>
      </c>
      <c r="Z329" s="150">
        <v>56127.439886480897</v>
      </c>
      <c r="AA329" s="150">
        <v>14.5887096774194</v>
      </c>
      <c r="AB329" s="150">
        <v>18.538532172342599</v>
      </c>
      <c r="AC329" s="150">
        <v>16.22</v>
      </c>
      <c r="AD329" s="150">
        <v>132.90138847102301</v>
      </c>
      <c r="AE329" s="150">
        <v>0.53349999999999997</v>
      </c>
      <c r="AF329" s="150">
        <v>0.109233331269909</v>
      </c>
      <c r="AG329" s="150">
        <v>0.21289569211714399</v>
      </c>
      <c r="AH329" s="150">
        <v>0.32116868442582602</v>
      </c>
      <c r="AI329" s="150">
        <v>136.53123816706901</v>
      </c>
      <c r="AJ329" s="150">
        <v>6.4765348011484303</v>
      </c>
      <c r="AK329" s="150">
        <v>1.5319586157688201</v>
      </c>
      <c r="AL329" s="150">
        <v>3.2947492652430199</v>
      </c>
      <c r="AM329" s="150">
        <v>0.5</v>
      </c>
      <c r="AN329" s="150">
        <v>1.58833092913373</v>
      </c>
      <c r="AO329" s="150">
        <v>54</v>
      </c>
      <c r="AP329" s="150">
        <v>8.8161209068010102E-2</v>
      </c>
      <c r="AQ329" s="150">
        <v>29.09</v>
      </c>
      <c r="AR329">
        <v>5.1627070685275402</v>
      </c>
      <c r="AS329">
        <v>90884.490000000194</v>
      </c>
      <c r="AT329">
        <v>0.48710256904954402</v>
      </c>
      <c r="AU329" s="150">
        <v>22079618.760000002</v>
      </c>
    </row>
    <row r="330" spans="1:47" ht="14.5" x14ac:dyDescent="0.35">
      <c r="A330" s="151" t="s">
        <v>1102</v>
      </c>
      <c r="B330" s="151" t="s">
        <v>523</v>
      </c>
      <c r="C330" t="s">
        <v>179</v>
      </c>
      <c r="D330" t="s">
        <v>1578</v>
      </c>
      <c r="E330" s="150">
        <v>87.471000000000004</v>
      </c>
      <c r="F330" t="s">
        <v>1578</v>
      </c>
      <c r="G330" s="152">
        <v>257038</v>
      </c>
      <c r="H330" s="150">
        <v>0.774695647933894</v>
      </c>
      <c r="I330" s="150">
        <v>263839</v>
      </c>
      <c r="J330" s="150">
        <v>1.34944162148766E-2</v>
      </c>
      <c r="K330" s="150">
        <v>0.63553261651232495</v>
      </c>
      <c r="L330" s="153">
        <v>183965.97219999999</v>
      </c>
      <c r="M330" s="152">
        <v>42427</v>
      </c>
      <c r="N330" s="150">
        <v>17</v>
      </c>
      <c r="O330" s="150">
        <v>8.81</v>
      </c>
      <c r="P330" s="150">
        <v>0</v>
      </c>
      <c r="Q330" s="150">
        <v>-30.38</v>
      </c>
      <c r="R330" s="150">
        <v>12210.1</v>
      </c>
      <c r="S330" s="150">
        <v>652.60220100000004</v>
      </c>
      <c r="T330" s="150">
        <v>760.75959614254896</v>
      </c>
      <c r="U330" s="150">
        <v>0.37366997786144501</v>
      </c>
      <c r="V330" s="150">
        <v>0.11083889831992801</v>
      </c>
      <c r="W330" s="150">
        <v>2.47797156908455E-2</v>
      </c>
      <c r="X330" s="150">
        <v>10474.200000000001</v>
      </c>
      <c r="Y330" s="150">
        <v>49.11</v>
      </c>
      <c r="Z330" s="150">
        <v>55543.0920382814</v>
      </c>
      <c r="AA330" s="150">
        <v>14.21875</v>
      </c>
      <c r="AB330" s="150">
        <v>13.288580757483199</v>
      </c>
      <c r="AC330" s="150">
        <v>6.13</v>
      </c>
      <c r="AD330" s="150">
        <v>106.460391680261</v>
      </c>
      <c r="AE330" s="150">
        <v>0.24360000000000001</v>
      </c>
      <c r="AF330" s="150">
        <v>0.10898524759779001</v>
      </c>
      <c r="AG330" s="150">
        <v>0.201696849732522</v>
      </c>
      <c r="AH330" s="150">
        <v>0.31479317064857898</v>
      </c>
      <c r="AI330" s="150">
        <v>181.28654763761699</v>
      </c>
      <c r="AJ330" s="150">
        <v>4.6420333367143396</v>
      </c>
      <c r="AK330" s="150">
        <v>1.1420515096189601</v>
      </c>
      <c r="AL330" s="150">
        <v>2.5456033404334399</v>
      </c>
      <c r="AM330" s="150">
        <v>3.36</v>
      </c>
      <c r="AN330" s="150">
        <v>1.27280536904318</v>
      </c>
      <c r="AO330" s="150">
        <v>102</v>
      </c>
      <c r="AP330" s="150">
        <v>0.13043478260869601</v>
      </c>
      <c r="AQ330" s="150">
        <v>2.1800000000000002</v>
      </c>
      <c r="AR330">
        <v>3.4689274065083802</v>
      </c>
      <c r="AS330">
        <v>1289.4199999999801</v>
      </c>
      <c r="AT330">
        <v>0.41739737320384002</v>
      </c>
      <c r="AU330" s="150">
        <v>7968317</v>
      </c>
    </row>
    <row r="331" spans="1:47" ht="14.5" x14ac:dyDescent="0.35">
      <c r="A331" s="151" t="s">
        <v>1524</v>
      </c>
      <c r="B331" s="151" t="s">
        <v>743</v>
      </c>
      <c r="C331" t="s">
        <v>192</v>
      </c>
      <c r="D331" t="s">
        <v>1578</v>
      </c>
      <c r="E331" s="150">
        <v>97.581999999999994</v>
      </c>
      <c r="F331" t="s">
        <v>1578</v>
      </c>
      <c r="G331" s="152">
        <v>392017</v>
      </c>
      <c r="H331" s="150">
        <v>0.63170869226146298</v>
      </c>
      <c r="I331" s="150">
        <v>380312</v>
      </c>
      <c r="J331" s="150">
        <v>0</v>
      </c>
      <c r="K331" s="150">
        <v>0.74062526911367899</v>
      </c>
      <c r="L331" s="153">
        <v>83764.920299999998</v>
      </c>
      <c r="M331" s="152">
        <v>38248</v>
      </c>
      <c r="N331" s="150">
        <v>1</v>
      </c>
      <c r="O331" s="150">
        <v>7.83</v>
      </c>
      <c r="P331" s="150">
        <v>0</v>
      </c>
      <c r="Q331" s="150">
        <v>174.48</v>
      </c>
      <c r="R331" s="150">
        <v>10555</v>
      </c>
      <c r="S331" s="150">
        <v>766.25015800000006</v>
      </c>
      <c r="T331" s="150">
        <v>903.49549362495395</v>
      </c>
      <c r="U331" s="150">
        <v>0.36455429481294799</v>
      </c>
      <c r="V331" s="150">
        <v>0.13779060910810301</v>
      </c>
      <c r="W331" s="150">
        <v>0</v>
      </c>
      <c r="X331" s="150">
        <v>8951.7000000000007</v>
      </c>
      <c r="Y331" s="150">
        <v>52.71</v>
      </c>
      <c r="Z331" s="150">
        <v>63404.147789793198</v>
      </c>
      <c r="AA331" s="150">
        <v>12.163934426229501</v>
      </c>
      <c r="AB331" s="150">
        <v>14.537092733826601</v>
      </c>
      <c r="AC331" s="150">
        <v>4.0999999999999996</v>
      </c>
      <c r="AD331" s="150">
        <v>186.89028243902399</v>
      </c>
      <c r="AE331" s="150">
        <v>0.59140000000000004</v>
      </c>
      <c r="AF331" s="150">
        <v>0.105792433801605</v>
      </c>
      <c r="AG331" s="150">
        <v>0.15637709089568599</v>
      </c>
      <c r="AH331" s="150">
        <v>0.262313968280878</v>
      </c>
      <c r="AI331" s="150">
        <v>239.865529659049</v>
      </c>
      <c r="AJ331" s="150">
        <v>6.9638114876739001</v>
      </c>
      <c r="AK331" s="150">
        <v>0.77074234073461501</v>
      </c>
      <c r="AL331" s="150">
        <v>2.5158588551499799</v>
      </c>
      <c r="AM331" s="150">
        <v>4.8</v>
      </c>
      <c r="AN331" s="150">
        <v>0.32374130018286601</v>
      </c>
      <c r="AO331" s="150">
        <v>2</v>
      </c>
      <c r="AP331" s="150">
        <v>0</v>
      </c>
      <c r="AQ331" s="150">
        <v>25</v>
      </c>
      <c r="AR331">
        <v>3.0682193819486998</v>
      </c>
      <c r="AS331">
        <v>-21501.32</v>
      </c>
      <c r="AT331">
        <v>0.16545945473505999</v>
      </c>
      <c r="AU331" s="150">
        <v>8087802.1600000001</v>
      </c>
    </row>
    <row r="332" spans="1:47" ht="14.5" x14ac:dyDescent="0.35">
      <c r="A332" s="151" t="s">
        <v>1103</v>
      </c>
      <c r="B332" s="151" t="s">
        <v>372</v>
      </c>
      <c r="C332" t="s">
        <v>308</v>
      </c>
      <c r="D332" t="s">
        <v>1578</v>
      </c>
      <c r="E332" s="150">
        <v>95.45</v>
      </c>
      <c r="F332" t="s">
        <v>1578</v>
      </c>
      <c r="G332" s="152">
        <v>737840</v>
      </c>
      <c r="H332" s="150">
        <v>0.82286281298223596</v>
      </c>
      <c r="I332" s="150">
        <v>737840</v>
      </c>
      <c r="J332" s="150">
        <v>0</v>
      </c>
      <c r="K332" s="150">
        <v>0.63113497814545105</v>
      </c>
      <c r="L332" s="153">
        <v>138115.3052</v>
      </c>
      <c r="M332" s="152">
        <v>44978</v>
      </c>
      <c r="N332" s="150">
        <v>44</v>
      </c>
      <c r="O332" s="150">
        <v>11.12</v>
      </c>
      <c r="P332" s="150">
        <v>0</v>
      </c>
      <c r="Q332" s="150">
        <v>84.7</v>
      </c>
      <c r="R332" s="150">
        <v>10816.8</v>
      </c>
      <c r="S332" s="150">
        <v>816.04159500000003</v>
      </c>
      <c r="T332" s="150">
        <v>998.40203748552403</v>
      </c>
      <c r="U332" s="150">
        <v>0.34055779963029897</v>
      </c>
      <c r="V332" s="150">
        <v>0.17540617154447899</v>
      </c>
      <c r="W332" s="150">
        <v>0</v>
      </c>
      <c r="X332" s="150">
        <v>8841.1</v>
      </c>
      <c r="Y332" s="150">
        <v>60.03</v>
      </c>
      <c r="Z332" s="150">
        <v>54956.746793270002</v>
      </c>
      <c r="AA332" s="150">
        <v>14.8888888888889</v>
      </c>
      <c r="AB332" s="150">
        <v>13.593896301849099</v>
      </c>
      <c r="AC332" s="150">
        <v>8</v>
      </c>
      <c r="AD332" s="150">
        <v>102.005199375</v>
      </c>
      <c r="AE332" s="150">
        <v>0.56830000000000003</v>
      </c>
      <c r="AF332" s="150">
        <v>0.121769806300178</v>
      </c>
      <c r="AG332" s="150">
        <v>0.118946448942127</v>
      </c>
      <c r="AH332" s="150">
        <v>0.24460958257305601</v>
      </c>
      <c r="AI332" s="150">
        <v>193.697234269045</v>
      </c>
      <c r="AJ332" s="150">
        <v>6.3728853952487903</v>
      </c>
      <c r="AK332" s="150">
        <v>0.842196248378831</v>
      </c>
      <c r="AL332" s="150">
        <v>2.9860099958877702</v>
      </c>
      <c r="AM332" s="150">
        <v>5.5</v>
      </c>
      <c r="AN332" s="150">
        <v>1.23552764657787</v>
      </c>
      <c r="AO332" s="150">
        <v>61</v>
      </c>
      <c r="AP332" s="150">
        <v>0</v>
      </c>
      <c r="AQ332" s="150">
        <v>4.25</v>
      </c>
      <c r="AR332">
        <v>1.53091860129082</v>
      </c>
      <c r="AS332">
        <v>53272.14</v>
      </c>
      <c r="AT332">
        <v>0.26543445442331298</v>
      </c>
      <c r="AU332" s="150">
        <v>8826923.1999999993</v>
      </c>
    </row>
    <row r="333" spans="1:47" ht="14.5" x14ac:dyDescent="0.35">
      <c r="A333" s="151" t="s">
        <v>1548</v>
      </c>
      <c r="B333" s="151" t="s">
        <v>239</v>
      </c>
      <c r="C333" t="s">
        <v>128</v>
      </c>
      <c r="D333" t="s">
        <v>1578</v>
      </c>
      <c r="E333" s="150">
        <v>96.643000000000001</v>
      </c>
      <c r="F333" t="s">
        <v>1578</v>
      </c>
      <c r="G333" s="152">
        <v>-3320330</v>
      </c>
      <c r="H333" s="150">
        <v>0.64038848141882099</v>
      </c>
      <c r="I333" s="150">
        <v>-3426678</v>
      </c>
      <c r="J333" s="150">
        <v>0</v>
      </c>
      <c r="K333" s="150">
        <v>0.85618104307753895</v>
      </c>
      <c r="L333" s="153">
        <v>188958.4436</v>
      </c>
      <c r="M333" s="152">
        <v>54275</v>
      </c>
      <c r="N333" s="150">
        <v>163</v>
      </c>
      <c r="O333" s="150">
        <v>81.59</v>
      </c>
      <c r="P333" s="150">
        <v>0</v>
      </c>
      <c r="Q333" s="150">
        <v>-140.41</v>
      </c>
      <c r="R333" s="150">
        <v>12535.8</v>
      </c>
      <c r="S333" s="150">
        <v>6537.8134730000002</v>
      </c>
      <c r="T333" s="150">
        <v>7745.1969087652296</v>
      </c>
      <c r="U333" s="150">
        <v>0.19082627091646301</v>
      </c>
      <c r="V333" s="150">
        <v>0.13890081244292499</v>
      </c>
      <c r="W333" s="150">
        <v>9.3123381771953503E-3</v>
      </c>
      <c r="X333" s="150">
        <v>10581.6</v>
      </c>
      <c r="Y333" s="150">
        <v>411.42</v>
      </c>
      <c r="Z333" s="150">
        <v>77543.856667152897</v>
      </c>
      <c r="AA333" s="150">
        <v>14.356993736952001</v>
      </c>
      <c r="AB333" s="150">
        <v>15.8908499173594</v>
      </c>
      <c r="AC333" s="150">
        <v>40</v>
      </c>
      <c r="AD333" s="150">
        <v>163.445336825</v>
      </c>
      <c r="AE333" t="s">
        <v>1560</v>
      </c>
      <c r="AF333" s="150">
        <v>0.148205392153753</v>
      </c>
      <c r="AG333" s="150">
        <v>0.110509148328109</v>
      </c>
      <c r="AH333" s="150">
        <v>0.26444793805097699</v>
      </c>
      <c r="AI333" s="150">
        <v>204.021421765637</v>
      </c>
      <c r="AJ333" s="150">
        <v>6.7622509734948499</v>
      </c>
      <c r="AK333" s="150">
        <v>0.84907523612029501</v>
      </c>
      <c r="AL333" s="150">
        <v>3.2575314164818598</v>
      </c>
      <c r="AM333" s="150">
        <v>0</v>
      </c>
      <c r="AN333" s="150">
        <v>1.0372157205747501</v>
      </c>
      <c r="AO333" s="150">
        <v>48</v>
      </c>
      <c r="AP333" s="150">
        <v>6.5328342973800593E-2</v>
      </c>
      <c r="AQ333" s="150">
        <v>58.25</v>
      </c>
      <c r="AR333">
        <v>6.46556790000992</v>
      </c>
      <c r="AS333">
        <v>110195.26</v>
      </c>
      <c r="AT333">
        <v>0.277744914556458</v>
      </c>
      <c r="AU333" s="150">
        <v>81956675.870000005</v>
      </c>
    </row>
    <row r="334" spans="1:47" ht="14.5" x14ac:dyDescent="0.35">
      <c r="A334" s="151" t="s">
        <v>1104</v>
      </c>
      <c r="B334" s="151" t="s">
        <v>606</v>
      </c>
      <c r="C334" t="s">
        <v>605</v>
      </c>
      <c r="D334" t="s">
        <v>1578</v>
      </c>
      <c r="E334" s="150">
        <v>72.481999999999999</v>
      </c>
      <c r="F334" t="s">
        <v>1578</v>
      </c>
      <c r="G334" s="152">
        <v>312300</v>
      </c>
      <c r="H334" s="150">
        <v>0.217480012509846</v>
      </c>
      <c r="I334" s="150">
        <v>312300</v>
      </c>
      <c r="J334" s="150">
        <v>3.2261356611479799E-3</v>
      </c>
      <c r="K334" s="150">
        <v>0.78363614595409303</v>
      </c>
      <c r="L334" s="153">
        <v>90713.406900000002</v>
      </c>
      <c r="M334" s="152">
        <v>31896</v>
      </c>
      <c r="N334" s="150">
        <v>66</v>
      </c>
      <c r="O334" s="150">
        <v>38.58</v>
      </c>
      <c r="P334" s="150">
        <v>0</v>
      </c>
      <c r="Q334" s="150">
        <v>-74.650000000000006</v>
      </c>
      <c r="R334" s="150">
        <v>13919.6</v>
      </c>
      <c r="S334" s="150">
        <v>1652.044359</v>
      </c>
      <c r="T334" s="150">
        <v>2307.2094689250798</v>
      </c>
      <c r="U334" s="150">
        <v>1</v>
      </c>
      <c r="V334" s="150">
        <v>0.153712548980665</v>
      </c>
      <c r="W334" s="150">
        <v>0</v>
      </c>
      <c r="X334" s="150">
        <v>9966.9</v>
      </c>
      <c r="Y334" s="150">
        <v>132.51</v>
      </c>
      <c r="Z334" s="150">
        <v>52428.868764621497</v>
      </c>
      <c r="AA334" s="150">
        <v>13.7608695652174</v>
      </c>
      <c r="AB334" s="150">
        <v>12.467318383518201</v>
      </c>
      <c r="AC334" s="150">
        <v>16</v>
      </c>
      <c r="AD334" s="150">
        <v>103.2527724375</v>
      </c>
      <c r="AE334" s="150">
        <v>0.49869999999999998</v>
      </c>
      <c r="AF334" s="150">
        <v>9.7421440868594E-2</v>
      </c>
      <c r="AG334" s="150">
        <v>0.218668634406708</v>
      </c>
      <c r="AH334" s="150">
        <v>0.32093960048564002</v>
      </c>
      <c r="AI334" s="150">
        <v>212.215245970886</v>
      </c>
      <c r="AJ334" s="150">
        <v>7.2440892897381302</v>
      </c>
      <c r="AK334" s="150">
        <v>1.0041851284552601</v>
      </c>
      <c r="AL334" s="150">
        <v>4.5363876504967404</v>
      </c>
      <c r="AM334" s="150">
        <v>0.5</v>
      </c>
      <c r="AN334" s="150">
        <v>1.3372419286966599</v>
      </c>
      <c r="AO334" s="150">
        <v>199</v>
      </c>
      <c r="AP334" s="150">
        <v>0</v>
      </c>
      <c r="AQ334" s="150">
        <v>5.21</v>
      </c>
      <c r="AR334">
        <v>6.5678848644920302</v>
      </c>
      <c r="AS334">
        <v>18428.25</v>
      </c>
      <c r="AT334">
        <v>0.56911304764789294</v>
      </c>
      <c r="AU334" s="150">
        <v>22995777.77</v>
      </c>
    </row>
    <row r="335" spans="1:47" ht="14.5" x14ac:dyDescent="0.35">
      <c r="A335" s="151" t="s">
        <v>1105</v>
      </c>
      <c r="B335" s="151" t="s">
        <v>373</v>
      </c>
      <c r="C335" t="s">
        <v>269</v>
      </c>
      <c r="D335" t="s">
        <v>1578</v>
      </c>
      <c r="E335" s="150">
        <v>95.62</v>
      </c>
      <c r="F335" t="s">
        <v>1578</v>
      </c>
      <c r="G335" s="152">
        <v>1956227</v>
      </c>
      <c r="H335" s="150">
        <v>0.68985666006110302</v>
      </c>
      <c r="I335" s="150">
        <v>-3387405</v>
      </c>
      <c r="J335" s="150">
        <v>0</v>
      </c>
      <c r="K335" s="150">
        <v>0.787780585217012</v>
      </c>
      <c r="L335" s="153">
        <v>252708.94630000001</v>
      </c>
      <c r="M335" s="152">
        <v>49846</v>
      </c>
      <c r="N335" s="150">
        <v>0</v>
      </c>
      <c r="O335" s="150">
        <v>87.09</v>
      </c>
      <c r="P335" s="150">
        <v>0</v>
      </c>
      <c r="Q335" s="150">
        <v>-48.64</v>
      </c>
      <c r="R335" s="150">
        <v>13187.9</v>
      </c>
      <c r="S335" s="150">
        <v>7612.6667200000002</v>
      </c>
      <c r="T335" s="150">
        <v>9409.8340953200695</v>
      </c>
      <c r="U335" s="150">
        <v>0.30177251461233001</v>
      </c>
      <c r="V335" s="150">
        <v>0.133205848002761</v>
      </c>
      <c r="W335" s="150">
        <v>1.47177659447043E-2</v>
      </c>
      <c r="X335" s="150">
        <v>10669.2</v>
      </c>
      <c r="Y335" s="150">
        <v>471.44</v>
      </c>
      <c r="Z335" s="150">
        <v>78638.977049041205</v>
      </c>
      <c r="AA335" s="150">
        <v>15.2370062370062</v>
      </c>
      <c r="AB335" s="150">
        <v>16.1476894620736</v>
      </c>
      <c r="AC335" s="150">
        <v>46</v>
      </c>
      <c r="AD335" s="150">
        <v>165.49275478260901</v>
      </c>
      <c r="AE335" t="s">
        <v>1560</v>
      </c>
      <c r="AF335" s="150">
        <v>0.10840296050241501</v>
      </c>
      <c r="AG335" s="150">
        <v>0.17036877955979099</v>
      </c>
      <c r="AH335" s="150">
        <v>0.28842743584083802</v>
      </c>
      <c r="AI335" s="150">
        <v>135.71223304519</v>
      </c>
      <c r="AJ335" s="150">
        <v>10.3416728259312</v>
      </c>
      <c r="AK335" s="150">
        <v>1.2063289105361199</v>
      </c>
      <c r="AL335" s="150">
        <v>4.3070193644180996</v>
      </c>
      <c r="AM335" s="150">
        <v>1</v>
      </c>
      <c r="AN335" s="150">
        <v>1.1074889398565699</v>
      </c>
      <c r="AO335" s="150">
        <v>35</v>
      </c>
      <c r="AP335" s="150">
        <v>9.0387703601743502E-2</v>
      </c>
      <c r="AQ335" s="150">
        <v>110.54</v>
      </c>
      <c r="AR335">
        <v>6.4228752932172402</v>
      </c>
      <c r="AS335">
        <v>12914.880000000399</v>
      </c>
      <c r="AT335">
        <v>0.27309673743926199</v>
      </c>
      <c r="AU335" s="150">
        <v>100395280.38</v>
      </c>
    </row>
    <row r="336" spans="1:47" ht="14.5" x14ac:dyDescent="0.35">
      <c r="A336" s="151" t="s">
        <v>1106</v>
      </c>
      <c r="B336" s="151" t="s">
        <v>613</v>
      </c>
      <c r="C336" t="s">
        <v>272</v>
      </c>
      <c r="D336" t="s">
        <v>1578</v>
      </c>
      <c r="E336" s="150">
        <v>100.169</v>
      </c>
      <c r="F336" t="s">
        <v>1578</v>
      </c>
      <c r="G336" s="152">
        <v>1148628</v>
      </c>
      <c r="H336" s="150">
        <v>0.65946443889821604</v>
      </c>
      <c r="I336" s="150">
        <v>1212381</v>
      </c>
      <c r="J336" s="150">
        <v>0</v>
      </c>
      <c r="K336" s="150">
        <v>0.67838953695881898</v>
      </c>
      <c r="L336" s="153">
        <v>173687.88500000001</v>
      </c>
      <c r="M336" s="152">
        <v>51384</v>
      </c>
      <c r="N336" s="150">
        <v>86</v>
      </c>
      <c r="O336" s="150">
        <v>18.77</v>
      </c>
      <c r="P336" s="150">
        <v>0</v>
      </c>
      <c r="Q336" s="150">
        <v>-37.96</v>
      </c>
      <c r="R336" s="150">
        <v>10520.2</v>
      </c>
      <c r="S336" s="150">
        <v>1288.482745</v>
      </c>
      <c r="T336" s="150">
        <v>1437.75456567019</v>
      </c>
      <c r="U336" s="150">
        <v>0.16657312473361799</v>
      </c>
      <c r="V336" s="150">
        <v>9.3409538053223995E-2</v>
      </c>
      <c r="W336" s="150">
        <v>0</v>
      </c>
      <c r="X336" s="150">
        <v>9428</v>
      </c>
      <c r="Y336" s="150">
        <v>73.16</v>
      </c>
      <c r="Z336" s="150">
        <v>64805.419628212097</v>
      </c>
      <c r="AA336" s="150">
        <v>14.935897435897401</v>
      </c>
      <c r="AB336" s="150">
        <v>17.611847252596998</v>
      </c>
      <c r="AC336" s="150">
        <v>7.31</v>
      </c>
      <c r="AD336" s="150">
        <v>176.26302941176499</v>
      </c>
      <c r="AE336" s="150">
        <v>0.27839999999999998</v>
      </c>
      <c r="AF336" s="150">
        <v>0.116770722658843</v>
      </c>
      <c r="AG336" s="150">
        <v>0.185731312777244</v>
      </c>
      <c r="AH336" s="150">
        <v>0.310720694716694</v>
      </c>
      <c r="AI336" s="150">
        <v>196.57539146944501</v>
      </c>
      <c r="AJ336" s="150">
        <v>4.95669667250991</v>
      </c>
      <c r="AK336" s="150">
        <v>1.2838107420918801</v>
      </c>
      <c r="AL336" s="150">
        <v>2.4575508125266499</v>
      </c>
      <c r="AM336" s="150">
        <v>1.3</v>
      </c>
      <c r="AN336" s="150">
        <v>1.40261582090429</v>
      </c>
      <c r="AO336" s="150">
        <v>121</v>
      </c>
      <c r="AP336" s="150">
        <v>3.0156815440289499E-2</v>
      </c>
      <c r="AQ336" s="150">
        <v>6.63</v>
      </c>
      <c r="AR336">
        <v>5.1848037504806399</v>
      </c>
      <c r="AS336">
        <v>-45047.19</v>
      </c>
      <c r="AT336">
        <v>0.29154876696121801</v>
      </c>
      <c r="AU336" s="150">
        <v>13555120.68</v>
      </c>
    </row>
    <row r="337" spans="1:47" ht="14.5" x14ac:dyDescent="0.35">
      <c r="A337" s="151" t="s">
        <v>1107</v>
      </c>
      <c r="B337" s="151" t="s">
        <v>486</v>
      </c>
      <c r="C337" t="s">
        <v>317</v>
      </c>
      <c r="D337" t="s">
        <v>1578</v>
      </c>
      <c r="E337" s="150">
        <v>94.665999999999997</v>
      </c>
      <c r="F337" t="s">
        <v>1578</v>
      </c>
      <c r="G337" s="152">
        <v>2246748</v>
      </c>
      <c r="H337" s="150">
        <v>0.47886646884101097</v>
      </c>
      <c r="I337" s="150">
        <v>1659113</v>
      </c>
      <c r="J337" s="150">
        <v>0</v>
      </c>
      <c r="K337" s="150">
        <v>0.72111907761415195</v>
      </c>
      <c r="L337" s="153">
        <v>258153.4449</v>
      </c>
      <c r="M337" s="152">
        <v>38507</v>
      </c>
      <c r="N337" s="150">
        <v>76</v>
      </c>
      <c r="O337" s="150">
        <v>45.97</v>
      </c>
      <c r="P337" s="150">
        <v>0</v>
      </c>
      <c r="Q337" s="150">
        <v>107.44</v>
      </c>
      <c r="R337" s="150">
        <v>11745.9</v>
      </c>
      <c r="S337" s="150">
        <v>2492.1877460000001</v>
      </c>
      <c r="T337" s="150">
        <v>2997.7913743078002</v>
      </c>
      <c r="U337" s="150">
        <v>0.39884760632315502</v>
      </c>
      <c r="V337" s="150">
        <v>0.130423965658966</v>
      </c>
      <c r="W337" s="150">
        <v>9.6295674507341101E-3</v>
      </c>
      <c r="X337" s="150">
        <v>9764.7999999999993</v>
      </c>
      <c r="Y337" s="150">
        <v>158</v>
      </c>
      <c r="Z337" s="150">
        <v>59537.044303797498</v>
      </c>
      <c r="AA337" s="150">
        <v>12.5345911949686</v>
      </c>
      <c r="AB337" s="150">
        <v>15.773340164557</v>
      </c>
      <c r="AC337" s="150">
        <v>19</v>
      </c>
      <c r="AD337" s="150">
        <v>131.16777610526299</v>
      </c>
      <c r="AE337" s="150">
        <v>0.54510000000000003</v>
      </c>
      <c r="AF337" s="150">
        <v>0.104504848141518</v>
      </c>
      <c r="AG337" s="150">
        <v>0.18362160481696899</v>
      </c>
      <c r="AH337" s="150">
        <v>0.30387991535633802</v>
      </c>
      <c r="AI337" s="150">
        <v>163.64537569634601</v>
      </c>
      <c r="AJ337" s="150">
        <v>6.2334936923020301</v>
      </c>
      <c r="AK337" s="150">
        <v>0.83225529932448195</v>
      </c>
      <c r="AL337" s="150">
        <v>3.3948534824132302</v>
      </c>
      <c r="AM337" s="150">
        <v>2.5</v>
      </c>
      <c r="AN337" s="150">
        <v>2.13765082331641</v>
      </c>
      <c r="AO337" s="150">
        <v>401</v>
      </c>
      <c r="AP337" s="150">
        <v>0</v>
      </c>
      <c r="AQ337" s="150">
        <v>4.0999999999999996</v>
      </c>
      <c r="AR337">
        <v>6.7403800972777397</v>
      </c>
      <c r="AS337">
        <v>-145610.04</v>
      </c>
      <c r="AT337">
        <v>0.31104531934944102</v>
      </c>
      <c r="AU337" s="150">
        <v>29272953.039999999</v>
      </c>
    </row>
    <row r="338" spans="1:47" ht="14.5" x14ac:dyDescent="0.35">
      <c r="A338" s="151" t="s">
        <v>1108</v>
      </c>
      <c r="B338" s="151" t="s">
        <v>240</v>
      </c>
      <c r="C338" t="s">
        <v>141</v>
      </c>
      <c r="D338" t="s">
        <v>1578</v>
      </c>
      <c r="E338" s="150">
        <v>88.727999999999994</v>
      </c>
      <c r="F338" t="s">
        <v>1578</v>
      </c>
      <c r="G338" s="152">
        <v>-1495347</v>
      </c>
      <c r="H338" s="150">
        <v>0.30625663545158499</v>
      </c>
      <c r="I338" s="150">
        <v>-1501368</v>
      </c>
      <c r="J338" s="150">
        <v>0</v>
      </c>
      <c r="K338" s="150">
        <v>0.86270164819386397</v>
      </c>
      <c r="L338" s="153">
        <v>167398.01449999999</v>
      </c>
      <c r="M338" s="152">
        <v>44349</v>
      </c>
      <c r="N338" s="150">
        <v>123</v>
      </c>
      <c r="O338" s="150">
        <v>127.5</v>
      </c>
      <c r="P338" s="150">
        <v>0</v>
      </c>
      <c r="Q338" s="150">
        <v>-68.48</v>
      </c>
      <c r="R338" s="150">
        <v>11677.6</v>
      </c>
      <c r="S338" s="150">
        <v>5049.1035229999998</v>
      </c>
      <c r="T338" s="150">
        <v>6344.4581488731601</v>
      </c>
      <c r="U338" s="150">
        <v>0.38189177132465002</v>
      </c>
      <c r="V338" s="150">
        <v>0.176531899561925</v>
      </c>
      <c r="W338" s="150">
        <v>2.0935459437202E-2</v>
      </c>
      <c r="X338" s="150">
        <v>9293.4</v>
      </c>
      <c r="Y338" s="150">
        <v>314.79000000000002</v>
      </c>
      <c r="Z338" s="150">
        <v>66765.837510721394</v>
      </c>
      <c r="AA338" s="150">
        <v>14.3968668407311</v>
      </c>
      <c r="AB338" s="150">
        <v>16.0395931351059</v>
      </c>
      <c r="AC338" s="150">
        <v>24</v>
      </c>
      <c r="AD338" s="150">
        <v>210.379313458333</v>
      </c>
      <c r="AE338" s="150">
        <v>0.60299999999999998</v>
      </c>
      <c r="AF338" s="150">
        <v>0.124743362627636</v>
      </c>
      <c r="AG338" s="150">
        <v>0.124953612634169</v>
      </c>
      <c r="AH338" s="150">
        <v>0.25909337419773798</v>
      </c>
      <c r="AI338" s="150">
        <v>142.55738602331701</v>
      </c>
      <c r="AJ338" s="150">
        <v>6.0934606209892603</v>
      </c>
      <c r="AK338" s="150">
        <v>1.00525198426757</v>
      </c>
      <c r="AL338" s="150">
        <v>3.0185968904689902</v>
      </c>
      <c r="AM338" s="150">
        <v>3.69</v>
      </c>
      <c r="AN338" s="150">
        <v>0.759803749767195</v>
      </c>
      <c r="AO338" s="150">
        <v>30</v>
      </c>
      <c r="AP338" s="150">
        <v>4.9000000000000002E-2</v>
      </c>
      <c r="AQ338" s="150">
        <v>83.1</v>
      </c>
      <c r="AR338">
        <v>4.9618866874669703</v>
      </c>
      <c r="AS338">
        <v>-241743.11</v>
      </c>
      <c r="AT338">
        <v>0.379211432099959</v>
      </c>
      <c r="AU338" s="150">
        <v>58961367.210000001</v>
      </c>
    </row>
    <row r="339" spans="1:47" ht="14.5" x14ac:dyDescent="0.35">
      <c r="A339" s="151" t="s">
        <v>1109</v>
      </c>
      <c r="B339" s="151" t="s">
        <v>241</v>
      </c>
      <c r="C339" t="s">
        <v>198</v>
      </c>
      <c r="D339" t="s">
        <v>1578</v>
      </c>
      <c r="E339" s="150">
        <v>69.340999999999994</v>
      </c>
      <c r="F339" t="s">
        <v>1578</v>
      </c>
      <c r="G339" s="152">
        <v>-1946318</v>
      </c>
      <c r="H339" s="150">
        <v>0.246852106407601</v>
      </c>
      <c r="I339" s="150">
        <v>-2012890</v>
      </c>
      <c r="J339" s="150">
        <v>2.8194635212781499E-3</v>
      </c>
      <c r="K339" s="150">
        <v>0.56251567118422596</v>
      </c>
      <c r="L339" s="153">
        <v>94957.2739</v>
      </c>
      <c r="M339" s="152">
        <v>31247</v>
      </c>
      <c r="N339" s="150">
        <v>135</v>
      </c>
      <c r="O339" s="150">
        <v>784.71</v>
      </c>
      <c r="P339" s="150">
        <v>125.03</v>
      </c>
      <c r="Q339" s="150">
        <v>-263.14</v>
      </c>
      <c r="R339" s="150">
        <v>11978.1</v>
      </c>
      <c r="S339" s="150">
        <v>5927.1702569999998</v>
      </c>
      <c r="T339" s="150">
        <v>8718.9110179596591</v>
      </c>
      <c r="U339" s="150">
        <v>0.99989484374955095</v>
      </c>
      <c r="V339" s="150">
        <v>0.18980560422932999</v>
      </c>
      <c r="W339" s="150">
        <v>7.31583190963499E-2</v>
      </c>
      <c r="X339" s="150">
        <v>8142.8</v>
      </c>
      <c r="Y339" s="150">
        <v>394.28</v>
      </c>
      <c r="Z339" s="150">
        <v>63131.661687125903</v>
      </c>
      <c r="AA339" s="150">
        <v>12.506787330316699</v>
      </c>
      <c r="AB339" s="150">
        <v>15.032896056102301</v>
      </c>
      <c r="AC339" s="150">
        <v>32</v>
      </c>
      <c r="AD339" s="150">
        <v>185.22407053124999</v>
      </c>
      <c r="AE339" s="150">
        <v>0.47549999999999998</v>
      </c>
      <c r="AF339" s="150">
        <v>0.12697465809810499</v>
      </c>
      <c r="AG339" s="150">
        <v>0.120770409602207</v>
      </c>
      <c r="AH339" s="150">
        <v>0.25146564342599798</v>
      </c>
      <c r="AI339" s="150">
        <v>157.97639672897299</v>
      </c>
      <c r="AJ339" s="150">
        <v>6.7030615590487796</v>
      </c>
      <c r="AK339" s="150">
        <v>1.12321634041862</v>
      </c>
      <c r="AL339" s="150">
        <v>9.9623987961804994E-2</v>
      </c>
      <c r="AM339" s="150">
        <v>2.4</v>
      </c>
      <c r="AN339" s="150">
        <v>1.20989460388202</v>
      </c>
      <c r="AO339" s="150">
        <v>26</v>
      </c>
      <c r="AP339" s="150">
        <v>4.8258706467661699E-2</v>
      </c>
      <c r="AQ339" s="150">
        <v>146.91999999999999</v>
      </c>
      <c r="AR339">
        <v>4.7055065395065698</v>
      </c>
      <c r="AS339">
        <v>740908.78</v>
      </c>
      <c r="AT339">
        <v>0.62555052135807798</v>
      </c>
      <c r="AU339" s="150">
        <v>70996228.709999993</v>
      </c>
    </row>
    <row r="340" spans="1:47" ht="14.5" x14ac:dyDescent="0.35">
      <c r="A340" s="151" t="s">
        <v>1110</v>
      </c>
      <c r="B340" s="151" t="s">
        <v>577</v>
      </c>
      <c r="C340" t="s">
        <v>173</v>
      </c>
      <c r="D340" t="s">
        <v>1578</v>
      </c>
      <c r="E340" s="150">
        <v>92.623000000000005</v>
      </c>
      <c r="F340" t="s">
        <v>1578</v>
      </c>
      <c r="G340" s="152">
        <v>4524685</v>
      </c>
      <c r="H340" s="150">
        <v>0.61049706038383</v>
      </c>
      <c r="I340" s="150">
        <v>4576838</v>
      </c>
      <c r="J340" s="150">
        <v>0</v>
      </c>
      <c r="K340" s="150">
        <v>0.66265766870763398</v>
      </c>
      <c r="L340" s="153">
        <v>205363.42679999999</v>
      </c>
      <c r="M340" s="152">
        <v>44282</v>
      </c>
      <c r="N340" s="150">
        <v>1</v>
      </c>
      <c r="O340" s="150">
        <v>71.81</v>
      </c>
      <c r="P340" s="150">
        <v>0</v>
      </c>
      <c r="Q340" s="150">
        <v>398.53</v>
      </c>
      <c r="R340" s="150">
        <v>10917.5</v>
      </c>
      <c r="S340" s="150">
        <v>2811.125575</v>
      </c>
      <c r="T340" s="150">
        <v>3301.71599889046</v>
      </c>
      <c r="U340" s="150">
        <v>0.37330586236795898</v>
      </c>
      <c r="V340" s="150">
        <v>0.13186135130231599</v>
      </c>
      <c r="W340" s="150">
        <v>3.1952934012917599E-3</v>
      </c>
      <c r="X340" s="150">
        <v>9295.2999999999993</v>
      </c>
      <c r="Y340" s="150">
        <v>181.94</v>
      </c>
      <c r="Z340" s="150">
        <v>64879.051005826099</v>
      </c>
      <c r="AA340" s="150">
        <v>11.454545454545499</v>
      </c>
      <c r="AB340" s="150">
        <v>15.450838600637599</v>
      </c>
      <c r="AC340" s="150">
        <v>16.68</v>
      </c>
      <c r="AD340" s="150">
        <v>168.53270833333301</v>
      </c>
      <c r="AE340" s="150">
        <v>0.49869999999999998</v>
      </c>
      <c r="AF340" s="150">
        <v>0.111283439063162</v>
      </c>
      <c r="AG340" s="150">
        <v>0.16148196188432401</v>
      </c>
      <c r="AH340" s="150">
        <v>0.27216242076659602</v>
      </c>
      <c r="AI340" s="150">
        <v>159.15475423043</v>
      </c>
      <c r="AJ340" s="150">
        <v>6.4680127133418601</v>
      </c>
      <c r="AK340" s="150">
        <v>1.50920601961538</v>
      </c>
      <c r="AL340" s="150">
        <v>3.0223878195098801</v>
      </c>
      <c r="AM340" s="150">
        <v>3.64</v>
      </c>
      <c r="AN340" s="150">
        <v>1.0404958920196501</v>
      </c>
      <c r="AO340" s="150">
        <v>63</v>
      </c>
      <c r="AP340" s="150">
        <v>2.5675675675675701E-2</v>
      </c>
      <c r="AQ340" s="150">
        <v>21.92</v>
      </c>
      <c r="AR340">
        <v>6.7750070398866402</v>
      </c>
      <c r="AS340">
        <v>-44471.9</v>
      </c>
      <c r="AT340">
        <v>0.20335073236436399</v>
      </c>
      <c r="AU340" s="150">
        <v>30690540.059999999</v>
      </c>
    </row>
    <row r="341" spans="1:47" ht="14.5" x14ac:dyDescent="0.35">
      <c r="A341" s="151" t="s">
        <v>1111</v>
      </c>
      <c r="B341" s="151" t="s">
        <v>374</v>
      </c>
      <c r="C341" t="s">
        <v>375</v>
      </c>
      <c r="D341" t="s">
        <v>1578</v>
      </c>
      <c r="E341" s="150">
        <v>96.933000000000007</v>
      </c>
      <c r="F341" t="s">
        <v>1578</v>
      </c>
      <c r="G341" s="152">
        <v>2774</v>
      </c>
      <c r="H341" s="150">
        <v>0.54327505286327105</v>
      </c>
      <c r="I341" s="150">
        <v>-2034088</v>
      </c>
      <c r="J341" s="150">
        <v>0</v>
      </c>
      <c r="K341" s="150">
        <v>0.72994672016710804</v>
      </c>
      <c r="L341" s="153">
        <v>166045.13889999999</v>
      </c>
      <c r="M341" s="152">
        <v>54016</v>
      </c>
      <c r="N341" s="150">
        <v>247</v>
      </c>
      <c r="O341" s="150">
        <v>71.790000000000006</v>
      </c>
      <c r="P341" s="150">
        <v>0</v>
      </c>
      <c r="Q341" s="150">
        <v>68.25</v>
      </c>
      <c r="R341" s="150">
        <v>11216</v>
      </c>
      <c r="S341" s="150">
        <v>6434.5397190000003</v>
      </c>
      <c r="T341" s="150">
        <v>7418.4270677558297</v>
      </c>
      <c r="U341" s="150">
        <v>0.17552575294002901</v>
      </c>
      <c r="V341" s="150">
        <v>0.11335070103714399</v>
      </c>
      <c r="W341" s="150">
        <v>7.6917504843208497E-3</v>
      </c>
      <c r="X341" s="150">
        <v>9728.5</v>
      </c>
      <c r="Y341" s="150">
        <v>371.71</v>
      </c>
      <c r="Z341" s="150">
        <v>71054.431788222006</v>
      </c>
      <c r="AA341" s="150">
        <v>14.180628272251299</v>
      </c>
      <c r="AB341" s="150">
        <v>17.310644639638401</v>
      </c>
      <c r="AC341" s="150">
        <v>33</v>
      </c>
      <c r="AD341" s="150">
        <v>194.986052090909</v>
      </c>
      <c r="AE341" t="s">
        <v>1560</v>
      </c>
      <c r="AF341" s="150">
        <v>0.11594535780373</v>
      </c>
      <c r="AG341" s="150">
        <v>0.15571768591927701</v>
      </c>
      <c r="AH341" s="150">
        <v>0.274821028699336</v>
      </c>
      <c r="AI341" s="150">
        <v>135.173149593235</v>
      </c>
      <c r="AJ341" s="150">
        <v>5.9330350423154403</v>
      </c>
      <c r="AK341" s="150">
        <v>1.2266851273372401</v>
      </c>
      <c r="AL341" s="150">
        <v>2.64033608614622</v>
      </c>
      <c r="AM341" s="150">
        <v>0.5</v>
      </c>
      <c r="AN341" s="150">
        <v>0.92403236219432805</v>
      </c>
      <c r="AO341" s="150">
        <v>31</v>
      </c>
      <c r="AP341" s="150">
        <v>7.4342928660825994E-2</v>
      </c>
      <c r="AQ341" s="150">
        <v>117.19</v>
      </c>
      <c r="AR341">
        <v>4.5955822391785199</v>
      </c>
      <c r="AS341">
        <v>157541.98000000001</v>
      </c>
      <c r="AT341">
        <v>0.53669555861030305</v>
      </c>
      <c r="AU341" s="150">
        <v>72169840.319999993</v>
      </c>
    </row>
    <row r="342" spans="1:47" ht="14.5" x14ac:dyDescent="0.35">
      <c r="A342" s="151" t="s">
        <v>1112</v>
      </c>
      <c r="B342" s="151" t="s">
        <v>776</v>
      </c>
      <c r="C342" t="s">
        <v>130</v>
      </c>
      <c r="D342" t="s">
        <v>1578</v>
      </c>
      <c r="E342" s="150">
        <v>89.929000000000002</v>
      </c>
      <c r="F342" t="s">
        <v>1578</v>
      </c>
      <c r="G342" s="152">
        <v>653125</v>
      </c>
      <c r="H342" s="150">
        <v>0.90071081333972902</v>
      </c>
      <c r="I342" s="150">
        <v>678888</v>
      </c>
      <c r="J342" s="150">
        <v>0</v>
      </c>
      <c r="K342" s="150">
        <v>0.63775558415493805</v>
      </c>
      <c r="L342" s="153">
        <v>149807.84030000001</v>
      </c>
      <c r="M342" s="152">
        <v>36742</v>
      </c>
      <c r="N342" s="150">
        <v>30</v>
      </c>
      <c r="O342" s="150">
        <v>6.79</v>
      </c>
      <c r="P342" s="150">
        <v>0</v>
      </c>
      <c r="Q342" s="150">
        <v>46.05</v>
      </c>
      <c r="R342" s="150">
        <v>14234.5</v>
      </c>
      <c r="S342" s="150">
        <v>489.712673</v>
      </c>
      <c r="T342" s="150">
        <v>587.68962122404298</v>
      </c>
      <c r="U342" s="150">
        <v>0.40422933469806299</v>
      </c>
      <c r="V342" s="150">
        <v>0.180986831435338</v>
      </c>
      <c r="W342" s="150">
        <v>0</v>
      </c>
      <c r="X342" s="150">
        <v>11861.4</v>
      </c>
      <c r="Y342" s="150">
        <v>41.75</v>
      </c>
      <c r="Z342" s="150">
        <v>53941.852934131697</v>
      </c>
      <c r="AA342" s="150">
        <v>10.76</v>
      </c>
      <c r="AB342" s="150">
        <v>11.7296448622754</v>
      </c>
      <c r="AC342" s="150">
        <v>8</v>
      </c>
      <c r="AD342" s="150">
        <v>61.214084124999999</v>
      </c>
      <c r="AE342" s="150">
        <v>0.35949999999999999</v>
      </c>
      <c r="AF342" s="150">
        <v>0.11571326244898</v>
      </c>
      <c r="AG342" s="150">
        <v>0.19164657178752401</v>
      </c>
      <c r="AH342" s="150">
        <v>0.31143490506287502</v>
      </c>
      <c r="AI342" s="150">
        <v>232.30356548277399</v>
      </c>
      <c r="AJ342" s="150">
        <v>7.6222249081415603</v>
      </c>
      <c r="AK342" s="150">
        <v>1.2668230164729899</v>
      </c>
      <c r="AL342" s="150">
        <v>2.6351613895676902</v>
      </c>
      <c r="AM342" s="150">
        <v>0.5</v>
      </c>
      <c r="AN342" s="150">
        <v>1.1206598121857201</v>
      </c>
      <c r="AO342" s="150">
        <v>54</v>
      </c>
      <c r="AP342" s="150">
        <v>3.0888030888030899E-2</v>
      </c>
      <c r="AQ342" s="150">
        <v>4.41</v>
      </c>
      <c r="AR342">
        <v>1.9197751627834001</v>
      </c>
      <c r="AS342">
        <v>-58811.18</v>
      </c>
      <c r="AT342">
        <v>0.40921955066496701</v>
      </c>
      <c r="AU342" s="150">
        <v>6970839.4199999999</v>
      </c>
    </row>
    <row r="343" spans="1:47" ht="14.5" x14ac:dyDescent="0.35">
      <c r="A343" s="151" t="s">
        <v>1113</v>
      </c>
      <c r="B343" s="151" t="s">
        <v>670</v>
      </c>
      <c r="C343" t="s">
        <v>665</v>
      </c>
      <c r="D343" t="s">
        <v>1578</v>
      </c>
      <c r="E343" s="150">
        <v>107.05</v>
      </c>
      <c r="F343" t="s">
        <v>1578</v>
      </c>
      <c r="G343" s="152">
        <v>446733</v>
      </c>
      <c r="H343" s="150">
        <v>0.78121483609972198</v>
      </c>
      <c r="I343" s="150">
        <v>571156</v>
      </c>
      <c r="J343" s="150">
        <v>8.5228858181516098E-3</v>
      </c>
      <c r="K343" s="150">
        <v>0.67146842500769</v>
      </c>
      <c r="L343" s="153">
        <v>158493.87779999999</v>
      </c>
      <c r="M343" s="152">
        <v>47829</v>
      </c>
      <c r="N343" s="150">
        <v>26</v>
      </c>
      <c r="O343" t="s">
        <v>1560</v>
      </c>
      <c r="P343" s="150">
        <v>0</v>
      </c>
      <c r="Q343" s="150">
        <v>72.61</v>
      </c>
      <c r="R343" s="150">
        <v>11570.2</v>
      </c>
      <c r="S343" s="150">
        <v>486.86360999999999</v>
      </c>
      <c r="T343" s="150">
        <v>550.415792272251</v>
      </c>
      <c r="U343" s="150">
        <v>9.2066051106181407E-2</v>
      </c>
      <c r="V343" s="150">
        <v>0.126760285082715</v>
      </c>
      <c r="W343" s="150">
        <v>0</v>
      </c>
      <c r="X343" s="150">
        <v>10234.299999999999</v>
      </c>
      <c r="Y343" s="150">
        <v>34.9</v>
      </c>
      <c r="Z343" s="150">
        <v>57622.371919770798</v>
      </c>
      <c r="AA343" s="150">
        <v>9.1346153846153904</v>
      </c>
      <c r="AB343" s="150">
        <v>13.9502467048711</v>
      </c>
      <c r="AC343" s="150">
        <v>4</v>
      </c>
      <c r="AD343" s="150">
        <v>121.7159025</v>
      </c>
      <c r="AE343" s="150">
        <v>0.60299999999999998</v>
      </c>
      <c r="AF343" s="150">
        <v>0.104360613099895</v>
      </c>
      <c r="AG343" s="150">
        <v>0.21623645289555399</v>
      </c>
      <c r="AH343" s="150">
        <v>0.32656264539694801</v>
      </c>
      <c r="AI343" s="150">
        <v>287.08450812333302</v>
      </c>
      <c r="AJ343" s="150">
        <v>5.0547433301614797</v>
      </c>
      <c r="AK343" s="150">
        <v>0.89051162258265304</v>
      </c>
      <c r="AL343" s="150">
        <v>1.7795456854426199</v>
      </c>
      <c r="AM343" s="150">
        <v>0.5</v>
      </c>
      <c r="AN343" s="150">
        <v>1.35020244561604</v>
      </c>
      <c r="AO343" s="150">
        <v>46</v>
      </c>
      <c r="AP343" s="150">
        <v>1.2779552715655E-2</v>
      </c>
      <c r="AQ343" s="150">
        <v>6.04</v>
      </c>
      <c r="AR343">
        <v>5.6847604342581404</v>
      </c>
      <c r="AS343">
        <v>-48632.72</v>
      </c>
      <c r="AT343">
        <v>0.47298211048835198</v>
      </c>
      <c r="AU343" s="150">
        <v>5633109.8300000001</v>
      </c>
    </row>
    <row r="344" spans="1:47" ht="14.5" x14ac:dyDescent="0.35">
      <c r="A344" s="151" t="s">
        <v>1114</v>
      </c>
      <c r="B344" s="151" t="s">
        <v>376</v>
      </c>
      <c r="C344" t="s">
        <v>272</v>
      </c>
      <c r="D344" t="s">
        <v>1578</v>
      </c>
      <c r="E344" s="150">
        <v>90.222999999999999</v>
      </c>
      <c r="F344" t="s">
        <v>1578</v>
      </c>
      <c r="G344" s="152">
        <v>-155500</v>
      </c>
      <c r="H344" s="150">
        <v>0.58684056126198003</v>
      </c>
      <c r="I344" s="150">
        <v>8457</v>
      </c>
      <c r="J344" s="150">
        <v>0</v>
      </c>
      <c r="K344" s="150">
        <v>0.78126024499818003</v>
      </c>
      <c r="L344" s="153">
        <v>134612.1042</v>
      </c>
      <c r="M344" s="152">
        <v>40702</v>
      </c>
      <c r="N344" s="150">
        <v>0</v>
      </c>
      <c r="O344" s="150">
        <v>25.23</v>
      </c>
      <c r="P344" s="150">
        <v>0</v>
      </c>
      <c r="Q344" s="150">
        <v>86.32</v>
      </c>
      <c r="R344" s="150">
        <v>11055.8</v>
      </c>
      <c r="S344" s="150">
        <v>1329.355483</v>
      </c>
      <c r="T344" s="150">
        <v>1558.6532815189701</v>
      </c>
      <c r="U344" s="150">
        <v>0.38132526437249398</v>
      </c>
      <c r="V344" s="150">
        <v>0.12983268975616799</v>
      </c>
      <c r="W344" s="150">
        <v>0</v>
      </c>
      <c r="X344" s="150">
        <v>9429.2999999999993</v>
      </c>
      <c r="Y344" s="150">
        <v>85.4</v>
      </c>
      <c r="Z344" s="150">
        <v>63479.651873536299</v>
      </c>
      <c r="AA344" s="150">
        <v>13.45</v>
      </c>
      <c r="AB344" s="150">
        <v>15.566223454332601</v>
      </c>
      <c r="AC344" s="150">
        <v>11.9</v>
      </c>
      <c r="AD344" s="150">
        <v>111.710544789916</v>
      </c>
      <c r="AE344" s="150">
        <v>0.55669999999999997</v>
      </c>
      <c r="AF344" s="150">
        <v>0.119656600915406</v>
      </c>
      <c r="AG344" s="150">
        <v>0.15964130146934799</v>
      </c>
      <c r="AH344" s="150">
        <v>0.283127121601915</v>
      </c>
      <c r="AI344" s="150">
        <v>165.89016468516701</v>
      </c>
      <c r="AJ344" s="150">
        <v>4.04093204006766</v>
      </c>
      <c r="AK344" s="150">
        <v>0.59947416869589698</v>
      </c>
      <c r="AL344" s="150">
        <v>2.6320348982210802</v>
      </c>
      <c r="AM344" s="150">
        <v>3.9</v>
      </c>
      <c r="AN344" s="150">
        <v>0.94336490857444</v>
      </c>
      <c r="AO344" s="150">
        <v>46</v>
      </c>
      <c r="AP344" s="150">
        <v>5.1282051282051299E-3</v>
      </c>
      <c r="AQ344" s="150">
        <v>16.5</v>
      </c>
      <c r="AR344">
        <v>1.6818289449039301</v>
      </c>
      <c r="AS344">
        <v>-52789.77</v>
      </c>
      <c r="AT344">
        <v>0.30516041183445197</v>
      </c>
      <c r="AU344" s="150">
        <v>14697083.630000001</v>
      </c>
    </row>
    <row r="345" spans="1:47" ht="14.5" x14ac:dyDescent="0.35">
      <c r="A345" s="151" t="s">
        <v>1115</v>
      </c>
      <c r="B345" s="151" t="s">
        <v>714</v>
      </c>
      <c r="C345" t="s">
        <v>100</v>
      </c>
      <c r="D345" t="s">
        <v>1578</v>
      </c>
      <c r="E345" s="150">
        <v>87.355999999999995</v>
      </c>
      <c r="F345" t="s">
        <v>1578</v>
      </c>
      <c r="G345" s="152">
        <v>885127</v>
      </c>
      <c r="H345" s="150">
        <v>0.61355728329233905</v>
      </c>
      <c r="I345" s="150">
        <v>729014</v>
      </c>
      <c r="J345" s="150">
        <v>0</v>
      </c>
      <c r="K345" s="150">
        <v>0.68116941221340499</v>
      </c>
      <c r="L345" s="153">
        <v>125365.97349999999</v>
      </c>
      <c r="M345" s="152">
        <v>37183</v>
      </c>
      <c r="N345" s="150">
        <v>82</v>
      </c>
      <c r="O345" s="150">
        <v>20.53</v>
      </c>
      <c r="P345" s="150">
        <v>0</v>
      </c>
      <c r="Q345" s="150">
        <v>92.37</v>
      </c>
      <c r="R345" s="150">
        <v>10300.200000000001</v>
      </c>
      <c r="S345" s="150">
        <v>1818.623521</v>
      </c>
      <c r="T345" s="150">
        <v>2303.4135766432801</v>
      </c>
      <c r="U345" s="150">
        <v>0.42357018981940198</v>
      </c>
      <c r="V345" s="150">
        <v>0.14890055686242301</v>
      </c>
      <c r="W345" s="150">
        <v>0</v>
      </c>
      <c r="X345" s="150">
        <v>8132.4</v>
      </c>
      <c r="Y345" s="150">
        <v>116.57</v>
      </c>
      <c r="Z345" s="150">
        <v>57589.5887449601</v>
      </c>
      <c r="AA345" s="150">
        <v>2.60262008733624</v>
      </c>
      <c r="AB345" s="150">
        <v>15.6011282576992</v>
      </c>
      <c r="AC345" s="150">
        <v>10.51</v>
      </c>
      <c r="AD345" s="150">
        <v>173.03744253092299</v>
      </c>
      <c r="AE345" s="150">
        <v>0.57989999999999997</v>
      </c>
      <c r="AF345" s="150">
        <v>0.124154488359774</v>
      </c>
      <c r="AG345" s="150">
        <v>0.181395752569393</v>
      </c>
      <c r="AH345" s="150">
        <v>0.30992089472994699</v>
      </c>
      <c r="AI345" s="150">
        <v>170.577360524526</v>
      </c>
      <c r="AJ345" s="150">
        <v>5.2965424091600699</v>
      </c>
      <c r="AK345" s="150">
        <v>0.81638590530469102</v>
      </c>
      <c r="AL345" s="150">
        <v>2.7791987840730301</v>
      </c>
      <c r="AM345" s="150">
        <v>0</v>
      </c>
      <c r="AN345" s="150">
        <v>1.39693692987114</v>
      </c>
      <c r="AO345" s="150">
        <v>81</v>
      </c>
      <c r="AP345" s="150">
        <v>0</v>
      </c>
      <c r="AQ345" s="150">
        <v>12.88</v>
      </c>
      <c r="AR345">
        <v>3.7076472659566302</v>
      </c>
      <c r="AS345">
        <v>89480.22</v>
      </c>
      <c r="AT345">
        <v>0.37875715271069899</v>
      </c>
      <c r="AU345" s="150">
        <v>18732176.059999999</v>
      </c>
    </row>
    <row r="346" spans="1:47" ht="14.5" x14ac:dyDescent="0.35">
      <c r="A346" s="151" t="s">
        <v>1116</v>
      </c>
      <c r="B346" s="151" t="s">
        <v>692</v>
      </c>
      <c r="C346" t="s">
        <v>250</v>
      </c>
      <c r="D346" t="s">
        <v>1578</v>
      </c>
      <c r="E346" s="150">
        <v>87.456999999999994</v>
      </c>
      <c r="F346" t="s">
        <v>1578</v>
      </c>
      <c r="G346" s="152">
        <v>-184961</v>
      </c>
      <c r="H346" s="150">
        <v>5.8367328530754402E-2</v>
      </c>
      <c r="I346" s="150">
        <v>-255484</v>
      </c>
      <c r="J346" s="150">
        <v>3.2639948778624998E-3</v>
      </c>
      <c r="K346" s="150">
        <v>0.70533742056115301</v>
      </c>
      <c r="L346" s="153">
        <v>86059.224600000001</v>
      </c>
      <c r="M346" s="152">
        <v>41471</v>
      </c>
      <c r="N346" s="150">
        <v>26</v>
      </c>
      <c r="O346" s="150">
        <v>42.46</v>
      </c>
      <c r="P346" s="150">
        <v>0</v>
      </c>
      <c r="Q346" s="150">
        <v>81.099999999999994</v>
      </c>
      <c r="R346" s="150">
        <v>11280.7</v>
      </c>
      <c r="S346" s="150">
        <v>1269.7604759999999</v>
      </c>
      <c r="T346" s="150">
        <v>1618.2580679661701</v>
      </c>
      <c r="U346" s="150">
        <v>0.448106619913408</v>
      </c>
      <c r="V346" s="150">
        <v>0.183046117274169</v>
      </c>
      <c r="W346" s="150">
        <v>0</v>
      </c>
      <c r="X346" s="150">
        <v>8851.4</v>
      </c>
      <c r="Y346" s="150">
        <v>92.44</v>
      </c>
      <c r="Z346" s="150">
        <v>59970.581458243199</v>
      </c>
      <c r="AA346" s="150">
        <v>16.752577319587601</v>
      </c>
      <c r="AB346" s="150">
        <v>13.7360501514496</v>
      </c>
      <c r="AC346" s="150">
        <v>6.2</v>
      </c>
      <c r="AD346" s="150">
        <v>204.800076774194</v>
      </c>
      <c r="AE346" s="150">
        <v>0.40589999999999998</v>
      </c>
      <c r="AF346" s="150">
        <v>0.113625287970299</v>
      </c>
      <c r="AG346" s="150">
        <v>0.177286552061378</v>
      </c>
      <c r="AH346" s="150">
        <v>0.295397994368089</v>
      </c>
      <c r="AI346" s="150">
        <v>207.44542374620301</v>
      </c>
      <c r="AJ346" s="150">
        <v>5.1909267442655098</v>
      </c>
      <c r="AK346" s="150">
        <v>1.3481398297684899</v>
      </c>
      <c r="AL346" s="150">
        <v>3.4719015891817202</v>
      </c>
      <c r="AM346" s="150">
        <v>0.5</v>
      </c>
      <c r="AN346" s="150">
        <v>0.96884736555738704</v>
      </c>
      <c r="AO346" s="150">
        <v>80</v>
      </c>
      <c r="AP346" s="150">
        <v>0</v>
      </c>
      <c r="AQ346" s="150">
        <v>9.1</v>
      </c>
      <c r="AR346">
        <v>4.9014722457970601</v>
      </c>
      <c r="AS346">
        <v>-162980.29</v>
      </c>
      <c r="AT346">
        <v>0.30948531604965701</v>
      </c>
      <c r="AU346" s="150">
        <v>14323795.720000001</v>
      </c>
    </row>
    <row r="347" spans="1:47" ht="14.5" x14ac:dyDescent="0.35">
      <c r="A347" s="151" t="s">
        <v>1117</v>
      </c>
      <c r="B347" s="151" t="s">
        <v>411</v>
      </c>
      <c r="C347" t="s">
        <v>282</v>
      </c>
      <c r="D347" t="s">
        <v>1578</v>
      </c>
      <c r="E347" s="150">
        <v>106.62</v>
      </c>
      <c r="F347" t="s">
        <v>1578</v>
      </c>
      <c r="G347" s="152">
        <v>529500</v>
      </c>
      <c r="H347" s="150">
        <v>0.71255539019160796</v>
      </c>
      <c r="I347" s="150">
        <v>529500</v>
      </c>
      <c r="J347" s="150">
        <v>0</v>
      </c>
      <c r="K347" s="150">
        <v>0.72487606823243</v>
      </c>
      <c r="L347" s="153">
        <v>188243.42389999999</v>
      </c>
      <c r="M347" s="152">
        <v>55301</v>
      </c>
      <c r="N347" s="150">
        <v>5</v>
      </c>
      <c r="O347" s="150">
        <v>1.69</v>
      </c>
      <c r="P347" s="150">
        <v>0</v>
      </c>
      <c r="Q347" s="150">
        <v>6.13</v>
      </c>
      <c r="R347" s="150">
        <v>10414.299999999999</v>
      </c>
      <c r="S347" s="150">
        <v>843.79558099999997</v>
      </c>
      <c r="T347" s="150">
        <v>947.48656971004402</v>
      </c>
      <c r="U347" s="150">
        <v>0.1032513608293</v>
      </c>
      <c r="V347" s="150">
        <v>0.10903563501833501</v>
      </c>
      <c r="W347" s="150">
        <v>2.3702423253150499E-3</v>
      </c>
      <c r="X347" s="150">
        <v>9274.6</v>
      </c>
      <c r="Y347" s="150">
        <v>54.55</v>
      </c>
      <c r="Z347" s="150">
        <v>67823.552153987199</v>
      </c>
      <c r="AA347" s="150">
        <v>14.8524590163934</v>
      </c>
      <c r="AB347" s="150">
        <v>15.468296626947801</v>
      </c>
      <c r="AC347" s="150">
        <v>7.2</v>
      </c>
      <c r="AD347" s="150">
        <v>117.193830694444</v>
      </c>
      <c r="AE347" s="150">
        <v>0.33629999999999999</v>
      </c>
      <c r="AF347" s="150">
        <v>0.12326817321950501</v>
      </c>
      <c r="AG347" s="150">
        <v>0.15201722277760299</v>
      </c>
      <c r="AH347" s="150">
        <v>0.28554663774585898</v>
      </c>
      <c r="AI347" s="150">
        <v>275.18868933256499</v>
      </c>
      <c r="AJ347" s="150">
        <v>3.9711244471432301</v>
      </c>
      <c r="AK347" s="150">
        <v>1.0297592623695599</v>
      </c>
      <c r="AL347" s="150">
        <v>1.8219538937912101</v>
      </c>
      <c r="AM347" s="150">
        <v>1.3</v>
      </c>
      <c r="AN347" s="150">
        <v>0.90076703868900598</v>
      </c>
      <c r="AO347" s="150">
        <v>30</v>
      </c>
      <c r="AP347" s="150">
        <v>0</v>
      </c>
      <c r="AQ347" s="150">
        <v>8.43</v>
      </c>
      <c r="AR347">
        <v>5.6528859359547603</v>
      </c>
      <c r="AS347">
        <v>-90387.35</v>
      </c>
      <c r="AT347">
        <v>0.47268557572595299</v>
      </c>
      <c r="AU347" s="150">
        <v>8787574.8699999992</v>
      </c>
    </row>
    <row r="348" spans="1:47" ht="14.5" x14ac:dyDescent="0.35">
      <c r="A348" s="151" t="s">
        <v>1118</v>
      </c>
      <c r="B348" s="151" t="s">
        <v>467</v>
      </c>
      <c r="C348" t="s">
        <v>196</v>
      </c>
      <c r="D348" t="s">
        <v>1578</v>
      </c>
      <c r="E348" s="150">
        <v>87.477000000000004</v>
      </c>
      <c r="F348" t="s">
        <v>1578</v>
      </c>
      <c r="G348" s="152">
        <v>349753</v>
      </c>
      <c r="H348" s="150">
        <v>0.46464476794609799</v>
      </c>
      <c r="I348" s="150">
        <v>740196</v>
      </c>
      <c r="J348" s="150">
        <v>0</v>
      </c>
      <c r="K348" s="150">
        <v>0.70062688245733096</v>
      </c>
      <c r="L348" s="153">
        <v>138467.5742</v>
      </c>
      <c r="M348" s="152">
        <v>33533</v>
      </c>
      <c r="N348" s="150">
        <v>16</v>
      </c>
      <c r="O348" s="150">
        <v>6.4</v>
      </c>
      <c r="P348" s="150">
        <v>0</v>
      </c>
      <c r="Q348" s="150">
        <v>-36.950000000000003</v>
      </c>
      <c r="R348" s="150">
        <v>12264.2</v>
      </c>
      <c r="S348" s="150">
        <v>650.43084699999997</v>
      </c>
      <c r="T348" s="150">
        <v>823.26994416500395</v>
      </c>
      <c r="U348" s="150">
        <v>0.54533860076903795</v>
      </c>
      <c r="V348" s="150">
        <v>0.15410070949479401</v>
      </c>
      <c r="W348" s="150">
        <v>1.5021784475729201E-2</v>
      </c>
      <c r="X348" s="150">
        <v>9689.4</v>
      </c>
      <c r="Y348" s="150">
        <v>44.4</v>
      </c>
      <c r="Z348" s="150">
        <v>58735.853153153199</v>
      </c>
      <c r="AA348" s="150">
        <v>13.804347826087</v>
      </c>
      <c r="AB348" s="150">
        <v>14.6493434009009</v>
      </c>
      <c r="AC348" s="150">
        <v>8.34</v>
      </c>
      <c r="AD348" s="150">
        <v>77.989310191846499</v>
      </c>
      <c r="AE348" s="150">
        <v>0.42909999999999998</v>
      </c>
      <c r="AF348" s="150">
        <v>0.106184587226445</v>
      </c>
      <c r="AG348" s="150">
        <v>0.19161054927694501</v>
      </c>
      <c r="AH348" s="150">
        <v>0.30265101705220299</v>
      </c>
      <c r="AI348" s="150">
        <v>181.36593696946801</v>
      </c>
      <c r="AJ348" s="150">
        <v>6.0481879524608804</v>
      </c>
      <c r="AK348" s="150">
        <v>1.7225742162996101</v>
      </c>
      <c r="AL348" s="150">
        <v>2.3551951409728198</v>
      </c>
      <c r="AM348" s="150">
        <v>1.5</v>
      </c>
      <c r="AN348" s="150">
        <v>1.5229793551703099</v>
      </c>
      <c r="AO348" s="150">
        <v>80</v>
      </c>
      <c r="AP348" s="150">
        <v>0</v>
      </c>
      <c r="AQ348" s="150">
        <v>5.76</v>
      </c>
      <c r="AR348">
        <v>3.8236287067660699</v>
      </c>
      <c r="AS348">
        <v>-42854.11</v>
      </c>
      <c r="AT348">
        <v>0.38204590940079503</v>
      </c>
      <c r="AU348" s="150">
        <v>7977013.4299999997</v>
      </c>
    </row>
    <row r="349" spans="1:47" ht="14.5" x14ac:dyDescent="0.35">
      <c r="A349" s="151" t="s">
        <v>1119</v>
      </c>
      <c r="B349" s="151" t="s">
        <v>727</v>
      </c>
      <c r="C349" t="s">
        <v>98</v>
      </c>
      <c r="D349" t="s">
        <v>1578</v>
      </c>
      <c r="E349" s="150">
        <v>90.489000000000004</v>
      </c>
      <c r="F349" t="s">
        <v>1578</v>
      </c>
      <c r="G349" s="152">
        <v>-1356886</v>
      </c>
      <c r="H349" s="150">
        <v>0.22807531707857201</v>
      </c>
      <c r="I349" s="150">
        <v>-1390360</v>
      </c>
      <c r="J349" s="150">
        <v>0</v>
      </c>
      <c r="K349" s="150">
        <v>0.78540737213523903</v>
      </c>
      <c r="L349" s="153">
        <v>146575.03630000001</v>
      </c>
      <c r="M349" s="152">
        <v>39927</v>
      </c>
      <c r="N349" t="s">
        <v>1560</v>
      </c>
      <c r="O349" s="150">
        <v>16.54</v>
      </c>
      <c r="P349" s="150">
        <v>0</v>
      </c>
      <c r="Q349" s="150">
        <v>260.60000000000002</v>
      </c>
      <c r="R349" s="150">
        <v>12643.7</v>
      </c>
      <c r="S349" s="150">
        <v>841.39207499999998</v>
      </c>
      <c r="T349" s="150">
        <v>990.86889394831599</v>
      </c>
      <c r="U349" s="150">
        <v>0.33702021973525198</v>
      </c>
      <c r="V349" s="150">
        <v>0.14115176922720599</v>
      </c>
      <c r="W349" s="150">
        <v>0</v>
      </c>
      <c r="X349" s="150">
        <v>10736.3</v>
      </c>
      <c r="Y349" s="150">
        <v>58.41</v>
      </c>
      <c r="Z349" s="150">
        <v>71228.554699537795</v>
      </c>
      <c r="AA349" s="150">
        <v>15.523809523809501</v>
      </c>
      <c r="AB349" s="150">
        <v>14.404931946584499</v>
      </c>
      <c r="AC349" s="150">
        <v>16.82</v>
      </c>
      <c r="AD349" s="150">
        <v>50.023310047562397</v>
      </c>
      <c r="AE349" s="150">
        <v>0.73060000000000003</v>
      </c>
      <c r="AF349" s="150">
        <v>0.113520085044174</v>
      </c>
      <c r="AG349" s="150">
        <v>0.16401328238907101</v>
      </c>
      <c r="AH349" s="150">
        <v>0.28246213524589298</v>
      </c>
      <c r="AI349" s="150">
        <v>186.649012590236</v>
      </c>
      <c r="AJ349" s="150">
        <v>6.5104821547964002</v>
      </c>
      <c r="AK349" s="150">
        <v>1.1143725046961099</v>
      </c>
      <c r="AL349" s="150">
        <v>2.4332698907956298</v>
      </c>
      <c r="AM349" s="150">
        <v>3</v>
      </c>
      <c r="AN349" s="150">
        <v>0</v>
      </c>
      <c r="AO349" s="150">
        <v>0</v>
      </c>
      <c r="AP349" s="150">
        <v>0</v>
      </c>
      <c r="AQ349" s="150">
        <v>0</v>
      </c>
      <c r="AR349">
        <v>3.4335379850610299</v>
      </c>
      <c r="AS349">
        <v>-50067.65</v>
      </c>
      <c r="AT349">
        <v>0.26431725595281402</v>
      </c>
      <c r="AU349" s="150">
        <v>10638277.810000001</v>
      </c>
    </row>
    <row r="350" spans="1:47" ht="14.5" x14ac:dyDescent="0.35">
      <c r="A350" s="151" t="s">
        <v>1120</v>
      </c>
      <c r="B350" s="151" t="s">
        <v>785</v>
      </c>
      <c r="C350" t="s">
        <v>347</v>
      </c>
      <c r="D350" t="s">
        <v>1578</v>
      </c>
      <c r="E350" s="150">
        <v>92.837999999999994</v>
      </c>
      <c r="F350" t="s">
        <v>1578</v>
      </c>
      <c r="G350" s="152">
        <v>919202</v>
      </c>
      <c r="H350" s="150">
        <v>0.230542101536099</v>
      </c>
      <c r="I350" s="150">
        <v>186877</v>
      </c>
      <c r="J350" s="150">
        <v>0</v>
      </c>
      <c r="K350" s="150">
        <v>0.58594421819116205</v>
      </c>
      <c r="L350" s="153">
        <v>214652.00109999999</v>
      </c>
      <c r="M350" s="152">
        <v>42652</v>
      </c>
      <c r="N350" s="150">
        <v>12</v>
      </c>
      <c r="O350" s="150">
        <v>29.99</v>
      </c>
      <c r="P350" s="150">
        <v>0</v>
      </c>
      <c r="Q350" s="150">
        <v>46.35</v>
      </c>
      <c r="R350" s="150">
        <v>11740.9</v>
      </c>
      <c r="S350" s="150">
        <v>900.812499</v>
      </c>
      <c r="T350" s="150">
        <v>1114.3993854789601</v>
      </c>
      <c r="U350" s="150">
        <v>0.24514226128649699</v>
      </c>
      <c r="V350" s="150">
        <v>0.170225310117505</v>
      </c>
      <c r="W350" s="150">
        <v>0</v>
      </c>
      <c r="X350" s="150">
        <v>9490.6</v>
      </c>
      <c r="Y350" s="150">
        <v>53</v>
      </c>
      <c r="Z350" s="150">
        <v>56066.981132075503</v>
      </c>
      <c r="AA350" s="150">
        <v>13.207547169811299</v>
      </c>
      <c r="AB350" s="150">
        <v>16.996462245282999</v>
      </c>
      <c r="AC350" s="150">
        <v>6</v>
      </c>
      <c r="AD350" s="150">
        <v>150.13541649999999</v>
      </c>
      <c r="AE350" s="150">
        <v>0.57989999999999997</v>
      </c>
      <c r="AF350" s="150">
        <v>0.125845566668361</v>
      </c>
      <c r="AG350" s="150">
        <v>0.15882978103254</v>
      </c>
      <c r="AH350" s="150">
        <v>0.29134200675023803</v>
      </c>
      <c r="AI350" s="150">
        <v>190.18386200256299</v>
      </c>
      <c r="AJ350" s="150">
        <v>7.7223979103432203</v>
      </c>
      <c r="AK350" s="150">
        <v>1.42386545645576</v>
      </c>
      <c r="AL350" s="150">
        <v>2.96211172075648</v>
      </c>
      <c r="AM350" s="150">
        <v>0.5</v>
      </c>
      <c r="AN350" s="150">
        <v>1.1658496948363</v>
      </c>
      <c r="AO350" s="150">
        <v>127</v>
      </c>
      <c r="AP350" s="150">
        <v>7.7777777777777807E-2</v>
      </c>
      <c r="AQ350" s="150">
        <v>3.3</v>
      </c>
      <c r="AR350">
        <v>2.1801845752626301</v>
      </c>
      <c r="AS350">
        <v>-53236.08</v>
      </c>
      <c r="AT350">
        <v>0.32970851968113701</v>
      </c>
      <c r="AU350" s="150">
        <v>10576312.51</v>
      </c>
    </row>
    <row r="351" spans="1:47" ht="14.5" x14ac:dyDescent="0.35">
      <c r="A351" s="151" t="s">
        <v>1121</v>
      </c>
      <c r="B351" s="151" t="s">
        <v>790</v>
      </c>
      <c r="C351" t="s">
        <v>198</v>
      </c>
      <c r="D351" t="s">
        <v>1578</v>
      </c>
      <c r="E351" s="150">
        <v>97.182000000000002</v>
      </c>
      <c r="F351" t="s">
        <v>1578</v>
      </c>
      <c r="G351" s="152">
        <v>2318919</v>
      </c>
      <c r="H351" s="150">
        <v>0.76511029640491601</v>
      </c>
      <c r="I351" s="150">
        <v>1756438</v>
      </c>
      <c r="J351" s="150">
        <v>2.1862670909998201E-3</v>
      </c>
      <c r="K351" s="150">
        <v>0.65124223413287496</v>
      </c>
      <c r="L351" s="153">
        <v>129311.70209999999</v>
      </c>
      <c r="M351" s="152">
        <v>53285</v>
      </c>
      <c r="N351" s="150">
        <v>44</v>
      </c>
      <c r="O351" s="150">
        <v>44.18</v>
      </c>
      <c r="P351" s="150">
        <v>0</v>
      </c>
      <c r="Q351" s="150">
        <v>39.200000000000003</v>
      </c>
      <c r="R351" s="150">
        <v>9117.6</v>
      </c>
      <c r="S351" s="150">
        <v>2754.2339339999999</v>
      </c>
      <c r="T351" s="150">
        <v>3248.6108128321298</v>
      </c>
      <c r="U351" s="150">
        <v>0.256317987475642</v>
      </c>
      <c r="V351" s="150">
        <v>0.10833484487886599</v>
      </c>
      <c r="W351" s="150">
        <v>4.8702103820640802E-2</v>
      </c>
      <c r="X351" s="150">
        <v>7730.1</v>
      </c>
      <c r="Y351" s="150">
        <v>149.85</v>
      </c>
      <c r="Z351" s="150">
        <v>60017.7753753754</v>
      </c>
      <c r="AA351" s="150">
        <v>11.0915032679739</v>
      </c>
      <c r="AB351" s="150">
        <v>18.3799394994995</v>
      </c>
      <c r="AC351" s="150">
        <v>15</v>
      </c>
      <c r="AD351" s="150">
        <v>183.61559560000001</v>
      </c>
      <c r="AE351" s="150">
        <v>0.28999999999999998</v>
      </c>
      <c r="AF351" s="150">
        <v>0.13269475690914201</v>
      </c>
      <c r="AG351" s="150">
        <v>0.14183289677191299</v>
      </c>
      <c r="AH351" s="150">
        <v>0.27906803544349601</v>
      </c>
      <c r="AI351" s="150">
        <v>113.502341301122</v>
      </c>
      <c r="AJ351" s="150">
        <v>4.5030900925108401</v>
      </c>
      <c r="AK351" s="150">
        <v>1.14421420163014</v>
      </c>
      <c r="AL351" s="150">
        <v>0.19662853633257801</v>
      </c>
      <c r="AM351" s="150">
        <v>2.0299999999999998</v>
      </c>
      <c r="AN351" s="150">
        <v>1.1944119573607299</v>
      </c>
      <c r="AO351" s="150">
        <v>18</v>
      </c>
      <c r="AP351" s="150">
        <v>1.7621145374449299E-2</v>
      </c>
      <c r="AQ351" s="150">
        <v>98.44</v>
      </c>
      <c r="AR351">
        <v>5.26959647787083</v>
      </c>
      <c r="AS351">
        <v>6571.2999999999302</v>
      </c>
      <c r="AT351">
        <v>0.25234078593541698</v>
      </c>
      <c r="AU351" s="150">
        <v>25112103.739999998</v>
      </c>
    </row>
    <row r="352" spans="1:47" ht="14.5" x14ac:dyDescent="0.35">
      <c r="A352" s="151" t="s">
        <v>1122</v>
      </c>
      <c r="B352" s="151" t="s">
        <v>540</v>
      </c>
      <c r="C352" t="s">
        <v>117</v>
      </c>
      <c r="D352" t="s">
        <v>1578</v>
      </c>
      <c r="E352" s="150">
        <v>79.698999999999998</v>
      </c>
      <c r="F352" t="s">
        <v>1578</v>
      </c>
      <c r="G352" s="152">
        <v>944128</v>
      </c>
      <c r="H352" s="150">
        <v>0.453100450535383</v>
      </c>
      <c r="I352" s="150">
        <v>998707</v>
      </c>
      <c r="J352" s="150">
        <v>1.14769837888689E-2</v>
      </c>
      <c r="K352" s="150">
        <v>0.63436576283082502</v>
      </c>
      <c r="L352" s="153">
        <v>193813.64430000001</v>
      </c>
      <c r="M352" s="152">
        <v>43102</v>
      </c>
      <c r="N352" s="150">
        <v>11</v>
      </c>
      <c r="O352" s="150">
        <v>15.02</v>
      </c>
      <c r="P352" s="150">
        <v>0</v>
      </c>
      <c r="Q352" s="150">
        <v>50.38</v>
      </c>
      <c r="R352" s="150">
        <v>12443.2</v>
      </c>
      <c r="S352" s="150">
        <v>549.26132399999995</v>
      </c>
      <c r="T352" s="150">
        <v>646.33445963655402</v>
      </c>
      <c r="U352" s="150">
        <v>0.31980352579858701</v>
      </c>
      <c r="V352" s="150">
        <v>0.13372842541522201</v>
      </c>
      <c r="W352" s="150">
        <v>5.3610364890720001E-4</v>
      </c>
      <c r="X352" s="150">
        <v>10574.4</v>
      </c>
      <c r="Y352" s="150">
        <v>46.25</v>
      </c>
      <c r="Z352" s="150">
        <v>52011.526918918898</v>
      </c>
      <c r="AA352" s="150">
        <v>13.2545454545455</v>
      </c>
      <c r="AB352" s="150">
        <v>11.8759205189189</v>
      </c>
      <c r="AC352" s="150">
        <v>4</v>
      </c>
      <c r="AD352" s="150">
        <v>137.31533099999999</v>
      </c>
      <c r="AE352" s="150">
        <v>0.40589999999999998</v>
      </c>
      <c r="AF352" s="150">
        <v>0.12957896138931499</v>
      </c>
      <c r="AG352" s="150">
        <v>0.148362239898987</v>
      </c>
      <c r="AH352" s="150">
        <v>0.281973253257293</v>
      </c>
      <c r="AI352" s="150">
        <v>0</v>
      </c>
      <c r="AJ352" t="s">
        <v>1560</v>
      </c>
      <c r="AK352" t="s">
        <v>1560</v>
      </c>
      <c r="AL352" t="s">
        <v>1560</v>
      </c>
      <c r="AM352" s="150">
        <v>1.8</v>
      </c>
      <c r="AN352" s="150">
        <v>1.05984881462525</v>
      </c>
      <c r="AO352" s="150">
        <v>63</v>
      </c>
      <c r="AP352" s="150">
        <v>6.1946902654867297E-2</v>
      </c>
      <c r="AQ352" s="150">
        <v>3.24</v>
      </c>
      <c r="AR352">
        <v>4.5203416118192097</v>
      </c>
      <c r="AS352">
        <v>24862.57</v>
      </c>
      <c r="AT352">
        <v>0.41920948279903902</v>
      </c>
      <c r="AU352" s="150">
        <v>6834582.7999999998</v>
      </c>
    </row>
    <row r="353" spans="1:47" ht="14.5" x14ac:dyDescent="0.35">
      <c r="A353" s="151" t="s">
        <v>1123</v>
      </c>
      <c r="B353" s="151" t="s">
        <v>377</v>
      </c>
      <c r="C353" t="s">
        <v>130</v>
      </c>
      <c r="D353" t="s">
        <v>1578</v>
      </c>
      <c r="E353" s="150">
        <v>88.382000000000005</v>
      </c>
      <c r="F353" t="s">
        <v>1578</v>
      </c>
      <c r="G353" s="152">
        <v>113224</v>
      </c>
      <c r="H353" s="150">
        <v>0.50994691470502096</v>
      </c>
      <c r="I353" s="150">
        <v>73682</v>
      </c>
      <c r="J353" s="150">
        <v>0</v>
      </c>
      <c r="K353" s="150">
        <v>0.68745119869490401</v>
      </c>
      <c r="L353" s="153">
        <v>99649.366399999999</v>
      </c>
      <c r="M353" s="152">
        <v>34679</v>
      </c>
      <c r="N353" s="150">
        <v>0</v>
      </c>
      <c r="O353" s="150">
        <v>12.71</v>
      </c>
      <c r="P353" s="150">
        <v>0</v>
      </c>
      <c r="Q353" s="150">
        <v>-43.42</v>
      </c>
      <c r="R353" s="150">
        <v>13686.7</v>
      </c>
      <c r="S353" s="150">
        <v>840.48908700000004</v>
      </c>
      <c r="T353" s="150">
        <v>1028.9908976849899</v>
      </c>
      <c r="U353" s="150">
        <v>0.42542759868100499</v>
      </c>
      <c r="V353" s="150">
        <v>0.16700964851433001</v>
      </c>
      <c r="W353" s="150">
        <v>0</v>
      </c>
      <c r="X353" s="150">
        <v>11179.4</v>
      </c>
      <c r="Y353" s="150">
        <v>64.77</v>
      </c>
      <c r="Z353" s="150">
        <v>50603.9427203952</v>
      </c>
      <c r="AA353" s="150">
        <v>11.089552238806</v>
      </c>
      <c r="AB353" s="150">
        <v>12.9765182491894</v>
      </c>
      <c r="AC353" s="150">
        <v>11</v>
      </c>
      <c r="AD353" s="150">
        <v>76.408098818181799</v>
      </c>
      <c r="AE353" s="150">
        <v>0.25519999999999998</v>
      </c>
      <c r="AF353" s="150">
        <v>0.103388856459856</v>
      </c>
      <c r="AG353" s="150">
        <v>0.162780664802153</v>
      </c>
      <c r="AH353" s="150">
        <v>0.27232838030311501</v>
      </c>
      <c r="AI353" s="150">
        <v>210.33229667620901</v>
      </c>
      <c r="AJ353" s="150">
        <v>7.3946436288762403</v>
      </c>
      <c r="AK353" s="150">
        <v>1.89620515663359</v>
      </c>
      <c r="AL353" s="150">
        <v>3.4590225814845401</v>
      </c>
      <c r="AM353" s="150">
        <v>4.5</v>
      </c>
      <c r="AN353" s="150">
        <v>1.03462199296663</v>
      </c>
      <c r="AO353" s="150">
        <v>46</v>
      </c>
      <c r="AP353" s="150">
        <v>0</v>
      </c>
      <c r="AQ353" s="150">
        <v>13.46</v>
      </c>
      <c r="AR353">
        <v>1.6623435865793199</v>
      </c>
      <c r="AS353">
        <v>-32337.43</v>
      </c>
      <c r="AT353">
        <v>0.41034308978349499</v>
      </c>
      <c r="AU353" s="150">
        <v>11503541.99</v>
      </c>
    </row>
    <row r="354" spans="1:47" ht="14.5" x14ac:dyDescent="0.35">
      <c r="A354" s="151" t="s">
        <v>1124</v>
      </c>
      <c r="B354" s="151" t="s">
        <v>626</v>
      </c>
      <c r="C354" t="s">
        <v>627</v>
      </c>
      <c r="D354" t="s">
        <v>1578</v>
      </c>
      <c r="E354" s="150">
        <v>88.891000000000005</v>
      </c>
      <c r="F354" t="s">
        <v>1578</v>
      </c>
      <c r="G354" s="152">
        <v>626773</v>
      </c>
      <c r="H354" s="150">
        <v>0.34602174000889002</v>
      </c>
      <c r="I354" s="150">
        <v>626773</v>
      </c>
      <c r="J354" s="150">
        <v>0</v>
      </c>
      <c r="K354" s="150">
        <v>0.72320903415581606</v>
      </c>
      <c r="L354" s="153">
        <v>156811.8224</v>
      </c>
      <c r="M354" s="152">
        <v>35628</v>
      </c>
      <c r="N354" s="150">
        <v>119</v>
      </c>
      <c r="O354" s="150">
        <v>35.340000000000003</v>
      </c>
      <c r="P354" s="150">
        <v>0</v>
      </c>
      <c r="Q354" s="150">
        <v>-151.21</v>
      </c>
      <c r="R354" s="150">
        <v>13768.7</v>
      </c>
      <c r="S354" s="150">
        <v>1743.240898</v>
      </c>
      <c r="T354" s="150">
        <v>2464.3226198479301</v>
      </c>
      <c r="U354" s="150">
        <v>1</v>
      </c>
      <c r="V354" s="150">
        <v>0.18809619277300799</v>
      </c>
      <c r="W354" s="150">
        <v>5.7364418259535301E-4</v>
      </c>
      <c r="X354" s="150">
        <v>9739.9</v>
      </c>
      <c r="Y354" s="150">
        <v>133.57</v>
      </c>
      <c r="Z354" s="150">
        <v>57810.4626787452</v>
      </c>
      <c r="AA354" s="150">
        <v>10.6934306569343</v>
      </c>
      <c r="AB354" s="150">
        <v>13.051140959796401</v>
      </c>
      <c r="AC354" s="150">
        <v>11.15</v>
      </c>
      <c r="AD354" s="150">
        <v>156.34447515695101</v>
      </c>
      <c r="AE354" s="150">
        <v>0.64939999999999998</v>
      </c>
      <c r="AF354" s="150">
        <v>0.119482923741286</v>
      </c>
      <c r="AG354" s="150">
        <v>0.19787408704183401</v>
      </c>
      <c r="AH354" s="150">
        <v>0.32208939948887899</v>
      </c>
      <c r="AI354" s="150">
        <v>210.81079523869701</v>
      </c>
      <c r="AJ354" s="150">
        <v>5.8854457487741296</v>
      </c>
      <c r="AK354" s="150">
        <v>1.5143406150848699</v>
      </c>
      <c r="AL354" s="150">
        <v>2.7931976032261701</v>
      </c>
      <c r="AM354" s="150">
        <v>1</v>
      </c>
      <c r="AN354" s="150">
        <v>1.7365283766066</v>
      </c>
      <c r="AO354" s="150">
        <v>387</v>
      </c>
      <c r="AP354" s="150">
        <v>0</v>
      </c>
      <c r="AQ354" s="150">
        <v>2.86</v>
      </c>
      <c r="AR354">
        <v>5.6428000000000003</v>
      </c>
      <c r="AS354">
        <v>-388549.89</v>
      </c>
      <c r="AT354">
        <v>0.49714235702201198</v>
      </c>
      <c r="AU354" s="150">
        <v>24002137.879999999</v>
      </c>
    </row>
    <row r="355" spans="1:47" ht="14.5" x14ac:dyDescent="0.35">
      <c r="A355" s="151" t="s">
        <v>1125</v>
      </c>
      <c r="B355" s="151" t="s">
        <v>378</v>
      </c>
      <c r="C355" t="s">
        <v>379</v>
      </c>
      <c r="D355" t="s">
        <v>1578</v>
      </c>
      <c r="E355" s="150">
        <v>80.715999999999994</v>
      </c>
      <c r="F355" t="s">
        <v>1578</v>
      </c>
      <c r="G355" s="152">
        <v>1289578</v>
      </c>
      <c r="H355" s="150">
        <v>0.48548435475283502</v>
      </c>
      <c r="I355" s="150">
        <v>1273485</v>
      </c>
      <c r="J355" s="150">
        <v>0</v>
      </c>
      <c r="K355" s="150">
        <v>0.55044228402494699</v>
      </c>
      <c r="L355" s="153">
        <v>143079.5643</v>
      </c>
      <c r="M355" s="152">
        <v>38751</v>
      </c>
      <c r="N355" s="150">
        <v>0</v>
      </c>
      <c r="O355" s="150">
        <v>50.02</v>
      </c>
      <c r="P355" s="150">
        <v>0</v>
      </c>
      <c r="Q355" s="150">
        <v>-29.96</v>
      </c>
      <c r="R355" s="150">
        <v>11027.1</v>
      </c>
      <c r="S355" s="150">
        <v>1083.8768279999999</v>
      </c>
      <c r="T355" s="150">
        <v>1364.87636789319</v>
      </c>
      <c r="U355" s="150">
        <v>0.44276050341026402</v>
      </c>
      <c r="V355" s="150">
        <v>0.198300764854067</v>
      </c>
      <c r="W355" s="150">
        <v>9.2261405924253198E-4</v>
      </c>
      <c r="X355" s="150">
        <v>8756.9</v>
      </c>
      <c r="Y355" s="150">
        <v>75.12</v>
      </c>
      <c r="Z355" s="150">
        <v>51056.6642705005</v>
      </c>
      <c r="AA355" s="150">
        <v>12.8641975308642</v>
      </c>
      <c r="AB355" s="150">
        <v>14.4286052715655</v>
      </c>
      <c r="AC355" s="150">
        <v>10</v>
      </c>
      <c r="AD355" s="150">
        <v>108.38768279999999</v>
      </c>
      <c r="AE355" s="150">
        <v>0.33629999999999999</v>
      </c>
      <c r="AF355" s="150">
        <v>0.11766255963404899</v>
      </c>
      <c r="AG355" s="150">
        <v>0.13386033683541901</v>
      </c>
      <c r="AH355" s="150">
        <v>0.25802669468848299</v>
      </c>
      <c r="AI355" s="150">
        <v>240.24501057051799</v>
      </c>
      <c r="AJ355" s="150">
        <v>5.55295630501237</v>
      </c>
      <c r="AK355" s="150">
        <v>1.5572241125055699</v>
      </c>
      <c r="AL355" s="150">
        <v>2.19687909952534</v>
      </c>
      <c r="AM355" s="150">
        <v>2.75</v>
      </c>
      <c r="AN355" s="150">
        <v>1.02843065274117</v>
      </c>
      <c r="AO355" s="150">
        <v>77</v>
      </c>
      <c r="AP355" s="150">
        <v>5.0955414012738898E-2</v>
      </c>
      <c r="AQ355" s="150">
        <v>5.9</v>
      </c>
      <c r="AR355">
        <v>3.63148778699159</v>
      </c>
      <c r="AS355">
        <v>-1395.0999999999799</v>
      </c>
      <c r="AT355">
        <v>0.27348843532779898</v>
      </c>
      <c r="AU355" s="150">
        <v>11952044.640000001</v>
      </c>
    </row>
    <row r="356" spans="1:47" ht="14.5" x14ac:dyDescent="0.35">
      <c r="A356" s="151" t="s">
        <v>1126</v>
      </c>
      <c r="B356" s="151" t="s">
        <v>243</v>
      </c>
      <c r="C356" t="s">
        <v>244</v>
      </c>
      <c r="D356" t="s">
        <v>1578</v>
      </c>
      <c r="E356" s="150">
        <v>90.093999999999994</v>
      </c>
      <c r="F356" t="s">
        <v>1578</v>
      </c>
      <c r="G356" s="152">
        <v>-1322038</v>
      </c>
      <c r="H356" s="150">
        <v>0.10443546006571799</v>
      </c>
      <c r="I356" s="150">
        <v>-1322038</v>
      </c>
      <c r="J356" s="150">
        <v>0</v>
      </c>
      <c r="K356" s="150">
        <v>0.77631499947668903</v>
      </c>
      <c r="L356" s="153">
        <v>154880.3254</v>
      </c>
      <c r="M356" s="152">
        <v>36630</v>
      </c>
      <c r="N356" s="150">
        <v>183</v>
      </c>
      <c r="O356" s="150">
        <v>95.38</v>
      </c>
      <c r="P356" s="150">
        <v>0</v>
      </c>
      <c r="Q356" s="150">
        <v>-63.5</v>
      </c>
      <c r="R356" s="150">
        <v>11359.8</v>
      </c>
      <c r="S356" s="150">
        <v>3648.9277470000002</v>
      </c>
      <c r="T356" s="150">
        <v>4545.6806527462704</v>
      </c>
      <c r="U356" s="150">
        <v>0.39852217934311401</v>
      </c>
      <c r="V356" s="150">
        <v>0.18443280839235501</v>
      </c>
      <c r="W356" s="150">
        <v>1.08178009368515E-2</v>
      </c>
      <c r="X356" s="150">
        <v>9118.7999999999993</v>
      </c>
      <c r="Y356" s="150">
        <v>242.82</v>
      </c>
      <c r="Z356" s="150">
        <v>65102.071122642301</v>
      </c>
      <c r="AA356" s="150">
        <v>13.657894736842101</v>
      </c>
      <c r="AB356" s="150">
        <v>15.027294897454899</v>
      </c>
      <c r="AC356" s="150">
        <v>25.5</v>
      </c>
      <c r="AD356" s="150">
        <v>143.09520576470601</v>
      </c>
      <c r="AE356" s="150">
        <v>0.51029999999999998</v>
      </c>
      <c r="AF356" s="150">
        <v>0.100323269129537</v>
      </c>
      <c r="AG356" s="150">
        <v>0.17378804217021199</v>
      </c>
      <c r="AH356" s="150">
        <v>0.27951698786150297</v>
      </c>
      <c r="AI356" s="150">
        <v>164.86350010481601</v>
      </c>
      <c r="AJ356" s="150">
        <v>5.4315766778872101</v>
      </c>
      <c r="AK356" s="150">
        <v>1.1458934962390399</v>
      </c>
      <c r="AL356" s="150">
        <v>3.3358347172006799</v>
      </c>
      <c r="AM356" s="150">
        <v>2</v>
      </c>
      <c r="AN356" s="150">
        <v>1.7351179318938199</v>
      </c>
      <c r="AO356" s="150">
        <v>147</v>
      </c>
      <c r="AP356" s="150">
        <v>0</v>
      </c>
      <c r="AQ356" s="150">
        <v>12.24</v>
      </c>
      <c r="AR356">
        <v>6.4952831242591396</v>
      </c>
      <c r="AS356">
        <v>-279251.93</v>
      </c>
      <c r="AT356">
        <v>0.29327641396140902</v>
      </c>
      <c r="AU356" s="150">
        <v>41451052.07</v>
      </c>
    </row>
    <row r="357" spans="1:47" ht="14.5" x14ac:dyDescent="0.35">
      <c r="A357" s="151" t="s">
        <v>1127</v>
      </c>
      <c r="B357" s="151" t="s">
        <v>242</v>
      </c>
      <c r="C357" t="s">
        <v>145</v>
      </c>
      <c r="D357" t="s">
        <v>1578</v>
      </c>
      <c r="E357" s="150">
        <v>61.665999999999997</v>
      </c>
      <c r="F357" t="s">
        <v>1578</v>
      </c>
      <c r="G357" s="152">
        <v>-212759</v>
      </c>
      <c r="H357" s="150">
        <v>0.51659656179535796</v>
      </c>
      <c r="I357" s="150">
        <v>-212759</v>
      </c>
      <c r="J357" s="150">
        <v>0</v>
      </c>
      <c r="K357" s="150">
        <v>0.58512884947613497</v>
      </c>
      <c r="L357" s="153">
        <v>73212.142699999997</v>
      </c>
      <c r="M357" s="152">
        <v>33230</v>
      </c>
      <c r="N357" s="150">
        <v>65</v>
      </c>
      <c r="O357" s="150">
        <v>521.01</v>
      </c>
      <c r="P357" s="150">
        <v>87.19</v>
      </c>
      <c r="Q357" s="150">
        <v>-242.04</v>
      </c>
      <c r="R357" s="150">
        <v>14225.7</v>
      </c>
      <c r="S357" s="150">
        <v>3047.320181</v>
      </c>
      <c r="T357" s="150">
        <v>4443.9293613938198</v>
      </c>
      <c r="U357" s="150">
        <v>0.94917831412478004</v>
      </c>
      <c r="V357" s="150">
        <v>0.234161383975687</v>
      </c>
      <c r="W357" s="150">
        <v>5.0644948949655502E-2</v>
      </c>
      <c r="X357" s="150">
        <v>9755</v>
      </c>
      <c r="Y357" s="150">
        <v>204.77</v>
      </c>
      <c r="Z357" s="150">
        <v>60664.147970894199</v>
      </c>
      <c r="AA357" s="150">
        <v>7.3925233644859798</v>
      </c>
      <c r="AB357" s="150">
        <v>14.881673003857999</v>
      </c>
      <c r="AC357" s="150">
        <v>34.700000000000003</v>
      </c>
      <c r="AD357" s="150">
        <v>87.819025389049003</v>
      </c>
      <c r="AE357" s="150">
        <v>0.69579999999999997</v>
      </c>
      <c r="AF357" s="150">
        <v>0.10549992843717899</v>
      </c>
      <c r="AG357" s="150">
        <v>0.13958154493932401</v>
      </c>
      <c r="AH357" s="150">
        <v>0.250875697834539</v>
      </c>
      <c r="AI357" s="150">
        <v>171.13200091395299</v>
      </c>
      <c r="AJ357" s="150">
        <v>4.7189351555339103</v>
      </c>
      <c r="AK357" s="150">
        <v>1.13122220006366</v>
      </c>
      <c r="AL357" s="150">
        <v>1.8697087406566499</v>
      </c>
      <c r="AM357" s="150">
        <v>0.5</v>
      </c>
      <c r="AN357" s="150">
        <v>0.64379315939199</v>
      </c>
      <c r="AO357" s="150">
        <v>8</v>
      </c>
      <c r="AP357" s="150">
        <v>0.22902097902097901</v>
      </c>
      <c r="AQ357" s="150">
        <v>184.38</v>
      </c>
      <c r="AR357">
        <v>6.6938617574733597</v>
      </c>
      <c r="AS357">
        <v>-6894.9899999999898</v>
      </c>
      <c r="AT357">
        <v>0.52120293500009596</v>
      </c>
      <c r="AU357" s="150">
        <v>43350348.479999997</v>
      </c>
    </row>
    <row r="358" spans="1:47" ht="14.5" x14ac:dyDescent="0.35">
      <c r="A358" s="151" t="s">
        <v>1128</v>
      </c>
      <c r="B358" s="151" t="s">
        <v>245</v>
      </c>
      <c r="C358" t="s">
        <v>246</v>
      </c>
      <c r="D358" t="s">
        <v>1578</v>
      </c>
      <c r="E358" s="150">
        <v>94.022999999999996</v>
      </c>
      <c r="F358" t="s">
        <v>1578</v>
      </c>
      <c r="G358" s="152">
        <v>549850</v>
      </c>
      <c r="H358" s="150">
        <v>0.702486337698494</v>
      </c>
      <c r="I358" s="150">
        <v>353733</v>
      </c>
      <c r="J358" s="150">
        <v>9.7323655070729806E-3</v>
      </c>
      <c r="K358" s="150">
        <v>0.72514195705395301</v>
      </c>
      <c r="L358" s="153">
        <v>166574.23730000001</v>
      </c>
      <c r="M358" s="152">
        <v>40884</v>
      </c>
      <c r="N358" s="150">
        <v>41</v>
      </c>
      <c r="O358" s="150">
        <v>29.57</v>
      </c>
      <c r="P358" s="150">
        <v>0</v>
      </c>
      <c r="Q358" s="150">
        <v>-125.93</v>
      </c>
      <c r="R358" s="150">
        <v>11489.3</v>
      </c>
      <c r="S358" s="150">
        <v>1883.5235640000001</v>
      </c>
      <c r="T358" s="150">
        <v>2312.1940786374698</v>
      </c>
      <c r="U358" s="150">
        <v>0.37831316667297099</v>
      </c>
      <c r="V358" s="150">
        <v>0.153247883656421</v>
      </c>
      <c r="W358" s="150">
        <v>4.0799091377866099E-3</v>
      </c>
      <c r="X358" s="150">
        <v>9359.2000000000007</v>
      </c>
      <c r="Y358" s="150">
        <v>127.53</v>
      </c>
      <c r="Z358" s="150">
        <v>58929.231945424603</v>
      </c>
      <c r="AA358" s="150">
        <v>8.5407407407407394</v>
      </c>
      <c r="AB358" s="150">
        <v>14.769258715596299</v>
      </c>
      <c r="AC358" s="150">
        <v>22</v>
      </c>
      <c r="AD358" s="150">
        <v>85.614707454545496</v>
      </c>
      <c r="AE358" s="150">
        <v>0.35949999999999999</v>
      </c>
      <c r="AF358" s="150">
        <v>0.121971187550706</v>
      </c>
      <c r="AG358" s="150">
        <v>0.155894373891976</v>
      </c>
      <c r="AH358" s="150">
        <v>0.28234673509404901</v>
      </c>
      <c r="AI358" s="150">
        <v>161.68048322861301</v>
      </c>
      <c r="AJ358" s="150">
        <v>5.4885055282091404</v>
      </c>
      <c r="AK358" s="150">
        <v>1.3288052697772601</v>
      </c>
      <c r="AL358" s="150">
        <v>2.8884819508158501</v>
      </c>
      <c r="AM358" s="150">
        <v>2</v>
      </c>
      <c r="AN358" s="150">
        <v>1.0950469112777499</v>
      </c>
      <c r="AO358" s="150">
        <v>131</v>
      </c>
      <c r="AP358" s="150">
        <v>2.2222222222222199E-2</v>
      </c>
      <c r="AQ358" s="150">
        <v>6.53</v>
      </c>
      <c r="AR358">
        <v>4.9146401245708997</v>
      </c>
      <c r="AS358">
        <v>-7290.2800000000298</v>
      </c>
      <c r="AT358">
        <v>0.340880022861002</v>
      </c>
      <c r="AU358" s="150">
        <v>21640327.670000002</v>
      </c>
    </row>
    <row r="359" spans="1:47" ht="14.5" x14ac:dyDescent="0.35">
      <c r="A359" s="151" t="s">
        <v>1129</v>
      </c>
      <c r="B359" s="151" t="s">
        <v>661</v>
      </c>
      <c r="C359" t="s">
        <v>171</v>
      </c>
      <c r="D359" t="s">
        <v>1578</v>
      </c>
      <c r="E359" s="150">
        <v>88.018000000000001</v>
      </c>
      <c r="F359" t="s">
        <v>1578</v>
      </c>
      <c r="G359" s="152">
        <v>442217</v>
      </c>
      <c r="H359" s="150">
        <v>0.469107798717111</v>
      </c>
      <c r="I359" s="150">
        <v>528604</v>
      </c>
      <c r="J359" s="150">
        <v>0</v>
      </c>
      <c r="K359" s="150">
        <v>0.705942367492431</v>
      </c>
      <c r="L359" s="153">
        <v>152655.6997</v>
      </c>
      <c r="M359" s="152">
        <v>37637</v>
      </c>
      <c r="N359" s="150">
        <v>66</v>
      </c>
      <c r="O359" s="150">
        <v>31.65</v>
      </c>
      <c r="P359" s="150">
        <v>0</v>
      </c>
      <c r="Q359" s="150">
        <v>-6.7600000000000096</v>
      </c>
      <c r="R359" s="150">
        <v>13490.7</v>
      </c>
      <c r="S359" s="150">
        <v>942.94378400000005</v>
      </c>
      <c r="T359" s="150">
        <v>1138.24073885178</v>
      </c>
      <c r="U359" s="150">
        <v>0.39166308243037301</v>
      </c>
      <c r="V359" s="150">
        <v>0.146619444707003</v>
      </c>
      <c r="W359" s="150">
        <v>1.8555252494246301E-3</v>
      </c>
      <c r="X359" s="150">
        <v>11176</v>
      </c>
      <c r="Y359" s="150">
        <v>76.760000000000005</v>
      </c>
      <c r="Z359" s="150">
        <v>53822.611255862401</v>
      </c>
      <c r="AA359" s="150">
        <v>11.060975609756101</v>
      </c>
      <c r="AB359" s="150">
        <v>12.2843119332986</v>
      </c>
      <c r="AC359" s="150">
        <v>10</v>
      </c>
      <c r="AD359" s="150">
        <v>94.294378399999999</v>
      </c>
      <c r="AE359" s="150">
        <v>0.51029999999999998</v>
      </c>
      <c r="AF359" s="150">
        <v>0.117051038255007</v>
      </c>
      <c r="AG359" s="150">
        <v>0.22373940505749301</v>
      </c>
      <c r="AH359" s="150">
        <v>0.34482065203640699</v>
      </c>
      <c r="AI359" s="150">
        <v>217.98436289389701</v>
      </c>
      <c r="AJ359" s="150">
        <v>6.8031122808895299</v>
      </c>
      <c r="AK359" s="150">
        <v>0.88592740346490095</v>
      </c>
      <c r="AL359" s="150">
        <v>3.1354302908823799</v>
      </c>
      <c r="AM359" s="150">
        <v>0</v>
      </c>
      <c r="AN359" s="150">
        <v>1.7311816872549399</v>
      </c>
      <c r="AO359" s="150">
        <v>112</v>
      </c>
      <c r="AP359" s="150">
        <v>0</v>
      </c>
      <c r="AQ359" s="150">
        <v>5.69</v>
      </c>
      <c r="AR359">
        <v>8.4715457201285407</v>
      </c>
      <c r="AS359">
        <v>-41346.120000000003</v>
      </c>
      <c r="AT359">
        <v>0.335668649645255</v>
      </c>
      <c r="AU359" s="150">
        <v>12720943.43</v>
      </c>
    </row>
    <row r="360" spans="1:47" ht="14.5" x14ac:dyDescent="0.35">
      <c r="A360" s="151" t="s">
        <v>1130</v>
      </c>
      <c r="B360" s="151" t="s">
        <v>247</v>
      </c>
      <c r="C360" t="s">
        <v>106</v>
      </c>
      <c r="D360" t="s">
        <v>1578</v>
      </c>
      <c r="E360" s="150">
        <v>74.304000000000002</v>
      </c>
      <c r="F360" t="s">
        <v>1578</v>
      </c>
      <c r="G360" s="152">
        <v>-515768</v>
      </c>
      <c r="H360" s="150">
        <v>0.35766135611282901</v>
      </c>
      <c r="I360" s="150">
        <v>-329433</v>
      </c>
      <c r="J360" s="150">
        <v>5.8494961830902496E-3</v>
      </c>
      <c r="K360" s="150">
        <v>0.78515538397575502</v>
      </c>
      <c r="L360" s="153">
        <v>101023.07829999999</v>
      </c>
      <c r="M360" s="152">
        <v>30109</v>
      </c>
      <c r="N360" s="150">
        <v>0</v>
      </c>
      <c r="O360" s="150">
        <v>25.71</v>
      </c>
      <c r="P360" s="150">
        <v>0</v>
      </c>
      <c r="Q360" s="150">
        <v>67.239999999999995</v>
      </c>
      <c r="R360" s="150">
        <v>13564.7</v>
      </c>
      <c r="S360" s="150">
        <v>1151.1609840000001</v>
      </c>
      <c r="T360" s="150">
        <v>1626.4097595688299</v>
      </c>
      <c r="U360" s="150">
        <v>1</v>
      </c>
      <c r="V360" s="150">
        <v>0.200524447239258</v>
      </c>
      <c r="W360" s="150">
        <v>0</v>
      </c>
      <c r="X360" s="150">
        <v>9601</v>
      </c>
      <c r="Y360" s="150">
        <v>88.33</v>
      </c>
      <c r="Z360" s="150">
        <v>56561.741763840197</v>
      </c>
      <c r="AA360" s="150">
        <v>12.296703296703299</v>
      </c>
      <c r="AB360" s="150">
        <v>13.0325029321861</v>
      </c>
      <c r="AC360" s="150">
        <v>11</v>
      </c>
      <c r="AD360" s="150">
        <v>104.650998545455</v>
      </c>
      <c r="AE360" s="150">
        <v>0.27839999999999998</v>
      </c>
      <c r="AF360" s="150">
        <v>0.10352321246612201</v>
      </c>
      <c r="AG360" s="150">
        <v>0.23481777157592401</v>
      </c>
      <c r="AH360" s="150">
        <v>0.34145035154645198</v>
      </c>
      <c r="AI360" s="150">
        <v>199.97289970696201</v>
      </c>
      <c r="AJ360" s="150">
        <v>7.1555186119955998</v>
      </c>
      <c r="AK360" s="150">
        <v>1.0096978292883201</v>
      </c>
      <c r="AL360" s="150">
        <v>2.7870510988223298</v>
      </c>
      <c r="AM360" s="150">
        <v>0.5</v>
      </c>
      <c r="AN360" s="150">
        <v>1.3322775454520299</v>
      </c>
      <c r="AO360" s="150">
        <v>76</v>
      </c>
      <c r="AP360" s="150">
        <v>0</v>
      </c>
      <c r="AQ360" s="150">
        <v>10.029999999999999</v>
      </c>
      <c r="AR360">
        <v>7.1353749372714903</v>
      </c>
      <c r="AS360">
        <v>-125836.12</v>
      </c>
      <c r="AT360">
        <v>0.47667336315645797</v>
      </c>
      <c r="AU360" s="150">
        <v>15615111.390000001</v>
      </c>
    </row>
    <row r="361" spans="1:47" ht="14.5" x14ac:dyDescent="0.35">
      <c r="A361" s="151" t="s">
        <v>1131</v>
      </c>
      <c r="B361" s="151" t="s">
        <v>491</v>
      </c>
      <c r="C361" t="s">
        <v>122</v>
      </c>
      <c r="D361" t="s">
        <v>1578</v>
      </c>
      <c r="E361" s="150">
        <v>106.01900000000001</v>
      </c>
      <c r="F361" t="s">
        <v>1578</v>
      </c>
      <c r="G361" s="152">
        <v>2662938</v>
      </c>
      <c r="H361" s="150">
        <v>0.46888560132533802</v>
      </c>
      <c r="I361" s="150">
        <v>2697786</v>
      </c>
      <c r="J361" s="150">
        <v>3.4402296713503802E-3</v>
      </c>
      <c r="K361" s="150">
        <v>0.75400054378693504</v>
      </c>
      <c r="L361" s="153">
        <v>206842.36199999999</v>
      </c>
      <c r="M361" s="152">
        <v>87632</v>
      </c>
      <c r="N361" s="150">
        <v>45</v>
      </c>
      <c r="O361" s="150">
        <v>49.08</v>
      </c>
      <c r="P361" s="150">
        <v>0</v>
      </c>
      <c r="Q361" s="150">
        <v>-5</v>
      </c>
      <c r="R361" s="150">
        <v>13740.4</v>
      </c>
      <c r="S361" s="150">
        <v>4944.4558580000003</v>
      </c>
      <c r="T361" s="150">
        <v>5867.8246566982398</v>
      </c>
      <c r="U361" s="150">
        <v>7.8432201021983103E-2</v>
      </c>
      <c r="V361" s="150">
        <v>0.12760368914812401</v>
      </c>
      <c r="W361" s="150">
        <v>3.95550310460379E-2</v>
      </c>
      <c r="X361" s="150">
        <v>11578.2</v>
      </c>
      <c r="Y361" s="150">
        <v>293.66000000000003</v>
      </c>
      <c r="Z361" s="150">
        <v>69732.008445140702</v>
      </c>
      <c r="AA361" s="150">
        <v>14.3679245283019</v>
      </c>
      <c r="AB361" s="150">
        <v>16.837348831982599</v>
      </c>
      <c r="AC361" s="150">
        <v>30</v>
      </c>
      <c r="AD361" s="150">
        <v>164.81519526666699</v>
      </c>
      <c r="AE361" s="150">
        <v>0.33629999999999999</v>
      </c>
      <c r="AF361" s="150">
        <v>0.118898521128846</v>
      </c>
      <c r="AG361" s="150">
        <v>0.11243841688319101</v>
      </c>
      <c r="AH361" s="150">
        <v>0.235494810634921</v>
      </c>
      <c r="AI361" s="150">
        <v>177.558668782437</v>
      </c>
      <c r="AJ361" s="150">
        <v>10.2054789043786</v>
      </c>
      <c r="AK361" s="150">
        <v>1.16367301074914</v>
      </c>
      <c r="AL361" s="150">
        <v>3.49065470976648</v>
      </c>
      <c r="AM361" s="150">
        <v>1.25</v>
      </c>
      <c r="AN361" s="150">
        <v>0.99013137403823404</v>
      </c>
      <c r="AO361" s="150">
        <v>23</v>
      </c>
      <c r="AP361" s="150">
        <v>1.8643395477984898E-2</v>
      </c>
      <c r="AQ361" s="150">
        <v>105.43</v>
      </c>
      <c r="AR361">
        <v>5.1738033994885297</v>
      </c>
      <c r="AS361">
        <v>140826.23999999999</v>
      </c>
      <c r="AT361">
        <v>0.32408689234036497</v>
      </c>
      <c r="AU361" s="150">
        <v>67938782.409999996</v>
      </c>
    </row>
    <row r="362" spans="1:47" ht="14.5" x14ac:dyDescent="0.35">
      <c r="A362" s="151" t="s">
        <v>1132</v>
      </c>
      <c r="B362" s="151" t="s">
        <v>249</v>
      </c>
      <c r="C362" t="s">
        <v>250</v>
      </c>
      <c r="D362" t="s">
        <v>1578</v>
      </c>
      <c r="E362" s="150">
        <v>78.033000000000001</v>
      </c>
      <c r="F362" t="s">
        <v>1578</v>
      </c>
      <c r="G362" s="152">
        <v>760123</v>
      </c>
      <c r="H362" s="150">
        <v>0.72372891829955999</v>
      </c>
      <c r="I362" s="150">
        <v>664323</v>
      </c>
      <c r="J362" s="150">
        <v>0</v>
      </c>
      <c r="K362" s="150">
        <v>0.591171649028847</v>
      </c>
      <c r="L362" s="153">
        <v>114809.1634</v>
      </c>
      <c r="M362" s="152">
        <v>23808</v>
      </c>
      <c r="N362" s="150">
        <v>3</v>
      </c>
      <c r="O362" s="150">
        <v>25.04</v>
      </c>
      <c r="P362" s="150">
        <v>0</v>
      </c>
      <c r="Q362" s="150">
        <v>110.64</v>
      </c>
      <c r="R362" s="150">
        <v>11890.9</v>
      </c>
      <c r="S362" s="150">
        <v>416.01080999999999</v>
      </c>
      <c r="T362" s="150">
        <v>583.15592737808595</v>
      </c>
      <c r="U362" s="150">
        <v>0.99896013038699605</v>
      </c>
      <c r="V362" s="150">
        <v>0.148675970703742</v>
      </c>
      <c r="W362" s="150">
        <v>0</v>
      </c>
      <c r="X362" s="150">
        <v>8482.7000000000007</v>
      </c>
      <c r="Y362" s="150">
        <v>26.72</v>
      </c>
      <c r="Z362" s="150">
        <v>53471.465568862302</v>
      </c>
      <c r="AA362" s="150">
        <v>13.4333333333333</v>
      </c>
      <c r="AB362" s="150">
        <v>15.5692668413174</v>
      </c>
      <c r="AC362" s="150">
        <v>9.1999999999999993</v>
      </c>
      <c r="AD362" s="150">
        <v>45.218566304347803</v>
      </c>
      <c r="AE362" s="150">
        <v>0.59140000000000004</v>
      </c>
      <c r="AF362" s="150">
        <v>0.127850227202955</v>
      </c>
      <c r="AG362" s="150">
        <v>0.11117363905612999</v>
      </c>
      <c r="AH362" s="150">
        <v>0.24474560063746201</v>
      </c>
      <c r="AI362" s="150">
        <v>168.18553344803701</v>
      </c>
      <c r="AJ362" s="150">
        <v>7.9920495376391703</v>
      </c>
      <c r="AK362" s="150">
        <v>2.03445052667686</v>
      </c>
      <c r="AL362" s="150">
        <v>4.4551545728700699</v>
      </c>
      <c r="AM362" s="150">
        <v>0.5</v>
      </c>
      <c r="AN362" s="150">
        <v>0.43188545552191199</v>
      </c>
      <c r="AO362" s="150">
        <v>1</v>
      </c>
      <c r="AP362" s="150">
        <v>0</v>
      </c>
      <c r="AQ362" s="150">
        <v>76</v>
      </c>
      <c r="AR362">
        <v>3.8227708102432501</v>
      </c>
      <c r="AS362">
        <v>-46256.83</v>
      </c>
      <c r="AT362">
        <v>0.696255945849099</v>
      </c>
      <c r="AU362" s="150">
        <v>4946761.5599999996</v>
      </c>
    </row>
    <row r="363" spans="1:47" ht="14.5" x14ac:dyDescent="0.35">
      <c r="A363" s="151" t="s">
        <v>1133</v>
      </c>
      <c r="B363" s="151" t="s">
        <v>412</v>
      </c>
      <c r="C363" t="s">
        <v>282</v>
      </c>
      <c r="D363" t="s">
        <v>1578</v>
      </c>
      <c r="E363" s="150">
        <v>103.804</v>
      </c>
      <c r="F363" t="s">
        <v>1578</v>
      </c>
      <c r="G363" s="152">
        <v>-886067</v>
      </c>
      <c r="H363" s="150">
        <v>0.72647606847202995</v>
      </c>
      <c r="I363" s="150">
        <v>-886067</v>
      </c>
      <c r="J363" s="150">
        <v>0</v>
      </c>
      <c r="K363" s="150">
        <v>0.8965465197393</v>
      </c>
      <c r="L363" s="153">
        <v>168302.54060000001</v>
      </c>
      <c r="M363" s="152">
        <v>51034</v>
      </c>
      <c r="N363" s="150">
        <v>10</v>
      </c>
      <c r="O363" s="150">
        <v>4.18</v>
      </c>
      <c r="P363" s="150">
        <v>0</v>
      </c>
      <c r="Q363" s="150">
        <v>26.32</v>
      </c>
      <c r="R363" s="150">
        <v>11970.5</v>
      </c>
      <c r="S363" s="150">
        <v>745.57522500000005</v>
      </c>
      <c r="T363" s="150">
        <v>841.59132419503305</v>
      </c>
      <c r="U363" s="150">
        <v>6.9232657241259599E-2</v>
      </c>
      <c r="V363" s="150">
        <v>0.101650907190485</v>
      </c>
      <c r="W363" s="150">
        <v>4.0237388521057703E-3</v>
      </c>
      <c r="X363" s="150">
        <v>10604.8</v>
      </c>
      <c r="Y363" s="150">
        <v>52.26</v>
      </c>
      <c r="Z363" s="150">
        <v>63634.722541140502</v>
      </c>
      <c r="AA363" s="150">
        <v>16.728813559321999</v>
      </c>
      <c r="AB363" s="150">
        <v>14.266651836969</v>
      </c>
      <c r="AC363" s="150">
        <v>4</v>
      </c>
      <c r="AD363" s="150">
        <v>186.39380625000001</v>
      </c>
      <c r="AE363" s="150">
        <v>0.25519999999999998</v>
      </c>
      <c r="AF363" s="150">
        <v>0.10229224279990901</v>
      </c>
      <c r="AG363" s="150">
        <v>0.19085921286922999</v>
      </c>
      <c r="AH363" s="150">
        <v>0.29655888863233398</v>
      </c>
      <c r="AI363" s="150">
        <v>297.15043173544302</v>
      </c>
      <c r="AJ363" s="150">
        <v>4.2898960947514801</v>
      </c>
      <c r="AK363" s="150">
        <v>1.05502509614169</v>
      </c>
      <c r="AL363" s="150">
        <v>2.4216427591312</v>
      </c>
      <c r="AM363" s="150">
        <v>1</v>
      </c>
      <c r="AN363" s="150">
        <v>1.06889277515575</v>
      </c>
      <c r="AO363" s="150">
        <v>36</v>
      </c>
      <c r="AP363" s="150">
        <v>8.1967213114754103E-3</v>
      </c>
      <c r="AQ363" s="150">
        <v>6.17</v>
      </c>
      <c r="AR363">
        <v>4.8769459822019003</v>
      </c>
      <c r="AS363">
        <v>-25828.15</v>
      </c>
      <c r="AT363">
        <v>0.39437856708407798</v>
      </c>
      <c r="AU363" s="150">
        <v>8924911.8699999992</v>
      </c>
    </row>
    <row r="364" spans="1:47" ht="14.5" x14ac:dyDescent="0.35">
      <c r="A364" s="151" t="s">
        <v>1134</v>
      </c>
      <c r="B364" s="151" t="s">
        <v>413</v>
      </c>
      <c r="C364" t="s">
        <v>282</v>
      </c>
      <c r="D364" t="s">
        <v>1578</v>
      </c>
      <c r="E364" s="150">
        <v>102.883</v>
      </c>
      <c r="F364" t="s">
        <v>1578</v>
      </c>
      <c r="G364" s="152">
        <v>-45180</v>
      </c>
      <c r="H364" s="150">
        <v>0.75498078113974798</v>
      </c>
      <c r="I364" s="150">
        <v>-45180</v>
      </c>
      <c r="J364" s="150">
        <v>0</v>
      </c>
      <c r="K364" s="150">
        <v>0.75560486647792502</v>
      </c>
      <c r="L364" s="153">
        <v>164166.23360000001</v>
      </c>
      <c r="M364" s="152">
        <v>43548</v>
      </c>
      <c r="N364" s="150">
        <v>10</v>
      </c>
      <c r="O364" s="150">
        <v>4.28</v>
      </c>
      <c r="P364" s="150">
        <v>0</v>
      </c>
      <c r="Q364" s="150">
        <v>12.76</v>
      </c>
      <c r="R364" s="150">
        <v>14110</v>
      </c>
      <c r="S364" s="150">
        <v>366.26005400000003</v>
      </c>
      <c r="T364" s="150">
        <v>410.20273450514799</v>
      </c>
      <c r="U364" s="150">
        <v>0.13506460357809</v>
      </c>
      <c r="V364" s="150">
        <v>9.85355012261315E-2</v>
      </c>
      <c r="W364" s="150">
        <v>0</v>
      </c>
      <c r="X364" s="150">
        <v>12598.5</v>
      </c>
      <c r="Y364" s="150">
        <v>32.049999999999997</v>
      </c>
      <c r="Z364" s="150">
        <v>60535.775975039003</v>
      </c>
      <c r="AA364" s="150">
        <v>12.5555555555556</v>
      </c>
      <c r="AB364" s="150">
        <v>11.427770795631799</v>
      </c>
      <c r="AC364" s="150">
        <v>3</v>
      </c>
      <c r="AD364" s="150">
        <v>122.086684666667</v>
      </c>
      <c r="AE364" s="150">
        <v>0.24360000000000001</v>
      </c>
      <c r="AF364" s="150">
        <v>0.108472808716958</v>
      </c>
      <c r="AG364" s="150">
        <v>0.165347725465051</v>
      </c>
      <c r="AH364" s="150">
        <v>0.27843798519405499</v>
      </c>
      <c r="AI364" s="150">
        <v>222.13178617616899</v>
      </c>
      <c r="AJ364" s="150">
        <v>6.3435198751198403</v>
      </c>
      <c r="AK364" s="150">
        <v>1.74242238009784</v>
      </c>
      <c r="AL364" s="150">
        <v>3.26317338184321</v>
      </c>
      <c r="AM364" s="150">
        <v>1.5</v>
      </c>
      <c r="AN364" s="150">
        <v>1.1319904224991899</v>
      </c>
      <c r="AO364" s="150">
        <v>27</v>
      </c>
      <c r="AP364" s="150">
        <v>9.8039215686274508E-3</v>
      </c>
      <c r="AQ364" s="150">
        <v>3.56</v>
      </c>
      <c r="AR364">
        <v>5.12129355901049</v>
      </c>
      <c r="AS364">
        <v>-22987.07</v>
      </c>
      <c r="AT364">
        <v>0.39610592581242199</v>
      </c>
      <c r="AU364" s="150">
        <v>5167938.4800000004</v>
      </c>
    </row>
    <row r="365" spans="1:47" ht="14.5" x14ac:dyDescent="0.35">
      <c r="A365" s="151" t="s">
        <v>1135</v>
      </c>
      <c r="B365" s="151" t="s">
        <v>621</v>
      </c>
      <c r="C365" t="s">
        <v>141</v>
      </c>
      <c r="D365" t="s">
        <v>1578</v>
      </c>
      <c r="E365" s="150">
        <v>85.509</v>
      </c>
      <c r="F365" t="s">
        <v>1578</v>
      </c>
      <c r="G365" s="152">
        <v>1705255</v>
      </c>
      <c r="H365" s="150">
        <v>1.2460568322422501</v>
      </c>
      <c r="I365" s="150">
        <v>1731073</v>
      </c>
      <c r="J365" s="150">
        <v>0</v>
      </c>
      <c r="K365" s="150">
        <v>0.68104769390340603</v>
      </c>
      <c r="L365" s="153">
        <v>108412.5251</v>
      </c>
      <c r="M365" s="152">
        <v>37045</v>
      </c>
      <c r="N365" s="150">
        <v>87</v>
      </c>
      <c r="O365" s="150">
        <v>17.010000000000002</v>
      </c>
      <c r="P365" s="150">
        <v>0</v>
      </c>
      <c r="Q365" s="150">
        <v>154.44999999999999</v>
      </c>
      <c r="R365" s="150">
        <v>11483.1</v>
      </c>
      <c r="S365" s="150">
        <v>1100.4243409999999</v>
      </c>
      <c r="T365" s="150">
        <v>1344.17974518401</v>
      </c>
      <c r="U365" s="150">
        <v>0.47045808576857001</v>
      </c>
      <c r="V365" s="150">
        <v>0.15777976688721801</v>
      </c>
      <c r="W365" s="150">
        <v>0</v>
      </c>
      <c r="X365" s="150">
        <v>9400.7000000000007</v>
      </c>
      <c r="Y365" s="150">
        <v>79.930000000000007</v>
      </c>
      <c r="Z365" s="150">
        <v>55992.231952958799</v>
      </c>
      <c r="AA365" s="150">
        <v>9.51648351648352</v>
      </c>
      <c r="AB365" s="150">
        <v>13.767350694357599</v>
      </c>
      <c r="AC365" s="150">
        <v>7</v>
      </c>
      <c r="AD365" s="150">
        <v>157.203477285714</v>
      </c>
      <c r="AE365" s="150">
        <v>0.40589999999999998</v>
      </c>
      <c r="AF365" s="150">
        <v>0.12637432069665899</v>
      </c>
      <c r="AG365" s="150">
        <v>0.13310065474806099</v>
      </c>
      <c r="AH365" s="150">
        <v>0.26439768742661102</v>
      </c>
      <c r="AI365" s="150">
        <v>123.148857173453</v>
      </c>
      <c r="AJ365" s="150">
        <v>8.0241017296850607</v>
      </c>
      <c r="AK365" s="150">
        <v>1.47412497417279</v>
      </c>
      <c r="AL365" s="150">
        <v>3.3048553676318702</v>
      </c>
      <c r="AM365" s="150">
        <v>3.3</v>
      </c>
      <c r="AN365" s="150">
        <v>0.95061961984940802</v>
      </c>
      <c r="AO365" s="150">
        <v>29</v>
      </c>
      <c r="AP365" s="150">
        <v>0</v>
      </c>
      <c r="AQ365" s="150">
        <v>16.48</v>
      </c>
      <c r="AR365">
        <v>3.7239211165246302</v>
      </c>
      <c r="AS365">
        <v>-29902.23</v>
      </c>
      <c r="AT365">
        <v>0.36706546986293698</v>
      </c>
      <c r="AU365" s="150">
        <v>12636278.689999999</v>
      </c>
    </row>
    <row r="366" spans="1:47" ht="14.5" x14ac:dyDescent="0.35">
      <c r="A366" s="151" t="s">
        <v>1549</v>
      </c>
      <c r="B366" s="151" t="s">
        <v>251</v>
      </c>
      <c r="C366" t="s">
        <v>252</v>
      </c>
      <c r="D366" t="s">
        <v>1578</v>
      </c>
      <c r="E366" s="150">
        <v>82.061000000000007</v>
      </c>
      <c r="F366" t="s">
        <v>1578</v>
      </c>
      <c r="G366" s="152">
        <v>1109259</v>
      </c>
      <c r="H366" s="150">
        <v>6.9333305989019198E-2</v>
      </c>
      <c r="I366" s="150">
        <v>1109259</v>
      </c>
      <c r="J366" s="150">
        <v>1.52408455810741E-2</v>
      </c>
      <c r="K366" s="150">
        <v>0.70296574280453705</v>
      </c>
      <c r="L366" s="153">
        <v>104758.16009999999</v>
      </c>
      <c r="M366" s="152">
        <v>34581</v>
      </c>
      <c r="N366" s="150">
        <v>33</v>
      </c>
      <c r="O366" s="150">
        <v>46.13</v>
      </c>
      <c r="P366" s="150">
        <v>0</v>
      </c>
      <c r="Q366" s="150">
        <v>3</v>
      </c>
      <c r="R366" s="150">
        <v>14484.8</v>
      </c>
      <c r="S366" s="150">
        <v>1672.7322019999999</v>
      </c>
      <c r="T366" s="150">
        <v>2328.7479136827101</v>
      </c>
      <c r="U366" s="150">
        <v>1</v>
      </c>
      <c r="V366" s="150">
        <v>0.16955804501215699</v>
      </c>
      <c r="W366" s="150">
        <v>0</v>
      </c>
      <c r="X366" s="150">
        <v>10404.4</v>
      </c>
      <c r="Y366" s="150">
        <v>115.52</v>
      </c>
      <c r="Z366" s="150">
        <v>57663.677458448801</v>
      </c>
      <c r="AA366" s="150">
        <v>12.260162601626</v>
      </c>
      <c r="AB366" s="150">
        <v>14.480022524238199</v>
      </c>
      <c r="AC366" s="150">
        <v>12</v>
      </c>
      <c r="AD366" s="150">
        <v>139.39435016666701</v>
      </c>
      <c r="AE366" s="150">
        <v>0.31309999999999999</v>
      </c>
      <c r="AF366" s="150">
        <v>9.5286962140533296E-2</v>
      </c>
      <c r="AG366" s="150">
        <v>0.268754927837557</v>
      </c>
      <c r="AH366" s="150">
        <v>0.37022458753167098</v>
      </c>
      <c r="AI366" s="150">
        <v>182.485875285373</v>
      </c>
      <c r="AJ366" s="150">
        <v>6.0884649303849301</v>
      </c>
      <c r="AK366" s="150">
        <v>1.6585657002456999</v>
      </c>
      <c r="AL366" s="150">
        <v>2.7693417854217901</v>
      </c>
      <c r="AM366" s="150">
        <v>1</v>
      </c>
      <c r="AN366" s="150">
        <v>1.3980920261174701</v>
      </c>
      <c r="AO366" s="150">
        <v>97</v>
      </c>
      <c r="AP366" s="150">
        <v>1.1695906432748499E-2</v>
      </c>
      <c r="AQ366" s="150">
        <v>10.3</v>
      </c>
      <c r="AR366">
        <v>4.3507005414774902</v>
      </c>
      <c r="AS366">
        <v>-140561.17000000001</v>
      </c>
      <c r="AT366">
        <v>0.56897265907294903</v>
      </c>
      <c r="AU366" s="150">
        <v>24229140.359999999</v>
      </c>
    </row>
    <row r="367" spans="1:47" ht="14.5" x14ac:dyDescent="0.35">
      <c r="A367" s="151" t="s">
        <v>1136</v>
      </c>
      <c r="B367" s="151" t="s">
        <v>541</v>
      </c>
      <c r="C367" t="s">
        <v>117</v>
      </c>
      <c r="D367" t="s">
        <v>1578</v>
      </c>
      <c r="E367" s="150">
        <v>88.009</v>
      </c>
      <c r="F367" t="s">
        <v>1578</v>
      </c>
      <c r="G367" s="152">
        <v>715115</v>
      </c>
      <c r="H367" s="150">
        <v>0.44536667512514699</v>
      </c>
      <c r="I367" s="150">
        <v>730531</v>
      </c>
      <c r="J367" s="150">
        <v>0</v>
      </c>
      <c r="K367" s="150">
        <v>0.692475455454994</v>
      </c>
      <c r="L367" s="153">
        <v>130569.0255</v>
      </c>
      <c r="M367" s="152">
        <v>37931</v>
      </c>
      <c r="N367" s="150">
        <v>32</v>
      </c>
      <c r="O367" s="150">
        <v>28.15</v>
      </c>
      <c r="P367" s="150">
        <v>0</v>
      </c>
      <c r="Q367" s="150">
        <v>-12.36</v>
      </c>
      <c r="R367" s="150">
        <v>12598.8</v>
      </c>
      <c r="S367" s="150">
        <v>862.33234500000003</v>
      </c>
      <c r="T367" s="150">
        <v>1040.89641924835</v>
      </c>
      <c r="U367" s="150">
        <v>0.46759385907065798</v>
      </c>
      <c r="V367" s="150">
        <v>0.151677230662153</v>
      </c>
      <c r="W367" s="150">
        <v>0</v>
      </c>
      <c r="X367" s="150">
        <v>10437.5</v>
      </c>
      <c r="Y367" s="150">
        <v>113.5</v>
      </c>
      <c r="Z367" s="150">
        <v>55864.819383259899</v>
      </c>
      <c r="AA367" s="150">
        <v>14.9230769230769</v>
      </c>
      <c r="AB367" s="150">
        <v>7.5976418061673998</v>
      </c>
      <c r="AC367" s="150">
        <v>9.31</v>
      </c>
      <c r="AD367" s="150">
        <v>92.624312030075203</v>
      </c>
      <c r="AE367" s="150">
        <v>0.27839999999999998</v>
      </c>
      <c r="AF367" s="150">
        <v>0.131219426829702</v>
      </c>
      <c r="AG367" s="150">
        <v>0.17886669283477699</v>
      </c>
      <c r="AH367" s="150">
        <v>0.31389201889188501</v>
      </c>
      <c r="AI367" s="150">
        <v>191.689435005479</v>
      </c>
      <c r="AJ367" s="150">
        <v>7.0091138535995201</v>
      </c>
      <c r="AK367" s="150">
        <v>1.2691391409558399</v>
      </c>
      <c r="AL367" s="150">
        <v>3.30710332728373</v>
      </c>
      <c r="AM367" s="150">
        <v>0.5</v>
      </c>
      <c r="AN367" s="150">
        <v>1.39841266403405</v>
      </c>
      <c r="AO367" s="150">
        <v>84</v>
      </c>
      <c r="AP367" s="150">
        <v>0</v>
      </c>
      <c r="AQ367" s="150">
        <v>5.49</v>
      </c>
      <c r="AR367">
        <v>5.0356070766546699</v>
      </c>
      <c r="AS367">
        <v>9813.3000000000502</v>
      </c>
      <c r="AT367">
        <v>0.31235057059120303</v>
      </c>
      <c r="AU367" s="150">
        <v>10864358.16</v>
      </c>
    </row>
    <row r="368" spans="1:47" ht="14.5" x14ac:dyDescent="0.35">
      <c r="A368" s="151" t="s">
        <v>1137</v>
      </c>
      <c r="B368" s="151" t="s">
        <v>426</v>
      </c>
      <c r="C368" t="s">
        <v>198</v>
      </c>
      <c r="D368" t="s">
        <v>1578</v>
      </c>
      <c r="E368" s="150">
        <v>76.995999999999995</v>
      </c>
      <c r="F368" t="s">
        <v>1578</v>
      </c>
      <c r="G368" s="152">
        <v>-248255</v>
      </c>
      <c r="H368" s="150">
        <v>0.45962454653104601</v>
      </c>
      <c r="I368" s="150">
        <v>-105841</v>
      </c>
      <c r="J368" s="150">
        <v>0</v>
      </c>
      <c r="K368" s="150">
        <v>0.66856688560242605</v>
      </c>
      <c r="L368" s="153">
        <v>78314.880099999995</v>
      </c>
      <c r="M368" s="152">
        <v>31646</v>
      </c>
      <c r="N368" s="150">
        <v>15</v>
      </c>
      <c r="O368" s="150">
        <v>18.260000000000002</v>
      </c>
      <c r="P368" s="150">
        <v>0</v>
      </c>
      <c r="Q368" s="150">
        <v>56.37</v>
      </c>
      <c r="R368" s="150">
        <v>14827.7</v>
      </c>
      <c r="S368" s="150">
        <v>669.70339200000001</v>
      </c>
      <c r="T368" s="150">
        <v>930.92153654734102</v>
      </c>
      <c r="U368" s="150">
        <v>0.99669307334193702</v>
      </c>
      <c r="V368" s="150">
        <v>0.17757824795368499</v>
      </c>
      <c r="W368" s="150">
        <v>1.4143425452442699E-3</v>
      </c>
      <c r="X368" s="150">
        <v>10667</v>
      </c>
      <c r="Y368" s="150">
        <v>35.590000000000003</v>
      </c>
      <c r="Z368" s="150">
        <v>53632.066591739203</v>
      </c>
      <c r="AA368" s="150">
        <v>8.5365853658536608</v>
      </c>
      <c r="AB368" s="150">
        <v>18.8171787580781</v>
      </c>
      <c r="AC368" s="150">
        <v>5</v>
      </c>
      <c r="AD368" s="150">
        <v>133.9406784</v>
      </c>
      <c r="AE368" s="150">
        <v>0.25519999999999998</v>
      </c>
      <c r="AF368" s="150">
        <v>0.117544679450866</v>
      </c>
      <c r="AG368" s="150">
        <v>0.122089799172932</v>
      </c>
      <c r="AH368" s="150">
        <v>0.241562928228582</v>
      </c>
      <c r="AI368" s="150">
        <v>220.86792715542899</v>
      </c>
      <c r="AJ368" s="150">
        <v>7.3589613699667398</v>
      </c>
      <c r="AK368" s="150">
        <v>1.03028360691203</v>
      </c>
      <c r="AL368" s="150">
        <v>0.23078673030638999</v>
      </c>
      <c r="AM368" s="150">
        <v>0.6</v>
      </c>
      <c r="AN368" s="150">
        <v>0.94517177922030504</v>
      </c>
      <c r="AO368" s="150">
        <v>7</v>
      </c>
      <c r="AP368" s="150">
        <v>0</v>
      </c>
      <c r="AQ368" s="150">
        <v>43.86</v>
      </c>
      <c r="AR368">
        <v>3.1287002198876102</v>
      </c>
      <c r="AS368">
        <v>-67657.649999999994</v>
      </c>
      <c r="AT368">
        <v>0.56695911799181198</v>
      </c>
      <c r="AU368" s="150">
        <v>9930137.8800000008</v>
      </c>
    </row>
    <row r="369" spans="1:47" ht="14.5" x14ac:dyDescent="0.35">
      <c r="A369" s="151" t="s">
        <v>1138</v>
      </c>
      <c r="B369" s="151" t="s">
        <v>253</v>
      </c>
      <c r="C369" t="s">
        <v>149</v>
      </c>
      <c r="D369" t="s">
        <v>1578</v>
      </c>
      <c r="E369" s="150">
        <v>88.826999999999998</v>
      </c>
      <c r="F369" t="s">
        <v>1578</v>
      </c>
      <c r="G369" s="152">
        <v>-1282935</v>
      </c>
      <c r="H369" s="150">
        <v>9.9483178657981994E-2</v>
      </c>
      <c r="I369" s="150">
        <v>-1282935</v>
      </c>
      <c r="J369" s="150">
        <v>1.0611216772363301E-3</v>
      </c>
      <c r="K369" s="150">
        <v>0.79417893786058202</v>
      </c>
      <c r="L369" s="153">
        <v>144893.7972</v>
      </c>
      <c r="M369" s="152">
        <v>36419</v>
      </c>
      <c r="N369" s="150">
        <v>79</v>
      </c>
      <c r="O369" s="150">
        <v>109.46</v>
      </c>
      <c r="P369" s="150">
        <v>0</v>
      </c>
      <c r="Q369" s="150">
        <v>-82.48</v>
      </c>
      <c r="R369" s="150">
        <v>10297.799999999999</v>
      </c>
      <c r="S369" s="150">
        <v>3107.0536889999998</v>
      </c>
      <c r="T369" s="150">
        <v>3814.7906482827302</v>
      </c>
      <c r="U369" s="150">
        <v>0.41188053638425598</v>
      </c>
      <c r="V369" s="150">
        <v>0.15235726716790601</v>
      </c>
      <c r="W369" s="150">
        <v>8.8655059606857003E-2</v>
      </c>
      <c r="X369" s="150">
        <v>8387.2999999999993</v>
      </c>
      <c r="Y369" s="150">
        <v>190.87</v>
      </c>
      <c r="Z369" s="150">
        <v>62784.789595012298</v>
      </c>
      <c r="AA369" s="150">
        <v>14.517412935323399</v>
      </c>
      <c r="AB369" s="150">
        <v>16.278376324199701</v>
      </c>
      <c r="AC369" s="150">
        <v>19.350000000000001</v>
      </c>
      <c r="AD369" s="150">
        <v>160.57125007751901</v>
      </c>
      <c r="AE369" s="150">
        <v>0.27839999999999998</v>
      </c>
      <c r="AF369" s="150">
        <v>0.106784802951715</v>
      </c>
      <c r="AG369" s="150">
        <v>0.17901539143011699</v>
      </c>
      <c r="AH369" s="150">
        <v>0.291128498219343</v>
      </c>
      <c r="AI369" s="150">
        <v>121.030415834568</v>
      </c>
      <c r="AJ369" s="150">
        <v>7.5025051589158798</v>
      </c>
      <c r="AK369" s="150">
        <v>1.2055081798068299</v>
      </c>
      <c r="AL369" s="150">
        <v>4.2032342147810899</v>
      </c>
      <c r="AM369" s="150">
        <v>1</v>
      </c>
      <c r="AN369" s="150">
        <v>1.10222267514082</v>
      </c>
      <c r="AO369" s="150">
        <v>71</v>
      </c>
      <c r="AP369" s="150">
        <v>7.1544715447154503E-2</v>
      </c>
      <c r="AQ369" s="150">
        <v>7.77</v>
      </c>
      <c r="AR369">
        <v>3.4610346639590999</v>
      </c>
      <c r="AS369">
        <v>-5610.2700000000204</v>
      </c>
      <c r="AT369">
        <v>0.25275284731865</v>
      </c>
      <c r="AU369" s="150">
        <v>31995955.07</v>
      </c>
    </row>
    <row r="370" spans="1:47" ht="14.5" x14ac:dyDescent="0.35">
      <c r="A370" s="151" t="s">
        <v>1139</v>
      </c>
      <c r="B370" s="151" t="s">
        <v>381</v>
      </c>
      <c r="C370" t="s">
        <v>375</v>
      </c>
      <c r="D370" t="s">
        <v>1578</v>
      </c>
      <c r="E370" s="150">
        <v>87.802000000000007</v>
      </c>
      <c r="F370" t="s">
        <v>1578</v>
      </c>
      <c r="G370" s="152">
        <v>-4426765</v>
      </c>
      <c r="H370" s="150">
        <v>0.62807489602915401</v>
      </c>
      <c r="I370" s="150">
        <v>-4442158</v>
      </c>
      <c r="J370" s="150">
        <v>0</v>
      </c>
      <c r="K370" s="150">
        <v>0.91489712723112904</v>
      </c>
      <c r="L370" s="153">
        <v>214993.2984</v>
      </c>
      <c r="M370" s="152">
        <v>46468</v>
      </c>
      <c r="N370" s="150">
        <v>67</v>
      </c>
      <c r="O370" s="150">
        <v>33.76</v>
      </c>
      <c r="P370" s="150">
        <v>0</v>
      </c>
      <c r="Q370" s="150">
        <v>266.94</v>
      </c>
      <c r="R370" s="150">
        <v>12200</v>
      </c>
      <c r="S370" s="150">
        <v>2064.5336050000001</v>
      </c>
      <c r="T370" s="150">
        <v>2553.4898168506102</v>
      </c>
      <c r="U370" s="150">
        <v>0.40804636502877401</v>
      </c>
      <c r="V370" s="150">
        <v>0.160020879873254</v>
      </c>
      <c r="W370" s="150">
        <v>7.5008321310420097E-4</v>
      </c>
      <c r="X370" s="150">
        <v>9863.9</v>
      </c>
      <c r="Y370" s="150">
        <v>126.98</v>
      </c>
      <c r="Z370" s="150">
        <v>70118.708615530006</v>
      </c>
      <c r="AA370" s="150">
        <v>15.993006993007</v>
      </c>
      <c r="AB370" s="150">
        <v>16.2587305481178</v>
      </c>
      <c r="AC370" s="150">
        <v>15.2</v>
      </c>
      <c r="AD370" s="150">
        <v>135.824579276316</v>
      </c>
      <c r="AE370" s="150">
        <v>0.54510000000000003</v>
      </c>
      <c r="AF370" s="150">
        <v>0.113604046061703</v>
      </c>
      <c r="AG370" s="150">
        <v>0.18397068498955299</v>
      </c>
      <c r="AH370" s="150">
        <v>0.30249000255666603</v>
      </c>
      <c r="AI370" s="150">
        <v>211.17989987864601</v>
      </c>
      <c r="AJ370" s="150">
        <v>5.4544361542060802</v>
      </c>
      <c r="AK370" s="150">
        <v>1.31861154435443</v>
      </c>
      <c r="AL370" s="150">
        <v>3.4818993183298601</v>
      </c>
      <c r="AM370" s="150">
        <v>0</v>
      </c>
      <c r="AN370" s="150">
        <v>1.0565482635690999</v>
      </c>
      <c r="AO370" s="150">
        <v>66</v>
      </c>
      <c r="AP370" s="150">
        <v>3.0254777070063701E-2</v>
      </c>
      <c r="AQ370" s="150">
        <v>17.77</v>
      </c>
      <c r="AR370">
        <v>5.9916462197043696</v>
      </c>
      <c r="AS370">
        <v>9044.6899999999405</v>
      </c>
      <c r="AT370">
        <v>0.33413250145558998</v>
      </c>
      <c r="AU370" s="150">
        <v>25187408.170000002</v>
      </c>
    </row>
    <row r="371" spans="1:47" ht="14.5" x14ac:dyDescent="0.35">
      <c r="A371" s="151" t="s">
        <v>1140</v>
      </c>
      <c r="B371" s="151" t="s">
        <v>699</v>
      </c>
      <c r="C371" t="s">
        <v>181</v>
      </c>
      <c r="D371" t="s">
        <v>1578</v>
      </c>
      <c r="E371" s="150">
        <v>91.947999999999993</v>
      </c>
      <c r="F371" t="s">
        <v>1578</v>
      </c>
      <c r="G371" s="152">
        <v>436917</v>
      </c>
      <c r="H371" s="150">
        <v>0.50367684068488405</v>
      </c>
      <c r="I371" s="150">
        <v>421646</v>
      </c>
      <c r="J371" s="150">
        <v>0</v>
      </c>
      <c r="K371" s="150">
        <v>0.651506275615654</v>
      </c>
      <c r="L371" s="153">
        <v>171736.73079999999</v>
      </c>
      <c r="M371" s="152">
        <v>45872</v>
      </c>
      <c r="N371" s="150">
        <v>7</v>
      </c>
      <c r="O371" s="150">
        <v>5.89</v>
      </c>
      <c r="P371" s="150">
        <v>0</v>
      </c>
      <c r="Q371" s="150">
        <v>96.98</v>
      </c>
      <c r="R371" s="150">
        <v>11550.1</v>
      </c>
      <c r="S371" s="150">
        <v>415.85425199999997</v>
      </c>
      <c r="T371" s="150">
        <v>461.02622990799</v>
      </c>
      <c r="U371" s="150">
        <v>0.19300902086243399</v>
      </c>
      <c r="V371" s="150">
        <v>0.124092570297923</v>
      </c>
      <c r="W371" s="150">
        <v>0</v>
      </c>
      <c r="X371" s="150">
        <v>10418.4</v>
      </c>
      <c r="Y371" s="150">
        <v>32.369999999999997</v>
      </c>
      <c r="Z371" s="150">
        <v>58214.6771702193</v>
      </c>
      <c r="AA371" s="150">
        <v>15.1428571428571</v>
      </c>
      <c r="AB371" s="150">
        <v>12.846903058387401</v>
      </c>
      <c r="AC371" s="150">
        <v>3.08</v>
      </c>
      <c r="AD371" s="150">
        <v>135.01761428571399</v>
      </c>
      <c r="AE371" s="150">
        <v>0.27839999999999998</v>
      </c>
      <c r="AF371" s="150">
        <v>0.122609399951009</v>
      </c>
      <c r="AG371" s="150">
        <v>0.106253936933217</v>
      </c>
      <c r="AH371" s="150">
        <v>0.23077892925236701</v>
      </c>
      <c r="AI371" s="150">
        <v>199.58915798220599</v>
      </c>
      <c r="AJ371" s="150">
        <v>6.1537518072289199</v>
      </c>
      <c r="AK371" s="150">
        <v>1.4074169879518099</v>
      </c>
      <c r="AL371" s="150">
        <v>2.6788520481927698</v>
      </c>
      <c r="AM371" s="150">
        <v>0.5</v>
      </c>
      <c r="AN371" s="150">
        <v>1.1671346167421901</v>
      </c>
      <c r="AO371" s="150">
        <v>39</v>
      </c>
      <c r="AP371" s="150">
        <v>2.7027027027027001E-2</v>
      </c>
      <c r="AQ371" s="150">
        <v>4.62</v>
      </c>
      <c r="AR371">
        <v>4.5133804923279399</v>
      </c>
      <c r="AS371">
        <v>-19484.16</v>
      </c>
      <c r="AT371">
        <v>0.44664419804679301</v>
      </c>
      <c r="AU371" s="150">
        <v>4803177.74</v>
      </c>
    </row>
    <row r="372" spans="1:47" ht="14.5" x14ac:dyDescent="0.35">
      <c r="A372" s="151" t="s">
        <v>1141</v>
      </c>
      <c r="B372" s="151" t="s">
        <v>248</v>
      </c>
      <c r="C372" t="s">
        <v>200</v>
      </c>
      <c r="D372" t="s">
        <v>1578</v>
      </c>
      <c r="E372" s="150">
        <v>83.384</v>
      </c>
      <c r="F372" t="s">
        <v>1578</v>
      </c>
      <c r="G372" s="152">
        <v>2453548</v>
      </c>
      <c r="H372" s="150">
        <v>0.52413990752916695</v>
      </c>
      <c r="I372" s="150">
        <v>1285468</v>
      </c>
      <c r="J372" s="150">
        <v>0</v>
      </c>
      <c r="K372" s="150">
        <v>0.73839372953157301</v>
      </c>
      <c r="L372" s="153">
        <v>121306.319</v>
      </c>
      <c r="M372" s="152">
        <v>32986</v>
      </c>
      <c r="N372" s="150">
        <v>240</v>
      </c>
      <c r="O372" s="150">
        <v>337.64</v>
      </c>
      <c r="P372" s="150">
        <v>0</v>
      </c>
      <c r="Q372" s="150">
        <v>-181.15</v>
      </c>
      <c r="R372" s="150">
        <v>11302.3</v>
      </c>
      <c r="S372" s="150">
        <v>6493.1380609999997</v>
      </c>
      <c r="T372" s="150">
        <v>8778.8836388323507</v>
      </c>
      <c r="U372" s="150">
        <v>0.62960595625628701</v>
      </c>
      <c r="V372" s="150">
        <v>0.23132595778637599</v>
      </c>
      <c r="W372" s="150">
        <v>4.4326681074092697E-3</v>
      </c>
      <c r="X372" s="150">
        <v>8359.5</v>
      </c>
      <c r="Y372" s="150">
        <v>434.11</v>
      </c>
      <c r="Z372" s="150">
        <v>57660.145723434201</v>
      </c>
      <c r="AA372" s="150">
        <v>11.134736842105299</v>
      </c>
      <c r="AB372" s="150">
        <v>14.9573565709152</v>
      </c>
      <c r="AC372" s="150">
        <v>31.75</v>
      </c>
      <c r="AD372" s="150">
        <v>204.50828538582701</v>
      </c>
      <c r="AE372" s="150">
        <v>0.59140000000000004</v>
      </c>
      <c r="AF372" s="150">
        <v>0.108028592268008</v>
      </c>
      <c r="AG372" s="150">
        <v>0.16404653066404601</v>
      </c>
      <c r="AH372" s="150">
        <v>0.27769901645195499</v>
      </c>
      <c r="AI372" s="150">
        <v>149.72205902091599</v>
      </c>
      <c r="AJ372" s="150">
        <v>7.4325036567828899</v>
      </c>
      <c r="AK372" s="150">
        <v>1.31821016163906</v>
      </c>
      <c r="AL372" s="150">
        <v>4.4100178056011003</v>
      </c>
      <c r="AM372" s="150">
        <v>2.9</v>
      </c>
      <c r="AN372" s="150">
        <v>0.85157477014162497</v>
      </c>
      <c r="AO372" s="150">
        <v>24</v>
      </c>
      <c r="AP372" s="150">
        <v>9.1205211726384405E-2</v>
      </c>
      <c r="AQ372" s="150">
        <v>101.63</v>
      </c>
      <c r="AR372">
        <v>5.74599738062581</v>
      </c>
      <c r="AS372">
        <v>140640.49</v>
      </c>
      <c r="AT372">
        <v>0.32931089575227701</v>
      </c>
      <c r="AU372" s="150">
        <v>73387358.349999994</v>
      </c>
    </row>
    <row r="373" spans="1:47" ht="14.5" x14ac:dyDescent="0.35">
      <c r="A373" s="151" t="s">
        <v>1142</v>
      </c>
      <c r="B373" s="151" t="s">
        <v>506</v>
      </c>
      <c r="C373" t="s">
        <v>502</v>
      </c>
      <c r="D373" t="s">
        <v>1578</v>
      </c>
      <c r="E373" s="150">
        <v>88.715000000000003</v>
      </c>
      <c r="F373" t="s">
        <v>1578</v>
      </c>
      <c r="G373" t="s">
        <v>1560</v>
      </c>
      <c r="H373" t="s">
        <v>1560</v>
      </c>
      <c r="I373" t="s">
        <v>1560</v>
      </c>
      <c r="J373" t="s">
        <v>1560</v>
      </c>
      <c r="K373" t="s">
        <v>1560</v>
      </c>
      <c r="L373" s="153">
        <v>397560.35159999999</v>
      </c>
      <c r="M373" s="152">
        <v>49757</v>
      </c>
      <c r="N373" s="150">
        <v>39</v>
      </c>
      <c r="O373" s="150">
        <v>17.22</v>
      </c>
      <c r="P373" s="150">
        <v>0</v>
      </c>
      <c r="Q373" s="150">
        <v>-73.13</v>
      </c>
      <c r="R373" s="150">
        <v>26231.8</v>
      </c>
      <c r="S373" s="150">
        <v>255.35314600000001</v>
      </c>
      <c r="T373" s="150">
        <v>318.74257519429602</v>
      </c>
      <c r="U373" s="150">
        <v>0.39104859902528899</v>
      </c>
      <c r="V373" s="150">
        <v>0.20404546337564999</v>
      </c>
      <c r="W373" s="150">
        <v>1.1114607532581601E-2</v>
      </c>
      <c r="X373" s="150">
        <v>21015</v>
      </c>
      <c r="Y373" s="150">
        <v>21.52</v>
      </c>
      <c r="Z373" s="150">
        <v>56883.0994423792</v>
      </c>
      <c r="AA373" s="150">
        <v>12.92</v>
      </c>
      <c r="AB373" s="150">
        <v>11.865852509293701</v>
      </c>
      <c r="AC373" s="150">
        <v>9.75</v>
      </c>
      <c r="AD373" s="150">
        <v>26.190066256410301</v>
      </c>
      <c r="AE373" t="s">
        <v>1560</v>
      </c>
      <c r="AF373" s="150">
        <v>0.12562669895001899</v>
      </c>
      <c r="AG373" s="150">
        <v>0.23051849036955299</v>
      </c>
      <c r="AH373" s="150">
        <v>0.35944911964666598</v>
      </c>
      <c r="AI373" s="150">
        <v>547.12464752637095</v>
      </c>
      <c r="AJ373" s="150">
        <v>5.0143757068212702</v>
      </c>
      <c r="AK373" s="150">
        <v>0.91494467110443101</v>
      </c>
      <c r="AL373" s="150">
        <v>2.8499002934650299</v>
      </c>
      <c r="AM373" s="150">
        <v>1</v>
      </c>
      <c r="AN373" t="s">
        <v>1560</v>
      </c>
      <c r="AO373" t="s">
        <v>1560</v>
      </c>
      <c r="AP373" t="s">
        <v>1560</v>
      </c>
      <c r="AQ373" t="s">
        <v>1560</v>
      </c>
      <c r="AR373">
        <v>2.6716813730965399</v>
      </c>
      <c r="AS373">
        <v>-4163.3</v>
      </c>
      <c r="AT373">
        <v>0.24571635567178199</v>
      </c>
      <c r="AU373" s="150">
        <v>6698374.7999999998</v>
      </c>
    </row>
    <row r="374" spans="1:47" ht="14.5" x14ac:dyDescent="0.35">
      <c r="A374" s="151" t="s">
        <v>1143</v>
      </c>
      <c r="B374" s="151" t="s">
        <v>380</v>
      </c>
      <c r="C374" t="s">
        <v>149</v>
      </c>
      <c r="D374" t="s">
        <v>1578</v>
      </c>
      <c r="E374" s="150">
        <v>82.203000000000003</v>
      </c>
      <c r="F374" t="s">
        <v>1578</v>
      </c>
      <c r="G374" s="152">
        <v>-99165</v>
      </c>
      <c r="H374" s="150">
        <v>0.22479525975078399</v>
      </c>
      <c r="I374" s="150">
        <v>22306</v>
      </c>
      <c r="J374" s="150">
        <v>0</v>
      </c>
      <c r="K374" s="150">
        <v>0.731724648596771</v>
      </c>
      <c r="L374" s="153">
        <v>123086.239</v>
      </c>
      <c r="M374" s="152">
        <v>32817</v>
      </c>
      <c r="N374" s="150">
        <v>26</v>
      </c>
      <c r="O374" s="150">
        <v>9.34</v>
      </c>
      <c r="P374" s="150">
        <v>0</v>
      </c>
      <c r="Q374" s="150">
        <v>6.88</v>
      </c>
      <c r="R374" s="150">
        <v>14204.2</v>
      </c>
      <c r="S374" s="150">
        <v>915.66915100000006</v>
      </c>
      <c r="T374" s="150">
        <v>1246.09559146675</v>
      </c>
      <c r="U374" s="150">
        <v>0.68428061523719497</v>
      </c>
      <c r="V374" s="150">
        <v>0.19022501829375299</v>
      </c>
      <c r="W374" s="150">
        <v>0</v>
      </c>
      <c r="X374" s="150">
        <v>10437.700000000001</v>
      </c>
      <c r="Y374" s="150">
        <v>75.75</v>
      </c>
      <c r="Z374" s="150">
        <v>52126.376237623801</v>
      </c>
      <c r="AA374" s="150">
        <v>13.1948051948052</v>
      </c>
      <c r="AB374" s="150">
        <v>12.0880415973597</v>
      </c>
      <c r="AC374" s="150">
        <v>9.5</v>
      </c>
      <c r="AD374" s="150">
        <v>96.386226421052598</v>
      </c>
      <c r="AE374" s="150">
        <v>0.49869999999999998</v>
      </c>
      <c r="AF374" s="150">
        <v>0.119445226342949</v>
      </c>
      <c r="AG374" s="150">
        <v>0.19284518215826299</v>
      </c>
      <c r="AH374" s="150">
        <v>0.31222773024872003</v>
      </c>
      <c r="AI374" s="150">
        <v>227.638989227016</v>
      </c>
      <c r="AJ374" s="150">
        <v>7.9531586724364596</v>
      </c>
      <c r="AK374" s="150">
        <v>1.70807505205285</v>
      </c>
      <c r="AL374" s="150">
        <v>4.4887345640513896</v>
      </c>
      <c r="AM374" s="150">
        <v>0.5</v>
      </c>
      <c r="AN374" s="150">
        <v>0.73963245627736396</v>
      </c>
      <c r="AO374" s="150">
        <v>79</v>
      </c>
      <c r="AP374" s="150">
        <v>4.6296296296296302E-3</v>
      </c>
      <c r="AQ374" s="150">
        <v>2.7</v>
      </c>
      <c r="AR374">
        <v>6.6786710801732996</v>
      </c>
      <c r="AS374">
        <v>-91069.230000000098</v>
      </c>
      <c r="AT374">
        <v>0.47429188148377899</v>
      </c>
      <c r="AU374" s="150">
        <v>13006387.390000001</v>
      </c>
    </row>
    <row r="375" spans="1:47" ht="14.5" x14ac:dyDescent="0.35">
      <c r="A375" s="151" t="s">
        <v>1144</v>
      </c>
      <c r="B375" s="151" t="s">
        <v>382</v>
      </c>
      <c r="C375" t="s">
        <v>192</v>
      </c>
      <c r="D375" t="s">
        <v>1578</v>
      </c>
      <c r="E375" s="150">
        <v>85.534000000000006</v>
      </c>
      <c r="F375" t="s">
        <v>1578</v>
      </c>
      <c r="G375" s="152">
        <v>756169</v>
      </c>
      <c r="H375" s="150">
        <v>0.18285951942190101</v>
      </c>
      <c r="I375" s="150">
        <v>756169</v>
      </c>
      <c r="J375" s="150">
        <v>0</v>
      </c>
      <c r="K375" s="150">
        <v>0.63446358340000497</v>
      </c>
      <c r="L375" s="153">
        <v>110591.1783</v>
      </c>
      <c r="M375" s="152">
        <v>35301</v>
      </c>
      <c r="N375" s="150">
        <v>20</v>
      </c>
      <c r="O375" s="150">
        <v>36.99</v>
      </c>
      <c r="P375" s="150">
        <v>0</v>
      </c>
      <c r="Q375" s="150">
        <v>-53.02</v>
      </c>
      <c r="R375" s="150">
        <v>10791</v>
      </c>
      <c r="S375" s="150">
        <v>937.26433199999997</v>
      </c>
      <c r="T375" s="150">
        <v>1165.5594573726701</v>
      </c>
      <c r="U375" s="150">
        <v>0.52769565011036801</v>
      </c>
      <c r="V375" s="150">
        <v>0.176566294427173</v>
      </c>
      <c r="W375" s="150">
        <v>0</v>
      </c>
      <c r="X375" s="150">
        <v>8677.4</v>
      </c>
      <c r="Y375" s="150">
        <v>72.91</v>
      </c>
      <c r="Z375" s="150">
        <v>46615.202304210703</v>
      </c>
      <c r="AA375" s="150">
        <v>12.908333333333299</v>
      </c>
      <c r="AB375" s="150">
        <v>12.855086161020401</v>
      </c>
      <c r="AC375" s="150">
        <v>10.96</v>
      </c>
      <c r="AD375" s="150">
        <v>85.516818613138696</v>
      </c>
      <c r="AE375" s="150">
        <v>0.33629999999999999</v>
      </c>
      <c r="AF375" s="150">
        <v>0.10574370200974501</v>
      </c>
      <c r="AG375" s="150">
        <v>0.19109631126065599</v>
      </c>
      <c r="AH375" s="150">
        <v>0.29891307254061</v>
      </c>
      <c r="AI375" s="150">
        <v>276.01925216546101</v>
      </c>
      <c r="AJ375" s="150">
        <v>4.2823461652937898</v>
      </c>
      <c r="AK375" s="150">
        <v>1.5628778560743399</v>
      </c>
      <c r="AL375" s="150">
        <v>2.0228107907523301</v>
      </c>
      <c r="AM375" s="150">
        <v>0.5</v>
      </c>
      <c r="AN375" s="150">
        <v>0.76689060695451405</v>
      </c>
      <c r="AO375" s="150">
        <v>22</v>
      </c>
      <c r="AP375" s="150">
        <v>0</v>
      </c>
      <c r="AQ375" s="150">
        <v>21.32</v>
      </c>
      <c r="AR375">
        <v>3.4027631268204401</v>
      </c>
      <c r="AS375">
        <v>-40599.94</v>
      </c>
      <c r="AT375">
        <v>0.36265709037517901</v>
      </c>
      <c r="AU375" s="150">
        <v>10113984.439999999</v>
      </c>
    </row>
    <row r="376" spans="1:47" ht="14.5" x14ac:dyDescent="0.35">
      <c r="A376" s="151" t="s">
        <v>1145</v>
      </c>
      <c r="B376" s="151" t="s">
        <v>614</v>
      </c>
      <c r="C376" t="s">
        <v>272</v>
      </c>
      <c r="D376" t="s">
        <v>1578</v>
      </c>
      <c r="E376" s="150">
        <v>98.076999999999998</v>
      </c>
      <c r="F376" t="s">
        <v>1578</v>
      </c>
      <c r="G376" s="152">
        <v>-115609</v>
      </c>
      <c r="H376" s="150">
        <v>0.25170728607110798</v>
      </c>
      <c r="I376" s="150">
        <v>19145</v>
      </c>
      <c r="J376" s="150">
        <v>5.2809990214180303E-3</v>
      </c>
      <c r="K376" s="150">
        <v>0.68629569204428698</v>
      </c>
      <c r="L376" s="153">
        <v>154018.24799999999</v>
      </c>
      <c r="M376" s="152">
        <v>49722</v>
      </c>
      <c r="N376" s="150">
        <v>84</v>
      </c>
      <c r="O376" s="150">
        <v>6.14</v>
      </c>
      <c r="P376" s="150">
        <v>0</v>
      </c>
      <c r="Q376" s="150">
        <v>104.24</v>
      </c>
      <c r="R376" s="150">
        <v>17888.3</v>
      </c>
      <c r="S376" s="150">
        <v>573.60244999999998</v>
      </c>
      <c r="T376" s="150">
        <v>627.94838628576701</v>
      </c>
      <c r="U376" s="150">
        <v>0.21517477479393601</v>
      </c>
      <c r="V376" s="150">
        <v>7.4724611096064902E-2</v>
      </c>
      <c r="W376" s="150">
        <v>5.0208990564806696E-3</v>
      </c>
      <c r="X376" s="150">
        <v>16340.2</v>
      </c>
      <c r="Y376" s="150">
        <v>40.5</v>
      </c>
      <c r="Z376" s="150">
        <v>53913.407407407401</v>
      </c>
      <c r="AA376" s="150">
        <v>11.5365853658537</v>
      </c>
      <c r="AB376" s="150">
        <v>14.1630234567901</v>
      </c>
      <c r="AC376" s="150">
        <v>5.2</v>
      </c>
      <c r="AD376" s="150">
        <v>110.308163461538</v>
      </c>
      <c r="AE376" s="150">
        <v>0.24360000000000001</v>
      </c>
      <c r="AF376" s="150">
        <v>0.123801775664191</v>
      </c>
      <c r="AG376" s="150">
        <v>0.15803553263631201</v>
      </c>
      <c r="AH376" s="150">
        <v>0.29284132729854501</v>
      </c>
      <c r="AI376" s="150">
        <v>127.415773764565</v>
      </c>
      <c r="AJ376" s="150">
        <v>10.038189530142599</v>
      </c>
      <c r="AK376" s="150">
        <v>1.58863270667433</v>
      </c>
      <c r="AL376" s="150">
        <v>4.1093310620364996</v>
      </c>
      <c r="AM376" s="150">
        <v>2</v>
      </c>
      <c r="AN376" s="150">
        <v>1.2047585383391599</v>
      </c>
      <c r="AO376" s="150">
        <v>40</v>
      </c>
      <c r="AP376" s="150">
        <v>6.8965517241379301E-3</v>
      </c>
      <c r="AQ376" s="150">
        <v>6.33</v>
      </c>
      <c r="AR376">
        <v>3.0071871468445801</v>
      </c>
      <c r="AS376">
        <v>-21602.15</v>
      </c>
      <c r="AT376">
        <v>0.42043249834639201</v>
      </c>
      <c r="AU376" s="150">
        <v>10260786.16</v>
      </c>
    </row>
    <row r="377" spans="1:47" ht="14.5" x14ac:dyDescent="0.35">
      <c r="A377" s="151" t="s">
        <v>1146</v>
      </c>
      <c r="B377" s="151" t="s">
        <v>254</v>
      </c>
      <c r="C377" t="s">
        <v>192</v>
      </c>
      <c r="D377" t="s">
        <v>1578</v>
      </c>
      <c r="E377" s="150">
        <v>84.153000000000006</v>
      </c>
      <c r="F377" t="s">
        <v>1578</v>
      </c>
      <c r="G377" s="152">
        <v>1756000</v>
      </c>
      <c r="H377" s="150">
        <v>7.7726473175022001E-2</v>
      </c>
      <c r="I377" s="150">
        <v>1756000</v>
      </c>
      <c r="J377" s="150">
        <v>5.0205218411023197E-3</v>
      </c>
      <c r="K377" s="150">
        <v>0.650688947522721</v>
      </c>
      <c r="L377" s="153">
        <v>88554.3226</v>
      </c>
      <c r="M377" s="152">
        <v>31165</v>
      </c>
      <c r="N377" s="150">
        <v>22</v>
      </c>
      <c r="O377" s="150">
        <v>78.599999999999994</v>
      </c>
      <c r="P377" s="150">
        <v>0</v>
      </c>
      <c r="Q377" s="150">
        <v>-102.83</v>
      </c>
      <c r="R377" s="150">
        <v>11348.1</v>
      </c>
      <c r="S377" s="150">
        <v>2144.3558979999998</v>
      </c>
      <c r="T377" s="150">
        <v>2782.1895979969099</v>
      </c>
      <c r="U377" s="150">
        <v>0.79347670952706795</v>
      </c>
      <c r="V377" s="150">
        <v>0.14403785784257001</v>
      </c>
      <c r="W377" s="150">
        <v>1.3990214976898399E-3</v>
      </c>
      <c r="X377" s="150">
        <v>8746.5</v>
      </c>
      <c r="Y377" s="150">
        <v>142.30000000000001</v>
      </c>
      <c r="Z377" s="150">
        <v>59355.083345045699</v>
      </c>
      <c r="AA377" s="150">
        <v>16.044025157232699</v>
      </c>
      <c r="AB377" s="150">
        <v>15.0692614054814</v>
      </c>
      <c r="AC377" s="150">
        <v>10.45</v>
      </c>
      <c r="AD377" s="150">
        <v>205.201521339713</v>
      </c>
      <c r="AE377" s="150">
        <v>0.60299999999999998</v>
      </c>
      <c r="AF377" s="150">
        <v>0.102970494122355</v>
      </c>
      <c r="AG377" s="150">
        <v>0.19763899347400399</v>
      </c>
      <c r="AH377" s="150">
        <v>0.30199279887617098</v>
      </c>
      <c r="AI377" s="150">
        <v>172.550648120072</v>
      </c>
      <c r="AJ377" s="150">
        <v>6.1658587065214396</v>
      </c>
      <c r="AK377" s="150">
        <v>1.97772014269885</v>
      </c>
      <c r="AL377" s="150">
        <v>2.0840864030701902</v>
      </c>
      <c r="AM377" s="150">
        <v>1</v>
      </c>
      <c r="AN377" s="150">
        <v>1.03555316953087</v>
      </c>
      <c r="AO377" s="150">
        <v>9</v>
      </c>
      <c r="AP377" s="150">
        <v>1.41242937853107E-2</v>
      </c>
      <c r="AQ377" s="150">
        <v>109.33</v>
      </c>
      <c r="AR377">
        <v>4.4458591453247296</v>
      </c>
      <c r="AS377">
        <v>-23184.74</v>
      </c>
      <c r="AT377">
        <v>0.41924529036882402</v>
      </c>
      <c r="AU377" s="150">
        <v>24334323.379999999</v>
      </c>
    </row>
    <row r="378" spans="1:47" ht="14.5" x14ac:dyDescent="0.35">
      <c r="A378" s="151" t="s">
        <v>1147</v>
      </c>
      <c r="B378" s="151" t="s">
        <v>636</v>
      </c>
      <c r="C378" t="s">
        <v>345</v>
      </c>
      <c r="D378" t="s">
        <v>1578</v>
      </c>
      <c r="E378" s="150">
        <v>87.524000000000001</v>
      </c>
      <c r="F378" t="s">
        <v>1578</v>
      </c>
      <c r="G378" s="152">
        <v>3255932</v>
      </c>
      <c r="H378" s="150">
        <v>0.52029759960386901</v>
      </c>
      <c r="I378" s="150">
        <v>3144478</v>
      </c>
      <c r="J378" s="150">
        <v>1.73444803213543E-2</v>
      </c>
      <c r="K378" s="150">
        <v>0.46082553187776398</v>
      </c>
      <c r="L378" s="153">
        <v>533013.08959999995</v>
      </c>
      <c r="M378" s="152">
        <v>42698</v>
      </c>
      <c r="N378" s="150">
        <v>22</v>
      </c>
      <c r="O378" s="150">
        <v>15.1</v>
      </c>
      <c r="P378" s="150">
        <v>0</v>
      </c>
      <c r="Q378" s="150">
        <v>69.849999999999994</v>
      </c>
      <c r="R378" s="150">
        <v>19012.8</v>
      </c>
      <c r="S378" s="150">
        <v>886.59452899999997</v>
      </c>
      <c r="T378" s="150">
        <v>1042.0947568670599</v>
      </c>
      <c r="U378" s="150">
        <v>0.411255540242568</v>
      </c>
      <c r="V378" s="150">
        <v>0.12744126802524</v>
      </c>
      <c r="W378" s="150">
        <v>0</v>
      </c>
      <c r="X378" s="150">
        <v>16175.7</v>
      </c>
      <c r="Y378" s="150">
        <v>62.86</v>
      </c>
      <c r="Z378" s="150">
        <v>60429.858256442902</v>
      </c>
      <c r="AA378" s="150">
        <v>13.701492537313401</v>
      </c>
      <c r="AB378" s="150">
        <v>14.1042718580974</v>
      </c>
      <c r="AC378" s="150">
        <v>9</v>
      </c>
      <c r="AD378" s="150">
        <v>98.510503222222198</v>
      </c>
      <c r="AE378" s="150">
        <v>0.62619999999999998</v>
      </c>
      <c r="AF378" s="150">
        <v>0.100800565337246</v>
      </c>
      <c r="AG378" s="150">
        <v>0.26716432150731301</v>
      </c>
      <c r="AH378" s="150">
        <v>0.374912454487006</v>
      </c>
      <c r="AI378" s="150">
        <v>204.422646510601</v>
      </c>
      <c r="AJ378" s="150">
        <v>23.165344294857601</v>
      </c>
      <c r="AK378" s="150">
        <v>1.49428509159126</v>
      </c>
      <c r="AL378" s="150">
        <v>3.8947088942838199</v>
      </c>
      <c r="AM378" s="150">
        <v>0</v>
      </c>
      <c r="AN378" s="150">
        <v>1.53929386767151</v>
      </c>
      <c r="AO378" s="150">
        <v>238</v>
      </c>
      <c r="AP378" s="150">
        <v>1.64473684210526E-3</v>
      </c>
      <c r="AQ378" s="150">
        <v>2.4900000000000002</v>
      </c>
      <c r="AR378">
        <v>7.6945630125437496</v>
      </c>
      <c r="AS378">
        <v>-103655.37</v>
      </c>
      <c r="AT378">
        <v>0.33769664734757199</v>
      </c>
      <c r="AU378" s="150">
        <v>16856624.16</v>
      </c>
    </row>
    <row r="379" spans="1:47" ht="14.5" x14ac:dyDescent="0.35">
      <c r="A379" s="151" t="s">
        <v>1148</v>
      </c>
      <c r="B379" s="151" t="s">
        <v>728</v>
      </c>
      <c r="C379" t="s">
        <v>98</v>
      </c>
      <c r="D379" t="s">
        <v>1578</v>
      </c>
      <c r="E379" s="150">
        <v>98.346000000000004</v>
      </c>
      <c r="F379" t="s">
        <v>1578</v>
      </c>
      <c r="G379" s="152">
        <v>-1558414</v>
      </c>
      <c r="H379" s="150">
        <v>0.29553367559384902</v>
      </c>
      <c r="I379" s="150">
        <v>-1739394</v>
      </c>
      <c r="J379" s="150">
        <v>0</v>
      </c>
      <c r="K379" s="150">
        <v>0.77544138814914398</v>
      </c>
      <c r="L379" s="153">
        <v>276370.21899999998</v>
      </c>
      <c r="M379" s="152">
        <v>55125</v>
      </c>
      <c r="N379" s="150">
        <v>64</v>
      </c>
      <c r="O379" s="150">
        <v>32.630000000000003</v>
      </c>
      <c r="P379" s="150">
        <v>0</v>
      </c>
      <c r="Q379" s="150">
        <v>-17.100000000000001</v>
      </c>
      <c r="R379" s="150">
        <v>13713.9</v>
      </c>
      <c r="S379" s="150">
        <v>3529.4498480000002</v>
      </c>
      <c r="T379" s="150">
        <v>4090.95108254563</v>
      </c>
      <c r="U379" s="150">
        <v>0.17642369174132</v>
      </c>
      <c r="V379" s="150">
        <v>0.118018140202796</v>
      </c>
      <c r="W379" s="150">
        <v>8.6322782054162207E-3</v>
      </c>
      <c r="X379" s="150">
        <v>11831.6</v>
      </c>
      <c r="Y379" s="150">
        <v>222.4</v>
      </c>
      <c r="Z379" s="150">
        <v>74602.9522482014</v>
      </c>
      <c r="AA379" s="150">
        <v>15.292576419214001</v>
      </c>
      <c r="AB379" s="150">
        <v>15.8698284532374</v>
      </c>
      <c r="AC379" s="150">
        <v>21</v>
      </c>
      <c r="AD379" s="150">
        <v>168.069040380952</v>
      </c>
      <c r="AE379" s="150">
        <v>0.54510000000000003</v>
      </c>
      <c r="AF379" s="150">
        <v>0.113995284030844</v>
      </c>
      <c r="AG379" s="150">
        <v>0.16409975102831101</v>
      </c>
      <c r="AH379" s="150">
        <v>0.28175065517120101</v>
      </c>
      <c r="AI379" s="150">
        <v>165.56886346781101</v>
      </c>
      <c r="AJ379" s="150">
        <v>7.6577183858773701</v>
      </c>
      <c r="AK379" s="150">
        <v>1.1269056603127801</v>
      </c>
      <c r="AL379" s="150">
        <v>4.0579177297828304</v>
      </c>
      <c r="AM379" s="150">
        <v>0</v>
      </c>
      <c r="AN379" s="150">
        <v>1.07035769052873</v>
      </c>
      <c r="AO379" s="150">
        <v>28</v>
      </c>
      <c r="AP379" s="150">
        <v>0.13797415589829101</v>
      </c>
      <c r="AQ379" s="150">
        <v>81.86</v>
      </c>
      <c r="AR379">
        <v>6.1192757271541698</v>
      </c>
      <c r="AS379">
        <v>-119297.09</v>
      </c>
      <c r="AT379">
        <v>0.24610225189848201</v>
      </c>
      <c r="AU379" s="150">
        <v>48402653.869999997</v>
      </c>
    </row>
    <row r="380" spans="1:47" ht="14.5" x14ac:dyDescent="0.35">
      <c r="A380" s="151" t="s">
        <v>1149</v>
      </c>
      <c r="B380" s="151" t="s">
        <v>782</v>
      </c>
      <c r="C380" t="s">
        <v>124</v>
      </c>
      <c r="D380" t="s">
        <v>1578</v>
      </c>
      <c r="E380" s="150">
        <v>88.045000000000002</v>
      </c>
      <c r="F380" t="s">
        <v>1578</v>
      </c>
      <c r="G380" s="152">
        <v>1047141</v>
      </c>
      <c r="H380" s="150">
        <v>0.52016922554476797</v>
      </c>
      <c r="I380" s="150">
        <v>960193</v>
      </c>
      <c r="J380" s="150">
        <v>0</v>
      </c>
      <c r="K380" s="150">
        <v>0.67428216772375504</v>
      </c>
      <c r="L380" s="153">
        <v>161760.6709</v>
      </c>
      <c r="M380" s="152">
        <v>36398</v>
      </c>
      <c r="N380" s="150">
        <v>12</v>
      </c>
      <c r="O380" s="150">
        <v>10.37</v>
      </c>
      <c r="P380" s="150">
        <v>0</v>
      </c>
      <c r="Q380" s="150">
        <v>8.0299999999999994</v>
      </c>
      <c r="R380" s="150">
        <v>16016.2</v>
      </c>
      <c r="S380" s="150">
        <v>596.32538999999997</v>
      </c>
      <c r="T380" s="150">
        <v>736.69944074134503</v>
      </c>
      <c r="U380" s="150">
        <v>0.497023861419015</v>
      </c>
      <c r="V380" s="150">
        <v>0.14818897112531099</v>
      </c>
      <c r="W380" s="150">
        <v>0</v>
      </c>
      <c r="X380" s="150">
        <v>12964.4</v>
      </c>
      <c r="Y380" s="150">
        <v>53.5</v>
      </c>
      <c r="Z380" s="150">
        <v>57363.805607476599</v>
      </c>
      <c r="AA380" s="150">
        <v>12.3</v>
      </c>
      <c r="AB380" s="150">
        <v>11.1462689719626</v>
      </c>
      <c r="AC380" s="150">
        <v>4.1100000000000003</v>
      </c>
      <c r="AD380" s="150">
        <v>145.09133576642299</v>
      </c>
      <c r="AE380" s="150">
        <v>0.44069999999999998</v>
      </c>
      <c r="AF380" s="150">
        <v>0.10831493283738999</v>
      </c>
      <c r="AG380" s="150">
        <v>0.152170777355875</v>
      </c>
      <c r="AH380" s="150">
        <v>0.258386874435659</v>
      </c>
      <c r="AI380" s="150">
        <v>215.27508664355199</v>
      </c>
      <c r="AJ380" s="150">
        <v>12.6269633259071</v>
      </c>
      <c r="AK380" s="150">
        <v>2.0840919500833501</v>
      </c>
      <c r="AL380" s="150">
        <v>3.7738631654384802</v>
      </c>
      <c r="AM380" s="150">
        <v>2</v>
      </c>
      <c r="AN380" s="150">
        <v>0.83439107001003898</v>
      </c>
      <c r="AO380" s="150">
        <v>37</v>
      </c>
      <c r="AP380" s="150">
        <v>8.5227272727272704E-3</v>
      </c>
      <c r="AQ380" s="150">
        <v>5.03</v>
      </c>
      <c r="AR380">
        <v>6.1929401577049203</v>
      </c>
      <c r="AS380">
        <v>-89465.27</v>
      </c>
      <c r="AT380">
        <v>0.39591546562262703</v>
      </c>
      <c r="AU380" s="150">
        <v>9550840.2799999993</v>
      </c>
    </row>
    <row r="381" spans="1:47" ht="14.5" x14ac:dyDescent="0.35">
      <c r="A381" s="151" t="s">
        <v>1150</v>
      </c>
      <c r="B381" s="151" t="s">
        <v>255</v>
      </c>
      <c r="C381" t="s">
        <v>100</v>
      </c>
      <c r="D381" t="s">
        <v>1578</v>
      </c>
      <c r="E381" s="150">
        <v>100.908</v>
      </c>
      <c r="F381" t="s">
        <v>1578</v>
      </c>
      <c r="G381" s="152">
        <v>4357194</v>
      </c>
      <c r="H381" s="150">
        <v>0.33273007815266897</v>
      </c>
      <c r="I381" s="150">
        <v>4823890</v>
      </c>
      <c r="J381" s="150">
        <v>0</v>
      </c>
      <c r="K381" s="150">
        <v>0.75098769971872603</v>
      </c>
      <c r="L381" s="153">
        <v>186339.48670000001</v>
      </c>
      <c r="M381" s="152">
        <v>48603</v>
      </c>
      <c r="N381" s="150">
        <v>82</v>
      </c>
      <c r="O381" s="150">
        <v>36.479999999999997</v>
      </c>
      <c r="P381" s="150">
        <v>0</v>
      </c>
      <c r="Q381" s="150">
        <v>-28.26</v>
      </c>
      <c r="R381" s="150">
        <v>10984.6</v>
      </c>
      <c r="S381" s="150">
        <v>4247.9028239999998</v>
      </c>
      <c r="T381" s="150">
        <v>5052.3564050967298</v>
      </c>
      <c r="U381" s="150">
        <v>0.198839982927067</v>
      </c>
      <c r="V381" s="150">
        <v>0.13977538437211701</v>
      </c>
      <c r="W381" s="150">
        <v>4.2381386170805696E-3</v>
      </c>
      <c r="X381" s="150">
        <v>9235.6</v>
      </c>
      <c r="Y381" s="150">
        <v>284.23</v>
      </c>
      <c r="Z381" s="150">
        <v>61657.638180346898</v>
      </c>
      <c r="AA381" s="150">
        <v>15.0756578947368</v>
      </c>
      <c r="AB381" s="150">
        <v>14.9453007212469</v>
      </c>
      <c r="AC381" s="150">
        <v>24</v>
      </c>
      <c r="AD381" s="150">
        <v>176.99595099999999</v>
      </c>
      <c r="AE381" s="150">
        <v>0.44069999999999998</v>
      </c>
      <c r="AF381" s="150">
        <v>0.10231655271831901</v>
      </c>
      <c r="AG381" s="150">
        <v>0.18372658869220199</v>
      </c>
      <c r="AH381" s="150">
        <v>0.28738563029122799</v>
      </c>
      <c r="AI381" s="150">
        <v>161.61433734341901</v>
      </c>
      <c r="AJ381" s="150">
        <v>4.8525848698220901</v>
      </c>
      <c r="AK381" s="150">
        <v>0.94092533087067898</v>
      </c>
      <c r="AL381" s="150">
        <v>2.2941277045746502</v>
      </c>
      <c r="AM381" s="150">
        <v>2.4</v>
      </c>
      <c r="AN381" s="150">
        <v>0.70130901640740295</v>
      </c>
      <c r="AO381" s="150">
        <v>15</v>
      </c>
      <c r="AP381" s="150">
        <v>3.9178213091256603E-2</v>
      </c>
      <c r="AQ381" s="150">
        <v>121.73</v>
      </c>
      <c r="AR381">
        <v>1.81023600886249</v>
      </c>
      <c r="AS381">
        <v>-29647.05</v>
      </c>
      <c r="AT381">
        <v>0.324241043524503</v>
      </c>
      <c r="AU381" s="150">
        <v>46661501.439999998</v>
      </c>
    </row>
    <row r="382" spans="1:47" ht="14.5" x14ac:dyDescent="0.35">
      <c r="A382" s="151" t="s">
        <v>1151</v>
      </c>
      <c r="B382" s="151" t="s">
        <v>777</v>
      </c>
      <c r="C382" t="s">
        <v>130</v>
      </c>
      <c r="D382" t="s">
        <v>1578</v>
      </c>
      <c r="E382" s="150">
        <v>90.745000000000005</v>
      </c>
      <c r="F382" t="s">
        <v>1578</v>
      </c>
      <c r="G382" s="152">
        <v>-91110</v>
      </c>
      <c r="H382" s="150">
        <v>0.27096230659281301</v>
      </c>
      <c r="I382" s="150">
        <v>-91110</v>
      </c>
      <c r="J382" s="150">
        <v>0</v>
      </c>
      <c r="K382" s="150">
        <v>0.74660463322688897</v>
      </c>
      <c r="L382" s="153">
        <v>174784.59349999999</v>
      </c>
      <c r="M382" s="152">
        <v>39128</v>
      </c>
      <c r="N382" s="150">
        <v>40</v>
      </c>
      <c r="O382" s="150">
        <v>5.15</v>
      </c>
      <c r="P382" s="150">
        <v>0</v>
      </c>
      <c r="Q382" s="150">
        <v>-39</v>
      </c>
      <c r="R382" s="150">
        <v>13155.2</v>
      </c>
      <c r="S382" s="150">
        <v>603.26244799999995</v>
      </c>
      <c r="T382" s="150">
        <v>704.31802114122502</v>
      </c>
      <c r="U382" s="150">
        <v>0.35479208545067598</v>
      </c>
      <c r="V382" s="150">
        <v>0.13403645837408401</v>
      </c>
      <c r="W382" s="150">
        <v>2.5412110518107399E-2</v>
      </c>
      <c r="X382" s="150">
        <v>11267.7</v>
      </c>
      <c r="Y382" s="150">
        <v>46.62</v>
      </c>
      <c r="Z382" s="150">
        <v>50601.983912483898</v>
      </c>
      <c r="AA382" s="150">
        <v>11.285714285714301</v>
      </c>
      <c r="AB382" s="150">
        <v>12.939992449592401</v>
      </c>
      <c r="AC382" s="150">
        <v>9</v>
      </c>
      <c r="AD382" s="150">
        <v>67.029160888888896</v>
      </c>
      <c r="AE382" s="150">
        <v>0.35949999999999999</v>
      </c>
      <c r="AF382" s="150">
        <v>0.12994452834664899</v>
      </c>
      <c r="AG382" s="150">
        <v>0.16094084692753</v>
      </c>
      <c r="AH382" s="150">
        <v>0.29513286711124898</v>
      </c>
      <c r="AI382" s="150">
        <v>180.74720274980601</v>
      </c>
      <c r="AJ382" s="150">
        <v>7.0570439663236701</v>
      </c>
      <c r="AK382" s="150">
        <v>1.3026722793888399</v>
      </c>
      <c r="AL382" s="150">
        <v>3.2983407619362102</v>
      </c>
      <c r="AM382" s="150">
        <v>4.0999999999999996</v>
      </c>
      <c r="AN382" s="150">
        <v>1.0453405136769001</v>
      </c>
      <c r="AO382" s="150">
        <v>77</v>
      </c>
      <c r="AP382" s="150">
        <v>8.8105726872246701E-2</v>
      </c>
      <c r="AQ382" s="150">
        <v>2.9</v>
      </c>
      <c r="AR382">
        <v>3.7240925807483198</v>
      </c>
      <c r="AS382">
        <v>-39333.94</v>
      </c>
      <c r="AT382">
        <v>0.31419897769675897</v>
      </c>
      <c r="AU382" s="150">
        <v>7936045.5199999996</v>
      </c>
    </row>
    <row r="383" spans="1:47" ht="14.5" x14ac:dyDescent="0.35">
      <c r="A383" s="151" t="s">
        <v>1152</v>
      </c>
      <c r="B383" s="151" t="s">
        <v>256</v>
      </c>
      <c r="C383" t="s">
        <v>145</v>
      </c>
      <c r="D383" t="s">
        <v>1578</v>
      </c>
      <c r="E383" s="150">
        <v>60.109000000000002</v>
      </c>
      <c r="F383" t="s">
        <v>1578</v>
      </c>
      <c r="G383" s="152">
        <v>-743713</v>
      </c>
      <c r="H383" s="150">
        <v>0.31503381523437402</v>
      </c>
      <c r="I383" s="150">
        <v>-626318</v>
      </c>
      <c r="J383" s="150">
        <v>0</v>
      </c>
      <c r="K383" s="150">
        <v>0.72426719223579905</v>
      </c>
      <c r="L383" s="153">
        <v>65407.102800000001</v>
      </c>
      <c r="M383" s="152">
        <v>31227</v>
      </c>
      <c r="N383" s="150">
        <v>30</v>
      </c>
      <c r="O383" s="150">
        <v>168.6</v>
      </c>
      <c r="P383" s="150">
        <v>0</v>
      </c>
      <c r="Q383" s="150">
        <v>-48.56</v>
      </c>
      <c r="R383" s="150">
        <v>13117.3</v>
      </c>
      <c r="S383" s="150">
        <v>1433.174289</v>
      </c>
      <c r="T383" s="150">
        <v>2101.2678699642001</v>
      </c>
      <c r="U383" s="150">
        <v>0.79303787314872798</v>
      </c>
      <c r="V383" s="150">
        <v>0.242714757493113</v>
      </c>
      <c r="W383" s="150">
        <v>1.18339256642916E-2</v>
      </c>
      <c r="X383" s="150">
        <v>8946.7000000000007</v>
      </c>
      <c r="Y383" s="150">
        <v>113.74</v>
      </c>
      <c r="Z383" s="150">
        <v>60937.428257429201</v>
      </c>
      <c r="AA383" s="150">
        <v>8.5760000000000005</v>
      </c>
      <c r="AB383" s="150">
        <v>12.600442139968299</v>
      </c>
      <c r="AC383" s="150">
        <v>16</v>
      </c>
      <c r="AD383" s="150">
        <v>89.573393062500003</v>
      </c>
      <c r="AE383" s="150">
        <v>0.62619999999999998</v>
      </c>
      <c r="AF383" s="150">
        <v>0.11962279229643601</v>
      </c>
      <c r="AG383" s="150">
        <v>0.11750915927061199</v>
      </c>
      <c r="AH383" s="150">
        <v>0.241541937895945</v>
      </c>
      <c r="AI383" s="150">
        <v>184.10531226045501</v>
      </c>
      <c r="AJ383" s="150">
        <v>4.1368765041405302</v>
      </c>
      <c r="AK383" s="150">
        <v>0.93517469822440402</v>
      </c>
      <c r="AL383" s="150">
        <v>1.3545543575069601</v>
      </c>
      <c r="AM383" s="150">
        <v>3.9</v>
      </c>
      <c r="AN383" s="150">
        <v>0.57411236770682095</v>
      </c>
      <c r="AO383" s="150">
        <v>2</v>
      </c>
      <c r="AP383" s="150">
        <v>6.1224489795918401E-2</v>
      </c>
      <c r="AQ383" s="150">
        <v>47</v>
      </c>
      <c r="AR383">
        <v>4.6419674052786801</v>
      </c>
      <c r="AS383">
        <v>-69963.28</v>
      </c>
      <c r="AT383">
        <v>0.54644047863214495</v>
      </c>
      <c r="AU383" s="150">
        <v>18799436.690000001</v>
      </c>
    </row>
    <row r="384" spans="1:47" ht="14.5" x14ac:dyDescent="0.35">
      <c r="A384" s="151" t="s">
        <v>1153</v>
      </c>
      <c r="B384" s="151" t="s">
        <v>565</v>
      </c>
      <c r="C384" t="s">
        <v>200</v>
      </c>
      <c r="D384" t="s">
        <v>1578</v>
      </c>
      <c r="E384" s="150">
        <v>81.77</v>
      </c>
      <c r="F384" t="s">
        <v>1578</v>
      </c>
      <c r="G384" s="152">
        <v>237190</v>
      </c>
      <c r="H384" s="150">
        <v>0.43748996018673397</v>
      </c>
      <c r="I384" s="150">
        <v>253463</v>
      </c>
      <c r="J384" s="150">
        <v>3.8822483520102899E-3</v>
      </c>
      <c r="K384" s="150">
        <v>0.70402158691844097</v>
      </c>
      <c r="L384" s="153">
        <v>160421.864</v>
      </c>
      <c r="M384" s="152">
        <v>43202</v>
      </c>
      <c r="N384" t="s">
        <v>1560</v>
      </c>
      <c r="O384" s="150">
        <v>38.97</v>
      </c>
      <c r="P384" s="150">
        <v>0</v>
      </c>
      <c r="Q384" s="150">
        <v>15.69</v>
      </c>
      <c r="R384" s="150">
        <v>11422.7</v>
      </c>
      <c r="S384" s="150">
        <v>1509.318004</v>
      </c>
      <c r="T384" s="150">
        <v>1828.37167892973</v>
      </c>
      <c r="U384" s="150">
        <v>0.34942049627866201</v>
      </c>
      <c r="V384" s="150">
        <v>0.167563560051458</v>
      </c>
      <c r="W384" s="150">
        <v>0</v>
      </c>
      <c r="X384" s="150">
        <v>9429.4</v>
      </c>
      <c r="Y384" s="150">
        <v>108.38</v>
      </c>
      <c r="Z384" s="150">
        <v>53926.719136371998</v>
      </c>
      <c r="AA384" s="150">
        <v>11.8203125</v>
      </c>
      <c r="AB384" s="150">
        <v>13.9261672264255</v>
      </c>
      <c r="AC384" s="150">
        <v>14.69</v>
      </c>
      <c r="AD384" s="150">
        <v>102.74458842750199</v>
      </c>
      <c r="AE384" s="150">
        <v>0.31309999999999999</v>
      </c>
      <c r="AF384" s="150">
        <v>0.115728952158159</v>
      </c>
      <c r="AG384" s="150">
        <v>0.13757817126119601</v>
      </c>
      <c r="AH384" s="150">
        <v>0.25865739790275399</v>
      </c>
      <c r="AI384" s="150">
        <v>201.05769572467099</v>
      </c>
      <c r="AJ384" s="150">
        <v>5.0234349172872896</v>
      </c>
      <c r="AK384" s="150">
        <v>1.1028527647795401</v>
      </c>
      <c r="AL384" s="150">
        <v>2.2350887431622</v>
      </c>
      <c r="AM384" s="150">
        <v>1.1000000000000001</v>
      </c>
      <c r="AN384" s="150">
        <v>1.22652138729812</v>
      </c>
      <c r="AO384" s="150">
        <v>135</v>
      </c>
      <c r="AP384" s="150">
        <v>1.9559902200489001E-2</v>
      </c>
      <c r="AQ384" s="150">
        <v>5.84</v>
      </c>
      <c r="AR384">
        <v>2.1149959020798601</v>
      </c>
      <c r="AS384">
        <v>-135500.34</v>
      </c>
      <c r="AT384">
        <v>0.37161743741373199</v>
      </c>
      <c r="AU384" s="150">
        <v>17240427.449999999</v>
      </c>
    </row>
    <row r="385" spans="1:47" ht="14.5" x14ac:dyDescent="0.35">
      <c r="A385" s="151" t="s">
        <v>1154</v>
      </c>
      <c r="B385" s="151" t="s">
        <v>257</v>
      </c>
      <c r="C385" t="s">
        <v>109</v>
      </c>
      <c r="D385" t="s">
        <v>1578</v>
      </c>
      <c r="E385" s="150">
        <v>88.495999999999995</v>
      </c>
      <c r="F385" t="s">
        <v>1578</v>
      </c>
      <c r="G385" s="152">
        <v>-517333</v>
      </c>
      <c r="H385" s="150">
        <v>0.28475343869787201</v>
      </c>
      <c r="I385" s="150">
        <v>-517333</v>
      </c>
      <c r="J385" s="150">
        <v>5.4505760132656901E-3</v>
      </c>
      <c r="K385" s="150">
        <v>0.875046210346206</v>
      </c>
      <c r="L385" s="153">
        <v>224624.59239999999</v>
      </c>
      <c r="M385" s="152">
        <v>44879</v>
      </c>
      <c r="N385" s="150">
        <v>0</v>
      </c>
      <c r="O385" s="150">
        <v>81.25</v>
      </c>
      <c r="P385" s="150">
        <v>0</v>
      </c>
      <c r="Q385" s="150">
        <v>-8.94</v>
      </c>
      <c r="R385" s="150">
        <v>15278.1</v>
      </c>
      <c r="S385" s="150">
        <v>3684.6419080000001</v>
      </c>
      <c r="T385" s="150">
        <v>4565.0365294711901</v>
      </c>
      <c r="U385" s="150">
        <v>0.40513598669084</v>
      </c>
      <c r="V385" s="150">
        <v>0.13871347250605101</v>
      </c>
      <c r="W385" s="150">
        <v>4.8742792239880303E-2</v>
      </c>
      <c r="X385" s="150">
        <v>12331.6</v>
      </c>
      <c r="Y385" s="150">
        <v>218.26</v>
      </c>
      <c r="Z385" s="150">
        <v>85088.488545771106</v>
      </c>
      <c r="AA385" s="150">
        <v>18.966386554621799</v>
      </c>
      <c r="AB385" s="150">
        <v>16.881892733437201</v>
      </c>
      <c r="AC385" s="150">
        <v>25</v>
      </c>
      <c r="AD385" s="150">
        <v>147.38567631999999</v>
      </c>
      <c r="AE385" s="150">
        <v>0.49869999999999998</v>
      </c>
      <c r="AF385" s="150">
        <v>0.112386754542331</v>
      </c>
      <c r="AG385" s="150">
        <v>0.16918313719248201</v>
      </c>
      <c r="AH385" s="150">
        <v>0.28164358567229703</v>
      </c>
      <c r="AI385" s="150">
        <v>156.54872695976499</v>
      </c>
      <c r="AJ385" s="150">
        <v>6.4810981474482796</v>
      </c>
      <c r="AK385" s="150">
        <v>1.0996545578735999</v>
      </c>
      <c r="AL385" s="150">
        <v>4.5194998145021197E-2</v>
      </c>
      <c r="AM385" s="150">
        <v>1.95</v>
      </c>
      <c r="AN385" s="150">
        <v>0.80722228007417596</v>
      </c>
      <c r="AO385" s="150">
        <v>12</v>
      </c>
      <c r="AP385" s="150">
        <v>9.8192771084337396E-2</v>
      </c>
      <c r="AQ385" s="150">
        <v>122.92</v>
      </c>
      <c r="AR385">
        <v>5.0096810934981102</v>
      </c>
      <c r="AS385">
        <v>-142701.64000000001</v>
      </c>
      <c r="AT385">
        <v>0.249484518187571</v>
      </c>
      <c r="AU385" s="150">
        <v>56294319.060000002</v>
      </c>
    </row>
    <row r="386" spans="1:47" ht="14.5" x14ac:dyDescent="0.35">
      <c r="A386" s="151" t="s">
        <v>1155</v>
      </c>
      <c r="B386" s="151" t="s">
        <v>258</v>
      </c>
      <c r="C386" t="s">
        <v>173</v>
      </c>
      <c r="D386" t="s">
        <v>1578</v>
      </c>
      <c r="E386" s="150">
        <v>91.376999999999995</v>
      </c>
      <c r="F386" t="s">
        <v>1578</v>
      </c>
      <c r="G386" s="152">
        <v>-1966114</v>
      </c>
      <c r="H386" s="150">
        <v>0.52734109967514997</v>
      </c>
      <c r="I386" s="150">
        <v>-1966114</v>
      </c>
      <c r="J386" s="150">
        <v>2.2875808234264299E-3</v>
      </c>
      <c r="K386" s="150">
        <v>0.79059095360933296</v>
      </c>
      <c r="L386" s="153">
        <v>202128.84</v>
      </c>
      <c r="M386" s="152">
        <v>54476</v>
      </c>
      <c r="N386" s="150">
        <v>67</v>
      </c>
      <c r="O386" s="150">
        <v>106.68</v>
      </c>
      <c r="P386" s="150">
        <v>0</v>
      </c>
      <c r="Q386" s="150">
        <v>-63.09</v>
      </c>
      <c r="R386" s="150">
        <v>9810.2000000000007</v>
      </c>
      <c r="S386" s="150">
        <v>4436.4072509999996</v>
      </c>
      <c r="T386" s="150">
        <v>5256.8329719849398</v>
      </c>
      <c r="U386" s="150">
        <v>0.18373317864726399</v>
      </c>
      <c r="V386" s="150">
        <v>0.13869650624642299</v>
      </c>
      <c r="W386" s="150">
        <v>5.64888694435145E-3</v>
      </c>
      <c r="X386" s="150">
        <v>8279.1</v>
      </c>
      <c r="Y386" s="150">
        <v>269.81</v>
      </c>
      <c r="Z386" s="150">
        <v>57797.122308291</v>
      </c>
      <c r="AA386" s="150">
        <v>8.4896551724137908</v>
      </c>
      <c r="AB386" s="150">
        <v>16.4427087617212</v>
      </c>
      <c r="AC386" s="150">
        <v>35.5</v>
      </c>
      <c r="AD386" s="150">
        <v>124.969218338028</v>
      </c>
      <c r="AE386" s="150">
        <v>0.67259999999999998</v>
      </c>
      <c r="AF386" s="150">
        <v>0.114799532877432</v>
      </c>
      <c r="AG386" s="150">
        <v>0.116021164980409</v>
      </c>
      <c r="AH386" s="150">
        <v>0.23649069524534599</v>
      </c>
      <c r="AI386" s="150">
        <v>109.271753599882</v>
      </c>
      <c r="AJ386" s="150">
        <v>6.8977992837899702</v>
      </c>
      <c r="AK386" s="150">
        <v>1.1901328247802101</v>
      </c>
      <c r="AL386" s="150">
        <v>2.7549583723549498</v>
      </c>
      <c r="AM386" s="150">
        <v>3</v>
      </c>
      <c r="AN386" s="150">
        <v>0.88208828275845597</v>
      </c>
      <c r="AO386" s="150">
        <v>24</v>
      </c>
      <c r="AP386" s="150">
        <v>0.127627053878487</v>
      </c>
      <c r="AQ386" s="150">
        <v>94.58</v>
      </c>
      <c r="AR386">
        <v>4.1932260746678702</v>
      </c>
      <c r="AS386">
        <v>-403583.35</v>
      </c>
      <c r="AT386">
        <v>0.20143677191811399</v>
      </c>
      <c r="AU386" s="150">
        <v>43521916.799999997</v>
      </c>
    </row>
    <row r="387" spans="1:47" ht="14.5" x14ac:dyDescent="0.35">
      <c r="A387" s="151" t="s">
        <v>1156</v>
      </c>
      <c r="B387" s="151" t="s">
        <v>259</v>
      </c>
      <c r="C387" t="s">
        <v>109</v>
      </c>
      <c r="D387" t="s">
        <v>1578</v>
      </c>
      <c r="E387" s="150">
        <v>102.129</v>
      </c>
      <c r="F387" t="s">
        <v>1578</v>
      </c>
      <c r="G387" s="152">
        <v>533814</v>
      </c>
      <c r="H387" s="150">
        <v>0.32070514863045002</v>
      </c>
      <c r="I387" s="150">
        <v>532429</v>
      </c>
      <c r="J387" s="150">
        <v>0</v>
      </c>
      <c r="K387" s="150">
        <v>0.83044285576395505</v>
      </c>
      <c r="L387" s="153">
        <v>294880.73359999998</v>
      </c>
      <c r="M387" s="152">
        <v>52379</v>
      </c>
      <c r="N387" t="s">
        <v>1560</v>
      </c>
      <c r="O387" s="150">
        <v>59.78</v>
      </c>
      <c r="P387" s="150">
        <v>0</v>
      </c>
      <c r="Q387" s="150">
        <v>-7.35</v>
      </c>
      <c r="R387" s="150">
        <v>12884.8</v>
      </c>
      <c r="S387" s="150">
        <v>3999.8155149999998</v>
      </c>
      <c r="T387" s="150">
        <v>4633.5637673634501</v>
      </c>
      <c r="U387" s="150">
        <v>0.1885095525462</v>
      </c>
      <c r="V387" s="150">
        <v>0.100566802766652</v>
      </c>
      <c r="W387" s="150">
        <v>2.9330638765723199E-2</v>
      </c>
      <c r="X387" s="150">
        <v>11122.5</v>
      </c>
      <c r="Y387" s="150">
        <v>220.59</v>
      </c>
      <c r="Z387" s="150">
        <v>75696.5350197199</v>
      </c>
      <c r="AA387" s="150">
        <v>15.0565217391304</v>
      </c>
      <c r="AB387" s="150">
        <v>18.132351942517801</v>
      </c>
      <c r="AC387" s="150">
        <v>22.67</v>
      </c>
      <c r="AD387" s="150">
        <v>176.43650264666999</v>
      </c>
      <c r="AE387" s="150">
        <v>0.42909999999999998</v>
      </c>
      <c r="AF387" s="150">
        <v>0.111615386108808</v>
      </c>
      <c r="AG387" s="150">
        <v>0.16391626732070699</v>
      </c>
      <c r="AH387" s="150">
        <v>0.27858422007092498</v>
      </c>
      <c r="AI387" s="150">
        <v>163.01701854866701</v>
      </c>
      <c r="AJ387" s="150">
        <v>5.7672055002929303</v>
      </c>
      <c r="AK387" s="150">
        <v>1.1123624850085401</v>
      </c>
      <c r="AL387" s="150">
        <v>2.9211110548771702</v>
      </c>
      <c r="AM387" s="150">
        <v>1.5</v>
      </c>
      <c r="AN387" s="150">
        <v>0.826783545898504</v>
      </c>
      <c r="AO387" s="150">
        <v>25</v>
      </c>
      <c r="AP387" s="150">
        <v>0.15886618325642701</v>
      </c>
      <c r="AQ387" s="150">
        <v>103.36</v>
      </c>
      <c r="AR387">
        <v>0.41655390102624701</v>
      </c>
      <c r="AS387">
        <v>-85412.66</v>
      </c>
      <c r="AT387">
        <v>0.19001987506527401</v>
      </c>
      <c r="AU387" s="150">
        <v>51536641.689999998</v>
      </c>
    </row>
    <row r="388" spans="1:47" ht="14.5" x14ac:dyDescent="0.35">
      <c r="A388" s="151" t="s">
        <v>1550</v>
      </c>
      <c r="B388" s="151" t="s">
        <v>752</v>
      </c>
      <c r="C388" t="s">
        <v>371</v>
      </c>
      <c r="D388" t="s">
        <v>1578</v>
      </c>
      <c r="E388" s="150">
        <v>92.182000000000002</v>
      </c>
      <c r="F388" t="s">
        <v>1578</v>
      </c>
      <c r="G388" s="152">
        <v>246730</v>
      </c>
      <c r="H388" s="150">
        <v>0.59281996338048504</v>
      </c>
      <c r="I388" s="150">
        <v>768248</v>
      </c>
      <c r="J388" s="150">
        <v>0</v>
      </c>
      <c r="K388" s="150">
        <v>0.75278740467453498</v>
      </c>
      <c r="L388" s="153">
        <v>169172.66250000001</v>
      </c>
      <c r="M388" s="152">
        <v>45192</v>
      </c>
      <c r="N388" s="150">
        <v>46</v>
      </c>
      <c r="O388" s="150">
        <v>21.28</v>
      </c>
      <c r="P388" s="150">
        <v>0</v>
      </c>
      <c r="Q388" s="150">
        <v>121.52</v>
      </c>
      <c r="R388" s="150">
        <v>12174.9</v>
      </c>
      <c r="S388" s="150">
        <v>1486.0093489999999</v>
      </c>
      <c r="T388" s="150">
        <v>1777.41844116272</v>
      </c>
      <c r="U388" s="150">
        <v>0.363331512256859</v>
      </c>
      <c r="V388" s="150">
        <v>0.15289497549453199</v>
      </c>
      <c r="W388" s="150">
        <v>6.7294327634812197E-4</v>
      </c>
      <c r="X388" s="150">
        <v>10178.799999999999</v>
      </c>
      <c r="Y388" s="150">
        <v>97.54</v>
      </c>
      <c r="Z388" s="150">
        <v>59790.938589296697</v>
      </c>
      <c r="AA388" s="150">
        <v>12.3106796116505</v>
      </c>
      <c r="AB388" s="150">
        <v>15.2348713245848</v>
      </c>
      <c r="AC388" s="150">
        <v>14</v>
      </c>
      <c r="AD388" s="150">
        <v>106.143524928571</v>
      </c>
      <c r="AE388" s="150">
        <v>0.25519999999999998</v>
      </c>
      <c r="AF388" s="150">
        <v>0.117825627023812</v>
      </c>
      <c r="AG388" s="150">
        <v>0.149514678378008</v>
      </c>
      <c r="AH388" s="150">
        <v>0.27986730693829998</v>
      </c>
      <c r="AI388" s="150">
        <v>170.40538820997699</v>
      </c>
      <c r="AJ388" s="150">
        <v>9.1857671073831906</v>
      </c>
      <c r="AK388" s="150">
        <v>1.5684737623606</v>
      </c>
      <c r="AL388" s="150">
        <v>3.63222751397972</v>
      </c>
      <c r="AM388" s="150">
        <v>1.55</v>
      </c>
      <c r="AN388" s="150">
        <v>1.4491815313673599</v>
      </c>
      <c r="AO388" s="150">
        <v>160</v>
      </c>
      <c r="AP388" s="150">
        <v>6.9444444444444397E-3</v>
      </c>
      <c r="AQ388" s="150">
        <v>5.3</v>
      </c>
      <c r="AR388">
        <v>6.66718683662691</v>
      </c>
      <c r="AS388">
        <v>-98263.76</v>
      </c>
      <c r="AT388">
        <v>0.319591977658996</v>
      </c>
      <c r="AU388" s="150">
        <v>18092047.710000001</v>
      </c>
    </row>
    <row r="389" spans="1:47" ht="14.5" x14ac:dyDescent="0.35">
      <c r="A389" s="151" t="s">
        <v>1157</v>
      </c>
      <c r="B389" s="151" t="s">
        <v>435</v>
      </c>
      <c r="C389" t="s">
        <v>293</v>
      </c>
      <c r="D389" t="s">
        <v>1578</v>
      </c>
      <c r="E389" s="150">
        <v>86.027000000000001</v>
      </c>
      <c r="F389" t="s">
        <v>1578</v>
      </c>
      <c r="G389" s="152">
        <v>1947939</v>
      </c>
      <c r="H389" s="150">
        <v>0.42118969450937999</v>
      </c>
      <c r="I389" s="150">
        <v>2123580</v>
      </c>
      <c r="J389" s="150">
        <v>0</v>
      </c>
      <c r="K389" s="150">
        <v>0.71415616615297695</v>
      </c>
      <c r="L389" s="153">
        <v>153808.23749999999</v>
      </c>
      <c r="M389" s="152">
        <v>45944</v>
      </c>
      <c r="N389" s="150">
        <v>59</v>
      </c>
      <c r="O389" s="150">
        <v>196.41</v>
      </c>
      <c r="P389" s="150">
        <v>0</v>
      </c>
      <c r="Q389" s="150">
        <v>66.180000000000007</v>
      </c>
      <c r="R389" s="150">
        <v>10248.299999999999</v>
      </c>
      <c r="S389" s="150">
        <v>3093.6807610000001</v>
      </c>
      <c r="T389" s="150">
        <v>3595.1333797294401</v>
      </c>
      <c r="U389" s="150">
        <v>0.282650837805692</v>
      </c>
      <c r="V389" s="150">
        <v>0.119019402273744</v>
      </c>
      <c r="W389" s="150">
        <v>2.5543207623806899E-3</v>
      </c>
      <c r="X389" s="150">
        <v>8818.9</v>
      </c>
      <c r="Y389" s="150">
        <v>182.11</v>
      </c>
      <c r="Z389" s="150">
        <v>60323.204217231301</v>
      </c>
      <c r="AA389" s="150">
        <v>9.4947368421052598</v>
      </c>
      <c r="AB389" s="150">
        <v>16.987978480039502</v>
      </c>
      <c r="AC389" s="150">
        <v>17.38</v>
      </c>
      <c r="AD389" s="150">
        <v>178.002345281933</v>
      </c>
      <c r="AE389" s="150">
        <v>0.42909999999999998</v>
      </c>
      <c r="AF389" s="150">
        <v>0.119429720861377</v>
      </c>
      <c r="AG389" s="150">
        <v>0.16245030135949801</v>
      </c>
      <c r="AH389" s="150">
        <v>0.28404239301834899</v>
      </c>
      <c r="AI389" s="150">
        <v>0</v>
      </c>
      <c r="AJ389" t="s">
        <v>1560</v>
      </c>
      <c r="AK389" t="s">
        <v>1560</v>
      </c>
      <c r="AL389" t="s">
        <v>1560</v>
      </c>
      <c r="AM389" s="150">
        <v>1.5</v>
      </c>
      <c r="AN389" s="150">
        <v>1.04691838737757</v>
      </c>
      <c r="AO389" s="150">
        <v>118</v>
      </c>
      <c r="AP389" s="150">
        <v>3.4107402031930301E-2</v>
      </c>
      <c r="AQ389" s="150">
        <v>11.25</v>
      </c>
      <c r="AR389">
        <v>5.6176673009110996</v>
      </c>
      <c r="AS389">
        <v>-211449.29</v>
      </c>
      <c r="AT389">
        <v>0.256923370668655</v>
      </c>
      <c r="AU389" s="150">
        <v>31705090.73</v>
      </c>
    </row>
    <row r="390" spans="1:47" ht="14.5" x14ac:dyDescent="0.35">
      <c r="A390" s="151" t="s">
        <v>1158</v>
      </c>
      <c r="B390" s="151" t="s">
        <v>471</v>
      </c>
      <c r="C390" t="s">
        <v>160</v>
      </c>
      <c r="D390" t="s">
        <v>1578</v>
      </c>
      <c r="E390" s="150">
        <v>95.091999999999999</v>
      </c>
      <c r="F390" t="s">
        <v>1578</v>
      </c>
      <c r="G390" s="152">
        <v>3391631</v>
      </c>
      <c r="H390" s="150">
        <v>0.64288355722114898</v>
      </c>
      <c r="I390" s="150">
        <v>3601224</v>
      </c>
      <c r="J390" s="150">
        <v>0</v>
      </c>
      <c r="K390" s="150">
        <v>0.55845849276884896</v>
      </c>
      <c r="L390" s="153">
        <v>294774.68400000001</v>
      </c>
      <c r="M390" s="152">
        <v>48486</v>
      </c>
      <c r="N390" s="150">
        <v>34</v>
      </c>
      <c r="O390" s="150">
        <v>9.6300000000000008</v>
      </c>
      <c r="P390" s="150">
        <v>0</v>
      </c>
      <c r="Q390" s="150">
        <v>58.1</v>
      </c>
      <c r="R390" s="150">
        <v>11700</v>
      </c>
      <c r="S390" s="150">
        <v>1040.8796420000001</v>
      </c>
      <c r="T390" s="150">
        <v>1175.18592395566</v>
      </c>
      <c r="U390" s="150">
        <v>0.20590066646725699</v>
      </c>
      <c r="V390" s="150">
        <v>0.123939441021366</v>
      </c>
      <c r="W390" s="150">
        <v>0</v>
      </c>
      <c r="X390" s="150">
        <v>10362.9</v>
      </c>
      <c r="Y390" s="150">
        <v>69.599999999999994</v>
      </c>
      <c r="Z390" s="150">
        <v>60196.955316091997</v>
      </c>
      <c r="AA390" s="150">
        <v>13.8243243243243</v>
      </c>
      <c r="AB390" s="150">
        <v>14.955167270114901</v>
      </c>
      <c r="AC390" s="150">
        <v>12</v>
      </c>
      <c r="AD390" s="150">
        <v>86.739970166666694</v>
      </c>
      <c r="AE390" s="150">
        <v>0.35949999999999999</v>
      </c>
      <c r="AF390" s="150">
        <v>0.12701589274220501</v>
      </c>
      <c r="AG390" s="150">
        <v>0.143701333468017</v>
      </c>
      <c r="AH390" s="150">
        <v>0.27649942277893402</v>
      </c>
      <c r="AI390" s="150">
        <v>179.932426807902</v>
      </c>
      <c r="AJ390" s="150">
        <v>4.6630778800563801</v>
      </c>
      <c r="AK390" s="150">
        <v>1.36391701550553</v>
      </c>
      <c r="AL390" s="150">
        <v>2.4867083849472502</v>
      </c>
      <c r="AM390" s="150">
        <v>0.5</v>
      </c>
      <c r="AN390" s="150">
        <v>1.1892358716704601</v>
      </c>
      <c r="AO390" s="150">
        <v>114</v>
      </c>
      <c r="AP390" s="150">
        <v>0</v>
      </c>
      <c r="AQ390" s="150">
        <v>4.96</v>
      </c>
      <c r="AR390">
        <v>4.9140111691022996</v>
      </c>
      <c r="AS390">
        <v>-103417.48</v>
      </c>
      <c r="AT390">
        <v>0.410859755825213</v>
      </c>
      <c r="AU390" s="150">
        <v>12178315.9</v>
      </c>
    </row>
    <row r="391" spans="1:47" ht="14.5" x14ac:dyDescent="0.35">
      <c r="A391" s="151" t="s">
        <v>1159</v>
      </c>
      <c r="B391" s="151" t="s">
        <v>643</v>
      </c>
      <c r="C391" t="s">
        <v>252</v>
      </c>
      <c r="D391" t="s">
        <v>1578</v>
      </c>
      <c r="E391" s="150">
        <v>89.828999999999994</v>
      </c>
      <c r="F391" t="s">
        <v>1578</v>
      </c>
      <c r="G391" s="152">
        <v>-739159</v>
      </c>
      <c r="H391" s="150">
        <v>7.3623303242838596E-3</v>
      </c>
      <c r="I391" s="150">
        <v>-739159</v>
      </c>
      <c r="J391" s="150">
        <v>0</v>
      </c>
      <c r="K391" s="150">
        <v>0.87684930358853497</v>
      </c>
      <c r="L391" s="153">
        <v>182898.9515</v>
      </c>
      <c r="M391" s="152">
        <v>44870</v>
      </c>
      <c r="N391" s="150">
        <v>70</v>
      </c>
      <c r="O391" s="150">
        <v>25.75</v>
      </c>
      <c r="P391" s="150">
        <v>0</v>
      </c>
      <c r="Q391" s="150">
        <v>44.92</v>
      </c>
      <c r="R391" s="150">
        <v>11649.1</v>
      </c>
      <c r="S391" s="150">
        <v>2194.1710889999999</v>
      </c>
      <c r="T391" s="150">
        <v>2607.8425979715598</v>
      </c>
      <c r="U391" s="150">
        <v>0.34386775159992999</v>
      </c>
      <c r="V391" s="150">
        <v>0.12715211835516099</v>
      </c>
      <c r="W391" s="150">
        <v>0</v>
      </c>
      <c r="X391" s="150">
        <v>9801.2000000000007</v>
      </c>
      <c r="Y391" s="150">
        <v>132.13</v>
      </c>
      <c r="Z391" s="150">
        <v>64006.112237947498</v>
      </c>
      <c r="AA391" s="150">
        <v>15.134228187919501</v>
      </c>
      <c r="AB391" s="150">
        <v>16.6061537046848</v>
      </c>
      <c r="AC391" s="150">
        <v>15.04</v>
      </c>
      <c r="AD391" s="150">
        <v>145.88903517287201</v>
      </c>
      <c r="AE391" s="150">
        <v>0.25519999999999998</v>
      </c>
      <c r="AF391" s="150">
        <v>0.102836450969517</v>
      </c>
      <c r="AG391" s="150">
        <v>9.1170445657985499E-3</v>
      </c>
      <c r="AH391" s="150">
        <v>0.35483425740683</v>
      </c>
      <c r="AI391" s="150">
        <v>191.96360854064699</v>
      </c>
      <c r="AJ391" s="150">
        <v>6.2331109137917498</v>
      </c>
      <c r="AK391" s="150">
        <v>1.48022727866268</v>
      </c>
      <c r="AL391" s="150">
        <v>2.4817024888354999</v>
      </c>
      <c r="AM391" s="150">
        <v>6.2</v>
      </c>
      <c r="AN391" s="150">
        <v>1.45210721043022</v>
      </c>
      <c r="AO391" s="150">
        <v>172</v>
      </c>
      <c r="AP391" s="150">
        <v>4.8962655601659799E-2</v>
      </c>
      <c r="AQ391" s="150">
        <v>6.65</v>
      </c>
      <c r="AR391">
        <v>4.4549285472703</v>
      </c>
      <c r="AS391">
        <v>-86258.650000000096</v>
      </c>
      <c r="AT391">
        <v>0.40519224574976198</v>
      </c>
      <c r="AU391" s="150">
        <v>25560115.84</v>
      </c>
    </row>
    <row r="392" spans="1:47" ht="14.5" x14ac:dyDescent="0.35">
      <c r="A392" s="151" t="s">
        <v>1160</v>
      </c>
      <c r="B392" s="151" t="s">
        <v>622</v>
      </c>
      <c r="C392" t="s">
        <v>141</v>
      </c>
      <c r="D392" t="s">
        <v>1578</v>
      </c>
      <c r="E392" s="150">
        <v>90.314999999999998</v>
      </c>
      <c r="F392" t="s">
        <v>1578</v>
      </c>
      <c r="G392" s="152">
        <v>1331467</v>
      </c>
      <c r="H392" s="150">
        <v>0.47764046977043201</v>
      </c>
      <c r="I392" s="150">
        <v>1149580</v>
      </c>
      <c r="J392" s="150">
        <v>0</v>
      </c>
      <c r="K392" s="150">
        <v>0.82407801006265702</v>
      </c>
      <c r="L392" s="153">
        <v>126296.8171</v>
      </c>
      <c r="M392" s="152">
        <v>45959</v>
      </c>
      <c r="N392" s="150">
        <v>188</v>
      </c>
      <c r="O392" s="150">
        <v>108.14</v>
      </c>
      <c r="P392" s="150">
        <v>0</v>
      </c>
      <c r="Q392" s="150">
        <v>-103.9</v>
      </c>
      <c r="R392" s="150">
        <v>12588.7</v>
      </c>
      <c r="S392" s="150">
        <v>4900.017425</v>
      </c>
      <c r="T392" s="150">
        <v>5926.0410648775096</v>
      </c>
      <c r="U392" s="150">
        <v>0.34565168326926898</v>
      </c>
      <c r="V392" s="150">
        <v>0.15312606158742401</v>
      </c>
      <c r="W392" s="150">
        <v>1.6120322878239599E-2</v>
      </c>
      <c r="X392" s="150">
        <v>10409.1</v>
      </c>
      <c r="Y392" s="150">
        <v>304.94</v>
      </c>
      <c r="Z392" s="150">
        <v>68306.371089394597</v>
      </c>
      <c r="AA392" s="150">
        <v>12.267295597484299</v>
      </c>
      <c r="AB392" s="150">
        <v>16.068791975470599</v>
      </c>
      <c r="AC392" s="150">
        <v>24</v>
      </c>
      <c r="AD392" s="150">
        <v>204.16739270833301</v>
      </c>
      <c r="AE392" t="s">
        <v>1560</v>
      </c>
      <c r="AF392" s="150">
        <v>0.117136286754883</v>
      </c>
      <c r="AG392" s="150">
        <v>0.179381169292823</v>
      </c>
      <c r="AH392" s="150">
        <v>0.29936254526184702</v>
      </c>
      <c r="AI392" s="150">
        <v>147.56988338669001</v>
      </c>
      <c r="AJ392" s="150">
        <v>5.9386553495737102</v>
      </c>
      <c r="AK392" s="150">
        <v>0.79495287617809596</v>
      </c>
      <c r="AL392" s="150">
        <v>3.0394216389271098</v>
      </c>
      <c r="AM392" s="150">
        <v>1.7</v>
      </c>
      <c r="AN392" s="150">
        <v>0.97016120261709604</v>
      </c>
      <c r="AO392" s="150">
        <v>45</v>
      </c>
      <c r="AP392" s="150">
        <v>3.5609397944199699E-2</v>
      </c>
      <c r="AQ392" s="150">
        <v>53.89</v>
      </c>
      <c r="AR392">
        <v>5.7972301778874398</v>
      </c>
      <c r="AS392">
        <v>-298335.71999999997</v>
      </c>
      <c r="AT392">
        <v>0.56644469767143502</v>
      </c>
      <c r="AU392" s="150">
        <v>61685016.299999997</v>
      </c>
    </row>
    <row r="393" spans="1:47" ht="14.5" x14ac:dyDescent="0.35">
      <c r="A393" s="151" t="s">
        <v>1161</v>
      </c>
      <c r="B393" s="151" t="s">
        <v>630</v>
      </c>
      <c r="C393" t="s">
        <v>379</v>
      </c>
      <c r="D393" t="s">
        <v>1578</v>
      </c>
      <c r="E393" s="150">
        <v>85.911000000000001</v>
      </c>
      <c r="F393" t="s">
        <v>1578</v>
      </c>
      <c r="G393" s="152">
        <v>831644</v>
      </c>
      <c r="H393" s="150">
        <v>0.38463507597781199</v>
      </c>
      <c r="I393" s="150">
        <v>686868</v>
      </c>
      <c r="J393" s="150">
        <v>0</v>
      </c>
      <c r="K393" s="150">
        <v>0.53349189793399598</v>
      </c>
      <c r="L393" s="153">
        <v>181123.09289999999</v>
      </c>
      <c r="M393" s="152">
        <v>42227</v>
      </c>
      <c r="N393" s="150">
        <v>35</v>
      </c>
      <c r="O393" s="150">
        <v>34.47</v>
      </c>
      <c r="P393" s="150">
        <v>0</v>
      </c>
      <c r="Q393" s="150">
        <v>-11.98</v>
      </c>
      <c r="R393" s="150">
        <v>11378.1</v>
      </c>
      <c r="S393" s="150">
        <v>1040.2241819999999</v>
      </c>
      <c r="T393" s="150">
        <v>1256.9529255462</v>
      </c>
      <c r="U393" s="150">
        <v>0.37492253472723103</v>
      </c>
      <c r="V393" s="150">
        <v>0.13058582404691699</v>
      </c>
      <c r="W393" s="150">
        <v>0</v>
      </c>
      <c r="X393" s="150">
        <v>9416.2000000000007</v>
      </c>
      <c r="Y393" s="150">
        <v>72.89</v>
      </c>
      <c r="Z393" s="150">
        <v>55151.406228563603</v>
      </c>
      <c r="AA393" s="150">
        <v>11.3918918918919</v>
      </c>
      <c r="AB393" s="150">
        <v>14.2711508025792</v>
      </c>
      <c r="AC393" s="150">
        <v>11.2</v>
      </c>
      <c r="AD393" s="150">
        <v>92.877159107142901</v>
      </c>
      <c r="AE393" s="150">
        <v>0.31309999999999999</v>
      </c>
      <c r="AF393" s="150">
        <v>0.11565994450740601</v>
      </c>
      <c r="AG393" s="150">
        <v>0.18128539930544599</v>
      </c>
      <c r="AH393" s="150">
        <v>0.30136119020702401</v>
      </c>
      <c r="AI393" s="150">
        <v>126.06897846564399</v>
      </c>
      <c r="AJ393" s="150">
        <v>9.3346211682171703</v>
      </c>
      <c r="AK393" s="150">
        <v>2.3078016623455802</v>
      </c>
      <c r="AL393" s="150">
        <v>5.0998028061613496</v>
      </c>
      <c r="AM393" s="150">
        <v>1</v>
      </c>
      <c r="AN393" s="150">
        <v>1.7353546789788801</v>
      </c>
      <c r="AO393" s="150">
        <v>101</v>
      </c>
      <c r="AP393" s="150">
        <v>4.5698924731182797E-2</v>
      </c>
      <c r="AQ393" s="150">
        <v>6.86</v>
      </c>
      <c r="AR393">
        <v>3.1728869637588</v>
      </c>
      <c r="AS393">
        <v>5394.4799999999796</v>
      </c>
      <c r="AT393">
        <v>0.32002716891270999</v>
      </c>
      <c r="AU393" s="150">
        <v>11835760.470000001</v>
      </c>
    </row>
    <row r="394" spans="1:47" ht="14.5" x14ac:dyDescent="0.35">
      <c r="A394" s="151" t="s">
        <v>1162</v>
      </c>
      <c r="B394" s="151" t="s">
        <v>566</v>
      </c>
      <c r="C394" t="s">
        <v>200</v>
      </c>
      <c r="D394" t="s">
        <v>1578</v>
      </c>
      <c r="E394" s="150">
        <v>88.614999999999995</v>
      </c>
      <c r="F394" t="s">
        <v>1578</v>
      </c>
      <c r="G394" s="152">
        <v>-127928</v>
      </c>
      <c r="H394" s="150">
        <v>0.511739850097091</v>
      </c>
      <c r="I394" s="150">
        <v>-44732</v>
      </c>
      <c r="J394" s="150">
        <v>7.9050588270470103E-3</v>
      </c>
      <c r="K394" s="150">
        <v>0.61060489297402998</v>
      </c>
      <c r="L394" s="153">
        <v>258385.609</v>
      </c>
      <c r="M394" s="152">
        <v>51555</v>
      </c>
      <c r="N394" s="150">
        <v>100</v>
      </c>
      <c r="O394" s="150">
        <v>22.34</v>
      </c>
      <c r="P394" s="150">
        <v>0</v>
      </c>
      <c r="Q394" s="150">
        <v>16.420000000000002</v>
      </c>
      <c r="R394" s="150">
        <v>12378.3</v>
      </c>
      <c r="S394" s="150">
        <v>1092.0529349999999</v>
      </c>
      <c r="T394" s="150">
        <v>1305.0455253689299</v>
      </c>
      <c r="U394" s="150">
        <v>0.31881230189633603</v>
      </c>
      <c r="V394" s="150">
        <v>0.137688019674614</v>
      </c>
      <c r="W394" s="150">
        <v>1.03529972198646E-2</v>
      </c>
      <c r="X394" s="150">
        <v>10358.1</v>
      </c>
      <c r="Y394" s="150">
        <v>75.319999999999993</v>
      </c>
      <c r="Z394" s="150">
        <v>50997.924057355303</v>
      </c>
      <c r="AA394" s="150">
        <v>8.4186046511627897</v>
      </c>
      <c r="AB394" s="150">
        <v>14.4988440653213</v>
      </c>
      <c r="AC394" s="150">
        <v>13</v>
      </c>
      <c r="AD394" s="150">
        <v>84.004071923076907</v>
      </c>
      <c r="AE394" s="150">
        <v>0.27839999999999998</v>
      </c>
      <c r="AF394" s="150">
        <v>0.11602314647616099</v>
      </c>
      <c r="AG394" s="150">
        <v>0.12128311283103101</v>
      </c>
      <c r="AH394" s="150">
        <v>0.24299723989243799</v>
      </c>
      <c r="AI394" s="150">
        <v>186.64571420249001</v>
      </c>
      <c r="AJ394" s="150">
        <v>5.9991425081073704</v>
      </c>
      <c r="AK394" s="150">
        <v>1.2741307579466901</v>
      </c>
      <c r="AL394" s="150">
        <v>2.6956234944340101</v>
      </c>
      <c r="AM394" s="150">
        <v>0</v>
      </c>
      <c r="AN394" s="150">
        <v>1.01241624684003</v>
      </c>
      <c r="AO394" s="150">
        <v>137</v>
      </c>
      <c r="AP394" s="150">
        <v>2.9325513196480899E-3</v>
      </c>
      <c r="AQ394" s="150">
        <v>4.8899999999999997</v>
      </c>
      <c r="AR394">
        <v>3.87447583793243</v>
      </c>
      <c r="AS394">
        <v>-11622.99</v>
      </c>
      <c r="AT394">
        <v>0.259485793353252</v>
      </c>
      <c r="AU394" s="150">
        <v>13517745.48</v>
      </c>
    </row>
    <row r="395" spans="1:47" ht="14.5" x14ac:dyDescent="0.35">
      <c r="A395" s="151" t="s">
        <v>1163</v>
      </c>
      <c r="B395" s="151" t="s">
        <v>623</v>
      </c>
      <c r="C395" t="s">
        <v>141</v>
      </c>
      <c r="D395" t="s">
        <v>1578</v>
      </c>
      <c r="E395" s="150">
        <v>63.499000000000002</v>
      </c>
      <c r="F395" t="s">
        <v>1578</v>
      </c>
      <c r="G395" s="152">
        <v>32998</v>
      </c>
      <c r="H395" s="150">
        <v>0.61883662987892996</v>
      </c>
      <c r="I395" s="150">
        <v>32998</v>
      </c>
      <c r="J395" s="150">
        <v>0</v>
      </c>
      <c r="K395" s="150">
        <v>0.74291503674745796</v>
      </c>
      <c r="L395" s="153">
        <v>93948.377600000007</v>
      </c>
      <c r="M395" s="152">
        <v>26000</v>
      </c>
      <c r="N395" s="150">
        <v>17</v>
      </c>
      <c r="O395" s="150">
        <v>119.47</v>
      </c>
      <c r="P395" s="150">
        <v>0</v>
      </c>
      <c r="Q395" s="150">
        <v>147.68</v>
      </c>
      <c r="R395" s="150">
        <v>15060.4</v>
      </c>
      <c r="S395" s="150">
        <v>1608.681632</v>
      </c>
      <c r="T395" s="150">
        <v>2220.3178938505698</v>
      </c>
      <c r="U395" s="150">
        <v>0.99695202835510499</v>
      </c>
      <c r="V395" s="150">
        <v>0.15004254863028099</v>
      </c>
      <c r="W395" s="150">
        <v>1.50020063137017E-2</v>
      </c>
      <c r="X395" s="150">
        <v>10911.6</v>
      </c>
      <c r="Y395" s="150">
        <v>109.33</v>
      </c>
      <c r="Z395" s="150">
        <v>68143.871032653406</v>
      </c>
      <c r="AA395" s="150">
        <v>13.7259259259259</v>
      </c>
      <c r="AB395" s="150">
        <v>14.7140001097594</v>
      </c>
      <c r="AC395" s="150">
        <v>19</v>
      </c>
      <c r="AD395" s="150">
        <v>84.667454315789499</v>
      </c>
      <c r="AE395" s="150">
        <v>0.33629999999999999</v>
      </c>
      <c r="AF395" s="150">
        <v>0.104568288508594</v>
      </c>
      <c r="AG395" s="150">
        <v>0.184576147107264</v>
      </c>
      <c r="AH395" s="150">
        <v>0.30296232783600202</v>
      </c>
      <c r="AI395" s="150">
        <v>186.39548934689401</v>
      </c>
      <c r="AJ395" s="150">
        <v>6.17964632434109</v>
      </c>
      <c r="AK395" s="150">
        <v>1.32384761098012</v>
      </c>
      <c r="AL395" s="150">
        <v>3.6170327596039402</v>
      </c>
      <c r="AM395" s="150">
        <v>0.5</v>
      </c>
      <c r="AN395" s="150">
        <v>1.1854844263842701</v>
      </c>
      <c r="AO395" s="150">
        <v>6</v>
      </c>
      <c r="AP395" s="150">
        <v>6.1601642710472299E-3</v>
      </c>
      <c r="AQ395" s="150">
        <v>150.16999999999999</v>
      </c>
      <c r="AR395">
        <v>6.3497227190859604</v>
      </c>
      <c r="AS395">
        <v>-223158.8</v>
      </c>
      <c r="AT395">
        <v>0.456436560538233</v>
      </c>
      <c r="AU395" s="150">
        <v>24227308.629999999</v>
      </c>
    </row>
    <row r="396" spans="1:47" ht="14.5" x14ac:dyDescent="0.35">
      <c r="A396" s="151" t="s">
        <v>1164</v>
      </c>
      <c r="B396" s="151" t="s">
        <v>515</v>
      </c>
      <c r="C396" t="s">
        <v>145</v>
      </c>
      <c r="D396" t="s">
        <v>1578</v>
      </c>
      <c r="E396" s="150">
        <v>79.734999999999999</v>
      </c>
      <c r="F396" t="s">
        <v>1578</v>
      </c>
      <c r="G396" s="152">
        <v>-337510</v>
      </c>
      <c r="H396" s="150">
        <v>0.27622574211032602</v>
      </c>
      <c r="I396" s="150">
        <v>-1112257</v>
      </c>
      <c r="J396" s="150">
        <v>0</v>
      </c>
      <c r="K396" s="150">
        <v>0.80779842495085896</v>
      </c>
      <c r="L396" s="153">
        <v>157671.96179999999</v>
      </c>
      <c r="M396" s="152">
        <v>42694</v>
      </c>
      <c r="N396" s="150">
        <v>196</v>
      </c>
      <c r="O396" s="150">
        <v>283.60000000000002</v>
      </c>
      <c r="P396" s="150">
        <v>0</v>
      </c>
      <c r="Q396" s="150">
        <v>-220.35</v>
      </c>
      <c r="R396" s="150">
        <v>11182.6</v>
      </c>
      <c r="S396" s="150">
        <v>8357.9329409999991</v>
      </c>
      <c r="T396" s="150">
        <v>11000.093804333001</v>
      </c>
      <c r="U396" s="150">
        <v>0.71427096473996499</v>
      </c>
      <c r="V396" s="150">
        <v>0.167350058904953</v>
      </c>
      <c r="W396" s="150">
        <v>4.4681536886717201E-2</v>
      </c>
      <c r="X396" s="150">
        <v>8496.6</v>
      </c>
      <c r="Y396" s="150">
        <v>511.27</v>
      </c>
      <c r="Z396" s="150">
        <v>67992.080114225304</v>
      </c>
      <c r="AA396" s="150">
        <v>13.922398589065301</v>
      </c>
      <c r="AB396" s="150">
        <v>16.347395585502799</v>
      </c>
      <c r="AC396" s="150">
        <v>62.82</v>
      </c>
      <c r="AD396" s="150">
        <v>133.045732903534</v>
      </c>
      <c r="AE396" t="s">
        <v>1560</v>
      </c>
      <c r="AF396" s="150">
        <v>0.131891889704226</v>
      </c>
      <c r="AG396" s="150">
        <v>0.115720613917339</v>
      </c>
      <c r="AH396" s="150">
        <v>0.25219638857117999</v>
      </c>
      <c r="AI396" s="150">
        <v>164.68079006091199</v>
      </c>
      <c r="AJ396" s="150">
        <v>4.2717078649889499</v>
      </c>
      <c r="AK396" s="150">
        <v>1.0372437628551801</v>
      </c>
      <c r="AL396" s="150">
        <v>2.1496732469189399</v>
      </c>
      <c r="AM396" s="150">
        <v>2</v>
      </c>
      <c r="AN396" s="150">
        <v>1.09269382524731</v>
      </c>
      <c r="AO396" s="150">
        <v>52</v>
      </c>
      <c r="AP396" s="150">
        <v>0.22166480862133001</v>
      </c>
      <c r="AQ396" s="150">
        <v>93.83</v>
      </c>
      <c r="AR396">
        <v>5.6098221081550701</v>
      </c>
      <c r="AS396">
        <v>284123.57</v>
      </c>
      <c r="AT396">
        <v>0.43721004320298001</v>
      </c>
      <c r="AU396" s="150">
        <v>93463242.280000001</v>
      </c>
    </row>
    <row r="397" spans="1:47" ht="14.5" x14ac:dyDescent="0.35">
      <c r="A397" s="151" t="s">
        <v>1165</v>
      </c>
      <c r="B397" s="151" t="s">
        <v>693</v>
      </c>
      <c r="C397" t="s">
        <v>250</v>
      </c>
      <c r="D397" t="s">
        <v>1578</v>
      </c>
      <c r="E397" s="150">
        <v>84.820999999999998</v>
      </c>
      <c r="F397" t="s">
        <v>1578</v>
      </c>
      <c r="G397" s="152">
        <v>-1217798</v>
      </c>
      <c r="H397" s="150">
        <v>0.27986490522812402</v>
      </c>
      <c r="I397" s="150">
        <v>-1074974</v>
      </c>
      <c r="J397" s="150">
        <v>0</v>
      </c>
      <c r="K397" s="150">
        <v>0.66203194260059794</v>
      </c>
      <c r="L397" s="153">
        <v>76293.868100000007</v>
      </c>
      <c r="M397" s="152">
        <v>35655</v>
      </c>
      <c r="N397" s="150">
        <v>22</v>
      </c>
      <c r="O397" s="150">
        <v>20.21</v>
      </c>
      <c r="P397" s="150">
        <v>0</v>
      </c>
      <c r="Q397" s="150">
        <v>-139.08000000000001</v>
      </c>
      <c r="R397" s="150">
        <v>13202.1</v>
      </c>
      <c r="S397" s="150">
        <v>1299.9761940000001</v>
      </c>
      <c r="T397" s="150">
        <v>1761.44988997732</v>
      </c>
      <c r="U397" s="150">
        <v>0.80827857529212599</v>
      </c>
      <c r="V397" s="150">
        <v>0.18182208881280501</v>
      </c>
      <c r="W397" s="150">
        <v>0</v>
      </c>
      <c r="X397" s="150">
        <v>9743.4</v>
      </c>
      <c r="Y397" s="150">
        <v>106.83</v>
      </c>
      <c r="Z397" s="150">
        <v>60233.436675091303</v>
      </c>
      <c r="AA397" s="150">
        <v>16.410714285714299</v>
      </c>
      <c r="AB397" s="150">
        <v>12.168643583263099</v>
      </c>
      <c r="AC397" s="150">
        <v>8.39</v>
      </c>
      <c r="AD397" s="150">
        <v>154.943527294398</v>
      </c>
      <c r="AE397" s="150">
        <v>0.49869999999999998</v>
      </c>
      <c r="AF397" s="150">
        <v>0.103983081533203</v>
      </c>
      <c r="AG397" s="150">
        <v>0.17554792455603299</v>
      </c>
      <c r="AH397" s="150">
        <v>0.28153137933622202</v>
      </c>
      <c r="AI397" s="150">
        <v>186.867268124758</v>
      </c>
      <c r="AJ397" s="150">
        <v>6.6256697801360902</v>
      </c>
      <c r="AK397" s="150">
        <v>2.1989519312704</v>
      </c>
      <c r="AL397" s="150">
        <v>3.6004455321233499</v>
      </c>
      <c r="AM397" s="150">
        <v>0.5</v>
      </c>
      <c r="AN397" s="150">
        <v>1.1878444834156801</v>
      </c>
      <c r="AO397" s="150">
        <v>184</v>
      </c>
      <c r="AP397" s="150">
        <v>0</v>
      </c>
      <c r="AQ397" s="150">
        <v>4.5599999999999996</v>
      </c>
      <c r="AR397">
        <v>4.7670546623057497</v>
      </c>
      <c r="AS397">
        <v>31755.119999999999</v>
      </c>
      <c r="AT397">
        <v>0.50488104040875503</v>
      </c>
      <c r="AU397" s="150">
        <v>17162470.699999999</v>
      </c>
    </row>
    <row r="398" spans="1:47" ht="14.5" x14ac:dyDescent="0.35">
      <c r="A398" s="151" t="s">
        <v>1166</v>
      </c>
      <c r="B398" s="151" t="s">
        <v>715</v>
      </c>
      <c r="C398" t="s">
        <v>100</v>
      </c>
      <c r="D398" t="s">
        <v>1578</v>
      </c>
      <c r="E398" s="150">
        <v>101.06</v>
      </c>
      <c r="F398" t="s">
        <v>1578</v>
      </c>
      <c r="G398" s="152">
        <v>2077329</v>
      </c>
      <c r="H398" s="150">
        <v>0.60423837500025102</v>
      </c>
      <c r="I398" s="150">
        <v>1547025</v>
      </c>
      <c r="J398" s="150">
        <v>9.4032453409493202E-3</v>
      </c>
      <c r="K398" s="150">
        <v>0.68454816386321204</v>
      </c>
      <c r="L398" s="153">
        <v>172241.67290000001</v>
      </c>
      <c r="M398" s="152">
        <v>46075</v>
      </c>
      <c r="N398" s="150">
        <v>52</v>
      </c>
      <c r="O398" s="150">
        <v>23.2</v>
      </c>
      <c r="P398" s="150">
        <v>0</v>
      </c>
      <c r="Q398" s="150">
        <v>99.85</v>
      </c>
      <c r="R398" s="150">
        <v>10616.6</v>
      </c>
      <c r="S398" s="150">
        <v>1780.3840560000001</v>
      </c>
      <c r="T398" s="150">
        <v>2033.7283509655999</v>
      </c>
      <c r="U398" s="150">
        <v>0.289321440092699</v>
      </c>
      <c r="V398" s="150">
        <v>0.12004605201879</v>
      </c>
      <c r="W398" s="150">
        <v>3.3700593867821101E-3</v>
      </c>
      <c r="X398" s="150">
        <v>9294</v>
      </c>
      <c r="Y398" s="150">
        <v>108.54</v>
      </c>
      <c r="Z398" s="150">
        <v>59944.571770775801</v>
      </c>
      <c r="AA398" s="150">
        <v>16.728813559321999</v>
      </c>
      <c r="AB398" s="150">
        <v>16.403022443338902</v>
      </c>
      <c r="AC398" s="150">
        <v>15.25</v>
      </c>
      <c r="AD398" s="150">
        <v>116.74649547541</v>
      </c>
      <c r="AE398" s="150">
        <v>0.27839999999999998</v>
      </c>
      <c r="AF398" s="150">
        <v>0.10284247001088601</v>
      </c>
      <c r="AG398" s="150">
        <v>0.180845716556891</v>
      </c>
      <c r="AH398" s="150">
        <v>0.28193818591531999</v>
      </c>
      <c r="AI398" s="150">
        <v>196.33909819736101</v>
      </c>
      <c r="AJ398" s="150">
        <v>5.7214078596173996</v>
      </c>
      <c r="AK398" s="150">
        <v>0.15229606446980301</v>
      </c>
      <c r="AL398" s="150">
        <v>2.6395302938845799</v>
      </c>
      <c r="AM398" s="150">
        <v>1.5</v>
      </c>
      <c r="AN398" s="150">
        <v>0.85614575288984796</v>
      </c>
      <c r="AO398" s="150">
        <v>32</v>
      </c>
      <c r="AP398" s="150">
        <v>6.0853769300635803E-2</v>
      </c>
      <c r="AQ398" s="150">
        <v>32.31</v>
      </c>
      <c r="AR398">
        <v>4.1148820352712896</v>
      </c>
      <c r="AS398">
        <v>12968.79</v>
      </c>
      <c r="AT398">
        <v>0.31246691366186402</v>
      </c>
      <c r="AU398" s="150">
        <v>18901555.210000001</v>
      </c>
    </row>
    <row r="399" spans="1:47" ht="14.5" x14ac:dyDescent="0.35">
      <c r="A399" s="151" t="s">
        <v>1167</v>
      </c>
      <c r="B399" s="151" t="s">
        <v>436</v>
      </c>
      <c r="C399" t="s">
        <v>293</v>
      </c>
      <c r="D399" t="s">
        <v>1578</v>
      </c>
      <c r="E399" s="150">
        <v>89.102999999999994</v>
      </c>
      <c r="F399" t="s">
        <v>1578</v>
      </c>
      <c r="G399" s="152">
        <v>381875</v>
      </c>
      <c r="H399" s="150">
        <v>0.42759914784675002</v>
      </c>
      <c r="I399" s="150">
        <v>381875</v>
      </c>
      <c r="J399" s="150">
        <v>0</v>
      </c>
      <c r="K399" s="150">
        <v>0.69129914630370803</v>
      </c>
      <c r="L399" s="153">
        <v>144610.44020000001</v>
      </c>
      <c r="M399" s="152">
        <v>43417</v>
      </c>
      <c r="N399" s="150">
        <v>103</v>
      </c>
      <c r="O399" s="150">
        <v>70.599999999999994</v>
      </c>
      <c r="P399" s="150">
        <v>0</v>
      </c>
      <c r="Q399" s="150">
        <v>111.76</v>
      </c>
      <c r="R399" s="150">
        <v>10928</v>
      </c>
      <c r="S399" s="150">
        <v>1572.2220629999999</v>
      </c>
      <c r="T399" s="150">
        <v>1876.9397417402499</v>
      </c>
      <c r="U399" s="150">
        <v>0.30493097335449398</v>
      </c>
      <c r="V399" s="150">
        <v>0.140785836943188</v>
      </c>
      <c r="W399" s="150">
        <v>0</v>
      </c>
      <c r="X399" s="150">
        <v>9153.9</v>
      </c>
      <c r="Y399" s="150">
        <v>105.76</v>
      </c>
      <c r="Z399" s="150">
        <v>58874.505673222397</v>
      </c>
      <c r="AA399" s="150">
        <v>12.9082568807339</v>
      </c>
      <c r="AB399" s="150">
        <v>14.865942350605099</v>
      </c>
      <c r="AC399" s="150">
        <v>13</v>
      </c>
      <c r="AD399" s="150">
        <v>120.940158692308</v>
      </c>
      <c r="AE399" s="150">
        <v>0.27839999999999998</v>
      </c>
      <c r="AF399" s="150">
        <v>0.120823812704575</v>
      </c>
      <c r="AG399" s="150">
        <v>0.138664552259572</v>
      </c>
      <c r="AH399" s="150">
        <v>0.26556288852402199</v>
      </c>
      <c r="AI399" s="150">
        <v>154.19386720564</v>
      </c>
      <c r="AJ399" s="150">
        <v>6.3715351837872802</v>
      </c>
      <c r="AK399" s="150">
        <v>1.2462385377866301</v>
      </c>
      <c r="AL399" s="150">
        <v>2.5388379594682098</v>
      </c>
      <c r="AM399" s="150">
        <v>1</v>
      </c>
      <c r="AN399" s="150">
        <v>0.90074976400288198</v>
      </c>
      <c r="AO399" s="150">
        <v>68</v>
      </c>
      <c r="AP399" s="150">
        <v>7.6252723311546798E-3</v>
      </c>
      <c r="AQ399" s="150">
        <v>12.51</v>
      </c>
      <c r="AR399">
        <v>5.0109503858666899</v>
      </c>
      <c r="AS399">
        <v>-51653.919999999998</v>
      </c>
      <c r="AT399">
        <v>0.29004949933858198</v>
      </c>
      <c r="AU399" s="150">
        <v>17181227.460000001</v>
      </c>
    </row>
    <row r="400" spans="1:47" ht="14.5" x14ac:dyDescent="0.35">
      <c r="A400" s="151" t="s">
        <v>1168</v>
      </c>
      <c r="B400" s="151" t="s">
        <v>771</v>
      </c>
      <c r="C400" t="s">
        <v>267</v>
      </c>
      <c r="D400" t="s">
        <v>1578</v>
      </c>
      <c r="E400" s="150">
        <v>89.206000000000003</v>
      </c>
      <c r="F400" t="s">
        <v>1578</v>
      </c>
      <c r="G400" s="152">
        <v>-267527</v>
      </c>
      <c r="H400" s="150">
        <v>3.7770187914301201E-2</v>
      </c>
      <c r="I400" s="150">
        <v>-267527</v>
      </c>
      <c r="J400" s="150">
        <v>0</v>
      </c>
      <c r="K400" s="150">
        <v>0.82891227406939105</v>
      </c>
      <c r="L400" s="153">
        <v>140549.0123</v>
      </c>
      <c r="M400" s="152">
        <v>40289</v>
      </c>
      <c r="N400" s="150">
        <v>78</v>
      </c>
      <c r="O400" s="150">
        <v>21.61</v>
      </c>
      <c r="P400" s="150">
        <v>0</v>
      </c>
      <c r="Q400" s="150">
        <v>186.86</v>
      </c>
      <c r="R400" s="150">
        <v>11402.6</v>
      </c>
      <c r="S400" s="150">
        <v>1317.8238650000001</v>
      </c>
      <c r="T400" s="150">
        <v>1521.8050917851699</v>
      </c>
      <c r="U400" s="150">
        <v>0.35015365653588298</v>
      </c>
      <c r="V400" s="150">
        <v>0.104914400681308</v>
      </c>
      <c r="W400" s="150">
        <v>4.8549598849463799E-3</v>
      </c>
      <c r="X400" s="150">
        <v>9874.2000000000007</v>
      </c>
      <c r="Y400" s="150">
        <v>87.45</v>
      </c>
      <c r="Z400" s="150">
        <v>57452.624356775297</v>
      </c>
      <c r="AA400" s="150">
        <v>14.9479166666667</v>
      </c>
      <c r="AB400" s="150">
        <v>15.0694552887364</v>
      </c>
      <c r="AC400" s="150">
        <v>15</v>
      </c>
      <c r="AD400" s="150">
        <v>87.854924333333301</v>
      </c>
      <c r="AE400" s="150">
        <v>0.40589999999999998</v>
      </c>
      <c r="AF400" s="150">
        <v>0.107092169521907</v>
      </c>
      <c r="AG400" s="150">
        <v>0.23754727345886301</v>
      </c>
      <c r="AH400" s="150">
        <v>0.34811851601244398</v>
      </c>
      <c r="AI400" s="150">
        <v>186.17055474253399</v>
      </c>
      <c r="AJ400" s="150">
        <v>6.6154679220673396</v>
      </c>
      <c r="AK400" s="150">
        <v>1.3355904459118</v>
      </c>
      <c r="AL400" s="150">
        <v>3.4514272438249001</v>
      </c>
      <c r="AM400" s="150">
        <v>3.3</v>
      </c>
      <c r="AN400" s="150">
        <v>1.52119284623472</v>
      </c>
      <c r="AO400" s="150">
        <v>92</v>
      </c>
      <c r="AP400" s="150">
        <v>9.7765363128491604E-3</v>
      </c>
      <c r="AQ400" s="150">
        <v>7.52</v>
      </c>
      <c r="AR400">
        <v>6.1234142391231998</v>
      </c>
      <c r="AS400">
        <v>-75369.620000000097</v>
      </c>
      <c r="AT400">
        <v>0.35398846297600201</v>
      </c>
      <c r="AU400" s="150">
        <v>15026560.4</v>
      </c>
    </row>
    <row r="401" spans="1:47" ht="14.5" x14ac:dyDescent="0.35">
      <c r="A401" s="151" t="s">
        <v>1551</v>
      </c>
      <c r="B401" s="151" t="s">
        <v>783</v>
      </c>
      <c r="C401" t="s">
        <v>124</v>
      </c>
      <c r="D401" t="s">
        <v>1578</v>
      </c>
      <c r="E401" s="150">
        <v>79.897999999999996</v>
      </c>
      <c r="F401" t="s">
        <v>1578</v>
      </c>
      <c r="G401" s="152">
        <v>443189</v>
      </c>
      <c r="H401" s="150">
        <v>0.36628738769738101</v>
      </c>
      <c r="I401" s="150">
        <v>464343</v>
      </c>
      <c r="J401" s="150">
        <v>0</v>
      </c>
      <c r="K401" s="150">
        <v>0.67313416755765698</v>
      </c>
      <c r="L401" s="153">
        <v>154126.28090000001</v>
      </c>
      <c r="M401" s="152">
        <v>43753</v>
      </c>
      <c r="N401" s="150">
        <v>6</v>
      </c>
      <c r="O401" s="150">
        <v>13.73</v>
      </c>
      <c r="P401" s="150">
        <v>0</v>
      </c>
      <c r="Q401" s="150">
        <v>172.12</v>
      </c>
      <c r="R401" s="150">
        <v>13334</v>
      </c>
      <c r="S401" s="150">
        <v>869.80567399999995</v>
      </c>
      <c r="T401" s="150">
        <v>1073.67943833652</v>
      </c>
      <c r="U401" s="150">
        <v>0.51194564063053005</v>
      </c>
      <c r="V401" s="150">
        <v>0.161453016688415</v>
      </c>
      <c r="W401" s="150">
        <v>0</v>
      </c>
      <c r="X401" s="150">
        <v>10802.1</v>
      </c>
      <c r="Y401" s="150">
        <v>58.33</v>
      </c>
      <c r="Z401" s="150">
        <v>65709.637579290196</v>
      </c>
      <c r="AA401" s="150">
        <v>13.746478873239401</v>
      </c>
      <c r="AB401" s="150">
        <v>14.911806514658</v>
      </c>
      <c r="AC401" s="150">
        <v>8.1</v>
      </c>
      <c r="AD401" s="150">
        <v>107.38341654321</v>
      </c>
      <c r="AE401" s="150">
        <v>0.63780000000000003</v>
      </c>
      <c r="AF401" s="150">
        <v>0.121755413697425</v>
      </c>
      <c r="AG401" s="150">
        <v>0.14754988730680599</v>
      </c>
      <c r="AH401" s="150">
        <v>0.27455953332557398</v>
      </c>
      <c r="AI401" s="150">
        <v>151.827016019213</v>
      </c>
      <c r="AJ401" s="150">
        <v>7.5658062244434303</v>
      </c>
      <c r="AK401" s="150">
        <v>1.92927714675148</v>
      </c>
      <c r="AL401" s="150">
        <v>2.5246756019990899</v>
      </c>
      <c r="AM401" s="150">
        <v>1.75</v>
      </c>
      <c r="AN401" s="150">
        <v>0.58494295946974095</v>
      </c>
      <c r="AO401" s="150">
        <v>8</v>
      </c>
      <c r="AP401" s="150">
        <v>1.27659574468085E-2</v>
      </c>
      <c r="AQ401" s="150">
        <v>43.5</v>
      </c>
      <c r="AR401">
        <v>4.8348428387650104</v>
      </c>
      <c r="AS401">
        <v>118115.37</v>
      </c>
      <c r="AT401">
        <v>0.49664988606281402</v>
      </c>
      <c r="AU401" s="150">
        <v>11597998.35</v>
      </c>
    </row>
    <row r="402" spans="1:47" ht="14.5" x14ac:dyDescent="0.35">
      <c r="A402" s="151" t="s">
        <v>1169</v>
      </c>
      <c r="B402" s="151" t="s">
        <v>260</v>
      </c>
      <c r="C402" t="s">
        <v>98</v>
      </c>
      <c r="D402" t="s">
        <v>1578</v>
      </c>
      <c r="E402" s="150">
        <v>95.173000000000002</v>
      </c>
      <c r="F402" t="s">
        <v>1578</v>
      </c>
      <c r="G402" s="152">
        <v>90102</v>
      </c>
      <c r="H402" s="150">
        <v>8.0275873764996293E-3</v>
      </c>
      <c r="I402" s="150">
        <v>90102</v>
      </c>
      <c r="J402" s="150">
        <v>4.2924914552149002E-2</v>
      </c>
      <c r="K402" s="150">
        <v>0.82441012463521501</v>
      </c>
      <c r="L402" s="153">
        <v>154627.30239999999</v>
      </c>
      <c r="M402" s="152">
        <v>46820</v>
      </c>
      <c r="N402" s="150">
        <v>81</v>
      </c>
      <c r="O402" s="150">
        <v>33.81</v>
      </c>
      <c r="P402" s="150">
        <v>0</v>
      </c>
      <c r="Q402" s="150">
        <v>475.13</v>
      </c>
      <c r="R402" s="150">
        <v>9818.9</v>
      </c>
      <c r="S402" s="150">
        <v>2442.1435820000002</v>
      </c>
      <c r="T402" s="150">
        <v>3024.2596823185199</v>
      </c>
      <c r="U402" s="150">
        <v>0.38402860622631502</v>
      </c>
      <c r="V402" s="150">
        <v>0.194769724231554</v>
      </c>
      <c r="W402" s="150">
        <v>5.8049289585136296E-3</v>
      </c>
      <c r="X402" s="150">
        <v>7928.9</v>
      </c>
      <c r="Y402" s="150">
        <v>147.07</v>
      </c>
      <c r="Z402" s="150">
        <v>58643.565920989997</v>
      </c>
      <c r="AA402" s="150">
        <v>13.955128205128201</v>
      </c>
      <c r="AB402" s="150">
        <v>16.605314353709101</v>
      </c>
      <c r="AC402" s="150">
        <v>18</v>
      </c>
      <c r="AD402" s="150">
        <v>135.674643444444</v>
      </c>
      <c r="AE402" s="150">
        <v>0.49869999999999998</v>
      </c>
      <c r="AF402" s="150">
        <v>0.109612787634652</v>
      </c>
      <c r="AG402" s="150">
        <v>0.17069029790222001</v>
      </c>
      <c r="AH402" s="150">
        <v>0.284277778147284</v>
      </c>
      <c r="AI402" s="150">
        <v>147.47167310492699</v>
      </c>
      <c r="AJ402" s="150">
        <v>4.9055790829855601</v>
      </c>
      <c r="AK402" s="150">
        <v>0.91898780220298903</v>
      </c>
      <c r="AL402" s="150">
        <v>3.7188725159448799</v>
      </c>
      <c r="AM402" s="150">
        <v>3.2</v>
      </c>
      <c r="AN402" s="150">
        <v>0.72024058115329803</v>
      </c>
      <c r="AO402" s="150">
        <v>25</v>
      </c>
      <c r="AP402" s="150">
        <v>4.3089430894308903E-2</v>
      </c>
      <c r="AQ402" s="150">
        <v>40.159999999999997</v>
      </c>
      <c r="AR402">
        <v>3.0393617529275101</v>
      </c>
      <c r="AS402">
        <v>-87756.22</v>
      </c>
      <c r="AT402">
        <v>0.32627984205976202</v>
      </c>
      <c r="AU402" s="150">
        <v>23979057.27</v>
      </c>
    </row>
    <row r="403" spans="1:47" ht="14.5" x14ac:dyDescent="0.35">
      <c r="A403" s="151" t="s">
        <v>1170</v>
      </c>
      <c r="B403" s="151" t="s">
        <v>261</v>
      </c>
      <c r="C403" t="s">
        <v>117</v>
      </c>
      <c r="D403" t="s">
        <v>1578</v>
      </c>
      <c r="E403" s="150">
        <v>87.215999999999994</v>
      </c>
      <c r="F403" t="s">
        <v>1578</v>
      </c>
      <c r="G403" s="152">
        <v>-697106</v>
      </c>
      <c r="H403" s="150">
        <v>0.18866981510739</v>
      </c>
      <c r="I403" s="150">
        <v>-563761</v>
      </c>
      <c r="J403" s="150">
        <v>0</v>
      </c>
      <c r="K403" s="150">
        <v>0.74982712879908198</v>
      </c>
      <c r="L403" s="153">
        <v>121303.8054</v>
      </c>
      <c r="M403" s="152">
        <v>35914</v>
      </c>
      <c r="N403" s="150">
        <v>66</v>
      </c>
      <c r="O403" s="150">
        <v>70.599999999999994</v>
      </c>
      <c r="P403" s="150">
        <v>0</v>
      </c>
      <c r="Q403" s="150">
        <v>-60.37</v>
      </c>
      <c r="R403" s="150">
        <v>10198.6</v>
      </c>
      <c r="S403" s="150">
        <v>2651.5190379999999</v>
      </c>
      <c r="T403" s="150">
        <v>3306.8134805688401</v>
      </c>
      <c r="U403" s="150">
        <v>0.50754061755297897</v>
      </c>
      <c r="V403" s="150">
        <v>0.159904902783504</v>
      </c>
      <c r="W403" s="150">
        <v>4.2856220668780302E-2</v>
      </c>
      <c r="X403" s="150">
        <v>8177.6</v>
      </c>
      <c r="Y403" s="150">
        <v>169.7</v>
      </c>
      <c r="Z403" s="150">
        <v>63351.156334708299</v>
      </c>
      <c r="AA403" s="150">
        <v>14.1513513513514</v>
      </c>
      <c r="AB403" s="150">
        <v>15.624743889216299</v>
      </c>
      <c r="AC403" s="150">
        <v>17</v>
      </c>
      <c r="AD403" s="150">
        <v>155.97170811764701</v>
      </c>
      <c r="AE403" s="150">
        <v>0.40589999999999998</v>
      </c>
      <c r="AF403" s="150">
        <v>0.100736812837376</v>
      </c>
      <c r="AG403" s="150">
        <v>0.19099010452607901</v>
      </c>
      <c r="AH403" s="150">
        <v>0.29655132242113902</v>
      </c>
      <c r="AI403" s="150">
        <v>147.59426366223201</v>
      </c>
      <c r="AJ403" s="150">
        <v>6.3938830046837998</v>
      </c>
      <c r="AK403" s="150">
        <v>1.4107329008123199</v>
      </c>
      <c r="AL403" s="150">
        <v>3.1282635192628598</v>
      </c>
      <c r="AM403" s="150">
        <v>3</v>
      </c>
      <c r="AN403" s="150">
        <v>1.3171054756250999</v>
      </c>
      <c r="AO403" s="150">
        <v>32</v>
      </c>
      <c r="AP403" s="150">
        <v>7.2881355932203407E-2</v>
      </c>
      <c r="AQ403" s="150">
        <v>34.81</v>
      </c>
      <c r="AR403">
        <v>3.65238306679875</v>
      </c>
      <c r="AS403">
        <v>-73516.47</v>
      </c>
      <c r="AT403">
        <v>0.32659056891565502</v>
      </c>
      <c r="AU403" s="150">
        <v>27041879.780000001</v>
      </c>
    </row>
    <row r="404" spans="1:47" ht="14.5" x14ac:dyDescent="0.35">
      <c r="A404" s="151" t="s">
        <v>1171</v>
      </c>
      <c r="B404" s="151" t="s">
        <v>770</v>
      </c>
      <c r="C404" t="s">
        <v>267</v>
      </c>
      <c r="D404" t="s">
        <v>1578</v>
      </c>
      <c r="E404" s="150">
        <v>101.11799999999999</v>
      </c>
      <c r="F404" t="s">
        <v>1578</v>
      </c>
      <c r="G404" s="152">
        <v>-1010164</v>
      </c>
      <c r="H404" s="150">
        <v>0.47129497323202302</v>
      </c>
      <c r="I404" s="150">
        <v>-991804</v>
      </c>
      <c r="J404" s="150">
        <v>0</v>
      </c>
      <c r="K404" s="150">
        <v>0.77351145027298596</v>
      </c>
      <c r="L404" s="153">
        <v>130554.2052</v>
      </c>
      <c r="M404" s="152">
        <v>41865</v>
      </c>
      <c r="N404" s="150">
        <v>71</v>
      </c>
      <c r="O404" s="150">
        <v>22.64</v>
      </c>
      <c r="P404" s="150">
        <v>0</v>
      </c>
      <c r="Q404" s="150">
        <v>30.51</v>
      </c>
      <c r="R404" s="150">
        <v>9803.9</v>
      </c>
      <c r="S404" s="150">
        <v>1380.0958049999999</v>
      </c>
      <c r="T404" s="150">
        <v>1586.5307971842601</v>
      </c>
      <c r="U404" s="150">
        <v>0.26950960770437199</v>
      </c>
      <c r="V404" s="150">
        <v>0.124071742975844</v>
      </c>
      <c r="W404" s="150">
        <v>5.2460126128707398E-3</v>
      </c>
      <c r="X404" s="150">
        <v>8528.2999999999993</v>
      </c>
      <c r="Y404" s="150">
        <v>82.89</v>
      </c>
      <c r="Z404" s="150">
        <v>54840.053082398299</v>
      </c>
      <c r="AA404" s="150">
        <v>13.0105263157895</v>
      </c>
      <c r="AB404" s="150">
        <v>16.6497262034021</v>
      </c>
      <c r="AC404" s="150">
        <v>11</v>
      </c>
      <c r="AD404" s="150">
        <v>125.463255</v>
      </c>
      <c r="AE404" s="150">
        <v>0.31309999999999999</v>
      </c>
      <c r="AF404" s="150">
        <v>0.10973398936057301</v>
      </c>
      <c r="AG404" s="150">
        <v>0.22186191088444501</v>
      </c>
      <c r="AH404" s="150">
        <v>0.33497396242336702</v>
      </c>
      <c r="AI404" s="150">
        <v>128.10704833640199</v>
      </c>
      <c r="AJ404" s="150">
        <v>6.8279324095022602</v>
      </c>
      <c r="AK404" s="150">
        <v>1.7767097850678699</v>
      </c>
      <c r="AL404" s="150">
        <v>2.9062610859728499</v>
      </c>
      <c r="AM404" s="150">
        <v>2.5</v>
      </c>
      <c r="AN404" s="150">
        <v>1.3004483228785499</v>
      </c>
      <c r="AO404" s="150">
        <v>73</v>
      </c>
      <c r="AP404" s="150">
        <v>1.6309887869520898E-2</v>
      </c>
      <c r="AQ404" s="150">
        <v>12.4</v>
      </c>
      <c r="AR404">
        <v>4.9557701753849601</v>
      </c>
      <c r="AS404">
        <v>-128301.36</v>
      </c>
      <c r="AT404">
        <v>0.29352632112699201</v>
      </c>
      <c r="AU404" s="150">
        <v>13530386.970000001</v>
      </c>
    </row>
    <row r="405" spans="1:47" ht="14.5" x14ac:dyDescent="0.35">
      <c r="A405" s="151" t="s">
        <v>1172</v>
      </c>
      <c r="B405" s="151" t="s">
        <v>262</v>
      </c>
      <c r="C405" t="s">
        <v>145</v>
      </c>
      <c r="D405" t="s">
        <v>1578</v>
      </c>
      <c r="E405" s="150">
        <v>84.295000000000002</v>
      </c>
      <c r="F405" t="s">
        <v>1578</v>
      </c>
      <c r="G405" s="152">
        <v>660840</v>
      </c>
      <c r="H405" s="150">
        <v>0.35516906238333001</v>
      </c>
      <c r="I405" s="150">
        <v>660840</v>
      </c>
      <c r="J405" s="150">
        <v>0</v>
      </c>
      <c r="K405" s="150">
        <v>0.72098720580716003</v>
      </c>
      <c r="L405" s="153">
        <v>204902.40849999999</v>
      </c>
      <c r="M405" s="152">
        <v>36049</v>
      </c>
      <c r="N405" s="150">
        <v>25</v>
      </c>
      <c r="O405" s="150">
        <v>81.53</v>
      </c>
      <c r="P405" s="150">
        <v>0</v>
      </c>
      <c r="Q405" s="150">
        <v>-39.36</v>
      </c>
      <c r="R405" s="150">
        <v>15893.8</v>
      </c>
      <c r="S405" s="150">
        <v>1820.8123929999999</v>
      </c>
      <c r="T405" s="150">
        <v>2386.5890900969698</v>
      </c>
      <c r="U405" s="150">
        <v>0.63195638519580299</v>
      </c>
      <c r="V405" s="150">
        <v>0.17100549578695701</v>
      </c>
      <c r="W405" s="150">
        <v>4.1764208268984498E-2</v>
      </c>
      <c r="X405" s="150">
        <v>12125.9</v>
      </c>
      <c r="Y405" s="150">
        <v>153.22</v>
      </c>
      <c r="Z405" s="150">
        <v>67287.167275812593</v>
      </c>
      <c r="AA405" s="150">
        <v>11.248587570621501</v>
      </c>
      <c r="AB405" s="150">
        <v>11.883646997781</v>
      </c>
      <c r="AC405" s="150">
        <v>17.2</v>
      </c>
      <c r="AD405" s="150">
        <v>105.86118563953499</v>
      </c>
      <c r="AE405" s="150">
        <v>0.60299999999999998</v>
      </c>
      <c r="AF405" s="150">
        <v>0.124241702976045</v>
      </c>
      <c r="AG405" s="150">
        <v>0.107302655816996</v>
      </c>
      <c r="AH405" s="150">
        <v>0.23491435237899799</v>
      </c>
      <c r="AI405" s="150">
        <v>326.26755083822599</v>
      </c>
      <c r="AJ405" s="150">
        <v>3.8248332693680198</v>
      </c>
      <c r="AK405" s="150">
        <v>1.0272169198346299</v>
      </c>
      <c r="AL405" s="150">
        <v>1.5934576448646001</v>
      </c>
      <c r="AM405" s="150">
        <v>2.5499999999999998</v>
      </c>
      <c r="AN405" s="150">
        <v>0.18018719202418401</v>
      </c>
      <c r="AO405" s="150">
        <v>3</v>
      </c>
      <c r="AP405" s="150">
        <v>0</v>
      </c>
      <c r="AQ405" s="150">
        <v>11.33</v>
      </c>
      <c r="AR405">
        <v>0.33712259277315698</v>
      </c>
      <c r="AS405">
        <v>1454.13</v>
      </c>
      <c r="AT405">
        <v>0.33969879607348302</v>
      </c>
      <c r="AU405" s="150">
        <v>28939633.07</v>
      </c>
    </row>
    <row r="406" spans="1:47" ht="14.5" x14ac:dyDescent="0.35">
      <c r="A406" s="151" t="s">
        <v>1173</v>
      </c>
      <c r="B406" s="151" t="s">
        <v>544</v>
      </c>
      <c r="C406" t="s">
        <v>208</v>
      </c>
      <c r="D406" t="s">
        <v>1578</v>
      </c>
      <c r="E406" s="150">
        <v>87.491</v>
      </c>
      <c r="F406" t="s">
        <v>1578</v>
      </c>
      <c r="G406" s="152">
        <v>-241194</v>
      </c>
      <c r="H406" s="150">
        <v>0.59345289624582198</v>
      </c>
      <c r="I406" s="150">
        <v>-306661</v>
      </c>
      <c r="J406" s="150">
        <v>0</v>
      </c>
      <c r="K406" s="150">
        <v>0.67524359911856702</v>
      </c>
      <c r="L406" s="153">
        <v>122315.0474</v>
      </c>
      <c r="M406" s="152">
        <v>33817</v>
      </c>
      <c r="N406" s="150">
        <v>2</v>
      </c>
      <c r="O406" s="150">
        <v>15.21</v>
      </c>
      <c r="P406" s="150">
        <v>0</v>
      </c>
      <c r="Q406" s="150">
        <v>-7.1000000000000201</v>
      </c>
      <c r="R406" s="150">
        <v>12271.4</v>
      </c>
      <c r="S406" s="150">
        <v>1137.12221</v>
      </c>
      <c r="T406" s="150">
        <v>1465.16909484648</v>
      </c>
      <c r="U406" s="150">
        <v>0.80528761372095603</v>
      </c>
      <c r="V406" s="150">
        <v>0.12896454902591301</v>
      </c>
      <c r="W406" s="150">
        <v>0</v>
      </c>
      <c r="X406" s="150">
        <v>9523.9</v>
      </c>
      <c r="Y406" s="150">
        <v>82.2</v>
      </c>
      <c r="Z406" s="150">
        <v>59081.737226277401</v>
      </c>
      <c r="AA406" s="150">
        <v>13.795180722891599</v>
      </c>
      <c r="AB406" s="150">
        <v>13.8336035279805</v>
      </c>
      <c r="AC406" s="150">
        <v>7.25</v>
      </c>
      <c r="AD406" s="150">
        <v>156.844442758621</v>
      </c>
      <c r="AE406" s="150">
        <v>0.25519999999999998</v>
      </c>
      <c r="AF406" s="150">
        <v>0.104457985614114</v>
      </c>
      <c r="AG406" s="150">
        <v>0.19216811994074501</v>
      </c>
      <c r="AH406" s="150">
        <v>0.30057659088769501</v>
      </c>
      <c r="AI406" s="150">
        <v>172.101114795744</v>
      </c>
      <c r="AJ406" s="150">
        <v>6.5102594276954502</v>
      </c>
      <c r="AK406" s="150">
        <v>1.9312890648952501</v>
      </c>
      <c r="AL406" s="150">
        <v>3.0755207460398601</v>
      </c>
      <c r="AM406" s="150">
        <v>1.5</v>
      </c>
      <c r="AN406" s="150">
        <v>1.2248393438876599</v>
      </c>
      <c r="AO406" s="150">
        <v>161</v>
      </c>
      <c r="AP406" s="150">
        <v>1.6453382084095101E-2</v>
      </c>
      <c r="AQ406" s="150">
        <v>3.1</v>
      </c>
      <c r="AR406">
        <v>4.1388312810390504</v>
      </c>
      <c r="AS406">
        <v>4802.6600000000299</v>
      </c>
      <c r="AT406">
        <v>0.42769760379972199</v>
      </c>
      <c r="AU406" s="150">
        <v>13954100.07</v>
      </c>
    </row>
    <row r="407" spans="1:47" ht="14.5" x14ac:dyDescent="0.35">
      <c r="A407" s="151" t="s">
        <v>1174</v>
      </c>
      <c r="B407" s="151" t="s">
        <v>516</v>
      </c>
      <c r="C407" t="s">
        <v>145</v>
      </c>
      <c r="D407" t="s">
        <v>1578</v>
      </c>
      <c r="E407" s="150">
        <v>96.424000000000007</v>
      </c>
      <c r="F407" t="s">
        <v>1578</v>
      </c>
      <c r="G407" s="152">
        <v>-1018453</v>
      </c>
      <c r="H407" s="150">
        <v>0.47446989931334699</v>
      </c>
      <c r="I407" s="150">
        <v>-1047030</v>
      </c>
      <c r="J407" s="150">
        <v>0</v>
      </c>
      <c r="K407" s="150">
        <v>0.87796486124653506</v>
      </c>
      <c r="L407" s="153">
        <v>140815.68460000001</v>
      </c>
      <c r="M407" s="152">
        <v>49111</v>
      </c>
      <c r="N407" s="150">
        <v>129</v>
      </c>
      <c r="O407" s="150">
        <v>93.82</v>
      </c>
      <c r="P407" s="150">
        <v>0</v>
      </c>
      <c r="Q407" s="150">
        <v>-103.11</v>
      </c>
      <c r="R407" s="150">
        <v>11040.4</v>
      </c>
      <c r="S407" s="150">
        <v>7454.4672179999998</v>
      </c>
      <c r="T407" s="150">
        <v>9184.1292352739001</v>
      </c>
      <c r="U407" s="150">
        <v>0.241245941850488</v>
      </c>
      <c r="V407" s="150">
        <v>0.16107747862927099</v>
      </c>
      <c r="W407" s="150">
        <v>1.3013536603361299E-2</v>
      </c>
      <c r="X407" s="150">
        <v>8961.1</v>
      </c>
      <c r="Y407" s="150">
        <v>426.74</v>
      </c>
      <c r="Z407" s="150">
        <v>75269.593710456</v>
      </c>
      <c r="AA407" s="150">
        <v>13.050925925925901</v>
      </c>
      <c r="AB407" s="150">
        <v>17.468405160050601</v>
      </c>
      <c r="AC407" s="150">
        <v>39.049999999999997</v>
      </c>
      <c r="AD407" s="150">
        <v>190.89544732394401</v>
      </c>
      <c r="AE407" t="s">
        <v>1560</v>
      </c>
      <c r="AF407" s="150">
        <v>0.108737580311011</v>
      </c>
      <c r="AG407" s="150">
        <v>0.15203004026774</v>
      </c>
      <c r="AH407" s="150">
        <v>0.26376195305391897</v>
      </c>
      <c r="AI407" s="150">
        <v>130.732615960375</v>
      </c>
      <c r="AJ407" s="150">
        <v>5.8674363649796497</v>
      </c>
      <c r="AK407" s="150">
        <v>0.95725734755403002</v>
      </c>
      <c r="AL407" s="150">
        <v>3.6313373769421902</v>
      </c>
      <c r="AM407" s="150">
        <v>4.5599999999999996</v>
      </c>
      <c r="AN407" s="150">
        <v>0.99036905276918896</v>
      </c>
      <c r="AO407" s="150">
        <v>28</v>
      </c>
      <c r="AP407" s="150">
        <v>0.33250207813798799</v>
      </c>
      <c r="AQ407" s="150">
        <v>64.569999999999993</v>
      </c>
      <c r="AR407">
        <v>10.2721237409494</v>
      </c>
      <c r="AS407">
        <v>-52575.400000000103</v>
      </c>
      <c r="AT407">
        <v>0.14248354145608</v>
      </c>
      <c r="AU407" s="150">
        <v>82300033.319999993</v>
      </c>
    </row>
    <row r="408" spans="1:47" ht="14.5" x14ac:dyDescent="0.35">
      <c r="A408" s="151" t="s">
        <v>1175</v>
      </c>
      <c r="B408" s="151" t="s">
        <v>263</v>
      </c>
      <c r="C408" t="s">
        <v>141</v>
      </c>
      <c r="D408" t="s">
        <v>1578</v>
      </c>
      <c r="E408" s="150">
        <v>107.55</v>
      </c>
      <c r="F408" t="s">
        <v>1578</v>
      </c>
      <c r="G408" s="152">
        <v>1175416</v>
      </c>
      <c r="H408" s="150">
        <v>0.234745666364952</v>
      </c>
      <c r="I408" s="150">
        <v>1464568</v>
      </c>
      <c r="J408" s="150">
        <v>0</v>
      </c>
      <c r="K408" s="150">
        <v>0.82162979207749598</v>
      </c>
      <c r="L408" s="153">
        <v>165578.0839</v>
      </c>
      <c r="M408" s="152">
        <v>86513</v>
      </c>
      <c r="N408" s="150">
        <v>36</v>
      </c>
      <c r="O408" s="150">
        <v>15.27</v>
      </c>
      <c r="P408" s="150">
        <v>0</v>
      </c>
      <c r="Q408" s="150">
        <v>-2.76</v>
      </c>
      <c r="R408" s="150">
        <v>13284.4</v>
      </c>
      <c r="S408" s="150">
        <v>2075.208944</v>
      </c>
      <c r="T408" s="150">
        <v>2330.8629348859399</v>
      </c>
      <c r="U408" s="150">
        <v>4.3066719743281898E-2</v>
      </c>
      <c r="V408" s="150">
        <v>0.108401097947465</v>
      </c>
      <c r="W408" s="150">
        <v>1.36470132715465E-2</v>
      </c>
      <c r="X408" s="150">
        <v>11827.3</v>
      </c>
      <c r="Y408" s="150">
        <v>141.13999999999999</v>
      </c>
      <c r="Z408" s="150">
        <v>76917.664234093798</v>
      </c>
      <c r="AA408" s="150">
        <v>13.7733333333333</v>
      </c>
      <c r="AB408" s="150">
        <v>14.7031950120448</v>
      </c>
      <c r="AC408" s="150">
        <v>12.04</v>
      </c>
      <c r="AD408" s="150">
        <v>172.35954684385399</v>
      </c>
      <c r="AE408" s="150">
        <v>0.27839999999999998</v>
      </c>
      <c r="AF408" s="150">
        <v>0.11728806130234599</v>
      </c>
      <c r="AG408" s="150">
        <v>0.15472698585439901</v>
      </c>
      <c r="AH408" s="150">
        <v>0.27422680859160198</v>
      </c>
      <c r="AI408" s="150">
        <v>131.99586518358799</v>
      </c>
      <c r="AJ408" s="150">
        <v>8.2463231831307802</v>
      </c>
      <c r="AK408" s="150">
        <v>1.3180369744340501</v>
      </c>
      <c r="AL408" s="150">
        <v>4.8376520796293798</v>
      </c>
      <c r="AM408" s="150">
        <v>1.8</v>
      </c>
      <c r="AN408" t="s">
        <v>1560</v>
      </c>
      <c r="AO408" s="150">
        <v>2</v>
      </c>
      <c r="AP408" s="150">
        <v>0.76136363636363602</v>
      </c>
      <c r="AQ408" t="s">
        <v>1560</v>
      </c>
      <c r="AR408">
        <v>7.7288271530378099</v>
      </c>
      <c r="AS408">
        <v>12599.04</v>
      </c>
      <c r="AT408">
        <v>0.110818827611135</v>
      </c>
      <c r="AU408" s="150">
        <v>27567854.25</v>
      </c>
    </row>
    <row r="409" spans="1:47" ht="14.5" x14ac:dyDescent="0.35">
      <c r="A409" s="151" t="s">
        <v>1552</v>
      </c>
      <c r="B409" s="151" t="s">
        <v>264</v>
      </c>
      <c r="C409" t="s">
        <v>173</v>
      </c>
      <c r="D409" t="s">
        <v>1578</v>
      </c>
      <c r="E409" s="150">
        <v>86.760999999999996</v>
      </c>
      <c r="F409" t="s">
        <v>1578</v>
      </c>
      <c r="G409" s="152">
        <v>-455040</v>
      </c>
      <c r="H409" s="150">
        <v>0.442265433993216</v>
      </c>
      <c r="I409" s="150">
        <v>-794716</v>
      </c>
      <c r="J409" s="150">
        <v>0</v>
      </c>
      <c r="K409" s="150">
        <v>0.74072244949099997</v>
      </c>
      <c r="L409" s="153">
        <v>218907.24220000001</v>
      </c>
      <c r="M409" s="152">
        <v>43307</v>
      </c>
      <c r="N409" s="150">
        <v>45</v>
      </c>
      <c r="O409" s="150">
        <v>20.350000000000001</v>
      </c>
      <c r="P409" s="150">
        <v>0</v>
      </c>
      <c r="Q409" s="150">
        <v>-12.57</v>
      </c>
      <c r="R409" s="150">
        <v>14863.8</v>
      </c>
      <c r="S409" s="150">
        <v>959.95057599999996</v>
      </c>
      <c r="T409" s="150">
        <v>1257.14705385549</v>
      </c>
      <c r="U409" s="150">
        <v>0.70625826052944596</v>
      </c>
      <c r="V409" s="150">
        <v>0.16114202633698901</v>
      </c>
      <c r="W409" s="150">
        <v>1.6021191491008599E-2</v>
      </c>
      <c r="X409" s="150">
        <v>11349.9</v>
      </c>
      <c r="Y409" s="150">
        <v>77.83</v>
      </c>
      <c r="Z409" s="150">
        <v>62310.439162276802</v>
      </c>
      <c r="AA409" s="150">
        <v>9.7764705882352896</v>
      </c>
      <c r="AB409" s="150">
        <v>12.3339403314917</v>
      </c>
      <c r="AC409" s="150">
        <v>11</v>
      </c>
      <c r="AD409" s="150">
        <v>87.268234181818201</v>
      </c>
      <c r="AE409" s="150">
        <v>0.71899999999999997</v>
      </c>
      <c r="AF409" s="150">
        <v>0.120059405784626</v>
      </c>
      <c r="AG409" s="150">
        <v>1.06191993653552E-2</v>
      </c>
      <c r="AH409" s="150">
        <v>0.27766246379423298</v>
      </c>
      <c r="AI409" s="150">
        <v>264.22297807965498</v>
      </c>
      <c r="AJ409" s="150">
        <v>5.1332939469565302</v>
      </c>
      <c r="AK409" s="150">
        <v>1.1290484976797901</v>
      </c>
      <c r="AL409" s="150">
        <v>2.6691719398677698</v>
      </c>
      <c r="AM409" s="150">
        <v>3.3</v>
      </c>
      <c r="AN409" s="150">
        <v>0.82371902185468304</v>
      </c>
      <c r="AO409" s="150">
        <v>36</v>
      </c>
      <c r="AP409" s="150">
        <v>6.5015479876161006E-2</v>
      </c>
      <c r="AQ409" s="150">
        <v>6.47</v>
      </c>
      <c r="AR409">
        <v>1.3235664813663</v>
      </c>
      <c r="AS409">
        <v>-69654.460000000006</v>
      </c>
      <c r="AT409">
        <v>0.36015164365897301</v>
      </c>
      <c r="AU409" s="150">
        <v>14268526.52</v>
      </c>
    </row>
    <row r="410" spans="1:47" ht="14.5" x14ac:dyDescent="0.35">
      <c r="A410" s="151" t="s">
        <v>1176</v>
      </c>
      <c r="B410" s="151" t="s">
        <v>700</v>
      </c>
      <c r="C410" t="s">
        <v>181</v>
      </c>
      <c r="D410" t="s">
        <v>1578</v>
      </c>
      <c r="E410" s="150">
        <v>91.876000000000005</v>
      </c>
      <c r="F410" t="s">
        <v>1578</v>
      </c>
      <c r="G410" s="152">
        <v>471210</v>
      </c>
      <c r="H410" s="150">
        <v>0.38730211336525899</v>
      </c>
      <c r="I410" s="150">
        <v>-26800</v>
      </c>
      <c r="J410" s="150">
        <v>0</v>
      </c>
      <c r="K410" s="150">
        <v>0.652332444590775</v>
      </c>
      <c r="L410" s="153">
        <v>194344.4547</v>
      </c>
      <c r="M410" s="152">
        <v>42616</v>
      </c>
      <c r="N410" s="150">
        <v>8</v>
      </c>
      <c r="O410" s="150">
        <v>12.25</v>
      </c>
      <c r="P410" s="150">
        <v>0</v>
      </c>
      <c r="Q410" s="150">
        <v>144.66</v>
      </c>
      <c r="R410" s="150">
        <v>13127.9</v>
      </c>
      <c r="S410" s="150">
        <v>595.58089700000005</v>
      </c>
      <c r="T410" s="150">
        <v>693.83032960391404</v>
      </c>
      <c r="U410" s="150">
        <v>0.33966945887453498</v>
      </c>
      <c r="V410" s="150">
        <v>0.12672818987342399</v>
      </c>
      <c r="W410" s="150">
        <v>7.6383242359097999E-4</v>
      </c>
      <c r="X410" s="150">
        <v>11268.9</v>
      </c>
      <c r="Y410" s="150">
        <v>50.49</v>
      </c>
      <c r="Z410" s="150">
        <v>53618.7690631808</v>
      </c>
      <c r="AA410" s="150">
        <v>12.851851851851899</v>
      </c>
      <c r="AB410" s="150">
        <v>11.796016973658199</v>
      </c>
      <c r="AC410" s="150">
        <v>11.72</v>
      </c>
      <c r="AD410" s="150">
        <v>50.817482679180898</v>
      </c>
      <c r="AE410" s="150">
        <v>0.66100000000000003</v>
      </c>
      <c r="AF410" s="150">
        <v>0.11133848339442801</v>
      </c>
      <c r="AG410" s="150">
        <v>0.13144435151452</v>
      </c>
      <c r="AH410" s="150">
        <v>0.24700029384425801</v>
      </c>
      <c r="AI410" s="150">
        <v>283.39223244092699</v>
      </c>
      <c r="AJ410" s="150">
        <v>6.1668407363300801</v>
      </c>
      <c r="AK410" s="150">
        <v>1.2616335768412701</v>
      </c>
      <c r="AL410" s="150">
        <v>2.22862290633535</v>
      </c>
      <c r="AM410" s="150">
        <v>2.5</v>
      </c>
      <c r="AN410" s="150">
        <v>1.07947715200904</v>
      </c>
      <c r="AO410" s="150">
        <v>63</v>
      </c>
      <c r="AP410" s="150">
        <v>1.8018018018018001E-2</v>
      </c>
      <c r="AQ410" s="150">
        <v>4.84</v>
      </c>
      <c r="AR410">
        <v>4.9893829916345203</v>
      </c>
      <c r="AS410">
        <v>-24337.08</v>
      </c>
      <c r="AT410">
        <v>0.41182016323505799</v>
      </c>
      <c r="AU410" s="150">
        <v>7818721.6200000001</v>
      </c>
    </row>
    <row r="411" spans="1:47" ht="14.5" x14ac:dyDescent="0.35">
      <c r="A411" s="151" t="s">
        <v>1177</v>
      </c>
      <c r="B411" s="151" t="s">
        <v>474</v>
      </c>
      <c r="C411" t="s">
        <v>162</v>
      </c>
      <c r="D411" t="s">
        <v>1578</v>
      </c>
      <c r="E411" s="150">
        <v>105.476</v>
      </c>
      <c r="F411" t="s">
        <v>1578</v>
      </c>
      <c r="G411" s="152">
        <v>2981904</v>
      </c>
      <c r="H411" s="150">
        <v>0.36625683377830198</v>
      </c>
      <c r="I411" s="150">
        <v>2683144</v>
      </c>
      <c r="J411" s="150">
        <v>3.4771283817693999E-3</v>
      </c>
      <c r="K411" s="150">
        <v>0.84937202683857405</v>
      </c>
      <c r="L411" s="153">
        <v>198750.30619999999</v>
      </c>
      <c r="M411" s="152">
        <v>88215</v>
      </c>
      <c r="N411" s="150">
        <v>265</v>
      </c>
      <c r="O411" s="150">
        <v>105.06</v>
      </c>
      <c r="P411" s="150">
        <v>0</v>
      </c>
      <c r="Q411" s="150">
        <v>-22.59</v>
      </c>
      <c r="R411" s="150">
        <v>11875.8</v>
      </c>
      <c r="S411" s="150">
        <v>21298.207545000001</v>
      </c>
      <c r="T411" s="150">
        <v>25386.298398992702</v>
      </c>
      <c r="U411" s="150">
        <v>6.2921365870137302E-2</v>
      </c>
      <c r="V411" s="150">
        <v>0.134344420146363</v>
      </c>
      <c r="W411" s="150">
        <v>2.14637901869928E-2</v>
      </c>
      <c r="X411" s="150">
        <v>9963.4</v>
      </c>
      <c r="Y411" s="150">
        <v>1305.02</v>
      </c>
      <c r="Z411" s="150">
        <v>76981.750708801395</v>
      </c>
      <c r="AA411" s="150">
        <v>10.7219858156028</v>
      </c>
      <c r="AB411" s="150">
        <v>16.320215433479898</v>
      </c>
      <c r="AC411" s="150">
        <v>103</v>
      </c>
      <c r="AD411" s="150">
        <v>206.77871402912601</v>
      </c>
      <c r="AE411" t="s">
        <v>1560</v>
      </c>
      <c r="AF411" s="150">
        <v>0.114855142098834</v>
      </c>
      <c r="AG411" s="150">
        <v>0.162204174903641</v>
      </c>
      <c r="AH411" s="150">
        <v>0.27837236788652198</v>
      </c>
      <c r="AI411" s="150">
        <v>132.051206377706</v>
      </c>
      <c r="AJ411" s="150">
        <v>6.6414782890671296</v>
      </c>
      <c r="AK411" s="150">
        <v>1.0397264986378401</v>
      </c>
      <c r="AL411" s="150">
        <v>4.5092694991633602</v>
      </c>
      <c r="AM411" s="150">
        <v>1</v>
      </c>
      <c r="AN411" s="150">
        <v>1.04321865740274</v>
      </c>
      <c r="AO411" s="150">
        <v>95</v>
      </c>
      <c r="AP411" s="150">
        <v>4.6754214398807899E-2</v>
      </c>
      <c r="AQ411" s="150">
        <v>101.06</v>
      </c>
      <c r="AR411">
        <v>6.6312714611414298</v>
      </c>
      <c r="AS411">
        <v>-718720.35000000102</v>
      </c>
      <c r="AT411">
        <v>0.31868487769808101</v>
      </c>
      <c r="AU411" s="150">
        <v>252933712.72</v>
      </c>
    </row>
    <row r="412" spans="1:47" ht="14.5" x14ac:dyDescent="0.35">
      <c r="A412" s="151" t="s">
        <v>1178</v>
      </c>
      <c r="B412" s="151" t="s">
        <v>460</v>
      </c>
      <c r="C412" t="s">
        <v>109</v>
      </c>
      <c r="D412" t="s">
        <v>1578</v>
      </c>
      <c r="E412" s="150">
        <v>99.971000000000004</v>
      </c>
      <c r="F412" t="s">
        <v>1578</v>
      </c>
      <c r="G412" s="152">
        <v>-3911551</v>
      </c>
      <c r="H412" s="150">
        <v>3.1908025370746503E-2</v>
      </c>
      <c r="I412" s="150">
        <v>-4503608</v>
      </c>
      <c r="J412" s="150">
        <v>0</v>
      </c>
      <c r="K412" s="150">
        <v>0.897226776576311</v>
      </c>
      <c r="L412" s="153">
        <v>157705.89869999999</v>
      </c>
      <c r="M412" s="152">
        <v>51212</v>
      </c>
      <c r="N412" s="150">
        <v>20</v>
      </c>
      <c r="O412" s="150">
        <v>45.97</v>
      </c>
      <c r="P412" s="150">
        <v>0</v>
      </c>
      <c r="Q412" s="150">
        <v>-17.59</v>
      </c>
      <c r="R412" s="150">
        <v>12893.5</v>
      </c>
      <c r="S412" s="150">
        <v>3506.5345419999999</v>
      </c>
      <c r="T412" s="150">
        <v>4206.3058945974399</v>
      </c>
      <c r="U412" s="150">
        <v>0.14399127199586001</v>
      </c>
      <c r="V412" s="150">
        <v>0.13473234053201</v>
      </c>
      <c r="W412" s="150">
        <v>3.7049331310993298E-3</v>
      </c>
      <c r="X412" s="150">
        <v>10748.5</v>
      </c>
      <c r="Y412" s="150">
        <v>209.89</v>
      </c>
      <c r="Z412" s="150">
        <v>79061.908666444302</v>
      </c>
      <c r="AA412" s="150">
        <v>12.845454545454499</v>
      </c>
      <c r="AB412" s="150">
        <v>16.706534575253698</v>
      </c>
      <c r="AC412" s="150">
        <v>19</v>
      </c>
      <c r="AD412" s="150">
        <v>184.55444957894699</v>
      </c>
      <c r="AE412" s="150">
        <v>0.33629999999999999</v>
      </c>
      <c r="AF412" s="150">
        <v>0.114402592452231</v>
      </c>
      <c r="AG412" s="150">
        <v>0.16337718897836701</v>
      </c>
      <c r="AH412" s="150">
        <v>0.282428795463119</v>
      </c>
      <c r="AI412" s="150">
        <v>167.173599169981</v>
      </c>
      <c r="AJ412" s="150">
        <v>6.7500468952575901</v>
      </c>
      <c r="AK412" s="150">
        <v>1.44948773456158</v>
      </c>
      <c r="AL412" s="150">
        <v>4.3872325656772402</v>
      </c>
      <c r="AM412" s="150">
        <v>1</v>
      </c>
      <c r="AN412" s="150">
        <v>1.0077501182853901</v>
      </c>
      <c r="AO412" s="150">
        <v>16</v>
      </c>
      <c r="AP412" s="150">
        <v>5.4448871181938897E-2</v>
      </c>
      <c r="AQ412" s="150">
        <v>129.13</v>
      </c>
      <c r="AR412">
        <v>6.2611808955304502</v>
      </c>
      <c r="AS412">
        <v>-127189.57</v>
      </c>
      <c r="AT412">
        <v>0.194202500965347</v>
      </c>
      <c r="AU412" s="150">
        <v>45211412.369999997</v>
      </c>
    </row>
    <row r="413" spans="1:47" ht="14.5" x14ac:dyDescent="0.35">
      <c r="A413" s="151" t="s">
        <v>1179</v>
      </c>
      <c r="B413" s="151" t="s">
        <v>680</v>
      </c>
      <c r="C413" t="s">
        <v>228</v>
      </c>
      <c r="D413" t="s">
        <v>1578</v>
      </c>
      <c r="E413" s="150">
        <v>92.248000000000005</v>
      </c>
      <c r="F413" t="s">
        <v>1578</v>
      </c>
      <c r="G413" s="152">
        <v>-231390</v>
      </c>
      <c r="H413" s="150">
        <v>0.23206305381761599</v>
      </c>
      <c r="I413" s="150">
        <v>-242830</v>
      </c>
      <c r="J413" s="150">
        <v>7.1280441218497604E-3</v>
      </c>
      <c r="K413" s="150">
        <v>0.76558489495993498</v>
      </c>
      <c r="L413" s="153">
        <v>158346.6531</v>
      </c>
      <c r="M413" s="152">
        <v>44157</v>
      </c>
      <c r="N413" s="150">
        <v>58</v>
      </c>
      <c r="O413" s="150">
        <v>79.430000000000007</v>
      </c>
      <c r="P413" s="150">
        <v>0</v>
      </c>
      <c r="Q413" s="150">
        <v>324.08</v>
      </c>
      <c r="R413" s="150">
        <v>9147.2000000000007</v>
      </c>
      <c r="S413" s="150">
        <v>1959.296094</v>
      </c>
      <c r="T413" s="150">
        <v>2259.28769867152</v>
      </c>
      <c r="U413" s="150">
        <v>0.32237315326368399</v>
      </c>
      <c r="V413" s="150">
        <v>0.101657528747158</v>
      </c>
      <c r="W413" s="150">
        <v>3.9527430405830203E-3</v>
      </c>
      <c r="X413" s="150">
        <v>7932.7</v>
      </c>
      <c r="Y413" s="150">
        <v>104.2</v>
      </c>
      <c r="Z413" s="150">
        <v>61454.769673704403</v>
      </c>
      <c r="AA413" s="150">
        <v>15.876106194690299</v>
      </c>
      <c r="AB413" s="150">
        <v>18.803225470249501</v>
      </c>
      <c r="AC413" s="150">
        <v>11</v>
      </c>
      <c r="AD413" s="150">
        <v>178.11782672727301</v>
      </c>
      <c r="AE413" s="150">
        <v>0.48709999999999998</v>
      </c>
      <c r="AF413" s="150">
        <v>0.120726723100352</v>
      </c>
      <c r="AG413" s="150">
        <v>0.15219872561084599</v>
      </c>
      <c r="AH413" s="150">
        <v>0.27826980475796598</v>
      </c>
      <c r="AI413" s="150">
        <v>175.934612974327</v>
      </c>
      <c r="AJ413" s="150">
        <v>4.3769499982594002</v>
      </c>
      <c r="AK413" s="150">
        <v>0.941356858558548</v>
      </c>
      <c r="AL413" s="150">
        <v>2.1950878134537102</v>
      </c>
      <c r="AM413" s="150">
        <v>1</v>
      </c>
      <c r="AN413" s="150">
        <v>1.1661451749713101</v>
      </c>
      <c r="AO413" s="150">
        <v>40</v>
      </c>
      <c r="AP413" s="150">
        <v>2.4236037934668098E-2</v>
      </c>
      <c r="AQ413" s="150">
        <v>22.35</v>
      </c>
      <c r="AR413">
        <v>5.0071103174948801</v>
      </c>
      <c r="AS413">
        <v>-46261.680000000102</v>
      </c>
      <c r="AT413">
        <v>0.33797001655908598</v>
      </c>
      <c r="AU413" s="150">
        <v>17922165.190000001</v>
      </c>
    </row>
    <row r="414" spans="1:47" ht="14.5" x14ac:dyDescent="0.35">
      <c r="A414" s="151" t="s">
        <v>1180</v>
      </c>
      <c r="B414" s="151" t="s">
        <v>461</v>
      </c>
      <c r="C414" t="s">
        <v>109</v>
      </c>
      <c r="D414" t="s">
        <v>1578</v>
      </c>
      <c r="E414" s="150">
        <v>105.383</v>
      </c>
      <c r="F414" t="s">
        <v>1578</v>
      </c>
      <c r="G414" s="152">
        <v>840054</v>
      </c>
      <c r="H414" s="150">
        <v>0.48727193294089999</v>
      </c>
      <c r="I414" s="150">
        <v>1211261</v>
      </c>
      <c r="J414" s="150">
        <v>0</v>
      </c>
      <c r="K414" s="150">
        <v>0.82296015507667997</v>
      </c>
      <c r="L414" s="153">
        <v>560336.07429999998</v>
      </c>
      <c r="M414" s="152">
        <v>106959</v>
      </c>
      <c r="N414" t="s">
        <v>1560</v>
      </c>
      <c r="O414" s="150">
        <v>12.03</v>
      </c>
      <c r="P414" s="150">
        <v>0</v>
      </c>
      <c r="Q414" s="150">
        <v>0</v>
      </c>
      <c r="R414" s="150">
        <v>24853.7</v>
      </c>
      <c r="S414" s="150">
        <v>1996.8139430000001</v>
      </c>
      <c r="T414" s="150">
        <v>2431.2689339560202</v>
      </c>
      <c r="U414" s="150">
        <v>0.136273558161948</v>
      </c>
      <c r="V414" s="150">
        <v>0.14080227553779701</v>
      </c>
      <c r="W414" s="150">
        <v>2.3020556903232701E-2</v>
      </c>
      <c r="X414" s="150">
        <v>20412.5</v>
      </c>
      <c r="Y414" s="150">
        <v>165.96</v>
      </c>
      <c r="Z414" s="150">
        <v>92997.695830320503</v>
      </c>
      <c r="AA414" s="150">
        <v>15.125</v>
      </c>
      <c r="AB414" s="150">
        <v>12.0318989093758</v>
      </c>
      <c r="AC414" s="150">
        <v>22</v>
      </c>
      <c r="AD414" s="150">
        <v>90.764270136363606</v>
      </c>
      <c r="AE414" t="s">
        <v>1560</v>
      </c>
      <c r="AF414" s="150">
        <v>0.111783680911404</v>
      </c>
      <c r="AG414" s="150">
        <v>0.14675132114303399</v>
      </c>
      <c r="AH414" s="150">
        <v>0.27231433034471297</v>
      </c>
      <c r="AI414" s="150">
        <v>244.41435903976</v>
      </c>
      <c r="AJ414" s="150">
        <v>9.1785132465935906</v>
      </c>
      <c r="AK414" s="150">
        <v>1.88054512857289</v>
      </c>
      <c r="AL414" s="150">
        <v>5.2605153775228004</v>
      </c>
      <c r="AM414" s="150">
        <v>1</v>
      </c>
      <c r="AN414" s="150">
        <v>0.62537304307430996</v>
      </c>
      <c r="AO414" s="150">
        <v>25</v>
      </c>
      <c r="AP414" s="150">
        <v>6.4710308502633596E-2</v>
      </c>
      <c r="AQ414" s="150">
        <v>51.04</v>
      </c>
      <c r="AR414">
        <v>7.6948788233552703</v>
      </c>
      <c r="AS414">
        <v>-4875.7000000000698</v>
      </c>
      <c r="AT414">
        <v>0.206754365596895</v>
      </c>
      <c r="AU414" s="150">
        <v>49628262.140000001</v>
      </c>
    </row>
    <row r="415" spans="1:47" ht="14.5" x14ac:dyDescent="0.35">
      <c r="A415" s="151" t="s">
        <v>1181</v>
      </c>
      <c r="B415" s="151" t="s">
        <v>265</v>
      </c>
      <c r="C415" t="s">
        <v>237</v>
      </c>
      <c r="D415" t="s">
        <v>1578</v>
      </c>
      <c r="E415" s="150">
        <v>88.988</v>
      </c>
      <c r="F415" t="s">
        <v>1578</v>
      </c>
      <c r="G415" s="152">
        <v>1481705</v>
      </c>
      <c r="H415" s="150">
        <v>0.42050188317758602</v>
      </c>
      <c r="I415" s="150">
        <v>1388114</v>
      </c>
      <c r="J415" s="150">
        <v>6.6995443138385697E-3</v>
      </c>
      <c r="K415" s="150">
        <v>0.78921164709258496</v>
      </c>
      <c r="L415" s="153">
        <v>162590.88209999999</v>
      </c>
      <c r="M415" s="152">
        <v>44970</v>
      </c>
      <c r="N415" s="150">
        <v>53</v>
      </c>
      <c r="O415" s="150">
        <v>76.62</v>
      </c>
      <c r="P415" s="150">
        <v>0</v>
      </c>
      <c r="Q415" s="150">
        <v>168.89</v>
      </c>
      <c r="R415" s="150">
        <v>12696.5</v>
      </c>
      <c r="S415" s="150">
        <v>3509.5999900000002</v>
      </c>
      <c r="T415" s="150">
        <v>4326.4434852710201</v>
      </c>
      <c r="U415" s="150">
        <v>0.450973484872844</v>
      </c>
      <c r="V415" s="150">
        <v>0.134362573610561</v>
      </c>
      <c r="W415" s="150">
        <v>3.6823059712853502E-3</v>
      </c>
      <c r="X415" s="150">
        <v>10299.299999999999</v>
      </c>
      <c r="Y415" s="150">
        <v>216.3</v>
      </c>
      <c r="Z415" s="150">
        <v>69699.079981507195</v>
      </c>
      <c r="AA415" s="150">
        <v>7.8577981651376101</v>
      </c>
      <c r="AB415" s="150">
        <v>16.225612528895098</v>
      </c>
      <c r="AC415" s="150">
        <v>27.25</v>
      </c>
      <c r="AD415" s="150">
        <v>128.79266018348599</v>
      </c>
      <c r="AE415" s="150">
        <v>0.46389999999999998</v>
      </c>
      <c r="AF415" s="150">
        <v>0.108959507865196</v>
      </c>
      <c r="AG415" s="150">
        <v>0.16090971478850999</v>
      </c>
      <c r="AH415" s="150">
        <v>0.27493282595337798</v>
      </c>
      <c r="AI415" s="150">
        <v>226.15027417982199</v>
      </c>
      <c r="AJ415" s="150">
        <v>5.07260418018463</v>
      </c>
      <c r="AK415" s="150">
        <v>0.73204418058780596</v>
      </c>
      <c r="AL415" s="150">
        <v>2.8538114544971198</v>
      </c>
      <c r="AM415" s="150">
        <v>2</v>
      </c>
      <c r="AN415" s="150">
        <v>0.965239565565431</v>
      </c>
      <c r="AO415" s="150">
        <v>61</v>
      </c>
      <c r="AP415" s="150">
        <v>2.5360517155644E-2</v>
      </c>
      <c r="AQ415" s="150">
        <v>27.92</v>
      </c>
      <c r="AR415">
        <v>0.43608218557975098</v>
      </c>
      <c r="AS415">
        <v>-52933.25</v>
      </c>
      <c r="AT415">
        <v>0.41702283379973798</v>
      </c>
      <c r="AU415" s="150">
        <v>44559500.789999999</v>
      </c>
    </row>
    <row r="416" spans="1:47" ht="14.5" x14ac:dyDescent="0.35">
      <c r="A416" s="151" t="s">
        <v>1182</v>
      </c>
      <c r="B416" s="151" t="s">
        <v>266</v>
      </c>
      <c r="C416" t="s">
        <v>267</v>
      </c>
      <c r="D416" t="s">
        <v>1578</v>
      </c>
      <c r="E416" s="150">
        <v>91.171999999999997</v>
      </c>
      <c r="F416" t="s">
        <v>1578</v>
      </c>
      <c r="G416" s="152">
        <v>167688</v>
      </c>
      <c r="H416" s="150">
        <v>0.51442691230218396</v>
      </c>
      <c r="I416" s="150">
        <v>311308</v>
      </c>
      <c r="J416" s="150">
        <v>0</v>
      </c>
      <c r="K416" s="150">
        <v>0.73127664946711202</v>
      </c>
      <c r="L416" s="153">
        <v>144846.54300000001</v>
      </c>
      <c r="M416" s="152">
        <v>39670</v>
      </c>
      <c r="N416" s="150">
        <v>66</v>
      </c>
      <c r="O416" s="150">
        <v>28.65</v>
      </c>
      <c r="P416" s="150">
        <v>0</v>
      </c>
      <c r="Q416" s="150">
        <v>-42.87</v>
      </c>
      <c r="R416" s="150">
        <v>10801.1</v>
      </c>
      <c r="S416" s="150">
        <v>1621.513209</v>
      </c>
      <c r="T416" s="150">
        <v>1941.5327342660801</v>
      </c>
      <c r="U416" s="150">
        <v>0.49988948933687</v>
      </c>
      <c r="V416" s="150">
        <v>0.11888092673563901</v>
      </c>
      <c r="W416" s="150">
        <v>4.8490859379733901E-2</v>
      </c>
      <c r="X416" s="150">
        <v>9020.7000000000007</v>
      </c>
      <c r="Y416" s="150">
        <v>108.52</v>
      </c>
      <c r="Z416" s="150">
        <v>55522.556855879098</v>
      </c>
      <c r="AA416" s="150">
        <v>13.5583333333333</v>
      </c>
      <c r="AB416" s="150">
        <v>14.942067904533699</v>
      </c>
      <c r="AC416" s="150">
        <v>6.92</v>
      </c>
      <c r="AD416" s="150">
        <v>234.32271806358401</v>
      </c>
      <c r="AE416" s="150">
        <v>0.37109999999999999</v>
      </c>
      <c r="AF416" s="150">
        <v>0.12581627477259899</v>
      </c>
      <c r="AG416" s="150">
        <v>0.16032867267019299</v>
      </c>
      <c r="AH416" s="150">
        <v>0.29222491953141699</v>
      </c>
      <c r="AI416" s="150">
        <v>145.62878593238801</v>
      </c>
      <c r="AJ416" s="150">
        <v>6.4971230927546904</v>
      </c>
      <c r="AK416" s="150">
        <v>1.5412002252910399</v>
      </c>
      <c r="AL416" s="150">
        <v>3.5398040560856101</v>
      </c>
      <c r="AM416" s="150">
        <v>4.8</v>
      </c>
      <c r="AN416" s="150">
        <v>0.91205635471714996</v>
      </c>
      <c r="AO416" s="150">
        <v>25</v>
      </c>
      <c r="AP416" s="150">
        <v>0.11022364217252401</v>
      </c>
      <c r="AQ416" s="150">
        <v>20.399999999999999</v>
      </c>
      <c r="AR416">
        <v>4.4494729026645796</v>
      </c>
      <c r="AS416">
        <v>-43424.26</v>
      </c>
      <c r="AT416">
        <v>0.50407990368842104</v>
      </c>
      <c r="AU416" s="150">
        <v>17514061.98</v>
      </c>
    </row>
    <row r="417" spans="1:47" ht="14.5" x14ac:dyDescent="0.35">
      <c r="A417" s="151" t="s">
        <v>1183</v>
      </c>
      <c r="B417" s="151" t="s">
        <v>716</v>
      </c>
      <c r="C417" t="s">
        <v>100</v>
      </c>
      <c r="D417" t="s">
        <v>1578</v>
      </c>
      <c r="E417" s="150">
        <v>87.96</v>
      </c>
      <c r="F417" t="s">
        <v>1578</v>
      </c>
      <c r="G417" s="152">
        <v>36384</v>
      </c>
      <c r="H417" s="150">
        <v>0.35337500588840698</v>
      </c>
      <c r="I417" s="150">
        <v>61218</v>
      </c>
      <c r="J417" s="150">
        <v>0</v>
      </c>
      <c r="K417" s="150">
        <v>0.72904727442813699</v>
      </c>
      <c r="L417" s="153">
        <v>135432.86540000001</v>
      </c>
      <c r="M417" s="152">
        <v>40688</v>
      </c>
      <c r="N417" s="150">
        <v>27</v>
      </c>
      <c r="O417" s="150">
        <v>12.78</v>
      </c>
      <c r="P417" s="150">
        <v>0</v>
      </c>
      <c r="Q417" s="150">
        <v>13.2</v>
      </c>
      <c r="R417" s="150">
        <v>10740.7</v>
      </c>
      <c r="S417" s="150">
        <v>862.25677800000005</v>
      </c>
      <c r="T417" s="150">
        <v>1056.3838123606399</v>
      </c>
      <c r="U417" s="150">
        <v>0.47276650111760599</v>
      </c>
      <c r="V417" s="150">
        <v>0.14851923147190399</v>
      </c>
      <c r="W417" s="150">
        <v>5.7987366728475898E-3</v>
      </c>
      <c r="X417" s="150">
        <v>8766.9</v>
      </c>
      <c r="Y417" s="150">
        <v>56.62</v>
      </c>
      <c r="Z417" s="150">
        <v>51249.745319674999</v>
      </c>
      <c r="AA417" s="150">
        <v>11.743243243243199</v>
      </c>
      <c r="AB417" s="150">
        <v>15.228837477922999</v>
      </c>
      <c r="AC417" s="150">
        <v>5.27</v>
      </c>
      <c r="AD417" s="150">
        <v>163.61608690702101</v>
      </c>
      <c r="AE417" s="150">
        <v>0.57989999999999997</v>
      </c>
      <c r="AF417" s="150">
        <v>0.17116790627912001</v>
      </c>
      <c r="AG417" s="150">
        <v>0.18569101673750901</v>
      </c>
      <c r="AH417" s="150">
        <v>0.36048451157315797</v>
      </c>
      <c r="AI417" s="150">
        <v>146.57234738489899</v>
      </c>
      <c r="AJ417" s="150">
        <v>6.1622789457442897</v>
      </c>
      <c r="AK417" s="150">
        <v>1.1015995030977299</v>
      </c>
      <c r="AL417" s="150">
        <v>3.4320172016806101</v>
      </c>
      <c r="AM417" s="150">
        <v>0.5</v>
      </c>
      <c r="AN417" s="150">
        <v>1.01075083148054</v>
      </c>
      <c r="AO417" s="150">
        <v>35</v>
      </c>
      <c r="AP417" s="150">
        <v>1.07238605898123E-2</v>
      </c>
      <c r="AQ417" s="150">
        <v>7.8</v>
      </c>
      <c r="AR417">
        <v>1.3127331967832001</v>
      </c>
      <c r="AS417">
        <v>58170.14</v>
      </c>
      <c r="AT417">
        <v>0.37525557922220998</v>
      </c>
      <c r="AU417" s="150">
        <v>9261211.8499999996</v>
      </c>
    </row>
    <row r="418" spans="1:47" ht="14.5" x14ac:dyDescent="0.35">
      <c r="A418" s="151" t="s">
        <v>1184</v>
      </c>
      <c r="B418" s="151" t="s">
        <v>784</v>
      </c>
      <c r="C418" t="s">
        <v>124</v>
      </c>
      <c r="D418" t="s">
        <v>1578</v>
      </c>
      <c r="E418" s="150">
        <v>89.795000000000002</v>
      </c>
      <c r="F418" t="s">
        <v>1578</v>
      </c>
      <c r="G418" s="152">
        <v>-471560</v>
      </c>
      <c r="H418" s="150">
        <v>0.26170692781864002</v>
      </c>
      <c r="I418" s="150">
        <v>-435071</v>
      </c>
      <c r="J418" s="150">
        <v>1.93437358713381E-2</v>
      </c>
      <c r="K418" s="150">
        <v>0.803136988999819</v>
      </c>
      <c r="L418" s="153">
        <v>173173.38070000001</v>
      </c>
      <c r="M418" s="152">
        <v>51009</v>
      </c>
      <c r="N418" s="150">
        <v>55</v>
      </c>
      <c r="O418" s="150">
        <v>22.55</v>
      </c>
      <c r="P418" s="150">
        <v>0</v>
      </c>
      <c r="Q418" s="150">
        <v>40.450000000000003</v>
      </c>
      <c r="R418" s="150">
        <v>10483.1</v>
      </c>
      <c r="S418" s="150">
        <v>1551.2572749999999</v>
      </c>
      <c r="T418" s="150">
        <v>1806.5068248099701</v>
      </c>
      <c r="U418" s="150">
        <v>0.22738655520567999</v>
      </c>
      <c r="V418" s="150">
        <v>0.14054887574983299</v>
      </c>
      <c r="W418" s="150">
        <v>1.25373980921379E-3</v>
      </c>
      <c r="X418" s="150">
        <v>9001.9</v>
      </c>
      <c r="Y418" s="150">
        <v>74.87</v>
      </c>
      <c r="Z418" s="150">
        <v>64725.626953385901</v>
      </c>
      <c r="AA418" s="150">
        <v>13.524390243902401</v>
      </c>
      <c r="AB418" s="150">
        <v>20.7193438626953</v>
      </c>
      <c r="AC418" s="150">
        <v>8.11</v>
      </c>
      <c r="AD418" s="150">
        <v>191.277099260173</v>
      </c>
      <c r="AE418" s="150">
        <v>0.55669999999999997</v>
      </c>
      <c r="AF418" s="150">
        <v>0.112045585562195</v>
      </c>
      <c r="AG418" s="150">
        <v>0.149991336808665</v>
      </c>
      <c r="AH418" s="150">
        <v>0.26609145791943201</v>
      </c>
      <c r="AI418" s="150">
        <v>156.11594794938199</v>
      </c>
      <c r="AJ418" s="150">
        <v>5.8688010785544398</v>
      </c>
      <c r="AK418" s="150">
        <v>1.94106823136892</v>
      </c>
      <c r="AL418" s="150">
        <v>2.48177771538055</v>
      </c>
      <c r="AM418" s="150">
        <v>0.5</v>
      </c>
      <c r="AN418" s="150">
        <v>1.9575548968185099</v>
      </c>
      <c r="AO418" s="150">
        <v>102</v>
      </c>
      <c r="AP418" s="150">
        <v>2.32558139534884E-2</v>
      </c>
      <c r="AQ418" s="150">
        <v>12.4</v>
      </c>
      <c r="AR418">
        <v>5.2631772237570598</v>
      </c>
      <c r="AS418">
        <v>-75443.66</v>
      </c>
      <c r="AT418">
        <v>0.29625789972345001</v>
      </c>
      <c r="AU418" s="150">
        <v>16261959.58</v>
      </c>
    </row>
    <row r="419" spans="1:47" ht="14.5" x14ac:dyDescent="0.35">
      <c r="A419" s="151" t="s">
        <v>1185</v>
      </c>
      <c r="B419" s="151" t="s">
        <v>579</v>
      </c>
      <c r="C419" t="s">
        <v>237</v>
      </c>
      <c r="D419" t="s">
        <v>1578</v>
      </c>
      <c r="E419" s="150">
        <v>109.06</v>
      </c>
      <c r="F419" t="s">
        <v>1578</v>
      </c>
      <c r="G419" s="152">
        <v>-1047762</v>
      </c>
      <c r="H419" s="150">
        <v>0.409873901087904</v>
      </c>
      <c r="I419" s="150">
        <v>-1047762</v>
      </c>
      <c r="J419" s="150">
        <v>0</v>
      </c>
      <c r="K419" s="150">
        <v>0.79180966235828798</v>
      </c>
      <c r="L419" s="153">
        <v>162872.4221</v>
      </c>
      <c r="M419" s="152">
        <v>91237</v>
      </c>
      <c r="N419" s="150">
        <v>1</v>
      </c>
      <c r="O419" s="150">
        <v>13.83</v>
      </c>
      <c r="P419" s="150">
        <v>0</v>
      </c>
      <c r="Q419" s="150">
        <v>-2.19</v>
      </c>
      <c r="R419" s="150">
        <v>15741.2</v>
      </c>
      <c r="S419" s="150">
        <v>1010.523324</v>
      </c>
      <c r="T419" s="150">
        <v>1124.4164883134599</v>
      </c>
      <c r="U419" s="150">
        <v>6.9271038418901396E-3</v>
      </c>
      <c r="V419" s="150">
        <v>6.53272511699097E-2</v>
      </c>
      <c r="W419" s="150">
        <v>1.7078242124770601E-2</v>
      </c>
      <c r="X419" s="150">
        <v>14146.8</v>
      </c>
      <c r="Y419" s="150">
        <v>71.7</v>
      </c>
      <c r="Z419" s="150">
        <v>81325.770013946996</v>
      </c>
      <c r="AA419" s="150">
        <v>16.370786516853901</v>
      </c>
      <c r="AB419" s="150">
        <v>14.093770209204999</v>
      </c>
      <c r="AC419" s="150">
        <v>14.4</v>
      </c>
      <c r="AD419" s="150">
        <v>70.175230833333302</v>
      </c>
      <c r="AE419" s="150">
        <v>0.28999999999999998</v>
      </c>
      <c r="AF419" s="150">
        <v>0.12811459037039699</v>
      </c>
      <c r="AG419" s="150">
        <v>0.132072350440364</v>
      </c>
      <c r="AH419" s="150">
        <v>0.26703486758526002</v>
      </c>
      <c r="AI419" s="150">
        <v>201.47679441390099</v>
      </c>
      <c r="AJ419" s="150">
        <v>6.2725788199236696</v>
      </c>
      <c r="AK419" s="150">
        <v>0.97328202281958998</v>
      </c>
      <c r="AL419" s="150">
        <v>3.2885840655805301</v>
      </c>
      <c r="AM419" s="150">
        <v>4</v>
      </c>
      <c r="AN419" t="s">
        <v>1560</v>
      </c>
      <c r="AO419" s="150">
        <v>2</v>
      </c>
      <c r="AP419" s="150">
        <v>0.3125</v>
      </c>
      <c r="AQ419" t="s">
        <v>1560</v>
      </c>
      <c r="AR419" t="s">
        <v>1560</v>
      </c>
      <c r="AS419" t="s">
        <v>1560</v>
      </c>
      <c r="AT419" t="s">
        <v>1560</v>
      </c>
      <c r="AU419" s="150">
        <v>15906889.390000001</v>
      </c>
    </row>
    <row r="420" spans="1:47" ht="14.5" x14ac:dyDescent="0.35">
      <c r="A420" s="151" t="s">
        <v>1186</v>
      </c>
      <c r="B420" s="151" t="s">
        <v>671</v>
      </c>
      <c r="C420" t="s">
        <v>665</v>
      </c>
      <c r="D420" t="s">
        <v>1578</v>
      </c>
      <c r="E420" s="150">
        <v>97.623999999999995</v>
      </c>
      <c r="F420" t="s">
        <v>1578</v>
      </c>
      <c r="G420" s="152">
        <v>605119</v>
      </c>
      <c r="H420" s="150">
        <v>0.114051245116585</v>
      </c>
      <c r="I420" s="150">
        <v>554419</v>
      </c>
      <c r="J420" s="150">
        <v>0</v>
      </c>
      <c r="K420" s="150">
        <v>0.69730764664303302</v>
      </c>
      <c r="L420" s="153">
        <v>150933.766</v>
      </c>
      <c r="M420" s="152">
        <v>47103</v>
      </c>
      <c r="N420" s="150">
        <v>12</v>
      </c>
      <c r="O420" s="150">
        <v>14.09</v>
      </c>
      <c r="P420" s="150">
        <v>0</v>
      </c>
      <c r="Q420" s="150">
        <v>0.73000000000000398</v>
      </c>
      <c r="R420" s="150">
        <v>10266.299999999999</v>
      </c>
      <c r="S420" s="150">
        <v>1477.4920279999999</v>
      </c>
      <c r="T420" s="150">
        <v>1764.7516362515901</v>
      </c>
      <c r="U420" s="150">
        <v>0.20014500477562</v>
      </c>
      <c r="V420" s="150">
        <v>0.14578811453323101</v>
      </c>
      <c r="W420" s="150">
        <v>5.8866172102283601E-3</v>
      </c>
      <c r="X420" s="150">
        <v>8595.2000000000007</v>
      </c>
      <c r="Y420" s="150">
        <v>87.99</v>
      </c>
      <c r="Z420" s="150">
        <v>59323.354813046899</v>
      </c>
      <c r="AA420" s="150">
        <v>16</v>
      </c>
      <c r="AB420" s="150">
        <v>16.7915902716218</v>
      </c>
      <c r="AC420" s="150">
        <v>7</v>
      </c>
      <c r="AD420" s="150">
        <v>211.07028971428599</v>
      </c>
      <c r="AE420" s="150">
        <v>0.40589999999999998</v>
      </c>
      <c r="AF420" s="150">
        <v>0.106444613105457</v>
      </c>
      <c r="AG420" s="150">
        <v>0.235404928059533</v>
      </c>
      <c r="AH420" s="150">
        <v>0.34702535018584302</v>
      </c>
      <c r="AI420" s="150">
        <v>163.93455626821199</v>
      </c>
      <c r="AJ420" s="150">
        <v>6.7224156936898298</v>
      </c>
      <c r="AK420" s="150">
        <v>1.1640478176143201</v>
      </c>
      <c r="AL420" s="150">
        <v>3.2195056809736902</v>
      </c>
      <c r="AM420" s="150">
        <v>2</v>
      </c>
      <c r="AN420" s="150">
        <v>0.88778555920041002</v>
      </c>
      <c r="AO420" s="150">
        <v>61</v>
      </c>
      <c r="AP420" s="150">
        <v>0.22962962962962999</v>
      </c>
      <c r="AQ420" s="150">
        <v>14.56</v>
      </c>
      <c r="AR420">
        <v>3.6023752569709</v>
      </c>
      <c r="AS420">
        <v>-79587.090000000098</v>
      </c>
      <c r="AT420">
        <v>0.54295461221338703</v>
      </c>
      <c r="AU420" s="150">
        <v>15168416.710000001</v>
      </c>
    </row>
    <row r="421" spans="1:47" ht="14.5" x14ac:dyDescent="0.35">
      <c r="A421" s="151" t="s">
        <v>1187</v>
      </c>
      <c r="B421" s="151" t="s">
        <v>672</v>
      </c>
      <c r="C421" t="s">
        <v>665</v>
      </c>
      <c r="D421" t="s">
        <v>1578</v>
      </c>
      <c r="E421" s="150">
        <v>105.871</v>
      </c>
      <c r="F421" t="s">
        <v>1578</v>
      </c>
      <c r="G421" s="152">
        <v>-266771</v>
      </c>
      <c r="H421" s="150">
        <v>0.88099785288491705</v>
      </c>
      <c r="I421" s="150">
        <v>-257892</v>
      </c>
      <c r="J421" s="150">
        <v>0</v>
      </c>
      <c r="K421" s="150">
        <v>0.86796285804916196</v>
      </c>
      <c r="L421" s="153">
        <v>189688.22380000001</v>
      </c>
      <c r="M421" s="152">
        <v>49670</v>
      </c>
      <c r="N421" s="150">
        <v>3</v>
      </c>
      <c r="O421" s="150">
        <v>1.26</v>
      </c>
      <c r="P421" s="150">
        <v>0</v>
      </c>
      <c r="Q421" s="150">
        <v>35.729999999999997</v>
      </c>
      <c r="R421" s="150">
        <v>12727</v>
      </c>
      <c r="S421" s="150">
        <v>459.66664200000002</v>
      </c>
      <c r="T421" s="150">
        <v>537.03694845991799</v>
      </c>
      <c r="U421" s="150">
        <v>0.102568856845609</v>
      </c>
      <c r="V421" s="150">
        <v>0.13875337510351701</v>
      </c>
      <c r="W421" s="150">
        <v>0</v>
      </c>
      <c r="X421" s="150">
        <v>10893.4</v>
      </c>
      <c r="Y421" s="150">
        <v>29.47</v>
      </c>
      <c r="Z421" s="150">
        <v>58122.739395995901</v>
      </c>
      <c r="AA421" s="150">
        <v>16.8</v>
      </c>
      <c r="AB421" s="150">
        <v>15.597782219206</v>
      </c>
      <c r="AC421" s="150">
        <v>6</v>
      </c>
      <c r="AD421" s="150">
        <v>76.611107000000004</v>
      </c>
      <c r="AE421" s="150">
        <v>0.31309999999999999</v>
      </c>
      <c r="AF421" s="150">
        <v>0.10834805771181499</v>
      </c>
      <c r="AG421" s="150">
        <v>0.18566847783116999</v>
      </c>
      <c r="AH421" s="150">
        <v>0.318098180003625</v>
      </c>
      <c r="AI421" s="150">
        <v>289.23134256933997</v>
      </c>
      <c r="AJ421" s="150">
        <v>5.3132735614892797</v>
      </c>
      <c r="AK421" s="150">
        <v>0.92571470477623197</v>
      </c>
      <c r="AL421" s="150">
        <v>2.44923971417826</v>
      </c>
      <c r="AM421" s="150">
        <v>0.5</v>
      </c>
      <c r="AN421" s="150">
        <v>1.3723314064506</v>
      </c>
      <c r="AO421" s="150">
        <v>43</v>
      </c>
      <c r="AP421" s="150">
        <v>0</v>
      </c>
      <c r="AQ421" s="150">
        <v>5.12</v>
      </c>
      <c r="AR421">
        <v>4.5263548292836404</v>
      </c>
      <c r="AS421">
        <v>-15080.38</v>
      </c>
      <c r="AT421">
        <v>0.53769642721020205</v>
      </c>
      <c r="AU421" s="150">
        <v>5850185.04</v>
      </c>
    </row>
    <row r="422" spans="1:47" ht="14.5" x14ac:dyDescent="0.35">
      <c r="A422" s="151" t="s">
        <v>1188</v>
      </c>
      <c r="B422" s="151" t="s">
        <v>268</v>
      </c>
      <c r="C422" t="s">
        <v>269</v>
      </c>
      <c r="D422" t="s">
        <v>1578</v>
      </c>
      <c r="E422" s="150">
        <v>66.747</v>
      </c>
      <c r="F422" t="s">
        <v>1578</v>
      </c>
      <c r="G422" s="152">
        <v>933769</v>
      </c>
      <c r="H422" s="150">
        <v>0.182926838352408</v>
      </c>
      <c r="I422" s="150">
        <v>897341</v>
      </c>
      <c r="J422" s="150">
        <v>0</v>
      </c>
      <c r="K422" s="150">
        <v>0.75442938646041402</v>
      </c>
      <c r="L422" s="153">
        <v>58259.573600000003</v>
      </c>
      <c r="M422" s="152">
        <v>29742</v>
      </c>
      <c r="N422" s="150">
        <v>23</v>
      </c>
      <c r="O422" s="150">
        <v>106.59</v>
      </c>
      <c r="P422" s="150">
        <v>139.69</v>
      </c>
      <c r="Q422" s="150">
        <v>-137.86000000000001</v>
      </c>
      <c r="R422" s="150">
        <v>13886.1</v>
      </c>
      <c r="S422" s="150">
        <v>2827.2006379999998</v>
      </c>
      <c r="T422" s="150">
        <v>4132.40248023819</v>
      </c>
      <c r="U422" s="150">
        <v>0.99405039466463196</v>
      </c>
      <c r="V422" s="150">
        <v>0.17966818844499699</v>
      </c>
      <c r="W422" s="150">
        <v>0.25170181819971699</v>
      </c>
      <c r="X422" s="150">
        <v>9500.2000000000007</v>
      </c>
      <c r="Y422" s="150">
        <v>193.17</v>
      </c>
      <c r="Z422" s="150">
        <v>69071.694776621604</v>
      </c>
      <c r="AA422" s="150">
        <v>13.3106796116505</v>
      </c>
      <c r="AB422" s="150">
        <v>14.6358163172335</v>
      </c>
      <c r="AC422" s="150">
        <v>19.82</v>
      </c>
      <c r="AD422" s="150">
        <v>142.643826337033</v>
      </c>
      <c r="AE422" s="150">
        <v>0.85819999999999996</v>
      </c>
      <c r="AF422" s="150">
        <v>0.104668497591245</v>
      </c>
      <c r="AG422" s="150">
        <v>0.20211122299336501</v>
      </c>
      <c r="AH422" s="150">
        <v>0.31342578647168901</v>
      </c>
      <c r="AI422" s="150">
        <v>191.95312589625999</v>
      </c>
      <c r="AJ422" s="150">
        <v>7.5912746503528696</v>
      </c>
      <c r="AK422" s="150">
        <v>1.325214358105</v>
      </c>
      <c r="AL422" s="150">
        <v>4.0915527096500801</v>
      </c>
      <c r="AM422" s="150">
        <v>1</v>
      </c>
      <c r="AN422" s="150">
        <v>0.77966187742941095</v>
      </c>
      <c r="AO422" s="150">
        <v>5</v>
      </c>
      <c r="AP422" s="150">
        <v>8.6753731343283597E-2</v>
      </c>
      <c r="AQ422" s="150">
        <v>184.4</v>
      </c>
      <c r="AR422">
        <v>4.0758120217751301</v>
      </c>
      <c r="AS422">
        <v>-324330.78000000003</v>
      </c>
      <c r="AT422">
        <v>0.55456308619830996</v>
      </c>
      <c r="AU422" s="150">
        <v>39258746.420000002</v>
      </c>
    </row>
    <row r="423" spans="1:47" ht="14.5" x14ac:dyDescent="0.35">
      <c r="A423" s="151" t="s">
        <v>1189</v>
      </c>
      <c r="B423" s="151" t="s">
        <v>683</v>
      </c>
      <c r="C423" t="s">
        <v>143</v>
      </c>
      <c r="D423" t="s">
        <v>1578</v>
      </c>
      <c r="E423" s="150">
        <v>74.549000000000007</v>
      </c>
      <c r="F423" t="s">
        <v>1578</v>
      </c>
      <c r="G423" s="152">
        <v>178757</v>
      </c>
      <c r="H423" s="150">
        <v>0.26141623971741901</v>
      </c>
      <c r="I423" s="150">
        <v>309757</v>
      </c>
      <c r="J423" s="150">
        <v>6.3837723479262297E-3</v>
      </c>
      <c r="K423" s="150">
        <v>0.58721077053839799</v>
      </c>
      <c r="L423" s="153">
        <v>113961.764</v>
      </c>
      <c r="M423" s="152">
        <v>37618</v>
      </c>
      <c r="N423" s="150">
        <v>10</v>
      </c>
      <c r="O423" s="150">
        <v>12.82</v>
      </c>
      <c r="P423" s="150">
        <v>0</v>
      </c>
      <c r="Q423" s="150">
        <v>-27</v>
      </c>
      <c r="R423" s="150">
        <v>12634.2</v>
      </c>
      <c r="S423" s="150">
        <v>821.35697500000003</v>
      </c>
      <c r="T423" s="150">
        <v>1082.64798546564</v>
      </c>
      <c r="U423" s="150">
        <v>0.99871223106128704</v>
      </c>
      <c r="V423" s="150">
        <v>0.10596664866698199</v>
      </c>
      <c r="W423" s="150">
        <v>1.2174974224818599E-3</v>
      </c>
      <c r="X423" s="150">
        <v>9585</v>
      </c>
      <c r="Y423" s="150">
        <v>58.56</v>
      </c>
      <c r="Z423" s="150">
        <v>51406.967213114804</v>
      </c>
      <c r="AA423" s="150">
        <v>9.08</v>
      </c>
      <c r="AB423" s="150">
        <v>14.025904627732199</v>
      </c>
      <c r="AC423" s="150">
        <v>8</v>
      </c>
      <c r="AD423" s="150">
        <v>102.669621875</v>
      </c>
      <c r="AE423" s="150">
        <v>0.37109999999999999</v>
      </c>
      <c r="AF423" s="150">
        <v>0.123626817322098</v>
      </c>
      <c r="AG423" s="150">
        <v>0.144531846182127</v>
      </c>
      <c r="AH423" s="150">
        <v>0.26619647939475499</v>
      </c>
      <c r="AI423" s="150">
        <v>217.56678939750901</v>
      </c>
      <c r="AJ423" s="150">
        <v>5.1216249020705096</v>
      </c>
      <c r="AK423" s="150">
        <v>1.1600967543368801</v>
      </c>
      <c r="AL423" s="150">
        <v>2.2072686066032499</v>
      </c>
      <c r="AM423" s="150">
        <v>3</v>
      </c>
      <c r="AN423" s="150">
        <v>1.4878450002508501</v>
      </c>
      <c r="AO423" s="150">
        <v>109</v>
      </c>
      <c r="AP423" s="150">
        <v>2.8138528138528102E-2</v>
      </c>
      <c r="AQ423" s="150">
        <v>4.01</v>
      </c>
      <c r="AR423">
        <v>4.3478585427615002</v>
      </c>
      <c r="AS423">
        <v>-253403.2</v>
      </c>
      <c r="AT423">
        <v>0.49241683252279</v>
      </c>
      <c r="AU423" s="150">
        <v>10377179.02</v>
      </c>
    </row>
    <row r="424" spans="1:47" ht="14.5" x14ac:dyDescent="0.35">
      <c r="A424" s="151" t="s">
        <v>1190</v>
      </c>
      <c r="B424" s="151" t="s">
        <v>673</v>
      </c>
      <c r="C424" t="s">
        <v>665</v>
      </c>
      <c r="D424" t="s">
        <v>1578</v>
      </c>
      <c r="E424" s="150">
        <v>97.24</v>
      </c>
      <c r="F424" t="s">
        <v>1578</v>
      </c>
      <c r="G424" s="152">
        <v>-183802</v>
      </c>
      <c r="H424" s="150">
        <v>0.86403991622699305</v>
      </c>
      <c r="I424" s="150">
        <v>-192107</v>
      </c>
      <c r="J424" s="150">
        <v>0</v>
      </c>
      <c r="K424" s="150">
        <v>0.70929759177207596</v>
      </c>
      <c r="L424" s="153">
        <v>190763.7372</v>
      </c>
      <c r="M424" s="152">
        <v>46010</v>
      </c>
      <c r="N424" s="150">
        <v>32</v>
      </c>
      <c r="O424" s="150">
        <v>2.4700000000000002</v>
      </c>
      <c r="P424" s="150">
        <v>0</v>
      </c>
      <c r="Q424" s="150">
        <v>-21.93</v>
      </c>
      <c r="R424" s="150">
        <v>13928.7</v>
      </c>
      <c r="S424" s="150">
        <v>512.20545200000004</v>
      </c>
      <c r="T424" s="150">
        <v>609.91923292025604</v>
      </c>
      <c r="U424" s="150">
        <v>0.20682116441040899</v>
      </c>
      <c r="V424" s="150">
        <v>0.142029478046243</v>
      </c>
      <c r="W424" s="150">
        <v>7.8093663087366004E-3</v>
      </c>
      <c r="X424" s="150">
        <v>11697.2</v>
      </c>
      <c r="Y424" s="150">
        <v>43.47</v>
      </c>
      <c r="Z424" s="150">
        <v>49771.660685530202</v>
      </c>
      <c r="AA424" s="150">
        <v>15.016666666666699</v>
      </c>
      <c r="AB424" s="150">
        <v>11.7829641591902</v>
      </c>
      <c r="AC424" s="150">
        <v>4</v>
      </c>
      <c r="AD424" s="150">
        <v>128.05136300000001</v>
      </c>
      <c r="AE424" s="150">
        <v>0.28999999999999998</v>
      </c>
      <c r="AF424" s="150">
        <v>0.106460883017021</v>
      </c>
      <c r="AG424" s="150">
        <v>0.201427628623985</v>
      </c>
      <c r="AH424" s="150">
        <v>0.31095131590401998</v>
      </c>
      <c r="AI424" s="150">
        <v>238.89046772583001</v>
      </c>
      <c r="AJ424" s="150">
        <v>6.9987660283914002</v>
      </c>
      <c r="AK424" s="150">
        <v>1.0768273387762399</v>
      </c>
      <c r="AL424" s="150">
        <v>3.3360311700623599</v>
      </c>
      <c r="AM424" s="150">
        <v>0.5</v>
      </c>
      <c r="AN424" s="150">
        <v>1.5059723193894601</v>
      </c>
      <c r="AO424" s="150">
        <v>68</v>
      </c>
      <c r="AP424" s="150">
        <v>5.0147492625368703E-2</v>
      </c>
      <c r="AQ424" s="150">
        <v>4.88</v>
      </c>
      <c r="AR424">
        <v>1.56459154578764</v>
      </c>
      <c r="AS424">
        <v>-43127.82</v>
      </c>
      <c r="AT424">
        <v>0.40870101649931101</v>
      </c>
      <c r="AU424" s="150">
        <v>7134346.8300000001</v>
      </c>
    </row>
    <row r="425" spans="1:47" ht="14.5" x14ac:dyDescent="0.35">
      <c r="A425" s="151" t="s">
        <v>1191</v>
      </c>
      <c r="B425" s="151" t="s">
        <v>609</v>
      </c>
      <c r="C425" t="s">
        <v>139</v>
      </c>
      <c r="D425" t="s">
        <v>1578</v>
      </c>
      <c r="E425" s="150">
        <v>97.341999999999999</v>
      </c>
      <c r="F425" t="s">
        <v>1578</v>
      </c>
      <c r="G425" s="152">
        <v>799365</v>
      </c>
      <c r="H425" s="150">
        <v>0.49678828866924502</v>
      </c>
      <c r="I425" s="150">
        <v>867422</v>
      </c>
      <c r="J425" s="150">
        <v>0</v>
      </c>
      <c r="K425" s="150">
        <v>0.71667860408912598</v>
      </c>
      <c r="L425" s="153">
        <v>179267.98069999999</v>
      </c>
      <c r="M425" s="152">
        <v>40107</v>
      </c>
      <c r="N425" s="150">
        <v>34</v>
      </c>
      <c r="O425" s="150">
        <v>5.63</v>
      </c>
      <c r="P425" s="150">
        <v>0</v>
      </c>
      <c r="Q425" s="150">
        <v>70.02</v>
      </c>
      <c r="R425" s="150">
        <v>11121.8</v>
      </c>
      <c r="S425" s="150">
        <v>1045.083959</v>
      </c>
      <c r="T425" s="150">
        <v>1224.8590563533201</v>
      </c>
      <c r="U425" s="150">
        <v>0.27463777769073999</v>
      </c>
      <c r="V425" s="150">
        <v>0.13488143013397799</v>
      </c>
      <c r="W425" s="150">
        <v>7.7681012420935999E-3</v>
      </c>
      <c r="X425" s="150">
        <v>9489.4</v>
      </c>
      <c r="Y425" s="150">
        <v>58.2</v>
      </c>
      <c r="Z425" s="150">
        <v>61368.688316151201</v>
      </c>
      <c r="AA425" s="150">
        <v>15.9285714285714</v>
      </c>
      <c r="AB425" s="150">
        <v>17.9567690549828</v>
      </c>
      <c r="AC425" s="150">
        <v>7.2</v>
      </c>
      <c r="AD425" s="150">
        <v>145.15054986111099</v>
      </c>
      <c r="AE425" s="150">
        <v>0.24360000000000001</v>
      </c>
      <c r="AF425" s="150">
        <v>0.109237633999352</v>
      </c>
      <c r="AG425" s="150">
        <v>0.18699181881403901</v>
      </c>
      <c r="AH425" s="150">
        <v>0.29933000124818898</v>
      </c>
      <c r="AI425" s="150">
        <v>217.22943697004899</v>
      </c>
      <c r="AJ425" s="150">
        <v>5.2303052994630503</v>
      </c>
      <c r="AK425" s="150">
        <v>0.74870850090079</v>
      </c>
      <c r="AL425" s="150">
        <v>3.0636497183104798</v>
      </c>
      <c r="AM425" s="150">
        <v>2</v>
      </c>
      <c r="AN425" s="150">
        <v>1.4874765586148899</v>
      </c>
      <c r="AO425" s="150">
        <v>161</v>
      </c>
      <c r="AP425" s="150">
        <v>0</v>
      </c>
      <c r="AQ425" s="150">
        <v>3.33</v>
      </c>
      <c r="AR425">
        <v>4.5603187713387499</v>
      </c>
      <c r="AS425">
        <v>-52347.64</v>
      </c>
      <c r="AT425">
        <v>0.42132712728989702</v>
      </c>
      <c r="AU425" s="150">
        <v>11623231.74</v>
      </c>
    </row>
    <row r="426" spans="1:47" ht="14.5" x14ac:dyDescent="0.35">
      <c r="A426" s="151" t="s">
        <v>1192</v>
      </c>
      <c r="B426" s="151" t="s">
        <v>270</v>
      </c>
      <c r="C426" t="s">
        <v>109</v>
      </c>
      <c r="D426" t="s">
        <v>1578</v>
      </c>
      <c r="E426" s="150">
        <v>84.641999999999996</v>
      </c>
      <c r="F426" t="s">
        <v>1578</v>
      </c>
      <c r="G426" s="152">
        <v>9066727</v>
      </c>
      <c r="H426" s="150">
        <v>0.14720592045993999</v>
      </c>
      <c r="I426" s="150">
        <v>9205765</v>
      </c>
      <c r="J426" s="150">
        <v>0</v>
      </c>
      <c r="K426" s="150">
        <v>0.72052479165326699</v>
      </c>
      <c r="L426" s="153">
        <v>192296.02960000001</v>
      </c>
      <c r="M426" s="152">
        <v>39797</v>
      </c>
      <c r="N426" s="150">
        <v>167</v>
      </c>
      <c r="O426" s="150">
        <v>1702.51</v>
      </c>
      <c r="P426" s="150">
        <v>0</v>
      </c>
      <c r="Q426" s="150">
        <v>-92.69</v>
      </c>
      <c r="R426" s="150">
        <v>14260.3</v>
      </c>
      <c r="S426" s="150">
        <v>9651.6515259999996</v>
      </c>
      <c r="T426" s="150">
        <v>12374.344960718799</v>
      </c>
      <c r="U426" s="150">
        <v>0.47403434745598799</v>
      </c>
      <c r="V426" s="150">
        <v>0.164333062349727</v>
      </c>
      <c r="W426" s="150">
        <v>3.18079531956778E-2</v>
      </c>
      <c r="X426" s="150">
        <v>11122.7</v>
      </c>
      <c r="Y426" s="150">
        <v>623.08000000000004</v>
      </c>
      <c r="Z426" s="150">
        <v>75701.840806958993</v>
      </c>
      <c r="AA426" s="150">
        <v>13.9237536656891</v>
      </c>
      <c r="AB426" s="150">
        <v>15.490228423316401</v>
      </c>
      <c r="AC426" s="150">
        <v>73.75</v>
      </c>
      <c r="AD426" s="150">
        <v>130.8698512</v>
      </c>
      <c r="AE426" s="150">
        <v>0.22070000000000001</v>
      </c>
      <c r="AF426" s="150">
        <v>0.105995558856991</v>
      </c>
      <c r="AG426" s="150">
        <v>0.16745544127477099</v>
      </c>
      <c r="AH426" s="150">
        <v>0.28259626289300599</v>
      </c>
      <c r="AI426" s="150">
        <v>179.48648429062601</v>
      </c>
      <c r="AJ426" s="150">
        <v>4.8529302544937796</v>
      </c>
      <c r="AK426" s="150">
        <v>1.09368124982322</v>
      </c>
      <c r="AL426" s="150">
        <v>2.4248343195710298</v>
      </c>
      <c r="AM426" s="150">
        <v>3</v>
      </c>
      <c r="AN426" s="150">
        <v>0.45722383496357399</v>
      </c>
      <c r="AO426" s="150">
        <v>29</v>
      </c>
      <c r="AP426" s="150">
        <v>0.21052631578947401</v>
      </c>
      <c r="AQ426" s="150">
        <v>76.930000000000007</v>
      </c>
      <c r="AR426">
        <v>5.7808835570993997</v>
      </c>
      <c r="AS426">
        <v>-482104.86</v>
      </c>
      <c r="AT426">
        <v>0.35633107184493001</v>
      </c>
      <c r="AU426" s="150">
        <v>137635761.46000001</v>
      </c>
    </row>
    <row r="427" spans="1:47" ht="14.5" x14ac:dyDescent="0.35">
      <c r="A427" s="151" t="s">
        <v>1193</v>
      </c>
      <c r="B427" s="151" t="s">
        <v>533</v>
      </c>
      <c r="C427" t="s">
        <v>246</v>
      </c>
      <c r="D427" t="s">
        <v>1578</v>
      </c>
      <c r="E427" s="150">
        <v>95.438999999999993</v>
      </c>
      <c r="F427" t="s">
        <v>1578</v>
      </c>
      <c r="G427" s="152">
        <v>2272987</v>
      </c>
      <c r="H427" s="150">
        <v>0.88565857357212996</v>
      </c>
      <c r="I427" s="150">
        <v>2272987</v>
      </c>
      <c r="J427" s="150">
        <v>0</v>
      </c>
      <c r="K427" s="150">
        <v>0.60655969708900703</v>
      </c>
      <c r="L427" s="153">
        <v>240288.90330000001</v>
      </c>
      <c r="M427" s="152">
        <v>42742</v>
      </c>
      <c r="N427" s="150">
        <v>19</v>
      </c>
      <c r="O427" s="150">
        <v>10.11</v>
      </c>
      <c r="P427" s="150">
        <v>0</v>
      </c>
      <c r="Q427" s="150">
        <v>31.87</v>
      </c>
      <c r="R427" s="150">
        <v>14832.9</v>
      </c>
      <c r="S427" s="150">
        <v>806.99860999999999</v>
      </c>
      <c r="T427" s="150">
        <v>920.60563935155403</v>
      </c>
      <c r="U427" s="150">
        <v>0.29336556106335798</v>
      </c>
      <c r="V427" s="150">
        <v>0.131153400623577</v>
      </c>
      <c r="W427" s="150">
        <v>2.4783190147006601E-3</v>
      </c>
      <c r="X427" s="150">
        <v>13002.4</v>
      </c>
      <c r="Y427" s="150">
        <v>64.38</v>
      </c>
      <c r="Z427" s="150">
        <v>56836.540851195998</v>
      </c>
      <c r="AA427" s="150">
        <v>12.867647058823501</v>
      </c>
      <c r="AB427" s="150">
        <v>12.5349271512892</v>
      </c>
      <c r="AC427" s="150">
        <v>13.62</v>
      </c>
      <c r="AD427" s="150">
        <v>59.250999265785602</v>
      </c>
      <c r="AE427" s="150">
        <v>0.35949999999999999</v>
      </c>
      <c r="AF427" s="150">
        <v>0.12827819232458501</v>
      </c>
      <c r="AG427" s="150">
        <v>0.15820674021488701</v>
      </c>
      <c r="AH427" s="150">
        <v>0.29271074465928998</v>
      </c>
      <c r="AI427" s="150">
        <v>203.60505949322501</v>
      </c>
      <c r="AJ427" s="150">
        <v>7.2587557589663403</v>
      </c>
      <c r="AK427" s="150">
        <v>1.67890164263674</v>
      </c>
      <c r="AL427" s="150">
        <v>3.2223624390629899</v>
      </c>
      <c r="AM427" s="150">
        <v>2.4</v>
      </c>
      <c r="AN427" s="150">
        <v>1.2723189739687499</v>
      </c>
      <c r="AO427" s="150">
        <v>146</v>
      </c>
      <c r="AP427" s="150">
        <v>2.3550724637681202E-2</v>
      </c>
      <c r="AQ427" s="150">
        <v>3.76</v>
      </c>
      <c r="AR427">
        <v>4.4521184834667604</v>
      </c>
      <c r="AS427">
        <v>-98052.14</v>
      </c>
      <c r="AT427">
        <v>0.43819433867701701</v>
      </c>
      <c r="AU427" s="150">
        <v>11970094.189999999</v>
      </c>
    </row>
    <row r="428" spans="1:47" ht="14.5" x14ac:dyDescent="0.35">
      <c r="A428" s="151" t="s">
        <v>1194</v>
      </c>
      <c r="B428" s="151" t="s">
        <v>383</v>
      </c>
      <c r="C428" t="s">
        <v>384</v>
      </c>
      <c r="D428" t="s">
        <v>1578</v>
      </c>
      <c r="E428" s="150">
        <v>85.155000000000001</v>
      </c>
      <c r="F428" t="s">
        <v>1578</v>
      </c>
      <c r="G428" s="152">
        <v>-130905</v>
      </c>
      <c r="H428" s="150">
        <v>0.43097910509028597</v>
      </c>
      <c r="I428" s="150">
        <v>-658008</v>
      </c>
      <c r="J428" s="150">
        <v>0</v>
      </c>
      <c r="K428" s="150">
        <v>0.76948891548365905</v>
      </c>
      <c r="L428" s="153">
        <v>142871.11040000001</v>
      </c>
      <c r="M428" s="152">
        <v>36092</v>
      </c>
      <c r="N428" s="150">
        <v>65</v>
      </c>
      <c r="O428" s="150">
        <v>39.869999999999997</v>
      </c>
      <c r="P428" s="150">
        <v>0</v>
      </c>
      <c r="Q428" s="150">
        <v>-188.56</v>
      </c>
      <c r="R428" s="150">
        <v>12761.8</v>
      </c>
      <c r="S428" s="150">
        <v>1352.621564</v>
      </c>
      <c r="T428" s="150">
        <v>1671.52368482418</v>
      </c>
      <c r="U428" s="150">
        <v>0.46693693403220099</v>
      </c>
      <c r="V428" s="150">
        <v>0.182090136336167</v>
      </c>
      <c r="W428" s="150">
        <v>2.9572203389772399E-3</v>
      </c>
      <c r="X428" s="150">
        <v>10327.1</v>
      </c>
      <c r="Y428" s="150">
        <v>110.6</v>
      </c>
      <c r="Z428" s="150">
        <v>54209.455515370697</v>
      </c>
      <c r="AA428" s="150">
        <v>12.6386554621849</v>
      </c>
      <c r="AB428" s="150">
        <v>12.2298513924051</v>
      </c>
      <c r="AC428" s="150">
        <v>9.5</v>
      </c>
      <c r="AD428" s="150">
        <v>142.38121726315799</v>
      </c>
      <c r="AE428" s="150">
        <v>0.40589999999999998</v>
      </c>
      <c r="AF428" s="150">
        <v>0.102315252378848</v>
      </c>
      <c r="AG428" s="150">
        <v>0.20845838084422699</v>
      </c>
      <c r="AH428" s="150">
        <v>0.313841803871659</v>
      </c>
      <c r="AI428" s="150">
        <v>0</v>
      </c>
      <c r="AJ428" t="s">
        <v>1560</v>
      </c>
      <c r="AK428" t="s">
        <v>1560</v>
      </c>
      <c r="AL428" t="s">
        <v>1560</v>
      </c>
      <c r="AM428" s="150">
        <v>1.5</v>
      </c>
      <c r="AN428" s="150">
        <v>1.2254561246789799</v>
      </c>
      <c r="AO428" s="150">
        <v>178</v>
      </c>
      <c r="AP428" s="150">
        <v>1.7543859649122799E-2</v>
      </c>
      <c r="AQ428" s="150">
        <v>3.76</v>
      </c>
      <c r="AR428">
        <v>2.7204143194096799</v>
      </c>
      <c r="AS428">
        <v>-7779.3000000000502</v>
      </c>
      <c r="AT428">
        <v>0.378092942089652</v>
      </c>
      <c r="AU428" s="150">
        <v>17261927.210000001</v>
      </c>
    </row>
    <row r="429" spans="1:47" ht="14.5" x14ac:dyDescent="0.35">
      <c r="A429" s="151" t="s">
        <v>1195</v>
      </c>
      <c r="B429" s="151" t="s">
        <v>477</v>
      </c>
      <c r="C429" t="s">
        <v>204</v>
      </c>
      <c r="D429" t="s">
        <v>1578</v>
      </c>
      <c r="E429" s="150">
        <v>88.126000000000005</v>
      </c>
      <c r="F429" t="s">
        <v>1578</v>
      </c>
      <c r="G429" s="152">
        <v>2491391</v>
      </c>
      <c r="H429" s="150">
        <v>0.30671405750492498</v>
      </c>
      <c r="I429" s="150">
        <v>2440448</v>
      </c>
      <c r="J429" s="150">
        <v>5.4896597006384397E-3</v>
      </c>
      <c r="K429" s="150">
        <v>0.691178591563823</v>
      </c>
      <c r="L429" s="153">
        <v>268039.90139999997</v>
      </c>
      <c r="M429" s="152">
        <v>42817</v>
      </c>
      <c r="N429" s="150">
        <v>34</v>
      </c>
      <c r="O429" s="150">
        <v>39.369999999999997</v>
      </c>
      <c r="P429" s="150">
        <v>0</v>
      </c>
      <c r="Q429" s="150">
        <v>171.81</v>
      </c>
      <c r="R429" s="150">
        <v>12574.6</v>
      </c>
      <c r="S429" s="150">
        <v>1824.405272</v>
      </c>
      <c r="T429" s="150">
        <v>2099.7361230024098</v>
      </c>
      <c r="U429" s="150">
        <v>0.295021330655309</v>
      </c>
      <c r="V429" s="150">
        <v>0.101074268327372</v>
      </c>
      <c r="W429" s="150">
        <v>4.9231374946388604E-3</v>
      </c>
      <c r="X429" s="150">
        <v>10925.8</v>
      </c>
      <c r="Y429" s="150">
        <v>122</v>
      </c>
      <c r="Z429" s="150">
        <v>68146.101885245895</v>
      </c>
      <c r="AA429" s="150">
        <v>14.3955223880597</v>
      </c>
      <c r="AB429" s="150">
        <v>14.954141573770499</v>
      </c>
      <c r="AC429" s="150">
        <v>14.5</v>
      </c>
      <c r="AD429" s="150">
        <v>125.821053241379</v>
      </c>
      <c r="AE429" s="150">
        <v>0.47549999999999998</v>
      </c>
      <c r="AF429" s="150">
        <v>0.112150766343188</v>
      </c>
      <c r="AG429" s="150">
        <v>0.14744025556120099</v>
      </c>
      <c r="AH429" s="150">
        <v>0.26828852460177</v>
      </c>
      <c r="AI429" s="150">
        <v>192.262106113888</v>
      </c>
      <c r="AJ429" s="150">
        <v>5.6040938066620303</v>
      </c>
      <c r="AK429" s="150">
        <v>0.80777585499082005</v>
      </c>
      <c r="AL429" s="150">
        <v>2.5994946459727899</v>
      </c>
      <c r="AM429" s="150">
        <v>2</v>
      </c>
      <c r="AN429" s="150">
        <v>0.97936869188026798</v>
      </c>
      <c r="AO429" s="150">
        <v>49</v>
      </c>
      <c r="AP429" s="150">
        <v>3.2482598607888602E-2</v>
      </c>
      <c r="AQ429" s="150">
        <v>16.059999999999999</v>
      </c>
      <c r="AR429">
        <v>7.2207928003423296</v>
      </c>
      <c r="AS429">
        <v>-238099.4</v>
      </c>
      <c r="AT429">
        <v>0.31834422855630101</v>
      </c>
      <c r="AU429" s="150">
        <v>22941243.73</v>
      </c>
    </row>
    <row r="430" spans="1:47" ht="14.5" x14ac:dyDescent="0.35">
      <c r="A430" s="151" t="s">
        <v>1196</v>
      </c>
      <c r="B430" s="151" t="s">
        <v>399</v>
      </c>
      <c r="C430" t="s">
        <v>164</v>
      </c>
      <c r="D430" t="s">
        <v>1578</v>
      </c>
      <c r="E430" s="150">
        <v>81.881</v>
      </c>
      <c r="F430" t="s">
        <v>1578</v>
      </c>
      <c r="G430" s="152">
        <v>-997947</v>
      </c>
      <c r="H430" s="150">
        <v>0.18391643554847201</v>
      </c>
      <c r="I430" s="150">
        <v>-1101931</v>
      </c>
      <c r="J430" s="150">
        <v>0</v>
      </c>
      <c r="K430" s="150">
        <v>0.80735940151034202</v>
      </c>
      <c r="L430" s="153">
        <v>235548.14249999999</v>
      </c>
      <c r="M430" s="152">
        <v>35944</v>
      </c>
      <c r="N430" s="150">
        <v>6</v>
      </c>
      <c r="O430" s="150">
        <v>12.37</v>
      </c>
      <c r="P430" s="150">
        <v>0</v>
      </c>
      <c r="Q430" s="150">
        <v>247.13</v>
      </c>
      <c r="R430" s="150">
        <v>13092.2</v>
      </c>
      <c r="S430" s="150">
        <v>667.91116099999999</v>
      </c>
      <c r="T430" s="150">
        <v>905.61422322431099</v>
      </c>
      <c r="U430" s="150">
        <v>1</v>
      </c>
      <c r="V430" s="150">
        <v>0.171131302595496</v>
      </c>
      <c r="W430" s="150">
        <v>0</v>
      </c>
      <c r="X430" s="150">
        <v>9655.7999999999993</v>
      </c>
      <c r="Y430" s="150">
        <v>49.52</v>
      </c>
      <c r="Z430" s="150">
        <v>57228.914579967699</v>
      </c>
      <c r="AA430" s="150">
        <v>9.5636363636363608</v>
      </c>
      <c r="AB430" s="150">
        <v>13.4877051898223</v>
      </c>
      <c r="AC430" s="150">
        <v>9</v>
      </c>
      <c r="AD430" s="150">
        <v>74.212351222222196</v>
      </c>
      <c r="AE430" s="150">
        <v>0.42909999999999998</v>
      </c>
      <c r="AF430" s="150">
        <v>0.10899012405861699</v>
      </c>
      <c r="AG430" s="150">
        <v>0.18495053522874499</v>
      </c>
      <c r="AH430" s="150">
        <v>0.29554850171194702</v>
      </c>
      <c r="AI430" s="150">
        <v>237.73221540761199</v>
      </c>
      <c r="AJ430" s="150">
        <v>5.4015966974002403</v>
      </c>
      <c r="AK430" s="150">
        <v>1.5267416742241</v>
      </c>
      <c r="AL430" s="150">
        <v>3.3169905028214401</v>
      </c>
      <c r="AM430" s="150">
        <v>2</v>
      </c>
      <c r="AN430" s="150">
        <v>0.98600766042963806</v>
      </c>
      <c r="AO430" s="150">
        <v>34</v>
      </c>
      <c r="AP430" s="150">
        <v>2.7397260273972599E-3</v>
      </c>
      <c r="AQ430" s="150">
        <v>10.44</v>
      </c>
      <c r="AR430">
        <v>3.8057126863772801</v>
      </c>
      <c r="AS430">
        <v>-36750.959999999999</v>
      </c>
      <c r="AT430">
        <v>0.50469952312182498</v>
      </c>
      <c r="AU430" s="150">
        <v>8744453.9499999993</v>
      </c>
    </row>
    <row r="431" spans="1:47" ht="14.5" x14ac:dyDescent="0.35">
      <c r="A431" s="151" t="s">
        <v>1197</v>
      </c>
      <c r="B431" s="151" t="s">
        <v>555</v>
      </c>
      <c r="C431" t="s">
        <v>269</v>
      </c>
      <c r="D431" t="s">
        <v>1578</v>
      </c>
      <c r="E431" s="150">
        <v>94.619</v>
      </c>
      <c r="F431" t="s">
        <v>1578</v>
      </c>
      <c r="G431" s="152">
        <v>-573151</v>
      </c>
      <c r="H431" s="150">
        <v>1.03121772605377</v>
      </c>
      <c r="I431" s="150">
        <v>-573151</v>
      </c>
      <c r="J431" s="150">
        <v>0</v>
      </c>
      <c r="K431" s="150">
        <v>0.80452444607185702</v>
      </c>
      <c r="L431" s="153">
        <v>205555.7187</v>
      </c>
      <c r="M431" s="152">
        <v>47062</v>
      </c>
      <c r="N431" s="150">
        <v>20</v>
      </c>
      <c r="O431" s="150">
        <v>14.38</v>
      </c>
      <c r="P431" s="150">
        <v>0</v>
      </c>
      <c r="Q431" s="150">
        <v>-28.34</v>
      </c>
      <c r="R431" s="150">
        <v>15317.8</v>
      </c>
      <c r="S431" s="150">
        <v>1559.8892040000001</v>
      </c>
      <c r="T431" s="150">
        <v>1775.6760343962101</v>
      </c>
      <c r="U431" s="150">
        <v>0.25428130343031702</v>
      </c>
      <c r="V431" s="150">
        <v>8.6238812766345693E-2</v>
      </c>
      <c r="W431" s="150">
        <v>2.4312449821917E-2</v>
      </c>
      <c r="X431" s="150">
        <v>13456.3</v>
      </c>
      <c r="Y431" s="150">
        <v>100.38</v>
      </c>
      <c r="Z431" s="150">
        <v>77878.936939629406</v>
      </c>
      <c r="AA431" s="150">
        <v>14.716814159291999</v>
      </c>
      <c r="AB431" s="150">
        <v>15.539840645546899</v>
      </c>
      <c r="AC431" s="150">
        <v>10</v>
      </c>
      <c r="AD431" s="150">
        <v>155.98892040000001</v>
      </c>
      <c r="AE431" s="150">
        <v>0.66100000000000003</v>
      </c>
      <c r="AF431" s="150">
        <v>0.115874012641771</v>
      </c>
      <c r="AG431" s="150">
        <v>0.127529811835218</v>
      </c>
      <c r="AH431" s="150">
        <v>0.24558180786650699</v>
      </c>
      <c r="AI431" s="150">
        <v>442.339108592228</v>
      </c>
      <c r="AJ431" s="150">
        <v>4.7351138985507202</v>
      </c>
      <c r="AK431" s="150">
        <v>1.2489199565217399</v>
      </c>
      <c r="AL431" s="150">
        <v>2.8612679420289902</v>
      </c>
      <c r="AM431" s="150">
        <v>0</v>
      </c>
      <c r="AN431" s="150">
        <v>0.95024450688996698</v>
      </c>
      <c r="AO431" s="150">
        <v>24</v>
      </c>
      <c r="AP431" s="150">
        <v>9.2915214866434396E-3</v>
      </c>
      <c r="AQ431" s="150">
        <v>31.08</v>
      </c>
      <c r="AR431">
        <v>6.2822107851308502</v>
      </c>
      <c r="AS431">
        <v>-138741.67000000001</v>
      </c>
      <c r="AT431">
        <v>0.257895809431404</v>
      </c>
      <c r="AU431" s="150">
        <v>23893999</v>
      </c>
    </row>
    <row r="432" spans="1:47" ht="14.5" x14ac:dyDescent="0.35">
      <c r="A432" s="151" t="s">
        <v>1198</v>
      </c>
      <c r="B432" s="151" t="s">
        <v>717</v>
      </c>
      <c r="C432" t="s">
        <v>100</v>
      </c>
      <c r="D432" t="s">
        <v>1578</v>
      </c>
      <c r="E432" s="150">
        <v>95.03</v>
      </c>
      <c r="F432" t="s">
        <v>1578</v>
      </c>
      <c r="G432" s="152">
        <v>-3490132</v>
      </c>
      <c r="H432" s="150">
        <v>0.319528443216059</v>
      </c>
      <c r="I432" s="150">
        <v>-3397900</v>
      </c>
      <c r="J432" s="150">
        <v>1.23106851881146E-2</v>
      </c>
      <c r="K432" s="150">
        <v>0.85183450158196605</v>
      </c>
      <c r="L432" s="153">
        <v>158825.5883</v>
      </c>
      <c r="M432" s="152">
        <v>39699</v>
      </c>
      <c r="N432" s="150">
        <v>53</v>
      </c>
      <c r="O432" s="150">
        <v>77.27</v>
      </c>
      <c r="P432" s="150">
        <v>0</v>
      </c>
      <c r="Q432" s="150">
        <v>206.86</v>
      </c>
      <c r="R432" s="150">
        <v>11155</v>
      </c>
      <c r="S432" s="150">
        <v>4472.847334</v>
      </c>
      <c r="T432" s="150">
        <v>5267.11725911743</v>
      </c>
      <c r="U432" s="150">
        <v>0.39568524674354599</v>
      </c>
      <c r="V432" s="150">
        <v>0.111107352630247</v>
      </c>
      <c r="W432" s="150">
        <v>6.1696422746719201E-3</v>
      </c>
      <c r="X432" s="150">
        <v>9472.9</v>
      </c>
      <c r="Y432" s="150">
        <v>280.57</v>
      </c>
      <c r="Z432" s="150">
        <v>67257.608226111101</v>
      </c>
      <c r="AA432" s="150">
        <v>15.296416938110699</v>
      </c>
      <c r="AB432" s="150">
        <v>15.942001404284101</v>
      </c>
      <c r="AC432" s="150">
        <v>33.94</v>
      </c>
      <c r="AD432" s="150">
        <v>131.78689846788399</v>
      </c>
      <c r="AE432" s="150">
        <v>0.33629999999999999</v>
      </c>
      <c r="AF432" s="150">
        <v>0.108824558859947</v>
      </c>
      <c r="AG432" s="150">
        <v>0.138002386880925</v>
      </c>
      <c r="AH432" s="150">
        <v>0.24945608119739399</v>
      </c>
      <c r="AI432" s="150">
        <v>159.236599600875</v>
      </c>
      <c r="AJ432" s="150">
        <v>5.1937663936785397</v>
      </c>
      <c r="AK432" s="150">
        <v>1.1305735979815801</v>
      </c>
      <c r="AL432" s="150">
        <v>3.1175912507142902</v>
      </c>
      <c r="AM432" s="150">
        <v>1.5</v>
      </c>
      <c r="AN432" s="150">
        <v>0.72233224338593005</v>
      </c>
      <c r="AO432" s="150">
        <v>24</v>
      </c>
      <c r="AP432" s="150">
        <v>1.41868512110727E-2</v>
      </c>
      <c r="AQ432" s="150">
        <v>84.71</v>
      </c>
      <c r="AR432">
        <v>4.2388557276525898</v>
      </c>
      <c r="AS432">
        <v>-196805.69</v>
      </c>
      <c r="AT432">
        <v>0.428347580470613</v>
      </c>
      <c r="AU432" s="150">
        <v>49894725.359999999</v>
      </c>
    </row>
    <row r="433" spans="1:47" ht="14.5" x14ac:dyDescent="0.35">
      <c r="A433" s="151" t="s">
        <v>1199</v>
      </c>
      <c r="B433" s="151" t="s">
        <v>385</v>
      </c>
      <c r="C433" t="s">
        <v>124</v>
      </c>
      <c r="D433" t="s">
        <v>1578</v>
      </c>
      <c r="E433" s="150">
        <v>104.941</v>
      </c>
      <c r="F433" t="s">
        <v>1578</v>
      </c>
      <c r="G433" s="152">
        <v>628766</v>
      </c>
      <c r="H433" s="150">
        <v>4.5973072421829402E-2</v>
      </c>
      <c r="I433" s="150">
        <v>812973</v>
      </c>
      <c r="J433" s="150">
        <v>1.18949642325944E-2</v>
      </c>
      <c r="K433" s="150">
        <v>0.83592622572082897</v>
      </c>
      <c r="L433" s="153">
        <v>178205.8161</v>
      </c>
      <c r="M433" s="152">
        <v>64793</v>
      </c>
      <c r="N433" s="150">
        <v>75</v>
      </c>
      <c r="O433" s="150">
        <v>42.98</v>
      </c>
      <c r="P433" s="150">
        <v>0</v>
      </c>
      <c r="Q433" s="150">
        <v>-40.82</v>
      </c>
      <c r="R433" s="150">
        <v>11139.5</v>
      </c>
      <c r="S433" s="150">
        <v>5341.1481059999996</v>
      </c>
      <c r="T433" s="150">
        <v>6137.8490857090301</v>
      </c>
      <c r="U433" s="150">
        <v>0.112829897625011</v>
      </c>
      <c r="V433" s="150">
        <v>9.9460116712217606E-2</v>
      </c>
      <c r="W433" s="150">
        <v>1.00004865882669E-2</v>
      </c>
      <c r="X433" s="150">
        <v>9693.6</v>
      </c>
      <c r="Y433" s="150">
        <v>314.08</v>
      </c>
      <c r="Z433" s="150">
        <v>69309.609303362202</v>
      </c>
      <c r="AA433" s="150">
        <v>11.5321100917431</v>
      </c>
      <c r="AB433" s="150">
        <v>17.005693154610299</v>
      </c>
      <c r="AC433" s="150">
        <v>32</v>
      </c>
      <c r="AD433" s="150">
        <v>166.91087831249999</v>
      </c>
      <c r="AE433" s="150">
        <v>0.39429999999999998</v>
      </c>
      <c r="AF433" s="150">
        <v>0.111482290806646</v>
      </c>
      <c r="AG433" s="150">
        <v>0.15548498463937599</v>
      </c>
      <c r="AH433" s="150">
        <v>0.27077645615844298</v>
      </c>
      <c r="AI433" s="150">
        <v>157.27068100889699</v>
      </c>
      <c r="AJ433" s="150">
        <v>6.2034112018247498</v>
      </c>
      <c r="AK433" s="150">
        <v>1.1537635683554599</v>
      </c>
      <c r="AL433" s="150">
        <v>3.5208363987876301</v>
      </c>
      <c r="AM433" s="150">
        <v>2.4</v>
      </c>
      <c r="AN433" s="150">
        <v>1.3135068564585799</v>
      </c>
      <c r="AO433" s="150">
        <v>28</v>
      </c>
      <c r="AP433" s="150">
        <v>7.2469045884923505E-2</v>
      </c>
      <c r="AQ433" s="150">
        <v>94.93</v>
      </c>
      <c r="AR433">
        <v>4.2764708142662498</v>
      </c>
      <c r="AS433">
        <v>-167180.22</v>
      </c>
      <c r="AT433">
        <v>0.264809898699501</v>
      </c>
      <c r="AU433" s="150">
        <v>59497604.549999997</v>
      </c>
    </row>
    <row r="434" spans="1:47" ht="14.5" x14ac:dyDescent="0.35">
      <c r="A434" s="151" t="s">
        <v>1200</v>
      </c>
      <c r="B434" s="151" t="s">
        <v>498</v>
      </c>
      <c r="C434" t="s">
        <v>392</v>
      </c>
      <c r="D434" t="s">
        <v>1578</v>
      </c>
      <c r="E434" s="150">
        <v>99.037999999999997</v>
      </c>
      <c r="F434" t="s">
        <v>1578</v>
      </c>
      <c r="G434" s="152">
        <v>186933</v>
      </c>
      <c r="H434" s="150">
        <v>0.28300833455055202</v>
      </c>
      <c r="I434" s="150">
        <v>165239</v>
      </c>
      <c r="J434" s="150">
        <v>0</v>
      </c>
      <c r="K434" s="150">
        <v>0.78208148807561495</v>
      </c>
      <c r="L434" s="153">
        <v>186214.3652</v>
      </c>
      <c r="M434" s="152">
        <v>42499</v>
      </c>
      <c r="N434" s="150">
        <v>7</v>
      </c>
      <c r="O434" s="150">
        <v>0.12</v>
      </c>
      <c r="P434" s="150">
        <v>0</v>
      </c>
      <c r="Q434" s="150">
        <v>191.98</v>
      </c>
      <c r="R434" s="150">
        <v>11009.4</v>
      </c>
      <c r="S434" s="150">
        <v>530.91684699999996</v>
      </c>
      <c r="T434" s="150">
        <v>609.51644940469896</v>
      </c>
      <c r="U434" s="150">
        <v>0.26679270925452497</v>
      </c>
      <c r="V434" s="150">
        <v>9.4372998866242397E-2</v>
      </c>
      <c r="W434" s="150">
        <v>0</v>
      </c>
      <c r="X434" s="150">
        <v>9589.7000000000007</v>
      </c>
      <c r="Y434" s="150">
        <v>32.799999999999997</v>
      </c>
      <c r="Z434" s="150">
        <v>60884.204573170697</v>
      </c>
      <c r="AA434" s="150">
        <v>14.3571428571429</v>
      </c>
      <c r="AB434" s="150">
        <v>16.186489237804899</v>
      </c>
      <c r="AC434" s="150">
        <v>5</v>
      </c>
      <c r="AD434" s="150">
        <v>106.1833694</v>
      </c>
      <c r="AE434" s="150">
        <v>0.35949999999999999</v>
      </c>
      <c r="AF434" s="150">
        <v>0.13039516794208</v>
      </c>
      <c r="AG434" s="150">
        <v>2.3776985505863601E-2</v>
      </c>
      <c r="AH434" s="150">
        <v>0.26031060295138297</v>
      </c>
      <c r="AI434" s="150">
        <v>162.688376697905</v>
      </c>
      <c r="AJ434" s="150">
        <v>6.8992537106073604</v>
      </c>
      <c r="AK434" s="150">
        <v>0.68578738972375997</v>
      </c>
      <c r="AL434" s="150">
        <v>4.3615112186537601</v>
      </c>
      <c r="AM434" s="150">
        <v>4</v>
      </c>
      <c r="AN434" s="150">
        <v>0.81320318955960502</v>
      </c>
      <c r="AO434" s="150">
        <v>36</v>
      </c>
      <c r="AP434" s="150">
        <v>0</v>
      </c>
      <c r="AQ434" s="150">
        <v>3.06</v>
      </c>
      <c r="AR434">
        <v>0.91499617566597402</v>
      </c>
      <c r="AS434">
        <v>-10684.74</v>
      </c>
      <c r="AT434">
        <v>0.434311577483872</v>
      </c>
      <c r="AU434" s="150">
        <v>5845079.3099999996</v>
      </c>
    </row>
    <row r="435" spans="1:47" ht="14.5" x14ac:dyDescent="0.35">
      <c r="A435" s="151" t="s">
        <v>1201</v>
      </c>
      <c r="B435" s="151" t="s">
        <v>484</v>
      </c>
      <c r="C435" t="s">
        <v>216</v>
      </c>
      <c r="D435" t="s">
        <v>1578</v>
      </c>
      <c r="E435" s="150">
        <v>95.965999999999994</v>
      </c>
      <c r="F435" t="s">
        <v>1578</v>
      </c>
      <c r="G435" s="152">
        <v>-3778904</v>
      </c>
      <c r="H435" s="150">
        <v>0.25705445226329898</v>
      </c>
      <c r="I435" s="150">
        <v>-3778904</v>
      </c>
      <c r="J435" s="150">
        <v>0</v>
      </c>
      <c r="K435" s="150">
        <v>0.80149985796144996</v>
      </c>
      <c r="L435" s="153">
        <v>119190.37179999999</v>
      </c>
      <c r="M435" s="152">
        <v>54770</v>
      </c>
      <c r="N435" s="150">
        <v>210</v>
      </c>
      <c r="O435" s="150">
        <v>233.87</v>
      </c>
      <c r="P435" s="150">
        <v>0</v>
      </c>
      <c r="Q435" s="150">
        <v>-106.47</v>
      </c>
      <c r="R435" s="150">
        <v>12183.2</v>
      </c>
      <c r="S435" s="150">
        <v>10486.374159000001</v>
      </c>
      <c r="T435" s="150">
        <v>12987.620262525201</v>
      </c>
      <c r="U435" s="150">
        <v>0.285895507593246</v>
      </c>
      <c r="V435" s="150">
        <v>0.14127337529040401</v>
      </c>
      <c r="W435" s="150">
        <v>4.62249756350697E-2</v>
      </c>
      <c r="X435" s="150">
        <v>9836.9</v>
      </c>
      <c r="Y435" s="150">
        <v>583.99</v>
      </c>
      <c r="Z435" s="150">
        <v>74461.693453654996</v>
      </c>
      <c r="AA435" s="150">
        <v>13.0244299674267</v>
      </c>
      <c r="AB435" s="150">
        <v>17.9564276083495</v>
      </c>
      <c r="AC435" s="150">
        <v>83</v>
      </c>
      <c r="AD435" s="150">
        <v>126.341857337349</v>
      </c>
      <c r="AE435" t="s">
        <v>1560</v>
      </c>
      <c r="AF435" s="150">
        <v>0.11527606814562701</v>
      </c>
      <c r="AG435" s="150">
        <v>0.132648924802444</v>
      </c>
      <c r="AH435" s="150">
        <v>0.27377351926212901</v>
      </c>
      <c r="AI435" s="150">
        <v>153.67780851276399</v>
      </c>
      <c r="AJ435" s="150">
        <v>7.1982032462459404</v>
      </c>
      <c r="AK435" s="150">
        <v>1.4964732678342201</v>
      </c>
      <c r="AL435" s="150">
        <v>3.8414862896775301</v>
      </c>
      <c r="AM435" s="150">
        <v>0.5</v>
      </c>
      <c r="AN435" s="150">
        <v>1.1640100285874599</v>
      </c>
      <c r="AO435" s="150">
        <v>39</v>
      </c>
      <c r="AP435" s="150">
        <v>5.7349397590361402E-2</v>
      </c>
      <c r="AQ435" s="150">
        <v>136.26</v>
      </c>
      <c r="AR435">
        <v>5.9723817175153302</v>
      </c>
      <c r="AS435">
        <v>-48764.140000000603</v>
      </c>
      <c r="AT435">
        <v>0.372101923966835</v>
      </c>
      <c r="AU435" s="150">
        <v>127758076.78</v>
      </c>
    </row>
    <row r="436" spans="1:47" ht="14.5" x14ac:dyDescent="0.35">
      <c r="A436" s="151" t="s">
        <v>1202</v>
      </c>
      <c r="B436" s="151" t="s">
        <v>499</v>
      </c>
      <c r="C436" t="s">
        <v>392</v>
      </c>
      <c r="D436" t="s">
        <v>1578</v>
      </c>
      <c r="E436" s="150">
        <v>97.503</v>
      </c>
      <c r="F436" t="s">
        <v>1578</v>
      </c>
      <c r="G436" s="152">
        <v>-828266</v>
      </c>
      <c r="H436" s="150">
        <v>9.9247036516726894E-2</v>
      </c>
      <c r="I436" s="150">
        <v>-837966</v>
      </c>
      <c r="J436" s="150">
        <v>0</v>
      </c>
      <c r="K436" s="150">
        <v>0.80137561823099601</v>
      </c>
      <c r="L436" s="153">
        <v>136468.35130000001</v>
      </c>
      <c r="M436" s="152">
        <v>39687</v>
      </c>
      <c r="N436" s="150">
        <v>0</v>
      </c>
      <c r="O436" s="150">
        <v>17.690000000000001</v>
      </c>
      <c r="P436" s="150">
        <v>0</v>
      </c>
      <c r="Q436" s="150">
        <v>-73.75</v>
      </c>
      <c r="R436" s="150">
        <v>12025.5</v>
      </c>
      <c r="S436" s="150">
        <v>1184.621441</v>
      </c>
      <c r="T436" s="150">
        <v>1393.60310450357</v>
      </c>
      <c r="U436" s="150">
        <v>0.339261436683721</v>
      </c>
      <c r="V436" s="150">
        <v>0.13637012247864599</v>
      </c>
      <c r="W436" s="150">
        <v>1.28389867628607E-2</v>
      </c>
      <c r="X436" s="150">
        <v>10222.200000000001</v>
      </c>
      <c r="Y436" s="150">
        <v>80.42</v>
      </c>
      <c r="Z436" s="150">
        <v>61645.071250932597</v>
      </c>
      <c r="AA436" s="150">
        <v>16.1078431372549</v>
      </c>
      <c r="AB436" s="150">
        <v>14.730433238000501</v>
      </c>
      <c r="AC436" s="150">
        <v>11</v>
      </c>
      <c r="AD436" s="150">
        <v>107.69285827272699</v>
      </c>
      <c r="AE436" s="150">
        <v>0.35949999999999999</v>
      </c>
      <c r="AF436" s="150">
        <v>0.12365021831243</v>
      </c>
      <c r="AG436" s="150">
        <v>0.172430926467841</v>
      </c>
      <c r="AH436" s="150">
        <v>0.302430136691343</v>
      </c>
      <c r="AI436" s="150">
        <v>221.914774544419</v>
      </c>
      <c r="AJ436" s="150">
        <v>4.8391101812579604</v>
      </c>
      <c r="AK436" s="150">
        <v>1.5686208037735101</v>
      </c>
      <c r="AL436" s="150">
        <v>1.8529350096049599</v>
      </c>
      <c r="AM436" s="150">
        <v>0.5</v>
      </c>
      <c r="AN436" s="150">
        <v>1.28387651785975</v>
      </c>
      <c r="AO436" s="150">
        <v>74</v>
      </c>
      <c r="AP436" s="150">
        <v>4.5060658578856203E-2</v>
      </c>
      <c r="AQ436" s="150">
        <v>6.99</v>
      </c>
      <c r="AR436">
        <v>4.1842311296199899</v>
      </c>
      <c r="AS436">
        <v>-141767.21</v>
      </c>
      <c r="AT436">
        <v>0.33009607572085897</v>
      </c>
      <c r="AU436" s="150">
        <v>14245639.42</v>
      </c>
    </row>
    <row r="437" spans="1:47" ht="14.5" x14ac:dyDescent="0.35">
      <c r="A437" s="151" t="s">
        <v>1203</v>
      </c>
      <c r="B437" s="151" t="s">
        <v>271</v>
      </c>
      <c r="C437" t="s">
        <v>272</v>
      </c>
      <c r="D437" t="s">
        <v>1578</v>
      </c>
      <c r="E437" s="150">
        <v>81.674000000000007</v>
      </c>
      <c r="F437" t="s">
        <v>1578</v>
      </c>
      <c r="G437" s="152">
        <v>642314</v>
      </c>
      <c r="H437" s="150">
        <v>0.43459897906351602</v>
      </c>
      <c r="I437" s="150">
        <v>609649</v>
      </c>
      <c r="J437" s="150">
        <v>0</v>
      </c>
      <c r="K437" s="150">
        <v>0.70285074300628803</v>
      </c>
      <c r="L437" s="153">
        <v>110057.72380000001</v>
      </c>
      <c r="M437" s="152">
        <v>34530</v>
      </c>
      <c r="N437" s="150">
        <v>90</v>
      </c>
      <c r="O437" s="150">
        <v>39.18</v>
      </c>
      <c r="P437" s="150">
        <v>0</v>
      </c>
      <c r="Q437" s="150">
        <v>-98.65</v>
      </c>
      <c r="R437" s="150">
        <v>12775.4</v>
      </c>
      <c r="S437" s="150">
        <v>3111.9368639999998</v>
      </c>
      <c r="T437" s="150">
        <v>3852.7019467437299</v>
      </c>
      <c r="U437" s="150">
        <v>0.53492083732711604</v>
      </c>
      <c r="V437" s="150">
        <v>0.13678679150734899</v>
      </c>
      <c r="W437" s="150">
        <v>7.0161889376943298E-3</v>
      </c>
      <c r="X437" s="150">
        <v>10319.1</v>
      </c>
      <c r="Y437" s="150">
        <v>218.14</v>
      </c>
      <c r="Z437" s="150">
        <v>62648.491427523601</v>
      </c>
      <c r="AA437" s="150">
        <v>11.9910714285714</v>
      </c>
      <c r="AB437" s="150">
        <v>14.2657782341615</v>
      </c>
      <c r="AC437" s="150">
        <v>26</v>
      </c>
      <c r="AD437" s="150">
        <v>119.689879384615</v>
      </c>
      <c r="AE437" s="150">
        <v>0.31309999999999999</v>
      </c>
      <c r="AF437" s="150">
        <v>0.116578000419137</v>
      </c>
      <c r="AG437" s="150">
        <v>0.16456204572347</v>
      </c>
      <c r="AH437" s="150">
        <v>0.29840870237524197</v>
      </c>
      <c r="AI437" s="150">
        <v>179.88218413932401</v>
      </c>
      <c r="AJ437" s="150">
        <v>5.4268250318874101</v>
      </c>
      <c r="AK437" s="150">
        <v>1.2231509409019901</v>
      </c>
      <c r="AL437" s="150">
        <v>2.8431665541228499</v>
      </c>
      <c r="AM437" s="150">
        <v>3.3</v>
      </c>
      <c r="AN437" s="150">
        <v>1.6926211147441701</v>
      </c>
      <c r="AO437" s="150">
        <v>53</v>
      </c>
      <c r="AP437" s="150">
        <v>5.9803921568627502E-2</v>
      </c>
      <c r="AQ437" s="150">
        <v>37.4</v>
      </c>
      <c r="AR437">
        <v>1.29999576828923</v>
      </c>
      <c r="AS437">
        <v>-91419.859999999899</v>
      </c>
      <c r="AT437">
        <v>0.44168812402858398</v>
      </c>
      <c r="AU437" s="150">
        <v>39756362.259999998</v>
      </c>
    </row>
    <row r="438" spans="1:47" ht="14.5" x14ac:dyDescent="0.35">
      <c r="A438" s="151" t="s">
        <v>1204</v>
      </c>
      <c r="B438" s="151" t="s">
        <v>718</v>
      </c>
      <c r="C438" t="s">
        <v>100</v>
      </c>
      <c r="D438" t="s">
        <v>1578</v>
      </c>
      <c r="E438" s="150">
        <v>94.631</v>
      </c>
      <c r="F438" t="s">
        <v>1578</v>
      </c>
      <c r="G438" s="152">
        <v>279042</v>
      </c>
      <c r="H438" s="150">
        <v>0.571512226503884</v>
      </c>
      <c r="I438" s="150">
        <v>271494</v>
      </c>
      <c r="J438" s="150">
        <v>0</v>
      </c>
      <c r="K438" s="150">
        <v>0.69412379633750898</v>
      </c>
      <c r="L438" s="153">
        <v>174494.44140000001</v>
      </c>
      <c r="M438" s="152">
        <v>41090</v>
      </c>
      <c r="N438" s="150">
        <v>177</v>
      </c>
      <c r="O438" s="150">
        <v>155.03</v>
      </c>
      <c r="P438" s="150">
        <v>0</v>
      </c>
      <c r="Q438" s="150">
        <v>-92.01</v>
      </c>
      <c r="R438" s="150">
        <v>9770.2000000000007</v>
      </c>
      <c r="S438" s="150">
        <v>6103.0002759999998</v>
      </c>
      <c r="T438" s="150">
        <v>7414.3889939711298</v>
      </c>
      <c r="U438" s="150">
        <v>0.43177561049155</v>
      </c>
      <c r="V438" s="150">
        <v>0.12954477949297699</v>
      </c>
      <c r="W438" s="150">
        <v>1.07912955958713E-2</v>
      </c>
      <c r="X438" s="150">
        <v>8042.1</v>
      </c>
      <c r="Y438" s="150">
        <v>318.48</v>
      </c>
      <c r="Z438" s="150">
        <v>56582.321715649297</v>
      </c>
      <c r="AA438" s="150">
        <v>12.029490616622001</v>
      </c>
      <c r="AB438" s="150">
        <v>19.1628996357699</v>
      </c>
      <c r="AC438" s="150">
        <v>26.08</v>
      </c>
      <c r="AD438" s="150">
        <v>234.01074677914099</v>
      </c>
      <c r="AE438" s="150">
        <v>0.33629999999999999</v>
      </c>
      <c r="AF438" s="150">
        <v>0.103266115028321</v>
      </c>
      <c r="AG438" s="150">
        <v>0.18335730178153001</v>
      </c>
      <c r="AH438" s="150">
        <v>0.28564243400299599</v>
      </c>
      <c r="AI438" s="150">
        <v>159.43076454155499</v>
      </c>
      <c r="AJ438" s="150">
        <v>7.75598091892547</v>
      </c>
      <c r="AK438" s="150">
        <v>0.89995943498806796</v>
      </c>
      <c r="AL438" s="150">
        <v>3.42877488936348</v>
      </c>
      <c r="AM438" s="150">
        <v>0</v>
      </c>
      <c r="AN438" s="150">
        <v>1.1641866729172301</v>
      </c>
      <c r="AO438" s="150">
        <v>29</v>
      </c>
      <c r="AP438" s="150">
        <v>4.80591497227357E-2</v>
      </c>
      <c r="AQ438" s="150">
        <v>123.21</v>
      </c>
      <c r="AR438">
        <v>5.4612366322426897</v>
      </c>
      <c r="AS438">
        <v>86570.450000000201</v>
      </c>
      <c r="AT438">
        <v>0.372857594148993</v>
      </c>
      <c r="AU438" s="150">
        <v>59627588.759999998</v>
      </c>
    </row>
    <row r="439" spans="1:47" ht="14.5" x14ac:dyDescent="0.35">
      <c r="A439" s="151" t="s">
        <v>1205</v>
      </c>
      <c r="B439" s="151" t="s">
        <v>597</v>
      </c>
      <c r="C439" t="s">
        <v>233</v>
      </c>
      <c r="D439" t="s">
        <v>1578</v>
      </c>
      <c r="E439" s="150">
        <v>89.328999999999994</v>
      </c>
      <c r="F439" t="s">
        <v>1578</v>
      </c>
      <c r="G439" s="152">
        <v>-252716</v>
      </c>
      <c r="H439" s="150">
        <v>0.156152116571252</v>
      </c>
      <c r="I439" s="150">
        <v>-252716</v>
      </c>
      <c r="J439" s="150">
        <v>0</v>
      </c>
      <c r="K439" s="150">
        <v>0.71612065672792502</v>
      </c>
      <c r="L439" s="153">
        <v>161682.90950000001</v>
      </c>
      <c r="M439" s="152">
        <v>46465</v>
      </c>
      <c r="N439" s="150">
        <v>22</v>
      </c>
      <c r="O439" s="150">
        <v>33.020000000000003</v>
      </c>
      <c r="P439" s="150">
        <v>0</v>
      </c>
      <c r="Q439" s="150">
        <v>114.87</v>
      </c>
      <c r="R439" s="150">
        <v>8871.6</v>
      </c>
      <c r="S439" s="150">
        <v>1289.4175700000001</v>
      </c>
      <c r="T439" s="150">
        <v>1521.663121929</v>
      </c>
      <c r="U439" s="150">
        <v>0.36188775138219997</v>
      </c>
      <c r="V439" s="150">
        <v>0.105388615109378</v>
      </c>
      <c r="W439" s="150">
        <v>2.06458439991631E-2</v>
      </c>
      <c r="X439" s="150">
        <v>7517.5</v>
      </c>
      <c r="Y439" s="150">
        <v>75.599999999999994</v>
      </c>
      <c r="Z439" s="150">
        <v>48505.687830687799</v>
      </c>
      <c r="AA439" s="150">
        <v>13.921052631578901</v>
      </c>
      <c r="AB439" s="150">
        <v>17.055787962962999</v>
      </c>
      <c r="AC439" s="150">
        <v>7</v>
      </c>
      <c r="AD439" s="150">
        <v>184.20250999999999</v>
      </c>
      <c r="AE439" s="150">
        <v>0.44069999999999998</v>
      </c>
      <c r="AF439" s="150">
        <v>0.12815272287184101</v>
      </c>
      <c r="AG439" s="150">
        <v>0.14242954772260799</v>
      </c>
      <c r="AH439" s="150">
        <v>0.274753523221267</v>
      </c>
      <c r="AI439" s="150">
        <v>163.41796862594299</v>
      </c>
      <c r="AJ439" s="150">
        <v>3.9381482957943001</v>
      </c>
      <c r="AK439" s="150">
        <v>0.87444569416365303</v>
      </c>
      <c r="AL439" s="150">
        <v>2.5786248184743301</v>
      </c>
      <c r="AM439" s="150">
        <v>0</v>
      </c>
      <c r="AN439" s="150">
        <v>1.5172453181379999</v>
      </c>
      <c r="AO439" s="150">
        <v>35</v>
      </c>
      <c r="AP439" s="150">
        <v>1.1450381679389301E-2</v>
      </c>
      <c r="AQ439" s="150">
        <v>22.14</v>
      </c>
      <c r="AR439">
        <v>3.3646553859457602</v>
      </c>
      <c r="AS439">
        <v>64937.79</v>
      </c>
      <c r="AT439">
        <v>0.34204073497566301</v>
      </c>
      <c r="AU439" s="150">
        <v>11439135.699999999</v>
      </c>
    </row>
    <row r="440" spans="1:47" ht="14.5" x14ac:dyDescent="0.35">
      <c r="A440" s="151" t="s">
        <v>1206</v>
      </c>
      <c r="B440" s="151" t="s">
        <v>679</v>
      </c>
      <c r="C440" t="s">
        <v>228</v>
      </c>
      <c r="D440" t="s">
        <v>1578</v>
      </c>
      <c r="E440" s="150">
        <v>86.766999999999996</v>
      </c>
      <c r="F440" t="s">
        <v>1578</v>
      </c>
      <c r="G440" s="152">
        <v>-143287</v>
      </c>
      <c r="H440" s="150">
        <v>0.57754418418748299</v>
      </c>
      <c r="I440" s="150">
        <v>-71412</v>
      </c>
      <c r="J440" s="150">
        <v>0</v>
      </c>
      <c r="K440" s="150">
        <v>0.73502945439562195</v>
      </c>
      <c r="L440" s="153">
        <v>118472.1593</v>
      </c>
      <c r="M440" s="152">
        <v>34909</v>
      </c>
      <c r="N440" t="s">
        <v>1560</v>
      </c>
      <c r="O440" s="150">
        <v>32.479999999999997</v>
      </c>
      <c r="P440" s="150">
        <v>0</v>
      </c>
      <c r="Q440" s="150">
        <v>69.38</v>
      </c>
      <c r="R440" s="150">
        <v>13993.2</v>
      </c>
      <c r="S440" s="150">
        <v>676.81949899999995</v>
      </c>
      <c r="T440" s="150">
        <v>805.78321430718995</v>
      </c>
      <c r="U440" s="150">
        <v>0.41709694596136299</v>
      </c>
      <c r="V440" s="150">
        <v>0.12453248336452</v>
      </c>
      <c r="W440" s="150">
        <v>0</v>
      </c>
      <c r="X440" s="150">
        <v>11753.6</v>
      </c>
      <c r="Y440" s="150">
        <v>57.12</v>
      </c>
      <c r="Z440" s="150">
        <v>49567.317927170901</v>
      </c>
      <c r="AA440" s="150">
        <v>12.6666666666667</v>
      </c>
      <c r="AB440" s="150">
        <v>11.849080864845901</v>
      </c>
      <c r="AC440" s="150">
        <v>10.199999999999999</v>
      </c>
      <c r="AD440" s="150">
        <v>66.354852843137294</v>
      </c>
      <c r="AE440" s="150">
        <v>0.27839999999999998</v>
      </c>
      <c r="AF440" s="150">
        <v>0.10953221416908999</v>
      </c>
      <c r="AG440" s="150">
        <v>0.18709477914297401</v>
      </c>
      <c r="AH440" s="150">
        <v>0.30089970770614</v>
      </c>
      <c r="AI440" s="150">
        <v>225.16490766765</v>
      </c>
      <c r="AJ440" s="150">
        <v>6.2059649203391203</v>
      </c>
      <c r="AK440" s="150">
        <v>1.88467755059188</v>
      </c>
      <c r="AL440" s="150">
        <v>3.4654885298826699</v>
      </c>
      <c r="AM440" s="150">
        <v>0.5</v>
      </c>
      <c r="AN440" s="150">
        <v>1.1608303174792101</v>
      </c>
      <c r="AO440" s="150">
        <v>66</v>
      </c>
      <c r="AP440" s="150">
        <v>0</v>
      </c>
      <c r="AQ440" s="150">
        <v>4.2</v>
      </c>
      <c r="AR440">
        <v>3.90632608435179</v>
      </c>
      <c r="AS440">
        <v>-13683.27</v>
      </c>
      <c r="AT440">
        <v>0.45122813460786498</v>
      </c>
      <c r="AU440" s="150">
        <v>9470872.1099999994</v>
      </c>
    </row>
    <row r="441" spans="1:47" ht="14.5" x14ac:dyDescent="0.35">
      <c r="A441" s="151" t="s">
        <v>1207</v>
      </c>
      <c r="B441" s="151" t="s">
        <v>590</v>
      </c>
      <c r="C441" t="s">
        <v>136</v>
      </c>
      <c r="D441" t="s">
        <v>1578</v>
      </c>
      <c r="E441" s="150">
        <v>100.694</v>
      </c>
      <c r="F441" t="s">
        <v>1578</v>
      </c>
      <c r="G441" s="152">
        <v>157712</v>
      </c>
      <c r="H441" s="150">
        <v>0.29359214519235799</v>
      </c>
      <c r="I441" s="150">
        <v>157712</v>
      </c>
      <c r="J441" s="150">
        <v>2.6995382998602799E-2</v>
      </c>
      <c r="K441" s="150">
        <v>0.63959687857911296</v>
      </c>
      <c r="L441" s="153">
        <v>212056.49309999999</v>
      </c>
      <c r="M441" s="152">
        <v>52052</v>
      </c>
      <c r="N441" s="150">
        <v>41</v>
      </c>
      <c r="O441" s="150">
        <v>30.24</v>
      </c>
      <c r="P441" s="150">
        <v>0</v>
      </c>
      <c r="Q441" s="150">
        <v>-41.53</v>
      </c>
      <c r="R441" s="150">
        <v>10185.299999999999</v>
      </c>
      <c r="S441" s="150">
        <v>1766.5132209999999</v>
      </c>
      <c r="T441" s="150">
        <v>1989.58307851205</v>
      </c>
      <c r="U441" s="150">
        <v>0.13933617652782901</v>
      </c>
      <c r="V441" s="150">
        <v>9.1342783672265504E-2</v>
      </c>
      <c r="W441" s="150">
        <v>2.2379702302833802E-3</v>
      </c>
      <c r="X441" s="150">
        <v>9043.2999999999993</v>
      </c>
      <c r="Y441" s="150">
        <v>106.48</v>
      </c>
      <c r="Z441" s="150">
        <v>59338.372746055597</v>
      </c>
      <c r="AA441" s="150">
        <v>13.318584070796501</v>
      </c>
      <c r="AB441" s="150">
        <v>16.590094111570199</v>
      </c>
      <c r="AC441" s="150">
        <v>11.2</v>
      </c>
      <c r="AD441" s="150">
        <v>157.724394732143</v>
      </c>
      <c r="AE441" s="150">
        <v>0.44069999999999998</v>
      </c>
      <c r="AF441" s="150">
        <v>0.12764035029826801</v>
      </c>
      <c r="AG441" s="150">
        <v>0.149357329807388</v>
      </c>
      <c r="AH441" s="150">
        <v>0.28182260194403502</v>
      </c>
      <c r="AI441" s="150">
        <v>225.681299896708</v>
      </c>
      <c r="AJ441" s="150">
        <v>4.9866641248755199</v>
      </c>
      <c r="AK441" s="150">
        <v>1.0927162131994199</v>
      </c>
      <c r="AL441" s="150">
        <v>2.1185746320882699</v>
      </c>
      <c r="AM441" s="150">
        <v>1</v>
      </c>
      <c r="AN441" s="150">
        <v>0.73613813114465698</v>
      </c>
      <c r="AO441" s="150">
        <v>18</v>
      </c>
      <c r="AP441" s="150">
        <v>5.5668016194332003E-2</v>
      </c>
      <c r="AQ441" s="150">
        <v>44.33</v>
      </c>
      <c r="AR441">
        <v>7.1485019465089197</v>
      </c>
      <c r="AS441">
        <v>-67576.350000000006</v>
      </c>
      <c r="AT441">
        <v>0.17140167972359199</v>
      </c>
      <c r="AU441" s="150">
        <v>17992400.41</v>
      </c>
    </row>
    <row r="442" spans="1:47" ht="14.5" x14ac:dyDescent="0.35">
      <c r="A442" s="151" t="s">
        <v>1208</v>
      </c>
      <c r="B442" s="151" t="s">
        <v>273</v>
      </c>
      <c r="C442" t="s">
        <v>274</v>
      </c>
      <c r="D442" t="s">
        <v>1578</v>
      </c>
      <c r="E442" s="150">
        <v>90.492000000000004</v>
      </c>
      <c r="F442" t="s">
        <v>1578</v>
      </c>
      <c r="G442" s="152">
        <v>-197403</v>
      </c>
      <c r="H442" s="150">
        <v>0.42806119462582098</v>
      </c>
      <c r="I442" s="150">
        <v>-319530</v>
      </c>
      <c r="J442" s="150">
        <v>0</v>
      </c>
      <c r="K442" s="150">
        <v>0.78553341746890004</v>
      </c>
      <c r="L442" s="153">
        <v>404453.80420000001</v>
      </c>
      <c r="M442" s="152">
        <v>38346</v>
      </c>
      <c r="N442" s="150">
        <v>7</v>
      </c>
      <c r="O442" s="150">
        <v>13.96</v>
      </c>
      <c r="P442" s="150">
        <v>0</v>
      </c>
      <c r="Q442" s="150">
        <v>9.92</v>
      </c>
      <c r="R442" s="150">
        <v>13321.7</v>
      </c>
      <c r="S442" s="150">
        <v>1606.638164</v>
      </c>
      <c r="T442" s="150">
        <v>2014.8329872295101</v>
      </c>
      <c r="U442" s="150">
        <v>0.43720967280595502</v>
      </c>
      <c r="V442" s="150">
        <v>0.19564414504970001</v>
      </c>
      <c r="W442" s="150">
        <v>1.2338864122737199E-3</v>
      </c>
      <c r="X442" s="150">
        <v>10622.8</v>
      </c>
      <c r="Y442" s="150">
        <v>113.79</v>
      </c>
      <c r="Z442" s="150">
        <v>64777.462342912397</v>
      </c>
      <c r="AA442" s="150">
        <v>10.5210084033613</v>
      </c>
      <c r="AB442" s="150">
        <v>14.1193265137534</v>
      </c>
      <c r="AC442" s="150">
        <v>11</v>
      </c>
      <c r="AD442" s="150">
        <v>146.05801490909101</v>
      </c>
      <c r="AE442" s="150">
        <v>0.46389999999999998</v>
      </c>
      <c r="AF442" s="150">
        <v>0.11779358780346599</v>
      </c>
      <c r="AG442" s="150">
        <v>0.122385258369094</v>
      </c>
      <c r="AH442" s="150">
        <v>0.239919099023569</v>
      </c>
      <c r="AI442" s="150">
        <v>216.496164347307</v>
      </c>
      <c r="AJ442" s="150">
        <v>6.4839732226282303</v>
      </c>
      <c r="AK442" s="150">
        <v>1.2742238040887699</v>
      </c>
      <c r="AL442" s="150">
        <v>3.44143253476545</v>
      </c>
      <c r="AM442" s="150">
        <v>1</v>
      </c>
      <c r="AN442" s="150">
        <v>0.74594530990109498</v>
      </c>
      <c r="AO442" s="150">
        <v>48</v>
      </c>
      <c r="AP442" s="150">
        <v>4.08921933085502E-2</v>
      </c>
      <c r="AQ442" s="150">
        <v>9.06</v>
      </c>
      <c r="AR442">
        <v>5.8392582415245204</v>
      </c>
      <c r="AS442">
        <v>-131918.18</v>
      </c>
      <c r="AT442">
        <v>0.347174208749428</v>
      </c>
      <c r="AU442" s="150">
        <v>21403219.260000002</v>
      </c>
    </row>
    <row r="443" spans="1:47" ht="14.5" x14ac:dyDescent="0.35">
      <c r="A443" s="151" t="s">
        <v>1209</v>
      </c>
      <c r="B443" s="151" t="s">
        <v>275</v>
      </c>
      <c r="C443" t="s">
        <v>250</v>
      </c>
      <c r="D443" t="s">
        <v>1578</v>
      </c>
      <c r="E443" s="150">
        <v>74.8</v>
      </c>
      <c r="F443" t="s">
        <v>1578</v>
      </c>
      <c r="G443" s="152">
        <v>-407739</v>
      </c>
      <c r="H443" s="150">
        <v>-2.0049131087443502E-2</v>
      </c>
      <c r="I443" s="150">
        <v>-1085621</v>
      </c>
      <c r="J443" s="150">
        <v>0</v>
      </c>
      <c r="K443" s="150">
        <v>0.61233627647722599</v>
      </c>
      <c r="L443" s="153">
        <v>91483.563800000004</v>
      </c>
      <c r="M443" s="152">
        <v>28124</v>
      </c>
      <c r="N443" s="150">
        <v>44</v>
      </c>
      <c r="O443" s="150">
        <v>322.27</v>
      </c>
      <c r="P443" s="150">
        <v>36</v>
      </c>
      <c r="Q443" s="150">
        <v>-662.35</v>
      </c>
      <c r="R443" s="150">
        <v>14011.5</v>
      </c>
      <c r="S443" s="150">
        <v>1653.8362990000001</v>
      </c>
      <c r="T443" s="150">
        <v>2475.8490184450998</v>
      </c>
      <c r="U443" s="150">
        <v>0.97901579737910904</v>
      </c>
      <c r="V443" s="150">
        <v>0.226857238667973</v>
      </c>
      <c r="W443" s="150">
        <v>1.3991569790789801E-2</v>
      </c>
      <c r="X443" s="150">
        <v>9359.5</v>
      </c>
      <c r="Y443" s="150">
        <v>137.05000000000001</v>
      </c>
      <c r="Z443" s="150">
        <v>54765.052170740601</v>
      </c>
      <c r="AA443" s="150">
        <v>13.3767123287671</v>
      </c>
      <c r="AB443" s="150">
        <v>12.067393644655199</v>
      </c>
      <c r="AC443" s="150">
        <v>16.399999999999999</v>
      </c>
      <c r="AD443" s="150">
        <v>100.84367676829299</v>
      </c>
      <c r="AE443" s="150">
        <v>0.27839999999999998</v>
      </c>
      <c r="AF443" s="150">
        <v>9.8458215070488297E-2</v>
      </c>
      <c r="AG443" s="150">
        <v>0.213511927950571</v>
      </c>
      <c r="AH443" s="150">
        <v>0.31576475978186402</v>
      </c>
      <c r="AI443" s="150">
        <v>240.315804073424</v>
      </c>
      <c r="AJ443" s="150">
        <v>6.0106180760511601</v>
      </c>
      <c r="AK443" s="150">
        <v>1.91436925546556</v>
      </c>
      <c r="AL443" s="150">
        <v>2.8879903030120002</v>
      </c>
      <c r="AM443" s="150">
        <v>2.5</v>
      </c>
      <c r="AN443" s="150">
        <v>1.3340889533572799</v>
      </c>
      <c r="AO443" s="150">
        <v>16</v>
      </c>
      <c r="AP443" s="150">
        <v>0.15695067264574</v>
      </c>
      <c r="AQ443" s="150">
        <v>25.81</v>
      </c>
      <c r="AR443">
        <v>4.6228389263529097</v>
      </c>
      <c r="AS443">
        <v>14377.4299999999</v>
      </c>
      <c r="AT443">
        <v>0.56254056133762498</v>
      </c>
      <c r="AU443" s="150">
        <v>23172706.079999998</v>
      </c>
    </row>
    <row r="444" spans="1:47" ht="14.5" x14ac:dyDescent="0.35">
      <c r="A444" s="151" t="s">
        <v>1210</v>
      </c>
      <c r="B444" s="151" t="s">
        <v>662</v>
      </c>
      <c r="C444" t="s">
        <v>171</v>
      </c>
      <c r="D444" t="s">
        <v>1578</v>
      </c>
      <c r="E444" s="150">
        <v>82.004999999999995</v>
      </c>
      <c r="F444" t="s">
        <v>1578</v>
      </c>
      <c r="G444" s="152">
        <v>-8271100</v>
      </c>
      <c r="H444" s="150">
        <v>0.43412059284481802</v>
      </c>
      <c r="I444" s="150">
        <v>-8271100</v>
      </c>
      <c r="J444" s="150">
        <v>0</v>
      </c>
      <c r="K444" s="150">
        <v>0.81933069952501603</v>
      </c>
      <c r="L444" s="153">
        <v>124816.37760000001</v>
      </c>
      <c r="M444" s="152">
        <v>41524</v>
      </c>
      <c r="N444" s="150">
        <v>64</v>
      </c>
      <c r="O444" s="150">
        <v>30.19</v>
      </c>
      <c r="P444" s="150">
        <v>0</v>
      </c>
      <c r="Q444" s="150">
        <v>2.81</v>
      </c>
      <c r="R444" s="150">
        <v>11642.9</v>
      </c>
      <c r="S444" s="150">
        <v>1378.3430699999999</v>
      </c>
      <c r="T444" s="150">
        <v>1660.9583048623399</v>
      </c>
      <c r="U444" s="150">
        <v>0.45328283618098097</v>
      </c>
      <c r="V444" s="150">
        <v>0.161627535879003</v>
      </c>
      <c r="W444" s="150">
        <v>7.2550878062600202E-4</v>
      </c>
      <c r="X444" s="150">
        <v>9661.7999999999993</v>
      </c>
      <c r="Y444" s="150">
        <v>86.2</v>
      </c>
      <c r="Z444" s="150">
        <v>51251.9327146172</v>
      </c>
      <c r="AA444" s="150">
        <v>11.137931034482801</v>
      </c>
      <c r="AB444" s="150">
        <v>15.9900588167053</v>
      </c>
      <c r="AC444" s="150">
        <v>12</v>
      </c>
      <c r="AD444" s="150">
        <v>114.86192250000001</v>
      </c>
      <c r="AE444" s="150">
        <v>0.44069999999999998</v>
      </c>
      <c r="AF444" s="150">
        <v>0.115653504468444</v>
      </c>
      <c r="AG444" s="150">
        <v>0.17733076990989999</v>
      </c>
      <c r="AH444" s="150">
        <v>0.296017760065446</v>
      </c>
      <c r="AI444" s="150">
        <v>146.58179403767701</v>
      </c>
      <c r="AJ444" s="150">
        <v>8.5816087903385494</v>
      </c>
      <c r="AK444" s="150">
        <v>1.2617443080578099</v>
      </c>
      <c r="AL444" s="150">
        <v>4.4288917046129503</v>
      </c>
      <c r="AM444" s="150">
        <v>0</v>
      </c>
      <c r="AN444" s="150">
        <v>1.1901314945108801</v>
      </c>
      <c r="AO444" s="150">
        <v>82</v>
      </c>
      <c r="AP444" s="150">
        <v>0</v>
      </c>
      <c r="AQ444" s="150">
        <v>12.1</v>
      </c>
      <c r="AR444">
        <v>7.2600722606568304</v>
      </c>
      <c r="AS444">
        <v>-346050.18</v>
      </c>
      <c r="AT444">
        <v>0.35442313114881202</v>
      </c>
      <c r="AU444" s="150">
        <v>16047878.18</v>
      </c>
    </row>
    <row r="445" spans="1:47" ht="14.5" x14ac:dyDescent="0.35">
      <c r="A445" s="151" t="s">
        <v>1211</v>
      </c>
      <c r="B445" s="151" t="s">
        <v>276</v>
      </c>
      <c r="C445" t="s">
        <v>145</v>
      </c>
      <c r="D445" t="s">
        <v>1578</v>
      </c>
      <c r="E445" s="150">
        <v>78.302999999999997</v>
      </c>
      <c r="F445" t="s">
        <v>1578</v>
      </c>
      <c r="G445" s="152">
        <v>-1012584</v>
      </c>
      <c r="H445" s="150">
        <v>0.48286027876832899</v>
      </c>
      <c r="I445" s="150">
        <v>-1012584</v>
      </c>
      <c r="J445" s="150">
        <v>0</v>
      </c>
      <c r="K445" s="150">
        <v>0.78233142598943595</v>
      </c>
      <c r="L445" s="153">
        <v>259191.0828</v>
      </c>
      <c r="M445" s="152">
        <v>43260</v>
      </c>
      <c r="N445" t="s">
        <v>1560</v>
      </c>
      <c r="O445" s="150">
        <v>112.77</v>
      </c>
      <c r="P445" s="150">
        <v>3</v>
      </c>
      <c r="Q445" s="150">
        <v>9.7200000000000006</v>
      </c>
      <c r="R445" s="150">
        <v>13745.9</v>
      </c>
      <c r="S445" s="150">
        <v>5907.8805730000004</v>
      </c>
      <c r="T445" s="150">
        <v>7857.8749735935999</v>
      </c>
      <c r="U445" s="150">
        <v>0.68964445957496201</v>
      </c>
      <c r="V445" s="150">
        <v>0.146324804863316</v>
      </c>
      <c r="W445" s="150">
        <v>0.19647462243986699</v>
      </c>
      <c r="X445" s="150">
        <v>10334.799999999999</v>
      </c>
      <c r="Y445" s="150">
        <v>386.6</v>
      </c>
      <c r="Z445" s="150">
        <v>69326.325944128301</v>
      </c>
      <c r="AA445" s="150">
        <v>14.2575757575758</v>
      </c>
      <c r="AB445" s="150">
        <v>15.2816362467667</v>
      </c>
      <c r="AC445" s="150">
        <v>43.4</v>
      </c>
      <c r="AD445" s="150">
        <v>136.126280483871</v>
      </c>
      <c r="AE445" t="s">
        <v>1560</v>
      </c>
      <c r="AF445" s="150">
        <v>0.12469975232028201</v>
      </c>
      <c r="AG445" s="150">
        <v>0.14072297937283301</v>
      </c>
      <c r="AH445" s="150">
        <v>0.26865899456172398</v>
      </c>
      <c r="AI445" s="150">
        <v>145.45656253231101</v>
      </c>
      <c r="AJ445" s="150">
        <v>7.9272073335350397</v>
      </c>
      <c r="AK445" s="150">
        <v>1.5630717294668</v>
      </c>
      <c r="AL445" s="150">
        <v>4.0536619498685003</v>
      </c>
      <c r="AM445" s="150">
        <v>1.49</v>
      </c>
      <c r="AN445" s="150">
        <v>0.91892859142599004</v>
      </c>
      <c r="AO445" s="150">
        <v>29</v>
      </c>
      <c r="AP445" s="150">
        <v>7.2731755424063099E-2</v>
      </c>
      <c r="AQ445" s="150">
        <v>127.34</v>
      </c>
      <c r="AR445">
        <v>4.4759446664217304</v>
      </c>
      <c r="AS445">
        <v>242811.23</v>
      </c>
      <c r="AT445">
        <v>0.423515293997765</v>
      </c>
      <c r="AU445" s="150">
        <v>81209253.620000005</v>
      </c>
    </row>
    <row r="446" spans="1:47" ht="14.5" x14ac:dyDescent="0.35">
      <c r="A446" s="151" t="s">
        <v>1212</v>
      </c>
      <c r="B446" s="151" t="s">
        <v>407</v>
      </c>
      <c r="C446" t="s">
        <v>104</v>
      </c>
      <c r="D446" t="s">
        <v>1578</v>
      </c>
      <c r="E446" s="150">
        <v>86.363</v>
      </c>
      <c r="F446" t="s">
        <v>1578</v>
      </c>
      <c r="G446" s="152">
        <v>49933</v>
      </c>
      <c r="H446" s="150">
        <v>0.32688099373319801</v>
      </c>
      <c r="I446" s="150">
        <v>332042</v>
      </c>
      <c r="J446" s="150">
        <v>8.2616840083743898E-3</v>
      </c>
      <c r="K446" s="150">
        <v>0.68754800670930805</v>
      </c>
      <c r="L446" s="153">
        <v>144402.98989999999</v>
      </c>
      <c r="M446" s="152">
        <v>34352</v>
      </c>
      <c r="N446" t="s">
        <v>1560</v>
      </c>
      <c r="O446" s="150">
        <v>24.62</v>
      </c>
      <c r="P446" s="150">
        <v>0</v>
      </c>
      <c r="Q446" s="150">
        <v>-17.95</v>
      </c>
      <c r="R446" s="150">
        <v>12731</v>
      </c>
      <c r="S446" s="150">
        <v>1125.5421309999999</v>
      </c>
      <c r="T446" s="150">
        <v>1370.94990607472</v>
      </c>
      <c r="U446" s="150">
        <v>0.50943609058024697</v>
      </c>
      <c r="V446" s="150">
        <v>0.13655055974088601</v>
      </c>
      <c r="W446" s="150">
        <v>0</v>
      </c>
      <c r="X446" s="150">
        <v>10452.1</v>
      </c>
      <c r="Y446" s="150">
        <v>68.37</v>
      </c>
      <c r="Z446" s="150">
        <v>52530.828579786401</v>
      </c>
      <c r="AA446" s="150">
        <v>12.88</v>
      </c>
      <c r="AB446" s="150">
        <v>16.462514714055899</v>
      </c>
      <c r="AC446" s="150">
        <v>10</v>
      </c>
      <c r="AD446" s="150">
        <v>112.5542131</v>
      </c>
      <c r="AE446" s="150">
        <v>0.39429999999999998</v>
      </c>
      <c r="AF446" s="150">
        <v>0.11287499335173</v>
      </c>
      <c r="AG446" s="150">
        <v>0.23790145396679999</v>
      </c>
      <c r="AH446" s="150">
        <v>0.35118556237250997</v>
      </c>
      <c r="AI446" s="150">
        <v>242.958475270083</v>
      </c>
      <c r="AJ446" s="150">
        <v>5.395493637095</v>
      </c>
      <c r="AK446" s="150">
        <v>1.1702951071454699</v>
      </c>
      <c r="AL446" s="150">
        <v>2.8530897023330701</v>
      </c>
      <c r="AM446" s="150">
        <v>0.5</v>
      </c>
      <c r="AN446" s="150">
        <v>1.4615885411554801</v>
      </c>
      <c r="AO446" s="150">
        <v>177</v>
      </c>
      <c r="AP446" s="150">
        <v>0</v>
      </c>
      <c r="AQ446" s="150">
        <v>4.9800000000000004</v>
      </c>
      <c r="AR446">
        <v>4.3613515407874699</v>
      </c>
      <c r="AS446">
        <v>-119425.19</v>
      </c>
      <c r="AT446">
        <v>0.38980721588327999</v>
      </c>
      <c r="AU446" s="150">
        <v>14329275.890000001</v>
      </c>
    </row>
    <row r="447" spans="1:47" ht="14.5" x14ac:dyDescent="0.35">
      <c r="A447" s="151" t="s">
        <v>1213</v>
      </c>
      <c r="B447" s="151" t="s">
        <v>277</v>
      </c>
      <c r="C447" t="s">
        <v>210</v>
      </c>
      <c r="D447" t="s">
        <v>1578</v>
      </c>
      <c r="E447" s="150">
        <v>77.89</v>
      </c>
      <c r="F447" t="s">
        <v>1578</v>
      </c>
      <c r="G447" s="152">
        <v>-870653</v>
      </c>
      <c r="H447" s="150">
        <v>0.123286169855283</v>
      </c>
      <c r="I447" s="150">
        <v>-635766</v>
      </c>
      <c r="J447" s="150">
        <v>0</v>
      </c>
      <c r="K447" s="150">
        <v>0.76021764474507003</v>
      </c>
      <c r="L447" s="153">
        <v>121888.4105</v>
      </c>
      <c r="M447" s="152">
        <v>33248</v>
      </c>
      <c r="N447" s="150">
        <v>35</v>
      </c>
      <c r="O447" s="150">
        <v>188.51</v>
      </c>
      <c r="P447" s="150">
        <v>0</v>
      </c>
      <c r="Q447" s="150">
        <v>-237.46</v>
      </c>
      <c r="R447" s="150">
        <v>12873.2</v>
      </c>
      <c r="S447" s="150">
        <v>2220.6183649999998</v>
      </c>
      <c r="T447" s="150">
        <v>3300.2489628772</v>
      </c>
      <c r="U447" s="150">
        <v>1</v>
      </c>
      <c r="V447" s="150">
        <v>0.22587944462037299</v>
      </c>
      <c r="W447" s="150">
        <v>3.8191231477093502E-3</v>
      </c>
      <c r="X447" s="150">
        <v>8661.9</v>
      </c>
      <c r="Y447" s="150">
        <v>160.62</v>
      </c>
      <c r="Z447" s="150">
        <v>60339.870626322998</v>
      </c>
      <c r="AA447" s="150">
        <v>13.702380952381001</v>
      </c>
      <c r="AB447" s="150">
        <v>13.825291775619499</v>
      </c>
      <c r="AC447" s="150">
        <v>23</v>
      </c>
      <c r="AD447" s="150">
        <v>96.548624565217395</v>
      </c>
      <c r="AE447" s="150">
        <v>0.45229999999999998</v>
      </c>
      <c r="AF447" s="150">
        <v>0.12338339487865201</v>
      </c>
      <c r="AG447" s="150">
        <v>0.17329315710349399</v>
      </c>
      <c r="AH447" s="150">
        <v>0.30170840227513301</v>
      </c>
      <c r="AI447" s="150">
        <v>210.676452727617</v>
      </c>
      <c r="AJ447" s="150">
        <v>6.1791061962413902</v>
      </c>
      <c r="AK447" s="150">
        <v>1.0311494297098101</v>
      </c>
      <c r="AL447" s="150">
        <v>3.1857446262761</v>
      </c>
      <c r="AM447" s="150">
        <v>4.4000000000000004</v>
      </c>
      <c r="AN447" s="150">
        <v>1.0266853804595999</v>
      </c>
      <c r="AO447" s="150">
        <v>26</v>
      </c>
      <c r="AP447" s="150">
        <v>2.5229357798165101E-2</v>
      </c>
      <c r="AQ447" s="150">
        <v>42.62</v>
      </c>
      <c r="AR447">
        <v>5.5468619613252104</v>
      </c>
      <c r="AS447">
        <v>78325.759999999995</v>
      </c>
      <c r="AT447">
        <v>0.51527189014408703</v>
      </c>
      <c r="AU447" s="150">
        <v>28586484.5</v>
      </c>
    </row>
    <row r="448" spans="1:47" ht="14.5" x14ac:dyDescent="0.35">
      <c r="A448" s="151" t="s">
        <v>1214</v>
      </c>
      <c r="B448" s="151" t="s">
        <v>278</v>
      </c>
      <c r="C448" t="s">
        <v>145</v>
      </c>
      <c r="D448" t="s">
        <v>1578</v>
      </c>
      <c r="E448" s="150">
        <v>86.263000000000005</v>
      </c>
      <c r="F448" t="s">
        <v>1578</v>
      </c>
      <c r="G448" s="152">
        <v>-606506</v>
      </c>
      <c r="H448" s="150">
        <v>0.216890350810091</v>
      </c>
      <c r="I448" s="150">
        <v>-606506</v>
      </c>
      <c r="J448" s="150">
        <v>9.4627235592001594E-3</v>
      </c>
      <c r="K448" s="150">
        <v>0.75758297507764305</v>
      </c>
      <c r="L448" s="153">
        <v>135329.0128</v>
      </c>
      <c r="M448" s="152">
        <v>36586</v>
      </c>
      <c r="N448" s="150">
        <v>19</v>
      </c>
      <c r="O448" s="150">
        <v>37.409999999999997</v>
      </c>
      <c r="P448" s="150">
        <v>0</v>
      </c>
      <c r="Q448" s="150">
        <v>270.24</v>
      </c>
      <c r="R448" s="150">
        <v>10646</v>
      </c>
      <c r="S448" s="150">
        <v>1597.892008</v>
      </c>
      <c r="T448" s="150">
        <v>1919.5169192306</v>
      </c>
      <c r="U448" s="150">
        <v>0.49431965116881699</v>
      </c>
      <c r="V448" s="150">
        <v>0.130317063329351</v>
      </c>
      <c r="W448" s="150">
        <v>2.5300829341152801E-2</v>
      </c>
      <c r="X448" s="150">
        <v>8862.2000000000007</v>
      </c>
      <c r="Y448" s="150">
        <v>103.88</v>
      </c>
      <c r="Z448" s="150">
        <v>64150.202156334199</v>
      </c>
      <c r="AA448" s="150">
        <v>11.4434782608696</v>
      </c>
      <c r="AB448" s="150">
        <v>15.382094801694301</v>
      </c>
      <c r="AC448" s="150">
        <v>9.1</v>
      </c>
      <c r="AD448" s="150">
        <v>175.59252835164801</v>
      </c>
      <c r="AE448" s="150">
        <v>0.25519999999999998</v>
      </c>
      <c r="AF448" s="150">
        <v>0.13352100122302499</v>
      </c>
      <c r="AG448" s="150">
        <v>0.115800402113412</v>
      </c>
      <c r="AH448" s="150">
        <v>0.252709862718835</v>
      </c>
      <c r="AI448" s="150">
        <v>134.902733677106</v>
      </c>
      <c r="AJ448" s="150">
        <v>4.8452308869920202</v>
      </c>
      <c r="AK448" s="150">
        <v>1.52891171831509</v>
      </c>
      <c r="AL448" s="150">
        <v>0.65592568194470202</v>
      </c>
      <c r="AM448" s="150">
        <v>0.5</v>
      </c>
      <c r="AN448" s="150">
        <v>0.72841792541144801</v>
      </c>
      <c r="AO448" s="150">
        <v>3</v>
      </c>
      <c r="AP448" s="150">
        <v>0.16161616161616199</v>
      </c>
      <c r="AQ448" s="150">
        <v>25</v>
      </c>
      <c r="AR448">
        <v>3.2496374847303802</v>
      </c>
      <c r="AS448">
        <v>40765.339999999997</v>
      </c>
      <c r="AT448">
        <v>0.354971144930813</v>
      </c>
      <c r="AU448" s="150">
        <v>17011187.800000001</v>
      </c>
    </row>
    <row r="449" spans="1:47" ht="14.5" x14ac:dyDescent="0.35">
      <c r="A449" s="151" t="s">
        <v>1215</v>
      </c>
      <c r="B449" s="151" t="s">
        <v>729</v>
      </c>
      <c r="C449" t="s">
        <v>98</v>
      </c>
      <c r="D449" t="s">
        <v>1578</v>
      </c>
      <c r="E449" s="150">
        <v>105.095</v>
      </c>
      <c r="F449" t="s">
        <v>1578</v>
      </c>
      <c r="G449" s="152">
        <v>-574069</v>
      </c>
      <c r="H449" s="150">
        <v>0.50608167520730996</v>
      </c>
      <c r="I449" s="150">
        <v>-507951</v>
      </c>
      <c r="J449" s="150">
        <v>6.10798622329666E-3</v>
      </c>
      <c r="K449" s="150">
        <v>0.80116913277994795</v>
      </c>
      <c r="L449" s="153">
        <v>378159.0723</v>
      </c>
      <c r="M449" s="152">
        <v>80009</v>
      </c>
      <c r="N449" t="s">
        <v>1560</v>
      </c>
      <c r="O449" s="150">
        <v>23.93</v>
      </c>
      <c r="P449" s="150">
        <v>0</v>
      </c>
      <c r="Q449" s="150">
        <v>-32.17</v>
      </c>
      <c r="R449" s="150">
        <v>13758.9</v>
      </c>
      <c r="S449" s="150">
        <v>2711.0965190000002</v>
      </c>
      <c r="T449" s="150">
        <v>3088.4213484493598</v>
      </c>
      <c r="U449" s="150">
        <v>5.3274324240316702E-2</v>
      </c>
      <c r="V449" s="150">
        <v>9.40440560537638E-2</v>
      </c>
      <c r="W449" s="150">
        <v>4.6073689787360901E-3</v>
      </c>
      <c r="X449" s="150">
        <v>12077.9</v>
      </c>
      <c r="Y449" s="150">
        <v>165.65</v>
      </c>
      <c r="Z449" s="150">
        <v>79283.193480229398</v>
      </c>
      <c r="AA449" s="150">
        <v>10.403508771929801</v>
      </c>
      <c r="AB449" s="150">
        <v>16.3664142408693</v>
      </c>
      <c r="AC449" s="150">
        <v>17.72</v>
      </c>
      <c r="AD449" s="150">
        <v>152.99641755079</v>
      </c>
      <c r="AE449" s="150">
        <v>0.37109999999999999</v>
      </c>
      <c r="AF449" s="150">
        <v>0.110955822899104</v>
      </c>
      <c r="AG449" s="150">
        <v>0.157540710349998</v>
      </c>
      <c r="AH449" s="150">
        <v>0.26912449407861999</v>
      </c>
      <c r="AI449" s="150">
        <v>170.93415773000001</v>
      </c>
      <c r="AJ449" s="150">
        <v>7.9098186090773099</v>
      </c>
      <c r="AK449" s="150">
        <v>1.27930190605046</v>
      </c>
      <c r="AL449" s="150">
        <v>4.6194750970504002</v>
      </c>
      <c r="AM449" s="150">
        <v>1.75</v>
      </c>
      <c r="AN449" s="150">
        <v>0.92959071973482998</v>
      </c>
      <c r="AO449" s="150">
        <v>50</v>
      </c>
      <c r="AP449" s="150">
        <v>7.5765438505448895E-2</v>
      </c>
      <c r="AQ449" s="150">
        <v>35.44</v>
      </c>
      <c r="AR449">
        <v>8.6896462478754302</v>
      </c>
      <c r="AS449">
        <v>-60778.53</v>
      </c>
      <c r="AT449">
        <v>0.21183925494416</v>
      </c>
      <c r="AU449" s="150">
        <v>37301628.969999999</v>
      </c>
    </row>
    <row r="450" spans="1:47" ht="14.5" x14ac:dyDescent="0.35">
      <c r="A450" s="151" t="s">
        <v>1216</v>
      </c>
      <c r="B450" s="151" t="s">
        <v>492</v>
      </c>
      <c r="C450" t="s">
        <v>122</v>
      </c>
      <c r="D450" t="s">
        <v>1578</v>
      </c>
      <c r="E450" s="150">
        <v>82.323999999999998</v>
      </c>
      <c r="F450" t="s">
        <v>1578</v>
      </c>
      <c r="G450" s="152">
        <v>712508</v>
      </c>
      <c r="H450" s="150">
        <v>0.56292245485006198</v>
      </c>
      <c r="I450" s="150">
        <v>949195</v>
      </c>
      <c r="J450" s="150">
        <v>1.42574918664838E-2</v>
      </c>
      <c r="K450" s="150">
        <v>0.69508606369840598</v>
      </c>
      <c r="L450" s="153">
        <v>105523.5353</v>
      </c>
      <c r="M450" s="152">
        <v>39530</v>
      </c>
      <c r="N450" s="150">
        <v>124</v>
      </c>
      <c r="O450" s="150">
        <v>254.04</v>
      </c>
      <c r="P450" s="150">
        <v>0</v>
      </c>
      <c r="Q450" s="150">
        <v>582.66</v>
      </c>
      <c r="R450" s="150">
        <v>11529</v>
      </c>
      <c r="S450" s="150">
        <v>7237.7859049999997</v>
      </c>
      <c r="T450" s="150">
        <v>9139.6827447999403</v>
      </c>
      <c r="U450" s="150">
        <v>0.58871471440684997</v>
      </c>
      <c r="V450" s="150">
        <v>0.11265633326301</v>
      </c>
      <c r="W450" s="150">
        <v>0.125486344846505</v>
      </c>
      <c r="X450" s="150">
        <v>9129.9</v>
      </c>
      <c r="Y450" s="150">
        <v>400.75</v>
      </c>
      <c r="Z450" s="150">
        <v>64143.941060511599</v>
      </c>
      <c r="AA450" s="150">
        <v>9.4203539823008793</v>
      </c>
      <c r="AB450" s="150">
        <v>18.060601135371201</v>
      </c>
      <c r="AC450" s="150">
        <v>50.5</v>
      </c>
      <c r="AD450" s="150">
        <v>143.32249316831701</v>
      </c>
      <c r="AE450" s="150">
        <v>0.46389999999999998</v>
      </c>
      <c r="AF450" s="150">
        <v>0.11091090061178201</v>
      </c>
      <c r="AG450" s="150">
        <v>0.16675933349548899</v>
      </c>
      <c r="AH450" s="150">
        <v>0.27622230696365202</v>
      </c>
      <c r="AI450" s="150">
        <v>148.13701511387799</v>
      </c>
      <c r="AJ450" s="150">
        <v>8.07421692545309</v>
      </c>
      <c r="AK450" s="150">
        <v>1.1175155290509799</v>
      </c>
      <c r="AL450" s="150">
        <v>2.3472604702178002</v>
      </c>
      <c r="AM450" s="150">
        <v>0.5</v>
      </c>
      <c r="AN450" s="150">
        <v>0.83102775098188197</v>
      </c>
      <c r="AO450" s="150">
        <v>11</v>
      </c>
      <c r="AP450" s="150">
        <v>2.1767522855898998E-2</v>
      </c>
      <c r="AQ450" s="150">
        <v>386.73</v>
      </c>
      <c r="AR450">
        <v>5.5422903146739797</v>
      </c>
      <c r="AS450">
        <v>146919.13</v>
      </c>
      <c r="AT450">
        <v>0.46297998365565102</v>
      </c>
      <c r="AU450" s="150">
        <v>83444732.049999997</v>
      </c>
    </row>
    <row r="451" spans="1:47" ht="14.5" x14ac:dyDescent="0.35">
      <c r="A451" s="151" t="s">
        <v>1217</v>
      </c>
      <c r="B451" s="151" t="s">
        <v>462</v>
      </c>
      <c r="C451" t="s">
        <v>109</v>
      </c>
      <c r="D451" t="s">
        <v>1578</v>
      </c>
      <c r="E451" s="150">
        <v>69.087000000000003</v>
      </c>
      <c r="F451" t="s">
        <v>1578</v>
      </c>
      <c r="G451" s="152">
        <v>321438</v>
      </c>
      <c r="H451" s="150">
        <v>0.17011975469406199</v>
      </c>
      <c r="I451" s="150">
        <v>321438</v>
      </c>
      <c r="J451" s="150">
        <v>1.49153183566235E-2</v>
      </c>
      <c r="K451" s="150">
        <v>0.56793551836422296</v>
      </c>
      <c r="L451" s="153">
        <v>232194.00229999999</v>
      </c>
      <c r="M451" s="152">
        <v>39536</v>
      </c>
      <c r="N451" s="150">
        <v>13</v>
      </c>
      <c r="O451" s="150">
        <v>104.31</v>
      </c>
      <c r="P451" s="150">
        <v>26</v>
      </c>
      <c r="Q451" s="150">
        <v>-42.66</v>
      </c>
      <c r="R451" s="150">
        <v>17844.400000000001</v>
      </c>
      <c r="S451" s="150">
        <v>712.34110499999997</v>
      </c>
      <c r="T451" s="150">
        <v>939.77686985284595</v>
      </c>
      <c r="U451" s="150">
        <v>0.72255577192895504</v>
      </c>
      <c r="V451" s="150">
        <v>0.13907001899041099</v>
      </c>
      <c r="W451" s="150">
        <v>1.1927506275241501E-2</v>
      </c>
      <c r="X451" s="150">
        <v>13525.9</v>
      </c>
      <c r="Y451" s="150">
        <v>54.1</v>
      </c>
      <c r="Z451" s="150">
        <v>65023.653974121997</v>
      </c>
      <c r="AA451" s="150">
        <v>14.490909090909099</v>
      </c>
      <c r="AB451" s="150">
        <v>13.1671183918669</v>
      </c>
      <c r="AC451" s="150">
        <v>10.33</v>
      </c>
      <c r="AD451" s="150">
        <v>68.958480638915802</v>
      </c>
      <c r="AE451" s="150">
        <v>0.66100000000000003</v>
      </c>
      <c r="AF451" s="150">
        <v>0.13465597139061899</v>
      </c>
      <c r="AG451" s="150">
        <v>0.17166554309916501</v>
      </c>
      <c r="AH451" s="150">
        <v>0.313474583972712</v>
      </c>
      <c r="AI451" s="150">
        <v>181.538028750987</v>
      </c>
      <c r="AJ451" s="150">
        <v>7.4226611350402498</v>
      </c>
      <c r="AK451" s="150">
        <v>1.97258303239327</v>
      </c>
      <c r="AL451" s="150">
        <v>4.1121299597114103</v>
      </c>
      <c r="AM451" s="150">
        <v>4.91</v>
      </c>
      <c r="AN451" s="150">
        <v>0.54572378061408799</v>
      </c>
      <c r="AO451" s="150">
        <v>4</v>
      </c>
      <c r="AP451" s="150">
        <v>0.28846153846153799</v>
      </c>
      <c r="AQ451" s="150">
        <v>91.25</v>
      </c>
      <c r="AR451">
        <v>7.7439023863358196</v>
      </c>
      <c r="AS451">
        <v>15099.75</v>
      </c>
      <c r="AT451">
        <v>0.45249857276358302</v>
      </c>
      <c r="AU451" s="150">
        <v>12711331.82</v>
      </c>
    </row>
    <row r="452" spans="1:47" ht="14.5" x14ac:dyDescent="0.35">
      <c r="A452" s="151" t="s">
        <v>1218</v>
      </c>
      <c r="B452" s="151" t="s">
        <v>598</v>
      </c>
      <c r="C452" t="s">
        <v>233</v>
      </c>
      <c r="D452" t="s">
        <v>1578</v>
      </c>
      <c r="E452" s="150">
        <v>78.126000000000005</v>
      </c>
      <c r="F452" t="s">
        <v>1578</v>
      </c>
      <c r="G452" s="152">
        <v>-712932</v>
      </c>
      <c r="H452" s="150">
        <v>0.172069574677223</v>
      </c>
      <c r="I452" s="150">
        <v>-712932</v>
      </c>
      <c r="J452" s="150">
        <v>0</v>
      </c>
      <c r="K452" s="150">
        <v>0.74789134395495704</v>
      </c>
      <c r="L452" s="153">
        <v>239758.39920000001</v>
      </c>
      <c r="M452" s="152">
        <v>43022</v>
      </c>
      <c r="N452" s="150">
        <v>13</v>
      </c>
      <c r="O452" s="150">
        <v>27.12</v>
      </c>
      <c r="P452" s="150">
        <v>0</v>
      </c>
      <c r="Q452" s="150">
        <v>27.62</v>
      </c>
      <c r="R452" s="150">
        <v>13145.3</v>
      </c>
      <c r="S452" s="150">
        <v>623.53510900000003</v>
      </c>
      <c r="T452" s="150">
        <v>733.70989045642602</v>
      </c>
      <c r="U452" s="150">
        <v>0.49893783286547899</v>
      </c>
      <c r="V452" s="150">
        <v>0.13284026802089799</v>
      </c>
      <c r="W452" s="150">
        <v>0</v>
      </c>
      <c r="X452" s="150">
        <v>11171.4</v>
      </c>
      <c r="Y452" s="150">
        <v>50</v>
      </c>
      <c r="Z452" s="150">
        <v>52779.5</v>
      </c>
      <c r="AA452" s="150">
        <v>12.2407407407407</v>
      </c>
      <c r="AB452" s="150">
        <v>12.47070218</v>
      </c>
      <c r="AC452" s="150">
        <v>8</v>
      </c>
      <c r="AD452" s="150">
        <v>77.941888625000004</v>
      </c>
      <c r="AE452" s="150">
        <v>0.33629999999999999</v>
      </c>
      <c r="AF452" s="150">
        <v>0.12233708855631401</v>
      </c>
      <c r="AG452" s="150">
        <v>0.176376611260192</v>
      </c>
      <c r="AH452" s="150">
        <v>0.306132486280074</v>
      </c>
      <c r="AI452" s="150">
        <v>210.75477243094599</v>
      </c>
      <c r="AJ452" s="150">
        <v>5.4555972392381298</v>
      </c>
      <c r="AK452" s="150">
        <v>1.2025559115155999</v>
      </c>
      <c r="AL452" s="150">
        <v>3.0616101907725999</v>
      </c>
      <c r="AM452" s="150">
        <v>0</v>
      </c>
      <c r="AN452" s="150">
        <v>1.5074388121035101</v>
      </c>
      <c r="AO452" s="150">
        <v>122</v>
      </c>
      <c r="AP452" s="150">
        <v>1.9455252918287899E-3</v>
      </c>
      <c r="AQ452" s="150">
        <v>3.98</v>
      </c>
      <c r="AR452">
        <v>2.8748535598063301</v>
      </c>
      <c r="AS452">
        <v>-9006.2099999999591</v>
      </c>
      <c r="AT452">
        <v>0.44999693656205803</v>
      </c>
      <c r="AU452" s="150">
        <v>8196557.3399999999</v>
      </c>
    </row>
    <row r="453" spans="1:47" ht="14.5" x14ac:dyDescent="0.35">
      <c r="A453" s="151" t="s">
        <v>1219</v>
      </c>
      <c r="B453" s="151" t="s">
        <v>527</v>
      </c>
      <c r="C453" t="s">
        <v>212</v>
      </c>
      <c r="D453" t="s">
        <v>1578</v>
      </c>
      <c r="E453" s="150">
        <v>82.233999999999995</v>
      </c>
      <c r="F453" t="s">
        <v>1578</v>
      </c>
      <c r="G453" s="152">
        <v>489206</v>
      </c>
      <c r="H453" s="150">
        <v>0.83522574754120005</v>
      </c>
      <c r="I453" s="150">
        <v>704727</v>
      </c>
      <c r="J453" s="150">
        <v>0</v>
      </c>
      <c r="K453" s="150">
        <v>0.62115819379964399</v>
      </c>
      <c r="L453" s="153">
        <v>195594.91519999999</v>
      </c>
      <c r="M453" s="152">
        <v>43249</v>
      </c>
      <c r="N453" s="150">
        <v>24</v>
      </c>
      <c r="O453" s="150">
        <v>8.59</v>
      </c>
      <c r="P453" s="150">
        <v>0</v>
      </c>
      <c r="Q453" s="150">
        <v>31.68</v>
      </c>
      <c r="R453" s="150">
        <v>12448</v>
      </c>
      <c r="S453" s="150">
        <v>518.260223</v>
      </c>
      <c r="T453" s="150">
        <v>605.500330377625</v>
      </c>
      <c r="U453" s="150">
        <v>0.36845771588378301</v>
      </c>
      <c r="V453" s="150">
        <v>0.113618370437818</v>
      </c>
      <c r="W453" s="150">
        <v>0</v>
      </c>
      <c r="X453" s="150">
        <v>10654.5</v>
      </c>
      <c r="Y453" s="150">
        <v>35.15</v>
      </c>
      <c r="Z453" s="150">
        <v>51503.044096728299</v>
      </c>
      <c r="AA453" s="150">
        <v>11.1951219512195</v>
      </c>
      <c r="AB453" s="150">
        <v>14.744245320056899</v>
      </c>
      <c r="AC453" s="150">
        <v>10.050000000000001</v>
      </c>
      <c r="AD453" s="150">
        <v>51.568181393034799</v>
      </c>
      <c r="AE453" s="150">
        <v>0.27839999999999998</v>
      </c>
      <c r="AF453" s="150">
        <v>0.13038905689465299</v>
      </c>
      <c r="AG453" s="150">
        <v>0.16111677131969501</v>
      </c>
      <c r="AH453" s="150">
        <v>0.29708264805455198</v>
      </c>
      <c r="AI453" s="150">
        <v>175.39451411844101</v>
      </c>
      <c r="AJ453" s="150">
        <v>7.8593112211221099</v>
      </c>
      <c r="AK453" s="150">
        <v>1.49576578657866</v>
      </c>
      <c r="AL453" s="150">
        <v>3.3760004400439998</v>
      </c>
      <c r="AM453" s="150">
        <v>0.5</v>
      </c>
      <c r="AN453" s="150">
        <v>1.46180438914342</v>
      </c>
      <c r="AO453" s="150">
        <v>98</v>
      </c>
      <c r="AP453" s="150">
        <v>0</v>
      </c>
      <c r="AQ453" s="150">
        <v>2.2400000000000002</v>
      </c>
      <c r="AR453">
        <v>1.7739539825928099</v>
      </c>
      <c r="AS453">
        <v>-20758.78</v>
      </c>
      <c r="AT453">
        <v>0.39859855842684999</v>
      </c>
      <c r="AU453" s="150">
        <v>6451316.0899999999</v>
      </c>
    </row>
    <row r="454" spans="1:47" ht="14.5" x14ac:dyDescent="0.35">
      <c r="A454" s="151" t="s">
        <v>1220</v>
      </c>
      <c r="B454" s="151" t="s">
        <v>453</v>
      </c>
      <c r="C454" t="s">
        <v>155</v>
      </c>
      <c r="D454" t="s">
        <v>1578</v>
      </c>
      <c r="E454" s="150">
        <v>89.878</v>
      </c>
      <c r="F454" t="s">
        <v>1578</v>
      </c>
      <c r="G454" s="152">
        <v>-356643</v>
      </c>
      <c r="H454" s="150">
        <v>0.481631766697102</v>
      </c>
      <c r="I454" s="150">
        <v>-369874</v>
      </c>
      <c r="J454" s="150">
        <v>1.01223552984135E-2</v>
      </c>
      <c r="K454" s="150">
        <v>0.65781613156420105</v>
      </c>
      <c r="L454" s="153">
        <v>135257.81400000001</v>
      </c>
      <c r="M454" s="152">
        <v>37419</v>
      </c>
      <c r="N454" s="150">
        <v>31</v>
      </c>
      <c r="O454" s="150">
        <v>13.21</v>
      </c>
      <c r="P454" s="150">
        <v>0</v>
      </c>
      <c r="Q454" s="150">
        <v>-1.25999999999999</v>
      </c>
      <c r="R454" s="150">
        <v>10855.2</v>
      </c>
      <c r="S454" s="150">
        <v>1244.5393690000001</v>
      </c>
      <c r="T454" s="150">
        <v>1535.78181644192</v>
      </c>
      <c r="U454" s="150">
        <v>0.59841689025749101</v>
      </c>
      <c r="V454" s="150">
        <v>0.134165850562177</v>
      </c>
      <c r="W454" s="150">
        <v>0</v>
      </c>
      <c r="X454" s="150">
        <v>8796.7000000000007</v>
      </c>
      <c r="Y454" s="150">
        <v>71.89</v>
      </c>
      <c r="Z454" s="150">
        <v>65119.4741966894</v>
      </c>
      <c r="AA454" s="150">
        <v>14.0769230769231</v>
      </c>
      <c r="AB454" s="150">
        <v>17.3117174711365</v>
      </c>
      <c r="AC454" s="150">
        <v>10.220000000000001</v>
      </c>
      <c r="AD454" s="150">
        <v>121.774889334638</v>
      </c>
      <c r="AE454" s="150">
        <v>0.53349999999999997</v>
      </c>
      <c r="AF454" s="150">
        <v>0.110691865064902</v>
      </c>
      <c r="AG454" s="150">
        <v>0.167464700639852</v>
      </c>
      <c r="AH454" s="150">
        <v>0.28216568658040903</v>
      </c>
      <c r="AI454" s="150">
        <v>158.444164091365</v>
      </c>
      <c r="AJ454" s="150">
        <v>6.8994141183629996</v>
      </c>
      <c r="AK454" s="150">
        <v>1.7571998072924599</v>
      </c>
      <c r="AL454" s="150">
        <v>3.6113302398701799</v>
      </c>
      <c r="AM454" s="150">
        <v>0.5</v>
      </c>
      <c r="AN454" s="150">
        <v>1.4532246348740001</v>
      </c>
      <c r="AO454" s="150">
        <v>153</v>
      </c>
      <c r="AP454" s="150">
        <v>1.1764705882352899E-2</v>
      </c>
      <c r="AQ454" s="150">
        <v>3.86</v>
      </c>
      <c r="AR454">
        <v>5.0525163506788404</v>
      </c>
      <c r="AS454">
        <v>-11092.879999999899</v>
      </c>
      <c r="AT454">
        <v>0.47364244261739102</v>
      </c>
      <c r="AU454" s="150">
        <v>13509739.220000001</v>
      </c>
    </row>
    <row r="455" spans="1:47" ht="14.5" x14ac:dyDescent="0.35">
      <c r="A455" s="151" t="s">
        <v>1221</v>
      </c>
      <c r="B455" s="151" t="s">
        <v>421</v>
      </c>
      <c r="C455" t="s">
        <v>360</v>
      </c>
      <c r="D455" t="s">
        <v>1578</v>
      </c>
      <c r="E455" s="150">
        <v>78.847999999999999</v>
      </c>
      <c r="F455" t="s">
        <v>1578</v>
      </c>
      <c r="G455" s="152">
        <v>-327382</v>
      </c>
      <c r="H455" s="150">
        <v>0.39929369307199403</v>
      </c>
      <c r="I455" s="150">
        <v>-528101</v>
      </c>
      <c r="J455" s="150">
        <v>4.7082440448424703E-3</v>
      </c>
      <c r="K455" s="150">
        <v>0.73862133725757295</v>
      </c>
      <c r="L455" s="153">
        <v>127742.58930000001</v>
      </c>
      <c r="M455" s="152">
        <v>33969</v>
      </c>
      <c r="N455" s="150">
        <v>15</v>
      </c>
      <c r="O455" s="150">
        <v>10.74</v>
      </c>
      <c r="P455" s="150">
        <v>0</v>
      </c>
      <c r="Q455" s="150">
        <v>-53.27</v>
      </c>
      <c r="R455" s="150">
        <v>14440.4</v>
      </c>
      <c r="S455" s="150">
        <v>727.47862199999997</v>
      </c>
      <c r="T455" s="150">
        <v>955.62036461087098</v>
      </c>
      <c r="U455" s="150">
        <v>0.67009300102842095</v>
      </c>
      <c r="V455" s="150">
        <v>0.22032274509916799</v>
      </c>
      <c r="W455" s="150">
        <v>4.7872059668579498E-4</v>
      </c>
      <c r="X455" s="150">
        <v>10992.9</v>
      </c>
      <c r="Y455" s="150">
        <v>65.540000000000006</v>
      </c>
      <c r="Z455" s="150">
        <v>52865.768080561502</v>
      </c>
      <c r="AA455" s="150">
        <v>16.928571428571399</v>
      </c>
      <c r="AB455" s="150">
        <v>11.099765364662799</v>
      </c>
      <c r="AC455" s="150">
        <v>6</v>
      </c>
      <c r="AD455" s="150">
        <v>121.246437</v>
      </c>
      <c r="AE455" s="150">
        <v>0.55669999999999997</v>
      </c>
      <c r="AF455" s="150">
        <v>0.120968971903895</v>
      </c>
      <c r="AG455" s="150">
        <v>0.17079293802527101</v>
      </c>
      <c r="AH455" s="150">
        <v>0.29729993200316501</v>
      </c>
      <c r="AI455" s="150">
        <v>389.60595050997898</v>
      </c>
      <c r="AJ455" s="150">
        <v>4.1143516564936702</v>
      </c>
      <c r="AK455" s="150">
        <v>1.00318840630844</v>
      </c>
      <c r="AL455" s="150">
        <v>1.6733074480471399</v>
      </c>
      <c r="AM455" s="150">
        <v>3.1</v>
      </c>
      <c r="AN455" s="150">
        <v>1.15850719537512</v>
      </c>
      <c r="AO455" s="150">
        <v>99</v>
      </c>
      <c r="AP455" s="150">
        <v>1.5217391304347801E-2</v>
      </c>
      <c r="AQ455" s="150">
        <v>3.68</v>
      </c>
      <c r="AR455">
        <v>1.6126141817508599</v>
      </c>
      <c r="AS455">
        <v>-86006.48</v>
      </c>
      <c r="AT455">
        <v>0.50921694911942605</v>
      </c>
      <c r="AU455" s="150">
        <v>10505071.189999999</v>
      </c>
    </row>
    <row r="456" spans="1:47" ht="14.5" x14ac:dyDescent="0.35">
      <c r="A456" s="151" t="s">
        <v>1222</v>
      </c>
      <c r="B456" s="151" t="s">
        <v>386</v>
      </c>
      <c r="C456" t="s">
        <v>267</v>
      </c>
      <c r="D456" t="s">
        <v>1578</v>
      </c>
      <c r="E456" s="150">
        <v>92.566000000000003</v>
      </c>
      <c r="F456" t="s">
        <v>1578</v>
      </c>
      <c r="G456" s="152">
        <v>733065</v>
      </c>
      <c r="H456" s="150">
        <v>0.48096493197762302</v>
      </c>
      <c r="I456" s="150">
        <v>985193</v>
      </c>
      <c r="J456" s="150">
        <v>0</v>
      </c>
      <c r="K456" s="150">
        <v>0.673736600623834</v>
      </c>
      <c r="L456" s="153">
        <v>97782.967099999994</v>
      </c>
      <c r="M456" s="152">
        <v>36822</v>
      </c>
      <c r="N456" s="150">
        <v>25</v>
      </c>
      <c r="O456" s="150">
        <v>43.05</v>
      </c>
      <c r="P456" s="150">
        <v>0</v>
      </c>
      <c r="Q456" s="150">
        <v>-35.47</v>
      </c>
      <c r="R456" s="150">
        <v>11826.6</v>
      </c>
      <c r="S456" s="150">
        <v>924.81512799999996</v>
      </c>
      <c r="T456" s="150">
        <v>1103.95598284485</v>
      </c>
      <c r="U456" s="150">
        <v>0.464725139098287</v>
      </c>
      <c r="V456" s="150">
        <v>0.149738034994601</v>
      </c>
      <c r="W456" s="150">
        <v>3.0029158433057101E-3</v>
      </c>
      <c r="X456" s="150">
        <v>9907.5</v>
      </c>
      <c r="Y456" s="150">
        <v>71.849999999999994</v>
      </c>
      <c r="Z456" s="150">
        <v>48451.050800278397</v>
      </c>
      <c r="AA456" s="150">
        <v>11.617283950617299</v>
      </c>
      <c r="AB456" s="150">
        <v>12.871470118302</v>
      </c>
      <c r="AC456" s="150">
        <v>9.4600000000000009</v>
      </c>
      <c r="AD456" s="150">
        <v>97.760584355179702</v>
      </c>
      <c r="AE456" s="150">
        <v>0.33629999999999999</v>
      </c>
      <c r="AF456" s="150">
        <v>0.115997896656403</v>
      </c>
      <c r="AG456" s="150">
        <v>0.19186616698321099</v>
      </c>
      <c r="AH456" s="150">
        <v>0.31073780314527</v>
      </c>
      <c r="AI456" s="150">
        <v>211.41522676302901</v>
      </c>
      <c r="AJ456" s="150">
        <v>5.8097212561374798</v>
      </c>
      <c r="AK456" s="150">
        <v>1.2744580605564599</v>
      </c>
      <c r="AL456" s="150">
        <v>2.86762085720131</v>
      </c>
      <c r="AM456" s="150">
        <v>4</v>
      </c>
      <c r="AN456" s="150">
        <v>1.1464305450602501</v>
      </c>
      <c r="AO456" s="150">
        <v>9</v>
      </c>
      <c r="AP456" s="150">
        <v>6.4245810055865896E-2</v>
      </c>
      <c r="AQ456" s="150">
        <v>33.56</v>
      </c>
      <c r="AR456">
        <v>3.7821977783527099</v>
      </c>
      <c r="AS456">
        <v>-11101.2</v>
      </c>
      <c r="AT456">
        <v>0.52818964892384201</v>
      </c>
      <c r="AU456" s="150">
        <v>10937444.9</v>
      </c>
    </row>
    <row r="457" spans="1:47" ht="14.5" x14ac:dyDescent="0.35">
      <c r="A457" s="151" t="s">
        <v>1223</v>
      </c>
      <c r="B457" s="151" t="s">
        <v>599</v>
      </c>
      <c r="C457" t="s">
        <v>233</v>
      </c>
      <c r="D457" t="s">
        <v>1578</v>
      </c>
      <c r="E457" s="150">
        <v>91.119</v>
      </c>
      <c r="F457" t="s">
        <v>1578</v>
      </c>
      <c r="G457" s="152">
        <v>-863656</v>
      </c>
      <c r="H457" s="150">
        <v>0.106530391691777</v>
      </c>
      <c r="I457" s="150">
        <v>-863656</v>
      </c>
      <c r="J457" s="150">
        <v>0</v>
      </c>
      <c r="K457" s="150">
        <v>0.76148953943893305</v>
      </c>
      <c r="L457" s="153">
        <v>175185.80170000001</v>
      </c>
      <c r="M457" s="152">
        <v>42308</v>
      </c>
      <c r="N457" s="150">
        <v>0</v>
      </c>
      <c r="O457" s="150">
        <v>52.06</v>
      </c>
      <c r="P457" s="150">
        <v>0</v>
      </c>
      <c r="Q457" s="150">
        <v>240.55</v>
      </c>
      <c r="R457" s="150">
        <v>9991.6</v>
      </c>
      <c r="S457" s="150">
        <v>1933.735774</v>
      </c>
      <c r="T457" s="150">
        <v>2250.7359196970101</v>
      </c>
      <c r="U457" s="150">
        <v>0.34943268314381398</v>
      </c>
      <c r="V457" s="150">
        <v>0.10829619941653899</v>
      </c>
      <c r="W457" s="150">
        <v>1.89428517031717E-3</v>
      </c>
      <c r="X457" s="150">
        <v>8584.4</v>
      </c>
      <c r="Y457" s="150">
        <v>111.95</v>
      </c>
      <c r="Z457" s="150">
        <v>60859.540777132599</v>
      </c>
      <c r="AA457" s="150">
        <v>12.510948905109499</v>
      </c>
      <c r="AB457" s="150">
        <v>17.273209236266201</v>
      </c>
      <c r="AC457" s="150">
        <v>14.01</v>
      </c>
      <c r="AD457" s="150">
        <v>138.02539428979301</v>
      </c>
      <c r="AE457" s="150">
        <v>0.52190000000000003</v>
      </c>
      <c r="AF457" s="150">
        <v>0.106325964723541</v>
      </c>
      <c r="AG457" s="150">
        <v>0.19268452228531299</v>
      </c>
      <c r="AH457" s="150">
        <v>0.30058495606980901</v>
      </c>
      <c r="AI457" s="150">
        <v>148.158814586837</v>
      </c>
      <c r="AJ457" s="150">
        <v>4.7334891099476399</v>
      </c>
      <c r="AK457" s="150">
        <v>1.5764133333333299</v>
      </c>
      <c r="AL457" s="150">
        <v>2.32339061082024</v>
      </c>
      <c r="AM457" s="150">
        <v>0.5</v>
      </c>
      <c r="AN457" t="s">
        <v>1560</v>
      </c>
      <c r="AO457" s="150">
        <v>121</v>
      </c>
      <c r="AP457" s="150">
        <v>2.5821596244131498E-2</v>
      </c>
      <c r="AQ457" t="s">
        <v>1560</v>
      </c>
      <c r="AR457">
        <v>6.3962452876951801</v>
      </c>
      <c r="AS457">
        <v>66624.53</v>
      </c>
      <c r="AT457">
        <v>0.33570598185906397</v>
      </c>
      <c r="AU457" s="150">
        <v>19321179.66</v>
      </c>
    </row>
    <row r="458" spans="1:47" ht="14.5" x14ac:dyDescent="0.35">
      <c r="A458" s="151" t="s">
        <v>1224</v>
      </c>
      <c r="B458" s="151" t="s">
        <v>454</v>
      </c>
      <c r="C458" t="s">
        <v>155</v>
      </c>
      <c r="D458" t="s">
        <v>1578</v>
      </c>
      <c r="E458" s="150">
        <v>88.716999999999999</v>
      </c>
      <c r="F458" t="s">
        <v>1578</v>
      </c>
      <c r="G458" s="152">
        <v>-1598646</v>
      </c>
      <c r="H458" s="150">
        <v>0.22719758405888699</v>
      </c>
      <c r="I458" s="150">
        <v>-1475244</v>
      </c>
      <c r="J458" s="150">
        <v>7.3053165532397501E-3</v>
      </c>
      <c r="K458" s="150">
        <v>0.83820388207521501</v>
      </c>
      <c r="L458" s="153">
        <v>207848.9816</v>
      </c>
      <c r="M458" s="152">
        <v>38562</v>
      </c>
      <c r="N458" s="150">
        <v>140</v>
      </c>
      <c r="O458" s="150">
        <v>40.94</v>
      </c>
      <c r="P458" s="150">
        <v>0</v>
      </c>
      <c r="Q458" s="150">
        <v>16.52</v>
      </c>
      <c r="R458" s="150">
        <v>10993.8</v>
      </c>
      <c r="S458" s="150">
        <v>1879.558863</v>
      </c>
      <c r="T458" s="150">
        <v>2276.54348919928</v>
      </c>
      <c r="U458" s="150">
        <v>0.54436327222383996</v>
      </c>
      <c r="V458" s="150">
        <v>0.134038542745016</v>
      </c>
      <c r="W458" s="150">
        <v>0</v>
      </c>
      <c r="X458" s="150">
        <v>9076.7000000000007</v>
      </c>
      <c r="Y458" s="150">
        <v>130.16</v>
      </c>
      <c r="Z458" s="150">
        <v>54561.574062692103</v>
      </c>
      <c r="AA458" s="150">
        <v>12.478571428571399</v>
      </c>
      <c r="AB458" s="150">
        <v>14.4403723340504</v>
      </c>
      <c r="AC458" s="150">
        <v>15.75</v>
      </c>
      <c r="AD458" s="150">
        <v>119.337070666667</v>
      </c>
      <c r="AE458" s="150">
        <v>0.27839999999999998</v>
      </c>
      <c r="AF458" s="150">
        <v>0.11438923795561701</v>
      </c>
      <c r="AG458" s="150">
        <v>0.222369000119475</v>
      </c>
      <c r="AH458" s="150">
        <v>0.34025363940534797</v>
      </c>
      <c r="AI458" s="150">
        <v>175.30443259121299</v>
      </c>
      <c r="AJ458" s="150">
        <v>5.7012558612422</v>
      </c>
      <c r="AK458" s="150">
        <v>1.2135879755383201</v>
      </c>
      <c r="AL458" s="150">
        <v>2.9887746703288398</v>
      </c>
      <c r="AM458" s="150">
        <v>1.8</v>
      </c>
      <c r="AN458" s="150">
        <v>1.69467106852942</v>
      </c>
      <c r="AO458" s="150">
        <v>376</v>
      </c>
      <c r="AP458" s="150">
        <v>4.4130626654898496E-3</v>
      </c>
      <c r="AQ458" s="150">
        <v>2.88</v>
      </c>
      <c r="AR458">
        <v>5.8797681833850399</v>
      </c>
      <c r="AS458">
        <v>-18039.759999999998</v>
      </c>
      <c r="AT458">
        <v>0.40533742813435703</v>
      </c>
      <c r="AU458" s="150">
        <v>20663428.789999999</v>
      </c>
    </row>
    <row r="459" spans="1:47" ht="14.5" x14ac:dyDescent="0.35">
      <c r="A459" s="151" t="s">
        <v>1522</v>
      </c>
      <c r="B459" s="151" t="s">
        <v>528</v>
      </c>
      <c r="C459" t="s">
        <v>179</v>
      </c>
      <c r="D459" t="s">
        <v>1578</v>
      </c>
      <c r="E459" s="150">
        <v>89.463999999999999</v>
      </c>
      <c r="F459" t="s">
        <v>1578</v>
      </c>
      <c r="G459" s="152">
        <v>-261485</v>
      </c>
      <c r="H459" s="150">
        <v>0.25216054979742297</v>
      </c>
      <c r="I459" s="150">
        <v>-261485</v>
      </c>
      <c r="J459" s="150">
        <v>0</v>
      </c>
      <c r="K459" s="150">
        <v>0.68767918285767604</v>
      </c>
      <c r="L459" s="153">
        <v>157442.01680000001</v>
      </c>
      <c r="M459" s="152">
        <v>43186</v>
      </c>
      <c r="N459" s="150">
        <v>42</v>
      </c>
      <c r="O459" s="150">
        <v>21.51</v>
      </c>
      <c r="P459" s="150">
        <v>0</v>
      </c>
      <c r="Q459" s="150">
        <v>-12.71</v>
      </c>
      <c r="R459" s="150">
        <v>11522.7</v>
      </c>
      <c r="S459" s="150">
        <v>1027.6852739999999</v>
      </c>
      <c r="T459" s="150">
        <v>1217.7758256817201</v>
      </c>
      <c r="U459" s="150">
        <v>0.34738930004362401</v>
      </c>
      <c r="V459" s="150">
        <v>0.15736468848146601</v>
      </c>
      <c r="W459" s="150">
        <v>2.9191816559979199E-3</v>
      </c>
      <c r="X459" s="150">
        <v>9724.1</v>
      </c>
      <c r="Y459" s="150">
        <v>71.62</v>
      </c>
      <c r="Z459" s="150">
        <v>53857.118681932399</v>
      </c>
      <c r="AA459" s="150">
        <v>12.965517241379301</v>
      </c>
      <c r="AB459" s="150">
        <v>14.349138145769301</v>
      </c>
      <c r="AC459" s="150">
        <v>6.21</v>
      </c>
      <c r="AD459" s="150">
        <v>165.48877198067601</v>
      </c>
      <c r="AE459" s="150">
        <v>0.28999999999999998</v>
      </c>
      <c r="AF459" s="150">
        <v>0.10803373047289801</v>
      </c>
      <c r="AG459" s="150">
        <v>0.210704585136576</v>
      </c>
      <c r="AH459" s="150">
        <v>0.32325047596078799</v>
      </c>
      <c r="AI459" s="150">
        <v>162.865036830332</v>
      </c>
      <c r="AJ459" s="150">
        <v>8.9231307729993894</v>
      </c>
      <c r="AK459" s="150">
        <v>2.2503872763989601</v>
      </c>
      <c r="AL459" s="150">
        <v>3.8556230955823501</v>
      </c>
      <c r="AM459" s="150">
        <v>0.5</v>
      </c>
      <c r="AN459" s="150">
        <v>1.54836573204075</v>
      </c>
      <c r="AO459" s="150">
        <v>143</v>
      </c>
      <c r="AP459" s="150">
        <v>0</v>
      </c>
      <c r="AQ459" s="150">
        <v>3.73</v>
      </c>
      <c r="AR459">
        <v>3.8204396468253599</v>
      </c>
      <c r="AS459">
        <v>-70463.58</v>
      </c>
      <c r="AT459">
        <v>0.38755920607741301</v>
      </c>
      <c r="AU459" s="150">
        <v>11841757.07</v>
      </c>
    </row>
    <row r="460" spans="1:47" ht="14.5" x14ac:dyDescent="0.35">
      <c r="A460" s="151" t="s">
        <v>1225</v>
      </c>
      <c r="B460" s="151" t="s">
        <v>554</v>
      </c>
      <c r="C460" t="s">
        <v>269</v>
      </c>
      <c r="D460" t="s">
        <v>1578</v>
      </c>
      <c r="E460" s="150">
        <v>92.626000000000005</v>
      </c>
      <c r="F460" t="s">
        <v>1578</v>
      </c>
      <c r="G460" s="152">
        <v>2976701</v>
      </c>
      <c r="H460" s="150">
        <v>0.30866305959842899</v>
      </c>
      <c r="I460" s="150">
        <v>2607300</v>
      </c>
      <c r="J460" s="150">
        <v>1.6625702521385101E-3</v>
      </c>
      <c r="K460" s="150">
        <v>0.70641290460489303</v>
      </c>
      <c r="L460" s="153">
        <v>256241.90599999999</v>
      </c>
      <c r="M460" s="152">
        <v>53556</v>
      </c>
      <c r="N460" s="150">
        <v>99</v>
      </c>
      <c r="O460" s="150">
        <v>115.58</v>
      </c>
      <c r="P460" s="150">
        <v>0</v>
      </c>
      <c r="Q460" s="150">
        <v>-210.44</v>
      </c>
      <c r="R460" s="150">
        <v>10814.3</v>
      </c>
      <c r="S460" s="150">
        <v>4200.0939799999996</v>
      </c>
      <c r="T460" s="150">
        <v>4843.8310460456596</v>
      </c>
      <c r="U460" s="150">
        <v>0.254223433828974</v>
      </c>
      <c r="V460" s="150">
        <v>0.117150179815738</v>
      </c>
      <c r="W460" s="150">
        <v>2.7317521118896501E-2</v>
      </c>
      <c r="X460" s="150">
        <v>9377.1</v>
      </c>
      <c r="Y460" s="150">
        <v>220.02</v>
      </c>
      <c r="Z460" s="150">
        <v>67721.295018634701</v>
      </c>
      <c r="AA460" s="150">
        <v>14.7896995708155</v>
      </c>
      <c r="AB460" s="150">
        <v>19.0896008544678</v>
      </c>
      <c r="AC460" s="150">
        <v>23.87</v>
      </c>
      <c r="AD460" s="150">
        <v>175.95701633850001</v>
      </c>
      <c r="AE460" s="150">
        <v>0.66100000000000003</v>
      </c>
      <c r="AF460" s="150">
        <v>0.117160271104797</v>
      </c>
      <c r="AG460" s="150">
        <v>0.16908840989863499</v>
      </c>
      <c r="AH460" s="150">
        <v>0.29084122488130698</v>
      </c>
      <c r="AI460" s="150">
        <v>120.419924508451</v>
      </c>
      <c r="AJ460" s="150">
        <v>8.6821555237012493</v>
      </c>
      <c r="AK460" s="150">
        <v>1.44965451040482</v>
      </c>
      <c r="AL460" s="150">
        <v>4.7991320053383397</v>
      </c>
      <c r="AM460" s="150">
        <v>2.5</v>
      </c>
      <c r="AN460" s="150">
        <v>1.0556499228756</v>
      </c>
      <c r="AO460" s="150">
        <v>64</v>
      </c>
      <c r="AP460" s="150">
        <v>0.15108834827144699</v>
      </c>
      <c r="AQ460" s="150">
        <v>44.75</v>
      </c>
      <c r="AR460">
        <v>5.6713845614090399</v>
      </c>
      <c r="AS460">
        <v>-164709.25</v>
      </c>
      <c r="AT460">
        <v>0.27885222595794301</v>
      </c>
      <c r="AU460" s="150">
        <v>45421144.950000003</v>
      </c>
    </row>
    <row r="461" spans="1:47" ht="14.5" x14ac:dyDescent="0.35">
      <c r="A461" s="151" t="s">
        <v>1226</v>
      </c>
      <c r="B461" s="151" t="s">
        <v>570</v>
      </c>
      <c r="C461" t="s">
        <v>115</v>
      </c>
      <c r="D461" t="s">
        <v>1578</v>
      </c>
      <c r="E461" s="150">
        <v>88.298000000000002</v>
      </c>
      <c r="F461" t="s">
        <v>1578</v>
      </c>
      <c r="G461" s="152">
        <v>824221</v>
      </c>
      <c r="H461" s="150">
        <v>1.11152267730059</v>
      </c>
      <c r="I461" s="150">
        <v>853925</v>
      </c>
      <c r="J461" s="150">
        <v>0</v>
      </c>
      <c r="K461" s="150">
        <v>0.57002144627926099</v>
      </c>
      <c r="L461" s="153">
        <v>127150.0901</v>
      </c>
      <c r="M461" s="152">
        <v>41692</v>
      </c>
      <c r="N461" s="150">
        <v>24</v>
      </c>
      <c r="O461" s="150">
        <v>7.15</v>
      </c>
      <c r="P461" s="150">
        <v>0</v>
      </c>
      <c r="Q461" s="150">
        <v>-13.22</v>
      </c>
      <c r="R461" s="150">
        <v>12171.3</v>
      </c>
      <c r="S461" s="150">
        <v>572.01561800000002</v>
      </c>
      <c r="T461" s="150">
        <v>691.60870456947498</v>
      </c>
      <c r="U461" s="150">
        <v>0.47917359836842799</v>
      </c>
      <c r="V461" s="150">
        <v>0.163651862037096</v>
      </c>
      <c r="W461" s="150">
        <v>0</v>
      </c>
      <c r="X461" s="150">
        <v>10066.6</v>
      </c>
      <c r="Y461" s="150">
        <v>47.75</v>
      </c>
      <c r="Z461" s="150">
        <v>49758.627225130898</v>
      </c>
      <c r="AA461" s="150">
        <v>11.3333333333333</v>
      </c>
      <c r="AB461" s="150">
        <v>11.979384670157099</v>
      </c>
      <c r="AC461" s="150">
        <v>8.75</v>
      </c>
      <c r="AD461" s="150">
        <v>65.373213485714302</v>
      </c>
      <c r="AE461" s="150">
        <v>0.23200000000000001</v>
      </c>
      <c r="AF461" s="150">
        <v>0.11261232867637699</v>
      </c>
      <c r="AG461" s="150">
        <v>0.16139225675942001</v>
      </c>
      <c r="AH461" s="150">
        <v>0.27860737132010299</v>
      </c>
      <c r="AI461" s="150">
        <v>221.10410279042401</v>
      </c>
      <c r="AJ461" s="150">
        <v>8.4885224747973904</v>
      </c>
      <c r="AK461" s="150">
        <v>0.85332033998814005</v>
      </c>
      <c r="AL461" s="150">
        <v>2.6650445542597399</v>
      </c>
      <c r="AM461" s="150">
        <v>2.5</v>
      </c>
      <c r="AN461" s="150">
        <v>1.2092216417797399</v>
      </c>
      <c r="AO461" s="150">
        <v>62</v>
      </c>
      <c r="AP461" s="150">
        <v>0</v>
      </c>
      <c r="AQ461" s="150">
        <v>3.21</v>
      </c>
      <c r="AR461">
        <v>1.96471998204929</v>
      </c>
      <c r="AS461">
        <v>-62849.51</v>
      </c>
      <c r="AT461">
        <v>0.43499200789692799</v>
      </c>
      <c r="AU461" s="150">
        <v>6962150.21</v>
      </c>
    </row>
    <row r="462" spans="1:47" ht="14.5" x14ac:dyDescent="0.35">
      <c r="A462" s="151" t="s">
        <v>1227</v>
      </c>
      <c r="B462" s="151" t="s">
        <v>558</v>
      </c>
      <c r="C462" t="s">
        <v>206</v>
      </c>
      <c r="D462" t="s">
        <v>1578</v>
      </c>
      <c r="E462" s="150">
        <v>83.972999999999999</v>
      </c>
      <c r="F462" t="s">
        <v>1578</v>
      </c>
      <c r="G462" s="152">
        <v>3350261</v>
      </c>
      <c r="H462" s="150">
        <v>0.71150800658352198</v>
      </c>
      <c r="I462" s="150">
        <v>3258331</v>
      </c>
      <c r="J462" s="150">
        <v>1.3075224156971699E-2</v>
      </c>
      <c r="K462" s="150">
        <v>0.59407314877072404</v>
      </c>
      <c r="L462" s="153">
        <v>273466.7353</v>
      </c>
      <c r="M462" s="152">
        <v>33649</v>
      </c>
      <c r="N462" s="150">
        <v>7</v>
      </c>
      <c r="O462" s="150">
        <v>21.2</v>
      </c>
      <c r="P462" s="150">
        <v>0</v>
      </c>
      <c r="Q462" s="150">
        <v>-111.28</v>
      </c>
      <c r="R462" s="150">
        <v>15234.6</v>
      </c>
      <c r="S462" s="150">
        <v>1405.08158</v>
      </c>
      <c r="T462" s="150">
        <v>1849.5501156886901</v>
      </c>
      <c r="U462" s="150">
        <v>0.13970402629575401</v>
      </c>
      <c r="V462" s="150">
        <v>0.180571154452114</v>
      </c>
      <c r="W462" s="150">
        <v>0</v>
      </c>
      <c r="X462" s="150">
        <v>11573.5</v>
      </c>
      <c r="Y462" s="150">
        <v>118.88</v>
      </c>
      <c r="Z462" s="150">
        <v>58003.255804172302</v>
      </c>
      <c r="AA462" s="150">
        <v>17.656488549618299</v>
      </c>
      <c r="AB462" s="150">
        <v>11.819326884253</v>
      </c>
      <c r="AC462" s="150">
        <v>20.6</v>
      </c>
      <c r="AD462" s="150">
        <v>68.207843689320399</v>
      </c>
      <c r="AE462" s="150">
        <v>0.47549999999999998</v>
      </c>
      <c r="AF462" s="150">
        <v>0.102776884896547</v>
      </c>
      <c r="AG462" s="150">
        <v>0.16847172476897401</v>
      </c>
      <c r="AH462" s="150">
        <v>0.27536332473077302</v>
      </c>
      <c r="AI462" s="150">
        <v>240.42732095313599</v>
      </c>
      <c r="AJ462" s="150">
        <v>8.5088585933337306</v>
      </c>
      <c r="AK462" s="150">
        <v>1.2335248061097599</v>
      </c>
      <c r="AL462" s="150">
        <v>4.2462750873246096</v>
      </c>
      <c r="AM462" s="150">
        <v>0.5</v>
      </c>
      <c r="AN462" s="150">
        <v>1.6619465597763901</v>
      </c>
      <c r="AO462" s="150">
        <v>137</v>
      </c>
      <c r="AP462" s="150">
        <v>2.0114942528735601E-2</v>
      </c>
      <c r="AQ462" s="150">
        <v>7.21</v>
      </c>
      <c r="AR462">
        <v>6.46847163436688</v>
      </c>
      <c r="AS462">
        <v>-132550.65</v>
      </c>
      <c r="AT462">
        <v>0.46930845585967101</v>
      </c>
      <c r="AU462" s="150">
        <v>21405791.609999999</v>
      </c>
    </row>
    <row r="463" spans="1:47" ht="14.5" x14ac:dyDescent="0.35">
      <c r="A463" s="151" t="s">
        <v>1228</v>
      </c>
      <c r="B463" s="151" t="s">
        <v>279</v>
      </c>
      <c r="C463" t="s">
        <v>109</v>
      </c>
      <c r="D463" t="s">
        <v>1578</v>
      </c>
      <c r="E463" s="150">
        <v>109.38500000000001</v>
      </c>
      <c r="F463" t="s">
        <v>1578</v>
      </c>
      <c r="G463" s="152">
        <v>356370</v>
      </c>
      <c r="H463" s="150">
        <v>0.17731404553411001</v>
      </c>
      <c r="I463" s="150">
        <v>148007</v>
      </c>
      <c r="J463" s="150">
        <v>0</v>
      </c>
      <c r="K463" s="150">
        <v>0.77770564593423896</v>
      </c>
      <c r="L463" s="153">
        <v>340277.47889999999</v>
      </c>
      <c r="M463" s="152">
        <v>61836</v>
      </c>
      <c r="N463" s="150">
        <v>9</v>
      </c>
      <c r="O463" s="150">
        <v>25.7</v>
      </c>
      <c r="P463" s="150">
        <v>0</v>
      </c>
      <c r="Q463" s="150">
        <v>-1.99</v>
      </c>
      <c r="R463" s="150">
        <v>15210.6</v>
      </c>
      <c r="S463" s="150">
        <v>2683.8778940000002</v>
      </c>
      <c r="T463" s="150">
        <v>3125.00678533053</v>
      </c>
      <c r="U463" s="150">
        <v>0.103671715327299</v>
      </c>
      <c r="V463" s="150">
        <v>0.10795597096564501</v>
      </c>
      <c r="W463" s="150">
        <v>3.88842447837532E-2</v>
      </c>
      <c r="X463" s="150">
        <v>13063.4</v>
      </c>
      <c r="Y463" s="150">
        <v>171.51</v>
      </c>
      <c r="Z463" s="150">
        <v>85040.375196781504</v>
      </c>
      <c r="AA463" s="150">
        <v>17.592592592592599</v>
      </c>
      <c r="AB463" s="150">
        <v>15.648521334032999</v>
      </c>
      <c r="AC463" s="150">
        <v>20.3</v>
      </c>
      <c r="AD463" s="150">
        <v>132.21073369458099</v>
      </c>
      <c r="AE463" s="150">
        <v>0.45229999999999998</v>
      </c>
      <c r="AF463" s="150">
        <v>0.123601543498357</v>
      </c>
      <c r="AG463" s="150">
        <v>0.105686213070357</v>
      </c>
      <c r="AH463" s="150">
        <v>0.23416214901864599</v>
      </c>
      <c r="AI463" s="150">
        <v>193.30350354605201</v>
      </c>
      <c r="AJ463" s="150">
        <v>9.8423347205008493</v>
      </c>
      <c r="AK463" s="150">
        <v>1.4908556427005999</v>
      </c>
      <c r="AL463" s="150">
        <v>4.4374717571024096</v>
      </c>
      <c r="AM463" s="150">
        <v>1</v>
      </c>
      <c r="AN463" s="150">
        <v>0.69156774193452497</v>
      </c>
      <c r="AO463" s="150">
        <v>5</v>
      </c>
      <c r="AP463" s="150">
        <v>0.13065755764303999</v>
      </c>
      <c r="AQ463" s="150">
        <v>183.8</v>
      </c>
      <c r="AR463">
        <v>8.8288074352128803</v>
      </c>
      <c r="AS463">
        <v>-2767.5499999999902</v>
      </c>
      <c r="AT463">
        <v>0.10311985941306399</v>
      </c>
      <c r="AU463" s="150">
        <v>40823275.939999998</v>
      </c>
    </row>
    <row r="464" spans="1:47" ht="14.5" x14ac:dyDescent="0.35">
      <c r="A464" s="151" t="s">
        <v>1229</v>
      </c>
      <c r="B464" s="151" t="s">
        <v>512</v>
      </c>
      <c r="C464" t="s">
        <v>134</v>
      </c>
      <c r="D464" t="s">
        <v>1578</v>
      </c>
      <c r="E464" s="150">
        <v>82.072000000000003</v>
      </c>
      <c r="F464" t="s">
        <v>1578</v>
      </c>
      <c r="G464" s="152">
        <v>755576</v>
      </c>
      <c r="H464" s="150">
        <v>0.41114582652583098</v>
      </c>
      <c r="I464" s="150">
        <v>991858</v>
      </c>
      <c r="J464" s="150">
        <v>0</v>
      </c>
      <c r="K464" s="150">
        <v>0.65236128695627105</v>
      </c>
      <c r="L464" s="153">
        <v>182437.61</v>
      </c>
      <c r="M464" s="152">
        <v>34152</v>
      </c>
      <c r="N464" s="150">
        <v>22</v>
      </c>
      <c r="O464" s="150">
        <v>40.119999999999997</v>
      </c>
      <c r="P464" s="150">
        <v>0</v>
      </c>
      <c r="Q464" s="150">
        <v>-36.840000000000003</v>
      </c>
      <c r="R464" s="150">
        <v>12401.3</v>
      </c>
      <c r="S464" s="150">
        <v>1485.7324719999999</v>
      </c>
      <c r="T464" s="150">
        <v>1915.39729228849</v>
      </c>
      <c r="U464" s="150">
        <v>0.73109232346373598</v>
      </c>
      <c r="V464" s="150">
        <v>0.15526181553363799</v>
      </c>
      <c r="W464" s="150">
        <v>2.4379018889748002E-3</v>
      </c>
      <c r="X464" s="150">
        <v>9619.4</v>
      </c>
      <c r="Y464" s="150">
        <v>98</v>
      </c>
      <c r="Z464" s="150">
        <v>59257.020408163298</v>
      </c>
      <c r="AA464" s="150">
        <v>14.788461538461499</v>
      </c>
      <c r="AB464" s="150">
        <v>15.1605354285714</v>
      </c>
      <c r="AC464" s="150">
        <v>16</v>
      </c>
      <c r="AD464" s="150">
        <v>92.858279499999995</v>
      </c>
      <c r="AE464" s="150">
        <v>0.55669999999999997</v>
      </c>
      <c r="AF464" s="150">
        <v>0.101843625546505</v>
      </c>
      <c r="AG464" s="150">
        <v>0.17364630274448001</v>
      </c>
      <c r="AH464" s="150">
        <v>0.280315734122358</v>
      </c>
      <c r="AI464" s="150">
        <v>196.670669522797</v>
      </c>
      <c r="AJ464" s="150">
        <v>5.2124935318275103</v>
      </c>
      <c r="AK464" s="150">
        <v>1.1615241615331999</v>
      </c>
      <c r="AL464" s="150">
        <v>2.38499832306639</v>
      </c>
      <c r="AM464" s="150">
        <v>0</v>
      </c>
      <c r="AN464" s="150">
        <v>1.2476430772832099</v>
      </c>
      <c r="AO464" s="150">
        <v>128</v>
      </c>
      <c r="AP464" s="150">
        <v>0</v>
      </c>
      <c r="AQ464" s="150">
        <v>5.45</v>
      </c>
      <c r="AR464">
        <v>5.78687673046828</v>
      </c>
      <c r="AS464">
        <v>-45405.930000000102</v>
      </c>
      <c r="AT464">
        <v>0.43522116828460999</v>
      </c>
      <c r="AU464" s="150">
        <v>18425038.789999999</v>
      </c>
    </row>
    <row r="465" spans="1:47" ht="14.5" x14ac:dyDescent="0.35">
      <c r="A465" s="151" t="s">
        <v>1230</v>
      </c>
      <c r="B465" s="151" t="s">
        <v>657</v>
      </c>
      <c r="C465" t="s">
        <v>210</v>
      </c>
      <c r="D465" t="s">
        <v>1578</v>
      </c>
      <c r="E465" s="150">
        <v>89.837000000000003</v>
      </c>
      <c r="F465" t="s">
        <v>1578</v>
      </c>
      <c r="G465" s="152">
        <v>-763448</v>
      </c>
      <c r="H465" s="150">
        <v>0.230467041832568</v>
      </c>
      <c r="I465" s="150">
        <v>-763448</v>
      </c>
      <c r="J465" s="150">
        <v>0</v>
      </c>
      <c r="K465" s="150">
        <v>0.74182260661379096</v>
      </c>
      <c r="L465" s="153">
        <v>171192.60699999999</v>
      </c>
      <c r="M465" s="152">
        <v>47014</v>
      </c>
      <c r="N465" s="150">
        <v>17</v>
      </c>
      <c r="O465" s="150">
        <v>137.37</v>
      </c>
      <c r="P465" s="150">
        <v>0</v>
      </c>
      <c r="Q465" s="150">
        <v>31.25</v>
      </c>
      <c r="R465" s="150">
        <v>11365.8</v>
      </c>
      <c r="S465" s="150">
        <v>1075.168919</v>
      </c>
      <c r="T465" s="150">
        <v>1254.8954505041499</v>
      </c>
      <c r="U465" s="150">
        <v>0.25845437129865501</v>
      </c>
      <c r="V465" s="150">
        <v>0.145626534801272</v>
      </c>
      <c r="W465" s="150">
        <v>6.5106048698939404E-3</v>
      </c>
      <c r="X465" s="150">
        <v>9738</v>
      </c>
      <c r="Y465" s="150">
        <v>83.21</v>
      </c>
      <c r="Z465" s="150">
        <v>56732.530344910498</v>
      </c>
      <c r="AA465" s="150">
        <v>11.2873563218391</v>
      </c>
      <c r="AB465" s="150">
        <v>12.9211503304891</v>
      </c>
      <c r="AC465" s="150">
        <v>8.92</v>
      </c>
      <c r="AD465" s="150">
        <v>120.534632174888</v>
      </c>
      <c r="AE465" s="150">
        <v>0.33629999999999999</v>
      </c>
      <c r="AF465" s="150">
        <v>0.11606969225079999</v>
      </c>
      <c r="AG465" s="150">
        <v>0.196957095655863</v>
      </c>
      <c r="AH465" s="150">
        <v>0.31884788659926899</v>
      </c>
      <c r="AI465" s="150">
        <v>182.389014911619</v>
      </c>
      <c r="AJ465" s="150">
        <v>5.0968102336064902</v>
      </c>
      <c r="AK465" s="150">
        <v>0.73755006399828704</v>
      </c>
      <c r="AL465" s="150">
        <v>4.1319721671196703</v>
      </c>
      <c r="AM465" s="150">
        <v>2.5</v>
      </c>
      <c r="AN465" s="150">
        <v>0.87487119385624901</v>
      </c>
      <c r="AO465" s="150">
        <v>28</v>
      </c>
      <c r="AP465" s="150">
        <v>5.4091539528432701E-2</v>
      </c>
      <c r="AQ465" s="150">
        <v>22.36</v>
      </c>
      <c r="AR465">
        <v>3.1416614530382398</v>
      </c>
      <c r="AS465">
        <v>-62610.21</v>
      </c>
      <c r="AT465">
        <v>0.30118264813998202</v>
      </c>
      <c r="AU465" s="150">
        <v>12220202.130000001</v>
      </c>
    </row>
    <row r="466" spans="1:47" ht="14.5" x14ac:dyDescent="0.35">
      <c r="A466" s="151" t="s">
        <v>1231</v>
      </c>
      <c r="B466" s="151" t="s">
        <v>427</v>
      </c>
      <c r="C466" t="s">
        <v>198</v>
      </c>
      <c r="D466" t="s">
        <v>1578</v>
      </c>
      <c r="E466" s="150">
        <v>98.451999999999998</v>
      </c>
      <c r="F466" t="s">
        <v>1578</v>
      </c>
      <c r="G466" s="152">
        <v>-2858961</v>
      </c>
      <c r="H466" s="150">
        <v>0.127264183966114</v>
      </c>
      <c r="I466" s="150">
        <v>-3188469</v>
      </c>
      <c r="J466" s="150">
        <v>0</v>
      </c>
      <c r="K466" s="150">
        <v>0.90347960734904098</v>
      </c>
      <c r="L466" s="153">
        <v>152359.83549999999</v>
      </c>
      <c r="M466" s="152">
        <v>52371</v>
      </c>
      <c r="N466" s="150">
        <v>59</v>
      </c>
      <c r="O466" s="150">
        <v>38.93</v>
      </c>
      <c r="P466" s="150">
        <v>0</v>
      </c>
      <c r="Q466" s="150">
        <v>-8.18</v>
      </c>
      <c r="R466" s="150">
        <v>11002.9</v>
      </c>
      <c r="S466" s="150">
        <v>2577.4287909999998</v>
      </c>
      <c r="T466" s="150">
        <v>2935.1284808364198</v>
      </c>
      <c r="U466" s="150">
        <v>0.23696032617182</v>
      </c>
      <c r="V466" s="150">
        <v>0.11990836374575101</v>
      </c>
      <c r="W466" s="150">
        <v>2.1339095843133202E-3</v>
      </c>
      <c r="X466" s="150">
        <v>9662</v>
      </c>
      <c r="Y466" s="150">
        <v>160.83000000000001</v>
      </c>
      <c r="Z466" s="150">
        <v>65358.127090716902</v>
      </c>
      <c r="AA466" s="150">
        <v>13.578947368421099</v>
      </c>
      <c r="AB466" s="150">
        <v>16.025796126344598</v>
      </c>
      <c r="AC466" s="150">
        <v>18.3</v>
      </c>
      <c r="AD466" s="150">
        <v>140.843103333333</v>
      </c>
      <c r="AE466" s="150">
        <v>0.33629999999999999</v>
      </c>
      <c r="AF466" s="150">
        <v>0.115464516998702</v>
      </c>
      <c r="AG466" s="150">
        <v>0.160975037108539</v>
      </c>
      <c r="AH466" s="150">
        <v>0.27978470787956899</v>
      </c>
      <c r="AI466" s="150">
        <v>157.21559463250401</v>
      </c>
      <c r="AJ466" s="150">
        <v>6.4752647256250997</v>
      </c>
      <c r="AK466" s="150">
        <v>1.7350481476363</v>
      </c>
      <c r="AL466" s="150">
        <v>2.5464472917880001</v>
      </c>
      <c r="AM466" s="150">
        <v>0.7</v>
      </c>
      <c r="AN466" s="150">
        <v>1.82667141433728</v>
      </c>
      <c r="AO466" s="150">
        <v>70</v>
      </c>
      <c r="AP466" s="150">
        <v>4.4259421560035102E-2</v>
      </c>
      <c r="AQ466" s="150">
        <v>31.44</v>
      </c>
      <c r="AR466">
        <v>3.31045431378466</v>
      </c>
      <c r="AS466">
        <v>-73242.86</v>
      </c>
      <c r="AT466">
        <v>0.289537043163693</v>
      </c>
      <c r="AU466" s="150">
        <v>28359083.739999998</v>
      </c>
    </row>
    <row r="467" spans="1:47" ht="14.5" x14ac:dyDescent="0.35">
      <c r="A467" s="151" t="s">
        <v>1232</v>
      </c>
      <c r="B467" s="151" t="s">
        <v>387</v>
      </c>
      <c r="C467" t="s">
        <v>124</v>
      </c>
      <c r="D467" t="s">
        <v>1578</v>
      </c>
      <c r="E467" s="150">
        <v>83.164000000000001</v>
      </c>
      <c r="F467" t="s">
        <v>1578</v>
      </c>
      <c r="G467" s="152">
        <v>3938502</v>
      </c>
      <c r="H467" s="150">
        <v>1.1079776767665701</v>
      </c>
      <c r="I467" s="150">
        <v>3863502</v>
      </c>
      <c r="J467" s="150">
        <v>0</v>
      </c>
      <c r="K467" s="150">
        <v>0.70301974902527098</v>
      </c>
      <c r="L467" s="153">
        <v>240886.82689999999</v>
      </c>
      <c r="M467" s="152">
        <v>42051</v>
      </c>
      <c r="N467" s="150">
        <v>0</v>
      </c>
      <c r="O467" s="150">
        <v>38.979999999999997</v>
      </c>
      <c r="P467" s="150">
        <v>0</v>
      </c>
      <c r="Q467" s="150">
        <v>83.66</v>
      </c>
      <c r="R467" s="150">
        <v>14374.1</v>
      </c>
      <c r="S467" s="150">
        <v>1569.6159869999999</v>
      </c>
      <c r="T467" s="150">
        <v>1830.85831875756</v>
      </c>
      <c r="U467" s="150">
        <v>0.44533115474696</v>
      </c>
      <c r="V467" s="150">
        <v>0.11418304316748799</v>
      </c>
      <c r="W467" s="150">
        <v>6.3998570881018896E-3</v>
      </c>
      <c r="X467" s="150">
        <v>12323.1</v>
      </c>
      <c r="Y467" s="150">
        <v>102.01</v>
      </c>
      <c r="Z467" s="150">
        <v>78333.9194196647</v>
      </c>
      <c r="AA467" s="150">
        <v>16.8857142857143</v>
      </c>
      <c r="AB467" s="150">
        <v>15.3868835114204</v>
      </c>
      <c r="AC467" s="150">
        <v>11.6</v>
      </c>
      <c r="AD467" s="150">
        <v>135.31172301724101</v>
      </c>
      <c r="AE467" s="150">
        <v>0.62619999999999998</v>
      </c>
      <c r="AF467" s="150">
        <v>0.106720152534686</v>
      </c>
      <c r="AG467" s="150">
        <v>0.17150456828653299</v>
      </c>
      <c r="AH467" s="150">
        <v>0.28570181381562199</v>
      </c>
      <c r="AI467" s="150">
        <v>185.99517488222401</v>
      </c>
      <c r="AJ467" s="150">
        <v>6.7995070579329404</v>
      </c>
      <c r="AK467" s="150">
        <v>0.94797743379655497</v>
      </c>
      <c r="AL467" s="150">
        <v>4.0375201838727701</v>
      </c>
      <c r="AM467" s="150">
        <v>7</v>
      </c>
      <c r="AN467" s="150">
        <v>1.02806948805289</v>
      </c>
      <c r="AO467" s="150">
        <v>26</v>
      </c>
      <c r="AP467" s="150">
        <v>3.8062283737024201E-2</v>
      </c>
      <c r="AQ467" s="150">
        <v>31.04</v>
      </c>
      <c r="AR467">
        <v>3.7933884893177998</v>
      </c>
      <c r="AS467">
        <v>-131490.74</v>
      </c>
      <c r="AT467">
        <v>0.28866225410641699</v>
      </c>
      <c r="AU467" s="150">
        <v>22561777.289999999</v>
      </c>
    </row>
    <row r="468" spans="1:47" ht="14.5" x14ac:dyDescent="0.35">
      <c r="A468" s="151" t="s">
        <v>1233</v>
      </c>
      <c r="B468" s="151" t="s">
        <v>707</v>
      </c>
      <c r="C468" t="s">
        <v>289</v>
      </c>
      <c r="D468" t="s">
        <v>1578</v>
      </c>
      <c r="E468" s="150">
        <v>106.455</v>
      </c>
      <c r="F468" t="s">
        <v>1578</v>
      </c>
      <c r="G468" s="152">
        <v>263871</v>
      </c>
      <c r="H468" s="150">
        <v>0.80950433019695001</v>
      </c>
      <c r="I468" s="150">
        <v>263871</v>
      </c>
      <c r="J468" s="150">
        <v>0</v>
      </c>
      <c r="K468" s="150">
        <v>0.79753354858291703</v>
      </c>
      <c r="L468" s="153">
        <v>155288.5232</v>
      </c>
      <c r="M468" s="152">
        <v>49101</v>
      </c>
      <c r="N468" s="150">
        <v>13</v>
      </c>
      <c r="O468" s="150">
        <v>0.85</v>
      </c>
      <c r="P468" s="150">
        <v>0</v>
      </c>
      <c r="Q468" s="150">
        <v>70.209999999999994</v>
      </c>
      <c r="R468" s="150">
        <v>11849.7</v>
      </c>
      <c r="S468" s="150">
        <v>395.90101499999997</v>
      </c>
      <c r="T468" s="150">
        <v>432.89060046465801</v>
      </c>
      <c r="U468" s="150">
        <v>7.4296172238911801E-2</v>
      </c>
      <c r="V468" s="150">
        <v>9.2087566383228403E-2</v>
      </c>
      <c r="W468" s="150">
        <v>0</v>
      </c>
      <c r="X468" s="150">
        <v>10837.1</v>
      </c>
      <c r="Y468" s="150">
        <v>27.96</v>
      </c>
      <c r="Z468" s="150">
        <v>57482.478540772499</v>
      </c>
      <c r="AA468" s="150">
        <v>15.0588235294118</v>
      </c>
      <c r="AB468" s="150">
        <v>14.1595498927039</v>
      </c>
      <c r="AC468" s="150">
        <v>3.99</v>
      </c>
      <c r="AD468" s="150">
        <v>99.223312030075206</v>
      </c>
      <c r="AE468" s="150">
        <v>0.24360000000000001</v>
      </c>
      <c r="AF468" s="150">
        <v>0.10967174208693201</v>
      </c>
      <c r="AG468" s="150">
        <v>0.19764737112730499</v>
      </c>
      <c r="AH468" s="150">
        <v>0.30938995467510999</v>
      </c>
      <c r="AI468" s="150">
        <v>187.938391620441</v>
      </c>
      <c r="AJ468" s="150">
        <v>7.0195750285599097</v>
      </c>
      <c r="AK468" s="150">
        <v>0.88055829581345302</v>
      </c>
      <c r="AL468" s="150">
        <v>2.3247636583562898</v>
      </c>
      <c r="AM468" s="150">
        <v>0.5</v>
      </c>
      <c r="AN468" s="150">
        <v>1.03218972036038</v>
      </c>
      <c r="AO468" s="150">
        <v>22</v>
      </c>
      <c r="AP468" s="150">
        <v>0</v>
      </c>
      <c r="AQ468" s="150">
        <v>6.77</v>
      </c>
      <c r="AR468">
        <v>3.7293245917209701</v>
      </c>
      <c r="AS468">
        <v>-12635.02</v>
      </c>
      <c r="AT468">
        <v>0.53188098601419898</v>
      </c>
      <c r="AU468" s="150">
        <v>4691294.76</v>
      </c>
    </row>
    <row r="469" spans="1:47" ht="14.5" x14ac:dyDescent="0.35">
      <c r="A469" s="151" t="s">
        <v>1234</v>
      </c>
      <c r="B469" s="151" t="s">
        <v>283</v>
      </c>
      <c r="C469" t="s">
        <v>168</v>
      </c>
      <c r="D469" t="s">
        <v>1578</v>
      </c>
      <c r="E469" s="150">
        <v>88.828000000000003</v>
      </c>
      <c r="F469" t="s">
        <v>1578</v>
      </c>
      <c r="G469" s="152">
        <v>-308907</v>
      </c>
      <c r="H469" s="150">
        <v>9.0605325737808801E-2</v>
      </c>
      <c r="I469" s="150">
        <v>-235993</v>
      </c>
      <c r="J469" s="150">
        <v>1.47477984257281E-2</v>
      </c>
      <c r="K469" s="150">
        <v>0.69965786065118696</v>
      </c>
      <c r="L469" s="153">
        <v>140387.34109999999</v>
      </c>
      <c r="M469" s="152">
        <v>34655</v>
      </c>
      <c r="N469" s="150">
        <v>31</v>
      </c>
      <c r="O469" s="150">
        <v>52.34</v>
      </c>
      <c r="P469" s="150">
        <v>0</v>
      </c>
      <c r="Q469" s="150">
        <v>-162.03</v>
      </c>
      <c r="R469" s="150">
        <v>10512.2</v>
      </c>
      <c r="S469" s="150">
        <v>1962.28062</v>
      </c>
      <c r="T469" s="150">
        <v>2469.5378277771401</v>
      </c>
      <c r="U469" s="150">
        <v>0.659580146085324</v>
      </c>
      <c r="V469" s="150">
        <v>0.115784901346067</v>
      </c>
      <c r="W469" s="150">
        <v>4.2988076802185402E-2</v>
      </c>
      <c r="X469" s="150">
        <v>8352.9</v>
      </c>
      <c r="Y469" s="150">
        <v>127.98</v>
      </c>
      <c r="Z469" s="150">
        <v>55780.534145960301</v>
      </c>
      <c r="AA469" s="150">
        <v>15.676470588235301</v>
      </c>
      <c r="AB469" s="150">
        <v>15.3327130801688</v>
      </c>
      <c r="AC469" s="150">
        <v>20.149999999999999</v>
      </c>
      <c r="AD469" s="150">
        <v>97.383653598014902</v>
      </c>
      <c r="AE469" s="150">
        <v>0.27839999999999998</v>
      </c>
      <c r="AF469" s="150">
        <v>0.108916863061629</v>
      </c>
      <c r="AG469" s="150">
        <v>0.18333288562587499</v>
      </c>
      <c r="AH469" s="150">
        <v>0.29925618903037698</v>
      </c>
      <c r="AI469" s="150">
        <v>257.74906751104697</v>
      </c>
      <c r="AJ469" s="150">
        <v>3.1592662957514799</v>
      </c>
      <c r="AK469" s="150">
        <v>0.552645360792129</v>
      </c>
      <c r="AL469" s="150">
        <v>1.6975920170193901</v>
      </c>
      <c r="AM469" s="150">
        <v>3</v>
      </c>
      <c r="AN469" s="150">
        <v>1.18727611922618</v>
      </c>
      <c r="AO469" s="150">
        <v>18</v>
      </c>
      <c r="AP469" s="150">
        <v>1.230012300123E-2</v>
      </c>
      <c r="AQ469" s="150">
        <v>42.72</v>
      </c>
      <c r="AR469">
        <v>4.7303877451079002</v>
      </c>
      <c r="AS469">
        <v>-85701.48</v>
      </c>
      <c r="AT469">
        <v>0.32397393690703502</v>
      </c>
      <c r="AU469" s="150">
        <v>20627893.449999999</v>
      </c>
    </row>
    <row r="470" spans="1:47" ht="14.5" x14ac:dyDescent="0.35">
      <c r="A470" s="151" t="s">
        <v>1235</v>
      </c>
      <c r="B470" s="151" t="s">
        <v>284</v>
      </c>
      <c r="C470" t="s">
        <v>204</v>
      </c>
      <c r="D470" t="s">
        <v>1578</v>
      </c>
      <c r="E470" s="150">
        <v>72.141999999999996</v>
      </c>
      <c r="F470" t="s">
        <v>1578</v>
      </c>
      <c r="G470" s="152">
        <v>-1902880</v>
      </c>
      <c r="H470" s="150">
        <v>0.198212895466478</v>
      </c>
      <c r="I470" s="150">
        <v>-1902880</v>
      </c>
      <c r="J470" s="150">
        <v>0</v>
      </c>
      <c r="K470" s="150">
        <v>0.72648164746884702</v>
      </c>
      <c r="L470" s="153">
        <v>122722.1311</v>
      </c>
      <c r="M470" s="152">
        <v>27239</v>
      </c>
      <c r="N470" s="150">
        <v>24</v>
      </c>
      <c r="O470" s="150">
        <v>348.97</v>
      </c>
      <c r="P470" s="150">
        <v>24</v>
      </c>
      <c r="Q470" s="150">
        <v>-399.28</v>
      </c>
      <c r="R470" s="150">
        <v>13897.1</v>
      </c>
      <c r="S470" s="150">
        <v>3209.30521</v>
      </c>
      <c r="T470" s="150">
        <v>4504.6189330593998</v>
      </c>
      <c r="U470" s="150">
        <v>0.94160993431970896</v>
      </c>
      <c r="V470" s="150">
        <v>0.15588623557558101</v>
      </c>
      <c r="W470" s="150">
        <v>4.7361042360941404E-3</v>
      </c>
      <c r="X470" s="150">
        <v>9900.9</v>
      </c>
      <c r="Y470" s="150">
        <v>224.83</v>
      </c>
      <c r="Z470" s="150">
        <v>69226.7909531646</v>
      </c>
      <c r="AA470" s="150">
        <v>14.581227436823101</v>
      </c>
      <c r="AB470" s="150">
        <v>14.2743637859716</v>
      </c>
      <c r="AC470" s="150">
        <v>31</v>
      </c>
      <c r="AD470" s="150">
        <v>103.525974516129</v>
      </c>
      <c r="AE470" s="150">
        <v>0.44069999999999998</v>
      </c>
      <c r="AF470" s="150">
        <v>0.122331006120779</v>
      </c>
      <c r="AG470" s="150">
        <v>0.14754789142920199</v>
      </c>
      <c r="AH470" s="150">
        <v>0.27341538476365201</v>
      </c>
      <c r="AI470" s="150">
        <v>198.23730009150501</v>
      </c>
      <c r="AJ470" s="150">
        <v>5.49711348875518</v>
      </c>
      <c r="AK470" s="150">
        <v>1.12216306404864</v>
      </c>
      <c r="AL470" s="150">
        <v>3.9304707923873501</v>
      </c>
      <c r="AM470" s="150">
        <v>2.5</v>
      </c>
      <c r="AN470" s="150">
        <v>0.88186776407881895</v>
      </c>
      <c r="AO470" s="150">
        <v>10</v>
      </c>
      <c r="AP470" s="150">
        <v>5.9286463798531003E-2</v>
      </c>
      <c r="AQ470" s="150">
        <v>153.30000000000001</v>
      </c>
      <c r="AR470">
        <v>5.06337466917768</v>
      </c>
      <c r="AS470">
        <v>-28656.570000000102</v>
      </c>
      <c r="AT470">
        <v>0.50641109879910096</v>
      </c>
      <c r="AU470" s="150">
        <v>44599965.469999999</v>
      </c>
    </row>
    <row r="471" spans="1:47" ht="14.5" x14ac:dyDescent="0.35">
      <c r="A471" s="151" t="s">
        <v>1236</v>
      </c>
      <c r="B471" s="151" t="s">
        <v>719</v>
      </c>
      <c r="C471" t="s">
        <v>100</v>
      </c>
      <c r="D471" t="s">
        <v>1578</v>
      </c>
      <c r="E471" s="150">
        <v>88.585999999999999</v>
      </c>
      <c r="F471" t="s">
        <v>1578</v>
      </c>
      <c r="G471" s="152">
        <v>-137744</v>
      </c>
      <c r="H471" s="150">
        <v>0.41653440544680298</v>
      </c>
      <c r="I471" s="150">
        <v>-662340</v>
      </c>
      <c r="J471" s="150">
        <v>0</v>
      </c>
      <c r="K471" s="150">
        <v>0.66730150512825603</v>
      </c>
      <c r="L471" s="153">
        <v>146146.02619999999</v>
      </c>
      <c r="M471" s="152">
        <v>37174</v>
      </c>
      <c r="N471" s="150">
        <v>22</v>
      </c>
      <c r="O471" s="150">
        <v>28.12</v>
      </c>
      <c r="P471" s="150">
        <v>0</v>
      </c>
      <c r="Q471" s="150">
        <v>53.9</v>
      </c>
      <c r="R471" s="150">
        <v>13327.1</v>
      </c>
      <c r="S471" s="150">
        <v>1280.700677</v>
      </c>
      <c r="T471" s="150">
        <v>1572.25062209309</v>
      </c>
      <c r="U471" s="150">
        <v>0.43126524637575397</v>
      </c>
      <c r="V471" s="150">
        <v>0.15597686218760401</v>
      </c>
      <c r="W471" s="150">
        <v>1.5616451493450699E-3</v>
      </c>
      <c r="X471" s="150">
        <v>10855.8</v>
      </c>
      <c r="Y471" s="150">
        <v>93.49</v>
      </c>
      <c r="Z471" s="150">
        <v>55310.820194673201</v>
      </c>
      <c r="AA471" s="150">
        <v>12.5555555555556</v>
      </c>
      <c r="AB471" s="150">
        <v>13.6987985559953</v>
      </c>
      <c r="AC471" s="150">
        <v>11.19</v>
      </c>
      <c r="AD471" s="150">
        <v>114.45046264521901</v>
      </c>
      <c r="AE471" s="150">
        <v>0.27839999999999998</v>
      </c>
      <c r="AF471" s="150">
        <v>0.102148340328108</v>
      </c>
      <c r="AG471" s="150">
        <v>0.17900708944791799</v>
      </c>
      <c r="AH471" s="150">
        <v>0.28462377025150798</v>
      </c>
      <c r="AI471" s="150">
        <v>190.623776799956</v>
      </c>
      <c r="AJ471" s="150">
        <v>9.1417959136860407</v>
      </c>
      <c r="AK471" s="150">
        <v>1.3098544230170599</v>
      </c>
      <c r="AL471" s="150">
        <v>3.4443922140481402</v>
      </c>
      <c r="AM471" s="150">
        <v>2.5</v>
      </c>
      <c r="AN471" s="150">
        <v>0.92929816322107905</v>
      </c>
      <c r="AO471" s="150">
        <v>73</v>
      </c>
      <c r="AP471" s="150">
        <v>1.45454545454545E-2</v>
      </c>
      <c r="AQ471" s="150">
        <v>10.15</v>
      </c>
      <c r="AR471">
        <v>6.0068110294634396</v>
      </c>
      <c r="AS471">
        <v>-29732.930000000099</v>
      </c>
      <c r="AT471">
        <v>0.37219209392724201</v>
      </c>
      <c r="AU471" s="150">
        <v>17068044.149999999</v>
      </c>
    </row>
    <row r="472" spans="1:47" ht="14.5" x14ac:dyDescent="0.35">
      <c r="A472" s="151" t="s">
        <v>1237</v>
      </c>
      <c r="B472" s="151" t="s">
        <v>650</v>
      </c>
      <c r="C472" t="s">
        <v>649</v>
      </c>
      <c r="D472" t="s">
        <v>1578</v>
      </c>
      <c r="E472" s="150">
        <v>75.355999999999995</v>
      </c>
      <c r="F472" t="s">
        <v>1578</v>
      </c>
      <c r="G472" s="152">
        <v>-1182158</v>
      </c>
      <c r="H472" s="150">
        <v>0.242873916037671</v>
      </c>
      <c r="I472" s="150">
        <v>-1390407</v>
      </c>
      <c r="J472" s="150">
        <v>3.1557225687756797E-2</v>
      </c>
      <c r="K472" s="150">
        <v>0.74646355892656802</v>
      </c>
      <c r="L472" s="153">
        <v>124941.8928</v>
      </c>
      <c r="M472" s="152">
        <v>34327</v>
      </c>
      <c r="N472" s="150">
        <v>29</v>
      </c>
      <c r="O472" s="150">
        <v>18.649999999999999</v>
      </c>
      <c r="P472" s="150">
        <v>0</v>
      </c>
      <c r="Q472" s="150">
        <v>-64.39</v>
      </c>
      <c r="R472" s="150">
        <v>13309.5</v>
      </c>
      <c r="S472" s="150">
        <v>1168.763823</v>
      </c>
      <c r="T472" s="150">
        <v>1621.50446642465</v>
      </c>
      <c r="U472" s="150">
        <v>0.98617254599948401</v>
      </c>
      <c r="V472" s="150">
        <v>0.17732702529072</v>
      </c>
      <c r="W472" s="150">
        <v>0</v>
      </c>
      <c r="X472" s="150">
        <v>9593.2999999999993</v>
      </c>
      <c r="Y472" s="150">
        <v>80.8</v>
      </c>
      <c r="Z472" s="150">
        <v>64714.648514851498</v>
      </c>
      <c r="AA472" s="150">
        <v>14.5301204819277</v>
      </c>
      <c r="AB472" s="150">
        <v>14.464898799505001</v>
      </c>
      <c r="AC472" s="150">
        <v>11</v>
      </c>
      <c r="AD472" s="150">
        <v>106.251256636364</v>
      </c>
      <c r="AE472" s="150">
        <v>0.31309999999999999</v>
      </c>
      <c r="AF472" s="150">
        <v>0.121335517538849</v>
      </c>
      <c r="AG472" s="150">
        <v>0.19431555418476901</v>
      </c>
      <c r="AH472" s="150">
        <v>0.31943058667817897</v>
      </c>
      <c r="AI472" s="150">
        <v>210.47622724030899</v>
      </c>
      <c r="AJ472" s="150">
        <v>7.6923132802432503</v>
      </c>
      <c r="AK472" s="150">
        <v>1.3373307398057701</v>
      </c>
      <c r="AL472" s="150">
        <v>4.1081630263783699</v>
      </c>
      <c r="AM472" s="150">
        <v>0.5</v>
      </c>
      <c r="AN472" s="150">
        <v>1.0725823504165</v>
      </c>
      <c r="AO472" s="150">
        <v>144</v>
      </c>
      <c r="AP472" s="150">
        <v>4.2372881355932202E-2</v>
      </c>
      <c r="AQ472" s="150">
        <v>4.58</v>
      </c>
      <c r="AR472">
        <v>2.3076867532230301</v>
      </c>
      <c r="AS472">
        <v>-177536.17</v>
      </c>
      <c r="AT472">
        <v>0.48764723310951102</v>
      </c>
      <c r="AU472" s="150">
        <v>15555631.779999999</v>
      </c>
    </row>
    <row r="473" spans="1:47" ht="14.5" x14ac:dyDescent="0.35">
      <c r="A473" s="151" t="s">
        <v>1238</v>
      </c>
      <c r="B473" s="151" t="s">
        <v>591</v>
      </c>
      <c r="C473" t="s">
        <v>136</v>
      </c>
      <c r="D473" t="s">
        <v>1578</v>
      </c>
      <c r="E473" s="150">
        <v>77.507999999999996</v>
      </c>
      <c r="F473" t="s">
        <v>1578</v>
      </c>
      <c r="G473" s="152">
        <v>437897</v>
      </c>
      <c r="H473" s="150">
        <v>0.67324275191847904</v>
      </c>
      <c r="I473" s="150">
        <v>437897</v>
      </c>
      <c r="J473" s="150">
        <v>0</v>
      </c>
      <c r="K473" s="150">
        <v>0.58144312105305596</v>
      </c>
      <c r="L473" s="153">
        <v>92248.0622</v>
      </c>
      <c r="M473" s="152">
        <v>31240</v>
      </c>
      <c r="N473" s="150">
        <v>2</v>
      </c>
      <c r="O473" s="150">
        <v>12.31</v>
      </c>
      <c r="P473" s="150">
        <v>0</v>
      </c>
      <c r="Q473" s="150">
        <v>-75.08</v>
      </c>
      <c r="R473" s="150">
        <v>18373.7</v>
      </c>
      <c r="S473" s="150">
        <v>375.73766699999999</v>
      </c>
      <c r="T473" s="150">
        <v>540.48090607211498</v>
      </c>
      <c r="U473" s="150">
        <v>0.997771825735002</v>
      </c>
      <c r="V473" s="150">
        <v>0.18674233424672901</v>
      </c>
      <c r="W473" s="150">
        <v>2.6614313331540401E-3</v>
      </c>
      <c r="X473" s="150">
        <v>12773.3</v>
      </c>
      <c r="Y473" s="150">
        <v>36.58</v>
      </c>
      <c r="Z473" s="150">
        <v>50464.126571897199</v>
      </c>
      <c r="AA473" s="150">
        <v>12.692307692307701</v>
      </c>
      <c r="AB473" s="150">
        <v>10.2716694095134</v>
      </c>
      <c r="AC473" s="150">
        <v>6</v>
      </c>
      <c r="AD473" s="150">
        <v>62.622944500000003</v>
      </c>
      <c r="AE473" s="150">
        <v>0.57989999999999997</v>
      </c>
      <c r="AF473" s="150">
        <v>0.108260372238017</v>
      </c>
      <c r="AG473" s="150">
        <v>0.21892443242066001</v>
      </c>
      <c r="AH473" s="150">
        <v>0.33129379358423</v>
      </c>
      <c r="AI473" s="150">
        <v>452.44332663618701</v>
      </c>
      <c r="AJ473" s="150">
        <v>4.6142085882352903</v>
      </c>
      <c r="AK473" s="150">
        <v>0.81948664705882401</v>
      </c>
      <c r="AL473" s="150">
        <v>2.6002575294117598</v>
      </c>
      <c r="AM473" s="150">
        <v>3.5</v>
      </c>
      <c r="AN473" s="150">
        <v>0.56873793523122296</v>
      </c>
      <c r="AO473" s="150">
        <v>2</v>
      </c>
      <c r="AP473" s="150">
        <v>0</v>
      </c>
      <c r="AQ473" s="150">
        <v>46.5</v>
      </c>
      <c r="AR473">
        <v>5.7431726921136699</v>
      </c>
      <c r="AS473">
        <v>-126613.55</v>
      </c>
      <c r="AT473">
        <v>0.62465271962088298</v>
      </c>
      <c r="AU473" s="150">
        <v>6903700.5899999999</v>
      </c>
    </row>
    <row r="474" spans="1:47" ht="14.5" x14ac:dyDescent="0.35">
      <c r="A474" s="151" t="s">
        <v>1239</v>
      </c>
      <c r="B474" s="151" t="s">
        <v>697</v>
      </c>
      <c r="C474" t="s">
        <v>181</v>
      </c>
      <c r="D474" t="s">
        <v>1578</v>
      </c>
      <c r="E474" s="150">
        <v>94.335999999999999</v>
      </c>
      <c r="F474" t="s">
        <v>1578</v>
      </c>
      <c r="G474" s="152">
        <v>-248760</v>
      </c>
      <c r="H474" s="150">
        <v>0.355397638872259</v>
      </c>
      <c r="I474" s="150">
        <v>-270882</v>
      </c>
      <c r="J474" s="150">
        <v>0</v>
      </c>
      <c r="K474" s="150">
        <v>0.73708669231131596</v>
      </c>
      <c r="L474" s="153">
        <v>185396.55129999999</v>
      </c>
      <c r="M474" s="152">
        <v>42158</v>
      </c>
      <c r="N474" s="150">
        <v>11</v>
      </c>
      <c r="O474" s="150">
        <v>20.190000000000001</v>
      </c>
      <c r="P474" s="150">
        <v>0</v>
      </c>
      <c r="Q474" s="150">
        <v>67.05</v>
      </c>
      <c r="R474" s="150">
        <v>11885.3</v>
      </c>
      <c r="S474" s="150">
        <v>826.33758699999998</v>
      </c>
      <c r="T474" s="150">
        <v>941.54574551447001</v>
      </c>
      <c r="U474" s="150">
        <v>0.270027213466208</v>
      </c>
      <c r="V474" s="150">
        <v>0.14174927637655699</v>
      </c>
      <c r="W474" s="150">
        <v>0</v>
      </c>
      <c r="X474" s="150">
        <v>10431</v>
      </c>
      <c r="Y474" s="150">
        <v>57.32</v>
      </c>
      <c r="Z474" s="150">
        <v>62118.763433356602</v>
      </c>
      <c r="AA474" s="150">
        <v>14.7258064516129</v>
      </c>
      <c r="AB474" s="150">
        <v>14.416217498255399</v>
      </c>
      <c r="AC474" s="150">
        <v>5.22</v>
      </c>
      <c r="AD474" s="150">
        <v>158.30221973180099</v>
      </c>
      <c r="AE474" s="150">
        <v>0.44069999999999998</v>
      </c>
      <c r="AF474" s="150">
        <v>0.13579701748716899</v>
      </c>
      <c r="AG474" s="150">
        <v>0.117945917302741</v>
      </c>
      <c r="AH474" s="150">
        <v>0.25635497935634299</v>
      </c>
      <c r="AI474" s="150">
        <v>144.722933921194</v>
      </c>
      <c r="AJ474" s="150">
        <v>7.6093162471778601</v>
      </c>
      <c r="AK474" s="150">
        <v>1.8895926080776</v>
      </c>
      <c r="AL474" s="150">
        <v>4.1037452128104404</v>
      </c>
      <c r="AM474" s="150">
        <v>0.5</v>
      </c>
      <c r="AN474" s="150">
        <v>1.26076713043202</v>
      </c>
      <c r="AO474" s="150">
        <v>156</v>
      </c>
      <c r="AP474" s="150">
        <v>4.8888888888888898E-2</v>
      </c>
      <c r="AQ474" s="150">
        <v>2.77</v>
      </c>
      <c r="AR474">
        <v>2.68788011386743</v>
      </c>
      <c r="AS474">
        <v>-30605.919999999998</v>
      </c>
      <c r="AT474">
        <v>0.425122189733389</v>
      </c>
      <c r="AU474" s="150">
        <v>9821235.7599999998</v>
      </c>
    </row>
    <row r="475" spans="1:47" ht="14.5" x14ac:dyDescent="0.35">
      <c r="A475" s="151" t="s">
        <v>1240</v>
      </c>
      <c r="B475" s="151" t="s">
        <v>416</v>
      </c>
      <c r="C475" t="s">
        <v>113</v>
      </c>
      <c r="D475" t="s">
        <v>1578</v>
      </c>
      <c r="E475" s="150">
        <v>86.1</v>
      </c>
      <c r="F475" t="s">
        <v>1578</v>
      </c>
      <c r="G475" s="152">
        <v>765913</v>
      </c>
      <c r="H475" s="150">
        <v>1.00765475172395</v>
      </c>
      <c r="I475" s="150">
        <v>91818</v>
      </c>
      <c r="J475" s="150">
        <v>0</v>
      </c>
      <c r="K475" s="150">
        <v>0.70865306029642305</v>
      </c>
      <c r="L475" s="153">
        <v>157139.6868</v>
      </c>
      <c r="M475" s="152">
        <v>40415</v>
      </c>
      <c r="N475" s="150">
        <v>1</v>
      </c>
      <c r="O475" s="150">
        <v>5.48</v>
      </c>
      <c r="P475" s="150">
        <v>0</v>
      </c>
      <c r="Q475" s="150">
        <v>139.22999999999999</v>
      </c>
      <c r="R475" s="150">
        <v>9772.5</v>
      </c>
      <c r="S475" s="150">
        <v>743.20911000000001</v>
      </c>
      <c r="T475" s="150">
        <v>850.38510574379904</v>
      </c>
      <c r="U475" s="150">
        <v>0.29293855534144397</v>
      </c>
      <c r="V475" s="150">
        <v>0.15871547511036299</v>
      </c>
      <c r="W475" s="150">
        <v>0</v>
      </c>
      <c r="X475" s="150">
        <v>8540.9</v>
      </c>
      <c r="Y475" s="150">
        <v>45.25</v>
      </c>
      <c r="Z475" s="150">
        <v>51654.624309392297</v>
      </c>
      <c r="AA475" s="150">
        <v>10.24</v>
      </c>
      <c r="AB475" s="150">
        <v>16.424510718232</v>
      </c>
      <c r="AC475" s="150">
        <v>8.1999999999999993</v>
      </c>
      <c r="AD475" s="150">
        <v>90.635257317073197</v>
      </c>
      <c r="AE475" s="150">
        <v>0.44069999999999998</v>
      </c>
      <c r="AF475" s="150">
        <v>0.104449884338721</v>
      </c>
      <c r="AG475" s="150">
        <v>0.22312420997844801</v>
      </c>
      <c r="AH475" s="150">
        <v>0.32793146153290598</v>
      </c>
      <c r="AI475" s="150">
        <v>198.66548729468599</v>
      </c>
      <c r="AJ475" s="150">
        <v>4.3856719268540498</v>
      </c>
      <c r="AK475" s="150">
        <v>0.81870741618692899</v>
      </c>
      <c r="AL475" s="150">
        <v>2.7988691500169298</v>
      </c>
      <c r="AM475" s="150">
        <v>4.5</v>
      </c>
      <c r="AN475" s="150">
        <v>0.77836549939525301</v>
      </c>
      <c r="AO475" s="150">
        <v>22</v>
      </c>
      <c r="AP475" s="150">
        <v>2.8089887640449399E-2</v>
      </c>
      <c r="AQ475" s="150">
        <v>6.09</v>
      </c>
      <c r="AR475">
        <v>1.3595338956641001</v>
      </c>
      <c r="AS475">
        <v>-49694.94</v>
      </c>
      <c r="AT475">
        <v>0.12753999865379601</v>
      </c>
      <c r="AU475" s="150">
        <v>7263041.54</v>
      </c>
    </row>
    <row r="476" spans="1:47" ht="14.5" x14ac:dyDescent="0.35">
      <c r="A476" s="151" t="s">
        <v>1241</v>
      </c>
      <c r="B476" s="151" t="s">
        <v>285</v>
      </c>
      <c r="C476" t="s">
        <v>109</v>
      </c>
      <c r="D476" t="s">
        <v>1578</v>
      </c>
      <c r="E476" s="150">
        <v>89.070999999999998</v>
      </c>
      <c r="F476" t="s">
        <v>1578</v>
      </c>
      <c r="G476" s="152">
        <v>3301359</v>
      </c>
      <c r="H476" s="150">
        <v>0.539363342589817</v>
      </c>
      <c r="I476" s="150">
        <v>3347354</v>
      </c>
      <c r="J476" s="150">
        <v>3.8561256572121299E-3</v>
      </c>
      <c r="K476" s="150">
        <v>0.77263892042303195</v>
      </c>
      <c r="L476" s="153">
        <v>177691.83790000001</v>
      </c>
      <c r="M476" s="152">
        <v>54103</v>
      </c>
      <c r="N476" t="s">
        <v>1560</v>
      </c>
      <c r="O476" s="150">
        <v>64.680000000000007</v>
      </c>
      <c r="P476" s="150">
        <v>0</v>
      </c>
      <c r="Q476" s="150">
        <v>-39.83</v>
      </c>
      <c r="R476" s="150">
        <v>19375.3</v>
      </c>
      <c r="S476" s="150">
        <v>4867.6183069999997</v>
      </c>
      <c r="T476" s="150">
        <v>5936.042521073</v>
      </c>
      <c r="U476" s="150">
        <v>0.29939427089101101</v>
      </c>
      <c r="V476" s="150">
        <v>0.1437123668867</v>
      </c>
      <c r="W476" s="150">
        <v>1.27198249934596E-2</v>
      </c>
      <c r="X476" s="150">
        <v>15887.9</v>
      </c>
      <c r="Y476" s="150">
        <v>366.29</v>
      </c>
      <c r="Z476" s="150">
        <v>83725.816129296407</v>
      </c>
      <c r="AA476" s="150">
        <v>12.2088772845953</v>
      </c>
      <c r="AB476" s="150">
        <v>13.2889740560758</v>
      </c>
      <c r="AC476" s="150">
        <v>44</v>
      </c>
      <c r="AD476" s="150">
        <v>110.627688795455</v>
      </c>
      <c r="AE476" s="150">
        <v>0.63780000000000003</v>
      </c>
      <c r="AF476" s="150">
        <v>0.12649208386820501</v>
      </c>
      <c r="AG476" s="150">
        <v>0.119845249042021</v>
      </c>
      <c r="AH476" s="150">
        <v>0.25277951727946302</v>
      </c>
      <c r="AI476" s="150">
        <v>179.95248286833299</v>
      </c>
      <c r="AJ476" s="150">
        <v>9.6095168961344406</v>
      </c>
      <c r="AK476" s="150">
        <v>1.3730080827453901</v>
      </c>
      <c r="AL476" s="150">
        <v>5.7604371760622897</v>
      </c>
      <c r="AM476" s="150">
        <v>1.25</v>
      </c>
      <c r="AN476" s="150">
        <v>0.449905579101124</v>
      </c>
      <c r="AO476" s="150">
        <v>7</v>
      </c>
      <c r="AP476" s="150">
        <v>5.9837242699856401E-2</v>
      </c>
      <c r="AQ476" s="150">
        <v>225.29</v>
      </c>
      <c r="AR476">
        <v>2.5371998085001799</v>
      </c>
      <c r="AS476">
        <v>27711.3100000001</v>
      </c>
      <c r="AT476">
        <v>0.23145702341209601</v>
      </c>
      <c r="AU476" s="150">
        <v>94311323.890000001</v>
      </c>
    </row>
    <row r="477" spans="1:47" ht="14.5" x14ac:dyDescent="0.35">
      <c r="A477" s="151" t="s">
        <v>1242</v>
      </c>
      <c r="B477" s="151" t="s">
        <v>400</v>
      </c>
      <c r="C477" t="s">
        <v>164</v>
      </c>
      <c r="D477" t="s">
        <v>1578</v>
      </c>
      <c r="E477" s="150">
        <v>99.132000000000005</v>
      </c>
      <c r="F477" t="s">
        <v>1578</v>
      </c>
      <c r="G477" s="152">
        <v>-1490684</v>
      </c>
      <c r="H477" s="150">
        <v>0.33134931929404399</v>
      </c>
      <c r="I477" s="150">
        <v>-1490684</v>
      </c>
      <c r="J477" s="150">
        <v>0</v>
      </c>
      <c r="K477" s="150">
        <v>0.82178831853289402</v>
      </c>
      <c r="L477" s="153">
        <v>188070.35829999999</v>
      </c>
      <c r="M477" s="152">
        <v>49305</v>
      </c>
      <c r="N477" s="150">
        <v>49</v>
      </c>
      <c r="O477" s="150">
        <v>43.04</v>
      </c>
      <c r="P477" s="150">
        <v>0</v>
      </c>
      <c r="Q477" s="150">
        <v>64.7</v>
      </c>
      <c r="R477" s="150">
        <v>10774.8</v>
      </c>
      <c r="S477" s="150">
        <v>2324.4375</v>
      </c>
      <c r="T477" s="150">
        <v>2565.23676472022</v>
      </c>
      <c r="U477" s="150">
        <v>0.26114740835148298</v>
      </c>
      <c r="V477" s="150">
        <v>8.2789763114732101E-2</v>
      </c>
      <c r="W477" s="150">
        <v>4.3452332015810301E-3</v>
      </c>
      <c r="X477" s="150">
        <v>9763.4</v>
      </c>
      <c r="Y477" s="150">
        <v>127.57</v>
      </c>
      <c r="Z477" s="150">
        <v>66899.077290899106</v>
      </c>
      <c r="AA477" s="150">
        <v>15.2878787878788</v>
      </c>
      <c r="AB477" s="150">
        <v>18.220878733244501</v>
      </c>
      <c r="AC477" s="150">
        <v>13.5</v>
      </c>
      <c r="AD477" s="150">
        <v>172.180555555556</v>
      </c>
      <c r="AE477" s="150">
        <v>0.39429999999999998</v>
      </c>
      <c r="AF477" s="150">
        <v>0.112833284999612</v>
      </c>
      <c r="AG477" s="150">
        <v>0.119435313577405</v>
      </c>
      <c r="AH477" s="150">
        <v>0.23978498783753399</v>
      </c>
      <c r="AI477" s="150">
        <v>186.737651582372</v>
      </c>
      <c r="AJ477" s="150">
        <v>6.7365745288669796</v>
      </c>
      <c r="AK477" s="150">
        <v>1.2012267428466099</v>
      </c>
      <c r="AL477" s="150">
        <v>2.2517424779984299</v>
      </c>
      <c r="AM477" s="150">
        <v>2.4500000000000002</v>
      </c>
      <c r="AN477" s="150">
        <v>1.00160759876466</v>
      </c>
      <c r="AO477" s="150">
        <v>42</v>
      </c>
      <c r="AP477" s="150">
        <v>3.7938439513242703E-2</v>
      </c>
      <c r="AQ477" s="150">
        <v>31.21</v>
      </c>
      <c r="AR477">
        <v>3.2136137176693098</v>
      </c>
      <c r="AS477">
        <v>-47015.73</v>
      </c>
      <c r="AT477">
        <v>0.377584780069252</v>
      </c>
      <c r="AU477" s="150">
        <v>25045329.800000001</v>
      </c>
    </row>
    <row r="478" spans="1:47" ht="14.5" x14ac:dyDescent="0.35">
      <c r="A478" s="151" t="s">
        <v>1243</v>
      </c>
      <c r="B478" s="151" t="s">
        <v>286</v>
      </c>
      <c r="C478" t="s">
        <v>173</v>
      </c>
      <c r="D478" t="s">
        <v>1578</v>
      </c>
      <c r="E478" s="150">
        <v>90.882000000000005</v>
      </c>
      <c r="F478" t="s">
        <v>1578</v>
      </c>
      <c r="G478" s="152">
        <v>-229619</v>
      </c>
      <c r="H478" s="150">
        <v>0.34747245201259302</v>
      </c>
      <c r="I478" s="150">
        <v>-215409</v>
      </c>
      <c r="J478" s="150">
        <v>0</v>
      </c>
      <c r="K478" s="150">
        <v>0.80617968419589503</v>
      </c>
      <c r="L478" s="153">
        <v>215798.5667</v>
      </c>
      <c r="M478" s="152">
        <v>42442</v>
      </c>
      <c r="N478" s="150">
        <v>24</v>
      </c>
      <c r="O478" s="150">
        <v>44.73</v>
      </c>
      <c r="P478" s="150">
        <v>0</v>
      </c>
      <c r="Q478" s="150">
        <v>76.11</v>
      </c>
      <c r="R478" s="150">
        <v>12656</v>
      </c>
      <c r="S478" s="150">
        <v>1638.5520120000001</v>
      </c>
      <c r="T478" s="150">
        <v>2033.3648636498001</v>
      </c>
      <c r="U478" s="150">
        <v>0.431086879651642</v>
      </c>
      <c r="V478" s="150">
        <v>0.136793400123084</v>
      </c>
      <c r="W478" s="150">
        <v>1.18721998798534E-2</v>
      </c>
      <c r="X478" s="150">
        <v>10198.6</v>
      </c>
      <c r="Y478" s="150">
        <v>107.95</v>
      </c>
      <c r="Z478" s="150">
        <v>61313.428068550304</v>
      </c>
      <c r="AA478" s="150">
        <v>14.8083333333333</v>
      </c>
      <c r="AB478" s="150">
        <v>15.1788051134785</v>
      </c>
      <c r="AC478" s="150">
        <v>11</v>
      </c>
      <c r="AD478" s="150">
        <v>148.959273818182</v>
      </c>
      <c r="AE478" s="150">
        <v>0.40589999999999998</v>
      </c>
      <c r="AF478" s="150">
        <v>0.12215136177216</v>
      </c>
      <c r="AG478" s="150">
        <v>0.158137232988798</v>
      </c>
      <c r="AH478" s="150">
        <v>0.28407123002634699</v>
      </c>
      <c r="AI478" s="150">
        <v>130.029439675791</v>
      </c>
      <c r="AJ478" s="150">
        <v>9.50969571951563</v>
      </c>
      <c r="AK478" s="150">
        <v>1.74693006664789</v>
      </c>
      <c r="AL478" s="150">
        <v>5.3830746738008104</v>
      </c>
      <c r="AM478" s="150">
        <v>1</v>
      </c>
      <c r="AN478" s="150">
        <v>1.1460289800051</v>
      </c>
      <c r="AO478" s="150">
        <v>13</v>
      </c>
      <c r="AP478" s="150">
        <v>4.0191387559808597E-2</v>
      </c>
      <c r="AQ478" s="150">
        <v>77.92</v>
      </c>
      <c r="AR478">
        <v>1.5778529279685101</v>
      </c>
      <c r="AS478">
        <v>-56034.12</v>
      </c>
      <c r="AT478">
        <v>0.307103803767174</v>
      </c>
      <c r="AU478" s="150">
        <v>20737462.890000001</v>
      </c>
    </row>
    <row r="479" spans="1:47" ht="14.5" x14ac:dyDescent="0.35">
      <c r="A479" s="151" t="s">
        <v>1244</v>
      </c>
      <c r="B479" s="151" t="s">
        <v>287</v>
      </c>
      <c r="C479" t="s">
        <v>228</v>
      </c>
      <c r="D479" t="s">
        <v>1578</v>
      </c>
      <c r="E479" s="150">
        <v>93.143000000000001</v>
      </c>
      <c r="F479" t="s">
        <v>1578</v>
      </c>
      <c r="G479" s="152">
        <v>-47169</v>
      </c>
      <c r="H479" s="150">
        <v>0.49258022686383801</v>
      </c>
      <c r="I479" s="150">
        <v>-82172</v>
      </c>
      <c r="J479" s="150">
        <v>1.43110680370384E-2</v>
      </c>
      <c r="K479" s="150">
        <v>0.68805638360049504</v>
      </c>
      <c r="L479" s="153">
        <v>120905.2395</v>
      </c>
      <c r="M479" s="152">
        <v>36655</v>
      </c>
      <c r="N479" s="150">
        <v>33</v>
      </c>
      <c r="O479" s="150">
        <v>62.97</v>
      </c>
      <c r="P479" s="150">
        <v>0</v>
      </c>
      <c r="Q479" s="150">
        <v>29.1</v>
      </c>
      <c r="R479" s="150">
        <v>11365.6</v>
      </c>
      <c r="S479" s="150">
        <v>1904.8628530000001</v>
      </c>
      <c r="T479" s="150">
        <v>2335.3320879993898</v>
      </c>
      <c r="U479" s="150">
        <v>0.48197543542521898</v>
      </c>
      <c r="V479" s="150">
        <v>0.16710918505165501</v>
      </c>
      <c r="W479" s="150">
        <v>1.0499443552327999E-3</v>
      </c>
      <c r="X479" s="150">
        <v>9270.6</v>
      </c>
      <c r="Y479" s="150">
        <v>118.75</v>
      </c>
      <c r="Z479" s="150">
        <v>57876.378947368401</v>
      </c>
      <c r="AA479" s="150">
        <v>14.75</v>
      </c>
      <c r="AB479" s="150">
        <v>16.0409503410526</v>
      </c>
      <c r="AC479" s="150">
        <v>17</v>
      </c>
      <c r="AD479" s="150">
        <v>112.05075605882401</v>
      </c>
      <c r="AE479" s="150">
        <v>0.27839999999999998</v>
      </c>
      <c r="AF479" s="150">
        <v>0.14518707842917999</v>
      </c>
      <c r="AG479" s="150">
        <v>0.19338664497710201</v>
      </c>
      <c r="AH479" s="150">
        <v>0.34239222070684799</v>
      </c>
      <c r="AI479" s="150">
        <v>183.17749199133601</v>
      </c>
      <c r="AJ479" s="150">
        <v>5.7164063932960403</v>
      </c>
      <c r="AK479" s="150">
        <v>0.94794679704695495</v>
      </c>
      <c r="AL479" s="150">
        <v>3.2554009996331601</v>
      </c>
      <c r="AM479" s="150">
        <v>3</v>
      </c>
      <c r="AN479" s="150">
        <v>1.29917906545743</v>
      </c>
      <c r="AO479" s="150">
        <v>59</v>
      </c>
      <c r="AP479" s="150">
        <v>4.88826815642458E-2</v>
      </c>
      <c r="AQ479" s="150">
        <v>11.56</v>
      </c>
      <c r="AR479">
        <v>2.3952884664638199</v>
      </c>
      <c r="AS479">
        <v>-16715.34</v>
      </c>
      <c r="AT479">
        <v>0.44995656994711503</v>
      </c>
      <c r="AU479" s="150">
        <v>21649849.739999998</v>
      </c>
    </row>
    <row r="480" spans="1:47" ht="14.5" x14ac:dyDescent="0.35">
      <c r="A480" s="151" t="s">
        <v>1245</v>
      </c>
      <c r="B480" s="151" t="s">
        <v>288</v>
      </c>
      <c r="C480" t="s">
        <v>289</v>
      </c>
      <c r="D480" t="s">
        <v>1578</v>
      </c>
      <c r="E480" s="150">
        <v>83.159000000000006</v>
      </c>
      <c r="F480" t="s">
        <v>1578</v>
      </c>
      <c r="G480" s="152">
        <v>-3472626</v>
      </c>
      <c r="H480" s="150">
        <v>0.44507371343820701</v>
      </c>
      <c r="I480" s="150">
        <v>-3472626</v>
      </c>
      <c r="J480" s="150">
        <v>0</v>
      </c>
      <c r="K480" s="150">
        <v>0.79157835612144201</v>
      </c>
      <c r="L480" s="153">
        <v>122961.5653</v>
      </c>
      <c r="M480" s="152">
        <v>36881</v>
      </c>
      <c r="N480" s="150">
        <v>72</v>
      </c>
      <c r="O480" s="150">
        <v>54.55</v>
      </c>
      <c r="P480" s="150">
        <v>0</v>
      </c>
      <c r="Q480" s="150">
        <v>-535.72</v>
      </c>
      <c r="R480" s="150">
        <v>10973.8</v>
      </c>
      <c r="S480" s="150">
        <v>3324.9850630000001</v>
      </c>
      <c r="T480" s="150">
        <v>4253.7636598113104</v>
      </c>
      <c r="U480" s="150">
        <v>0.54804125296005901</v>
      </c>
      <c r="V480" s="150">
        <v>0.19384543893814199</v>
      </c>
      <c r="W480" s="150">
        <v>1.9580149614645E-2</v>
      </c>
      <c r="X480" s="150">
        <v>8577.7999999999993</v>
      </c>
      <c r="Y480" s="150">
        <v>188.81</v>
      </c>
      <c r="Z480" s="150">
        <v>67207.796515015099</v>
      </c>
      <c r="AA480" s="150">
        <v>13.5473684210526</v>
      </c>
      <c r="AB480" s="150">
        <v>17.610216953551198</v>
      </c>
      <c r="AC480" s="150">
        <v>23</v>
      </c>
      <c r="AD480" s="150">
        <v>144.56456795652201</v>
      </c>
      <c r="AE480" s="150">
        <v>0.33629999999999999</v>
      </c>
      <c r="AF480" s="150">
        <v>0.119949659055938</v>
      </c>
      <c r="AG480" s="150">
        <v>0.185905711435572</v>
      </c>
      <c r="AH480" s="150">
        <v>0.31457127793734102</v>
      </c>
      <c r="AI480" s="150">
        <v>146.69930563835399</v>
      </c>
      <c r="AJ480" s="150">
        <v>6.9428527819293002</v>
      </c>
      <c r="AK480" s="150">
        <v>1.08740719556023</v>
      </c>
      <c r="AL480" s="150">
        <v>4.0759603955118502</v>
      </c>
      <c r="AM480" s="150">
        <v>0</v>
      </c>
      <c r="AN480" s="150">
        <v>1.43191450744271</v>
      </c>
      <c r="AO480" s="150">
        <v>65</v>
      </c>
      <c r="AP480" s="150">
        <v>5.22388059701493E-2</v>
      </c>
      <c r="AQ480" s="150">
        <v>13.17</v>
      </c>
      <c r="AR480">
        <v>5.9303203269520299</v>
      </c>
      <c r="AS480">
        <v>-218660.7</v>
      </c>
      <c r="AT480">
        <v>0.36436588079526999</v>
      </c>
      <c r="AU480" s="150">
        <v>36487729.149999999</v>
      </c>
    </row>
    <row r="481" spans="1:47" ht="14.5" x14ac:dyDescent="0.35">
      <c r="A481" s="151" t="s">
        <v>1246</v>
      </c>
      <c r="B481" s="151" t="s">
        <v>463</v>
      </c>
      <c r="C481" t="s">
        <v>109</v>
      </c>
      <c r="D481" t="s">
        <v>1578</v>
      </c>
      <c r="E481" s="150">
        <v>112.623</v>
      </c>
      <c r="F481" t="s">
        <v>1578</v>
      </c>
      <c r="G481" s="152">
        <v>1873104</v>
      </c>
      <c r="H481" s="150">
        <v>0.49759595652435601</v>
      </c>
      <c r="I481" s="150">
        <v>1079083</v>
      </c>
      <c r="J481" s="150">
        <v>0</v>
      </c>
      <c r="K481" s="150">
        <v>0.77488443047937305</v>
      </c>
      <c r="L481" s="153">
        <v>283156.90600000002</v>
      </c>
      <c r="M481" s="152">
        <v>70677</v>
      </c>
      <c r="N481" s="150">
        <v>31</v>
      </c>
      <c r="O481" s="150">
        <v>16.95</v>
      </c>
      <c r="P481" s="150">
        <v>0</v>
      </c>
      <c r="Q481" s="150">
        <v>-9.74</v>
      </c>
      <c r="R481" s="150">
        <v>15301</v>
      </c>
      <c r="S481" s="150">
        <v>4602.3863339999998</v>
      </c>
      <c r="T481" s="150">
        <v>5381.2398876020397</v>
      </c>
      <c r="U481" s="150">
        <v>0.115272924413303</v>
      </c>
      <c r="V481" s="150">
        <v>9.9310702064152295E-2</v>
      </c>
      <c r="W481" s="150">
        <v>3.0950677901087301E-2</v>
      </c>
      <c r="X481" s="150">
        <v>13086.4</v>
      </c>
      <c r="Y481" s="150">
        <v>282.5</v>
      </c>
      <c r="Z481" s="150">
        <v>85307.44</v>
      </c>
      <c r="AA481" s="150">
        <v>15.38127090301</v>
      </c>
      <c r="AB481" s="150">
        <v>16.291633040708</v>
      </c>
      <c r="AC481" s="150">
        <v>17</v>
      </c>
      <c r="AD481" s="150">
        <v>270.728607882353</v>
      </c>
      <c r="AE481" s="150">
        <v>0.51029999999999998</v>
      </c>
      <c r="AF481" s="150">
        <v>0.12835413042882499</v>
      </c>
      <c r="AG481" s="150">
        <v>0.10126752691552</v>
      </c>
      <c r="AH481" s="150">
        <v>0.23578056668488301</v>
      </c>
      <c r="AI481" s="150">
        <v>197.12491176539299</v>
      </c>
      <c r="AJ481" s="150">
        <v>7.3867897976841999</v>
      </c>
      <c r="AK481" s="150">
        <v>1.1160325160237901</v>
      </c>
      <c r="AL481" s="150">
        <v>3.2943602554987899</v>
      </c>
      <c r="AM481" s="150">
        <v>2.8</v>
      </c>
      <c r="AN481" s="150">
        <v>0.63344948873261098</v>
      </c>
      <c r="AO481" s="150">
        <v>23</v>
      </c>
      <c r="AP481" s="150">
        <v>4.4462088130210402E-2</v>
      </c>
      <c r="AQ481" s="150">
        <v>94.48</v>
      </c>
      <c r="AR481">
        <v>10.0954191818476</v>
      </c>
      <c r="AS481">
        <v>-309810.96999999997</v>
      </c>
      <c r="AT481">
        <v>0.179172751346481</v>
      </c>
      <c r="AU481" s="150">
        <v>70421245.540000007</v>
      </c>
    </row>
    <row r="482" spans="1:47" ht="14.5" x14ac:dyDescent="0.35">
      <c r="A482" s="151" t="s">
        <v>1247</v>
      </c>
      <c r="B482" s="151" t="s">
        <v>542</v>
      </c>
      <c r="C482" t="s">
        <v>117</v>
      </c>
      <c r="D482" t="s">
        <v>1578</v>
      </c>
      <c r="E482" s="150">
        <v>88.635999999999996</v>
      </c>
      <c r="F482" t="s">
        <v>1578</v>
      </c>
      <c r="G482" s="152">
        <v>662919</v>
      </c>
      <c r="H482" s="150">
        <v>0.47970895571001998</v>
      </c>
      <c r="I482" s="150">
        <v>702001</v>
      </c>
      <c r="J482" s="150">
        <v>0</v>
      </c>
      <c r="K482" s="150">
        <v>0.74575576885570705</v>
      </c>
      <c r="L482" s="153">
        <v>129792.7893</v>
      </c>
      <c r="M482" s="152">
        <v>36291</v>
      </c>
      <c r="N482" s="150">
        <v>51</v>
      </c>
      <c r="O482" s="150">
        <v>14.5</v>
      </c>
      <c r="P482" s="150">
        <v>0</v>
      </c>
      <c r="Q482" s="150">
        <v>11.54</v>
      </c>
      <c r="R482" s="150">
        <v>12674</v>
      </c>
      <c r="S482" s="150">
        <v>735.96756200000004</v>
      </c>
      <c r="T482" s="150">
        <v>879.50222345658801</v>
      </c>
      <c r="U482" s="150">
        <v>0.308820272434779</v>
      </c>
      <c r="V482" s="150">
        <v>0.13902424139720401</v>
      </c>
      <c r="W482" s="150">
        <v>6.7937776855442403E-3</v>
      </c>
      <c r="X482" s="150">
        <v>10605.6</v>
      </c>
      <c r="Y482" s="150">
        <v>57.68</v>
      </c>
      <c r="Z482" s="150">
        <v>60208.529819694901</v>
      </c>
      <c r="AA482" s="150">
        <v>15.6129032258065</v>
      </c>
      <c r="AB482" s="150">
        <v>12.759493099861301</v>
      </c>
      <c r="AC482" s="150">
        <v>12</v>
      </c>
      <c r="AD482" s="150">
        <v>61.330630166666701</v>
      </c>
      <c r="AE482" s="150">
        <v>0.40589999999999998</v>
      </c>
      <c r="AF482" s="150">
        <v>0.107640371224732</v>
      </c>
      <c r="AG482" s="150">
        <v>0.178133430011365</v>
      </c>
      <c r="AH482" s="150">
        <v>0.28937056483005702</v>
      </c>
      <c r="AI482" s="150">
        <v>180.63975488093601</v>
      </c>
      <c r="AJ482" s="150">
        <v>5.7888417766745697</v>
      </c>
      <c r="AK482" s="150">
        <v>0.86859964647034504</v>
      </c>
      <c r="AL482" s="150">
        <v>3.14222076798676</v>
      </c>
      <c r="AM482" s="150">
        <v>1</v>
      </c>
      <c r="AN482" s="150">
        <v>1.5182681513777301</v>
      </c>
      <c r="AO482" s="150">
        <v>86</v>
      </c>
      <c r="AP482" s="150">
        <v>0</v>
      </c>
      <c r="AQ482" s="150">
        <v>4.22</v>
      </c>
      <c r="AR482">
        <v>3.0380903989352102</v>
      </c>
      <c r="AS482">
        <v>-31596.27</v>
      </c>
      <c r="AT482">
        <v>0.35566181048011403</v>
      </c>
      <c r="AU482" s="150">
        <v>9327678.3100000005</v>
      </c>
    </row>
    <row r="483" spans="1:47" ht="14.5" x14ac:dyDescent="0.35">
      <c r="A483" s="151" t="s">
        <v>1248</v>
      </c>
      <c r="B483" s="151" t="s">
        <v>290</v>
      </c>
      <c r="C483" t="s">
        <v>109</v>
      </c>
      <c r="D483" t="s">
        <v>1578</v>
      </c>
      <c r="E483" s="150">
        <v>76.260999999999996</v>
      </c>
      <c r="F483" t="s">
        <v>1578</v>
      </c>
      <c r="G483" s="152">
        <v>-796796</v>
      </c>
      <c r="H483" s="150">
        <v>0.20776425585847999</v>
      </c>
      <c r="I483" s="150">
        <v>-1791729</v>
      </c>
      <c r="J483" s="150">
        <v>0</v>
      </c>
      <c r="K483" s="150">
        <v>0.80382175504562303</v>
      </c>
      <c r="L483" s="153">
        <v>220370.23130000001</v>
      </c>
      <c r="M483" s="152">
        <v>46167</v>
      </c>
      <c r="N483" s="150">
        <v>93</v>
      </c>
      <c r="O483" s="150">
        <v>198.22</v>
      </c>
      <c r="P483" s="150">
        <v>0</v>
      </c>
      <c r="Q483" s="150">
        <v>-112.76</v>
      </c>
      <c r="R483" s="150">
        <v>17994.5</v>
      </c>
      <c r="S483" s="150">
        <v>3278.0405799999999</v>
      </c>
      <c r="T483" s="150">
        <v>4307.3769131096597</v>
      </c>
      <c r="U483" s="150">
        <v>0.55209871349426698</v>
      </c>
      <c r="V483" s="150">
        <v>0.185023294922115</v>
      </c>
      <c r="W483" s="150">
        <v>1.6174620693682799E-2</v>
      </c>
      <c r="X483" s="150">
        <v>13694.3</v>
      </c>
      <c r="Y483" s="150">
        <v>232.23</v>
      </c>
      <c r="Z483" s="150">
        <v>80739.755371829699</v>
      </c>
      <c r="AA483" s="150">
        <v>14.873517786561299</v>
      </c>
      <c r="AB483" s="150">
        <v>14.1154914524394</v>
      </c>
      <c r="AC483" s="150">
        <v>45</v>
      </c>
      <c r="AD483" s="150">
        <v>72.845346222222204</v>
      </c>
      <c r="AE483" s="150">
        <v>0.70740000000000003</v>
      </c>
      <c r="AF483" s="150">
        <v>0.115610024785554</v>
      </c>
      <c r="AG483" s="150">
        <v>0.16374438617883999</v>
      </c>
      <c r="AH483" s="150">
        <v>0.28990311000931601</v>
      </c>
      <c r="AI483" s="150">
        <v>227.92884400473201</v>
      </c>
      <c r="AJ483" s="150">
        <v>8.7509393436479499</v>
      </c>
      <c r="AK483" s="150">
        <v>1.09764310187912</v>
      </c>
      <c r="AL483" s="150">
        <v>4.2474500240912203</v>
      </c>
      <c r="AM483" s="150">
        <v>2.6</v>
      </c>
      <c r="AN483" s="150">
        <v>0.57651514666937098</v>
      </c>
      <c r="AO483" s="150">
        <v>9</v>
      </c>
      <c r="AP483" s="150">
        <v>0.22430607651913001</v>
      </c>
      <c r="AQ483" s="150">
        <v>126.33</v>
      </c>
      <c r="AR483">
        <v>5.8195433690507299</v>
      </c>
      <c r="AS483">
        <v>-287151.74</v>
      </c>
      <c r="AT483">
        <v>0.37408187166357598</v>
      </c>
      <c r="AU483" s="150">
        <v>58986600.68</v>
      </c>
    </row>
    <row r="484" spans="1:47" ht="14.5" x14ac:dyDescent="0.35">
      <c r="A484" s="151" t="s">
        <v>1249</v>
      </c>
      <c r="B484" s="151" t="s">
        <v>559</v>
      </c>
      <c r="C484" t="s">
        <v>206</v>
      </c>
      <c r="D484" t="s">
        <v>1578</v>
      </c>
      <c r="E484" s="150">
        <v>83.994</v>
      </c>
      <c r="F484" t="s">
        <v>1578</v>
      </c>
      <c r="G484" s="152">
        <v>-1310235</v>
      </c>
      <c r="H484" s="150">
        <v>0.26006644049052702</v>
      </c>
      <c r="I484" s="150">
        <v>-1183540</v>
      </c>
      <c r="J484" s="150">
        <v>0</v>
      </c>
      <c r="K484" s="150">
        <v>0.74985023474398904</v>
      </c>
      <c r="L484" s="153">
        <v>115245.8661</v>
      </c>
      <c r="M484" s="152">
        <v>33056</v>
      </c>
      <c r="N484" t="s">
        <v>1560</v>
      </c>
      <c r="O484" s="150">
        <v>62.48</v>
      </c>
      <c r="P484" s="150">
        <v>0</v>
      </c>
      <c r="Q484" s="150">
        <v>-256.27</v>
      </c>
      <c r="R484" s="150">
        <v>12438.1</v>
      </c>
      <c r="S484" s="150">
        <v>1429.766138</v>
      </c>
      <c r="T484" s="150">
        <v>1870.36177023203</v>
      </c>
      <c r="U484" s="150">
        <v>0.93830682259450704</v>
      </c>
      <c r="V484" s="150">
        <v>0.104972172728852</v>
      </c>
      <c r="W484" s="150">
        <v>0</v>
      </c>
      <c r="X484" s="150">
        <v>9508.1</v>
      </c>
      <c r="Y484" s="150">
        <v>104.88</v>
      </c>
      <c r="Z484" s="150">
        <v>58591.440789473701</v>
      </c>
      <c r="AA484" s="150">
        <v>12.8991596638655</v>
      </c>
      <c r="AB484" s="150">
        <v>13.6324002479024</v>
      </c>
      <c r="AC484" s="150">
        <v>13</v>
      </c>
      <c r="AD484" s="150">
        <v>109.98201061538499</v>
      </c>
      <c r="AE484" s="150">
        <v>0.27839999999999998</v>
      </c>
      <c r="AF484" s="150">
        <v>0.116829887278218</v>
      </c>
      <c r="AG484" s="150">
        <v>0.16417032670526299</v>
      </c>
      <c r="AH484" s="150">
        <v>0.28337700190749299</v>
      </c>
      <c r="AI484" s="150">
        <v>178.16410196728299</v>
      </c>
      <c r="AJ484" s="150">
        <v>6.9759954933204602</v>
      </c>
      <c r="AK484" s="150">
        <v>2.26458915805962</v>
      </c>
      <c r="AL484" s="150">
        <v>4.4528562848158701</v>
      </c>
      <c r="AM484" s="150">
        <v>0.5</v>
      </c>
      <c r="AN484" s="150">
        <v>1.12845571552436</v>
      </c>
      <c r="AO484" s="150">
        <v>28</v>
      </c>
      <c r="AP484" s="150">
        <v>0</v>
      </c>
      <c r="AQ484" s="150">
        <v>38.75</v>
      </c>
      <c r="AR484">
        <v>4.88814340123694</v>
      </c>
      <c r="AS484">
        <v>-175871</v>
      </c>
      <c r="AT484">
        <v>0.47944903839931302</v>
      </c>
      <c r="AU484" s="150">
        <v>17783576.550000001</v>
      </c>
    </row>
    <row r="485" spans="1:47" ht="14.5" x14ac:dyDescent="0.35">
      <c r="A485" s="151" t="s">
        <v>1250</v>
      </c>
      <c r="B485" s="151" t="s">
        <v>592</v>
      </c>
      <c r="C485" t="s">
        <v>136</v>
      </c>
      <c r="D485" t="s">
        <v>1578</v>
      </c>
      <c r="E485" s="150">
        <v>103.575</v>
      </c>
      <c r="F485" t="s">
        <v>1578</v>
      </c>
      <c r="G485" s="152">
        <v>299546</v>
      </c>
      <c r="H485" s="150">
        <v>0.23268505816205301</v>
      </c>
      <c r="I485" s="150">
        <v>429003</v>
      </c>
      <c r="J485" s="150">
        <v>0</v>
      </c>
      <c r="K485" s="150">
        <v>0.76343208588368805</v>
      </c>
      <c r="L485" s="153">
        <v>198286.65400000001</v>
      </c>
      <c r="M485" s="152">
        <v>47466</v>
      </c>
      <c r="N485" s="150">
        <v>39</v>
      </c>
      <c r="O485" s="150">
        <v>37.47</v>
      </c>
      <c r="P485" s="150">
        <v>0</v>
      </c>
      <c r="Q485" s="150">
        <v>303.52</v>
      </c>
      <c r="R485" s="150">
        <v>10624.1</v>
      </c>
      <c r="S485" s="150">
        <v>1201.0782360000001</v>
      </c>
      <c r="T485" s="150">
        <v>1351.7934411911599</v>
      </c>
      <c r="U485" s="150">
        <v>0.19958896166361001</v>
      </c>
      <c r="V485" s="150">
        <v>0.123271777443147</v>
      </c>
      <c r="W485" s="150">
        <v>1.6651704610523E-3</v>
      </c>
      <c r="X485" s="150">
        <v>9439.5</v>
      </c>
      <c r="Y485" s="150">
        <v>73.510000000000005</v>
      </c>
      <c r="Z485" s="150">
        <v>61146.484287851999</v>
      </c>
      <c r="AA485" s="150">
        <v>16.753246753246799</v>
      </c>
      <c r="AB485" s="150">
        <v>16.338977499659901</v>
      </c>
      <c r="AC485" s="150">
        <v>5</v>
      </c>
      <c r="AD485" s="150">
        <v>240.21564720000001</v>
      </c>
      <c r="AE485" s="150">
        <v>0.24360000000000001</v>
      </c>
      <c r="AF485" s="150">
        <v>0.112496762294945</v>
      </c>
      <c r="AG485" s="150">
        <v>0.169233331418113</v>
      </c>
      <c r="AH485" s="150">
        <v>0.28051402818335902</v>
      </c>
      <c r="AI485" s="150">
        <v>146.66987937994699</v>
      </c>
      <c r="AJ485" s="150">
        <v>6.3887044311486001</v>
      </c>
      <c r="AK485" s="150">
        <v>1.26344994947832</v>
      </c>
      <c r="AL485" s="150">
        <v>3.05594458509781</v>
      </c>
      <c r="AM485" s="150">
        <v>0.5</v>
      </c>
      <c r="AN485" s="150">
        <v>0.67897888684929097</v>
      </c>
      <c r="AO485" s="150">
        <v>53</v>
      </c>
      <c r="AP485" s="150">
        <v>4.3661971830985899E-2</v>
      </c>
      <c r="AQ485" s="150">
        <v>11.7</v>
      </c>
      <c r="AR485">
        <v>6.1219795180722896</v>
      </c>
      <c r="AS485">
        <v>-29801.59</v>
      </c>
      <c r="AT485">
        <v>0.25519199862976699</v>
      </c>
      <c r="AU485" s="150">
        <v>12760319.710000001</v>
      </c>
    </row>
    <row r="486" spans="1:47" ht="14.5" x14ac:dyDescent="0.35">
      <c r="A486" s="151" t="s">
        <v>1251</v>
      </c>
      <c r="B486" s="151" t="s">
        <v>658</v>
      </c>
      <c r="C486" t="s">
        <v>210</v>
      </c>
      <c r="D486" t="s">
        <v>1578</v>
      </c>
      <c r="E486" s="150">
        <v>88.397000000000006</v>
      </c>
      <c r="F486" t="s">
        <v>1578</v>
      </c>
      <c r="G486" s="152">
        <v>-269049</v>
      </c>
      <c r="H486" s="150">
        <v>0.65646737361815</v>
      </c>
      <c r="I486" s="150">
        <v>-509655</v>
      </c>
      <c r="J486" s="150">
        <v>0</v>
      </c>
      <c r="K486" s="150">
        <v>0.71793961007819096</v>
      </c>
      <c r="L486" s="153">
        <v>148505.80059999999</v>
      </c>
      <c r="M486" s="152">
        <v>39730</v>
      </c>
      <c r="N486" s="150">
        <v>31</v>
      </c>
      <c r="O486" s="150">
        <v>99.97</v>
      </c>
      <c r="P486" s="150">
        <v>0</v>
      </c>
      <c r="Q486" s="150">
        <v>2.6800000000000099</v>
      </c>
      <c r="R486" s="150">
        <v>13163.9</v>
      </c>
      <c r="S486" s="150">
        <v>1453.329395</v>
      </c>
      <c r="T486" s="150">
        <v>1702.6467719858899</v>
      </c>
      <c r="U486" s="150">
        <v>0.43379756039407702</v>
      </c>
      <c r="V486" s="150">
        <v>0.110991371642903</v>
      </c>
      <c r="W486" s="150">
        <v>6.8807525908467604E-4</v>
      </c>
      <c r="X486" s="150">
        <v>11236.3</v>
      </c>
      <c r="Y486" s="150">
        <v>106.63</v>
      </c>
      <c r="Z486" s="150">
        <v>56342.867016787</v>
      </c>
      <c r="AA486" s="150">
        <v>13.592920353982301</v>
      </c>
      <c r="AB486" s="150">
        <v>13.6296482697177</v>
      </c>
      <c r="AC486" s="150">
        <v>12.8</v>
      </c>
      <c r="AD486" s="150">
        <v>113.54135898437499</v>
      </c>
      <c r="AE486" s="150">
        <v>0.49869999999999998</v>
      </c>
      <c r="AF486" s="150">
        <v>0.111835617307254</v>
      </c>
      <c r="AG486" s="150">
        <v>0.21180633591002801</v>
      </c>
      <c r="AH486" s="150">
        <v>0.32964774767027599</v>
      </c>
      <c r="AI486" s="150">
        <v>225.03776578468</v>
      </c>
      <c r="AJ486" s="150">
        <v>6.5820380426473903</v>
      </c>
      <c r="AK486" s="150">
        <v>1.34547411130884</v>
      </c>
      <c r="AL486" s="150">
        <v>2.9373559717967099</v>
      </c>
      <c r="AM486" s="150">
        <v>0.5</v>
      </c>
      <c r="AN486" s="150">
        <v>1.1145713877188099</v>
      </c>
      <c r="AO486" s="150">
        <v>99</v>
      </c>
      <c r="AP486" s="150">
        <v>3.6837376460018001E-2</v>
      </c>
      <c r="AQ486" s="150">
        <v>10.91</v>
      </c>
      <c r="AR486">
        <v>5.1637602983093203</v>
      </c>
      <c r="AS486">
        <v>-59878.94</v>
      </c>
      <c r="AT486">
        <v>0.339224925369073</v>
      </c>
      <c r="AU486" s="150">
        <v>19131519.309999999</v>
      </c>
    </row>
    <row r="487" spans="1:47" ht="14.5" x14ac:dyDescent="0.35">
      <c r="A487" s="151" t="s">
        <v>1252</v>
      </c>
      <c r="B487" s="151" t="s">
        <v>772</v>
      </c>
      <c r="C487" t="s">
        <v>267</v>
      </c>
      <c r="D487" t="s">
        <v>1578</v>
      </c>
      <c r="E487" s="150">
        <v>94.301000000000002</v>
      </c>
      <c r="F487" t="s">
        <v>1578</v>
      </c>
      <c r="G487" s="152">
        <v>3395304</v>
      </c>
      <c r="H487" s="150">
        <v>0.72939588259778698</v>
      </c>
      <c r="I487" s="150">
        <v>2907511</v>
      </c>
      <c r="J487" s="150">
        <v>0</v>
      </c>
      <c r="K487" s="150">
        <v>0.50844690340007304</v>
      </c>
      <c r="L487" s="153">
        <v>295928.19620000001</v>
      </c>
      <c r="M487" s="152">
        <v>38794</v>
      </c>
      <c r="N487" s="150">
        <v>132</v>
      </c>
      <c r="O487" s="150">
        <v>52.49</v>
      </c>
      <c r="P487" s="150">
        <v>0</v>
      </c>
      <c r="Q487" s="150">
        <v>93.13</v>
      </c>
      <c r="R487" s="150">
        <v>13444.3</v>
      </c>
      <c r="S487" s="150">
        <v>1321.015652</v>
      </c>
      <c r="T487" s="150">
        <v>1603.2002343204699</v>
      </c>
      <c r="U487" s="150">
        <v>0.34512332409517898</v>
      </c>
      <c r="V487" s="150">
        <v>0.136250758064447</v>
      </c>
      <c r="W487" s="150">
        <v>5.91565996070424E-2</v>
      </c>
      <c r="X487" s="150">
        <v>11077.9</v>
      </c>
      <c r="Y487" s="150">
        <v>102.28</v>
      </c>
      <c r="Z487" s="150">
        <v>58494.911224090698</v>
      </c>
      <c r="AA487" s="150">
        <v>14.5486725663717</v>
      </c>
      <c r="AB487" s="150">
        <v>12.915679037935099</v>
      </c>
      <c r="AC487" s="150">
        <v>8.83</v>
      </c>
      <c r="AD487" s="150">
        <v>149.60539660249199</v>
      </c>
      <c r="AE487" s="150">
        <v>0.37109999999999999</v>
      </c>
      <c r="AF487" s="150">
        <v>0.11545421717132</v>
      </c>
      <c r="AG487" s="150">
        <v>0.19001334208561499</v>
      </c>
      <c r="AH487" s="150">
        <v>0.307677617680361</v>
      </c>
      <c r="AI487" s="150">
        <v>174.18415872032401</v>
      </c>
      <c r="AJ487" s="150">
        <v>6.6481241634072203</v>
      </c>
      <c r="AK487" s="150">
        <v>0.97249539330725798</v>
      </c>
      <c r="AL487" s="150">
        <v>4.1253192959582803</v>
      </c>
      <c r="AM487" s="150">
        <v>1.9</v>
      </c>
      <c r="AN487" s="150">
        <v>0.98069604672201705</v>
      </c>
      <c r="AO487" s="150">
        <v>118</v>
      </c>
      <c r="AP487" s="150">
        <v>4.91803278688525E-2</v>
      </c>
      <c r="AQ487" s="150">
        <v>5.95</v>
      </c>
      <c r="AR487">
        <v>3.3570386499048599</v>
      </c>
      <c r="AS487">
        <v>-79154.890000000101</v>
      </c>
      <c r="AT487">
        <v>0.39446500399561102</v>
      </c>
      <c r="AU487" s="150">
        <v>17760109.52</v>
      </c>
    </row>
    <row r="488" spans="1:47" ht="14.5" x14ac:dyDescent="0.35">
      <c r="A488" s="151" t="s">
        <v>1253</v>
      </c>
      <c r="B488" s="151" t="s">
        <v>437</v>
      </c>
      <c r="C488" t="s">
        <v>293</v>
      </c>
      <c r="D488" t="s">
        <v>1578</v>
      </c>
      <c r="E488" s="150">
        <v>90.730999999999995</v>
      </c>
      <c r="F488" t="s">
        <v>1578</v>
      </c>
      <c r="G488" s="152">
        <v>-913884</v>
      </c>
      <c r="H488" s="150">
        <v>0.52387935244602801</v>
      </c>
      <c r="I488" s="150">
        <v>-1005736</v>
      </c>
      <c r="J488" s="150">
        <v>0</v>
      </c>
      <c r="K488" s="150">
        <v>0.82519518962343996</v>
      </c>
      <c r="L488" s="153">
        <v>184123.1488</v>
      </c>
      <c r="M488" s="152">
        <v>43587</v>
      </c>
      <c r="N488" s="150">
        <v>30</v>
      </c>
      <c r="O488" s="150">
        <v>37.75</v>
      </c>
      <c r="P488" s="150">
        <v>0</v>
      </c>
      <c r="Q488" s="150">
        <v>58.64</v>
      </c>
      <c r="R488" s="150">
        <v>13531.8</v>
      </c>
      <c r="S488" s="150">
        <v>733.20571600000005</v>
      </c>
      <c r="T488" s="150">
        <v>877.63462954971806</v>
      </c>
      <c r="U488" s="150">
        <v>0.27339798316574998</v>
      </c>
      <c r="V488" s="150">
        <v>0.170455020020602</v>
      </c>
      <c r="W488" s="150">
        <v>0</v>
      </c>
      <c r="X488" s="150">
        <v>11304.9</v>
      </c>
      <c r="Y488" s="150">
        <v>66.52</v>
      </c>
      <c r="Z488" s="150">
        <v>62469.815995189398</v>
      </c>
      <c r="AA488" s="150">
        <v>14.324675324675299</v>
      </c>
      <c r="AB488" s="150">
        <v>11.022334876728801</v>
      </c>
      <c r="AC488" s="150">
        <v>5.2</v>
      </c>
      <c r="AD488" s="150">
        <v>141.001099230769</v>
      </c>
      <c r="AE488" s="150">
        <v>0.25519999999999998</v>
      </c>
      <c r="AF488" s="150">
        <v>0.11529607123808901</v>
      </c>
      <c r="AG488" s="150">
        <v>0.14469595769898899</v>
      </c>
      <c r="AH488" s="150">
        <v>0.26025547395649901</v>
      </c>
      <c r="AI488" s="150">
        <v>186.75386322274699</v>
      </c>
      <c r="AJ488" s="150">
        <v>4.6773107230754603</v>
      </c>
      <c r="AK488" s="150">
        <v>0.52788021529405704</v>
      </c>
      <c r="AL488" s="150">
        <v>2.5426887657106998</v>
      </c>
      <c r="AM488" s="150">
        <v>3</v>
      </c>
      <c r="AN488" s="150">
        <v>1.33442944077746</v>
      </c>
      <c r="AO488" s="150">
        <v>79</v>
      </c>
      <c r="AP488" s="150">
        <v>4.3887147335423198E-2</v>
      </c>
      <c r="AQ488" s="150">
        <v>3.95</v>
      </c>
      <c r="AR488">
        <v>1.9273660358517899</v>
      </c>
      <c r="AS488">
        <v>3047.91</v>
      </c>
      <c r="AT488">
        <v>0.243754540263598</v>
      </c>
      <c r="AU488" s="150">
        <v>9921600.8100000005</v>
      </c>
    </row>
    <row r="489" spans="1:47" ht="14.5" x14ac:dyDescent="0.35">
      <c r="A489" s="151" t="s">
        <v>1254</v>
      </c>
      <c r="B489" s="151" t="s">
        <v>684</v>
      </c>
      <c r="C489" t="s">
        <v>143</v>
      </c>
      <c r="D489" t="s">
        <v>1578</v>
      </c>
      <c r="E489" s="150">
        <v>88.316000000000003</v>
      </c>
      <c r="F489" t="s">
        <v>1578</v>
      </c>
      <c r="G489" s="152">
        <v>390033</v>
      </c>
      <c r="H489" s="150">
        <v>0.96698974153168205</v>
      </c>
      <c r="I489" s="150">
        <v>609218</v>
      </c>
      <c r="J489" s="150">
        <v>7.6599120957617601E-3</v>
      </c>
      <c r="K489" s="150">
        <v>0.69134122882446603</v>
      </c>
      <c r="L489" s="153">
        <v>107759.64969999999</v>
      </c>
      <c r="M489" s="152">
        <v>38933</v>
      </c>
      <c r="N489" s="150">
        <v>5</v>
      </c>
      <c r="O489" s="150">
        <v>24.55</v>
      </c>
      <c r="P489" s="150">
        <v>0</v>
      </c>
      <c r="Q489" s="150">
        <v>125.8</v>
      </c>
      <c r="R489" s="150">
        <v>12463.1</v>
      </c>
      <c r="S489" s="150">
        <v>970.340416</v>
      </c>
      <c r="T489" s="150">
        <v>1187.77387856162</v>
      </c>
      <c r="U489" s="150">
        <v>0.55353466798192197</v>
      </c>
      <c r="V489" s="150">
        <v>0.13737372452184901</v>
      </c>
      <c r="W489" s="150">
        <v>0</v>
      </c>
      <c r="X489" s="150">
        <v>10181.6</v>
      </c>
      <c r="Y489" s="150">
        <v>68.33</v>
      </c>
      <c r="Z489" s="150">
        <v>55965.985657837002</v>
      </c>
      <c r="AA489" s="150">
        <v>7.4197530864197496</v>
      </c>
      <c r="AB489" s="150">
        <v>14.2007963705547</v>
      </c>
      <c r="AC489" s="150">
        <v>6</v>
      </c>
      <c r="AD489" s="150">
        <v>161.723402666667</v>
      </c>
      <c r="AE489" s="150">
        <v>0.40589999999999998</v>
      </c>
      <c r="AF489" s="150">
        <v>0.114729193952522</v>
      </c>
      <c r="AG489" s="150">
        <v>0.18608094211335099</v>
      </c>
      <c r="AH489" s="150">
        <v>0.30346296870890399</v>
      </c>
      <c r="AI489" s="150">
        <v>204.05210041256299</v>
      </c>
      <c r="AJ489" s="150">
        <v>6.1877133838383802</v>
      </c>
      <c r="AK489" s="150">
        <v>0.98158363636363599</v>
      </c>
      <c r="AL489" s="150">
        <v>3.9447740909090898</v>
      </c>
      <c r="AM489" s="150">
        <v>0.5</v>
      </c>
      <c r="AN489" s="150">
        <v>1.2540860652871699</v>
      </c>
      <c r="AO489" s="150">
        <v>136</v>
      </c>
      <c r="AP489" s="150">
        <v>2.8818443804034602E-3</v>
      </c>
      <c r="AQ489" s="150">
        <v>4.97</v>
      </c>
      <c r="AR489">
        <v>5.4912533396746399</v>
      </c>
      <c r="AS489">
        <v>-114619.06</v>
      </c>
      <c r="AT489">
        <v>0.35965614039608201</v>
      </c>
      <c r="AU489" s="150">
        <v>12093443.67</v>
      </c>
    </row>
    <row r="490" spans="1:47" ht="14.5" x14ac:dyDescent="0.35">
      <c r="A490" s="151" t="s">
        <v>1255</v>
      </c>
      <c r="B490" s="151" t="s">
        <v>451</v>
      </c>
      <c r="C490" t="s">
        <v>168</v>
      </c>
      <c r="D490" t="s">
        <v>1578</v>
      </c>
      <c r="E490" s="150">
        <v>77.498000000000005</v>
      </c>
      <c r="F490" t="s">
        <v>1578</v>
      </c>
      <c r="G490" s="152">
        <v>296753</v>
      </c>
      <c r="H490" s="150">
        <v>0.12589468241688301</v>
      </c>
      <c r="I490" s="150">
        <v>284631</v>
      </c>
      <c r="J490" s="150">
        <v>9.9382399263834107E-3</v>
      </c>
      <c r="K490" s="150">
        <v>0.68195139366026303</v>
      </c>
      <c r="L490" s="153">
        <v>162291.28330000001</v>
      </c>
      <c r="M490" s="152">
        <v>35752</v>
      </c>
      <c r="N490" s="150">
        <v>16</v>
      </c>
      <c r="O490" s="150">
        <v>41.94</v>
      </c>
      <c r="P490" s="150">
        <v>0</v>
      </c>
      <c r="Q490" s="150">
        <v>49.34</v>
      </c>
      <c r="R490" s="150">
        <v>15220.8</v>
      </c>
      <c r="S490" s="150">
        <v>801.07367299999999</v>
      </c>
      <c r="T490" s="150">
        <v>1121.6863999043601</v>
      </c>
      <c r="U490" s="150">
        <v>0.99670412336719005</v>
      </c>
      <c r="V490" s="150">
        <v>0.18370563277767299</v>
      </c>
      <c r="W490" s="150">
        <v>0</v>
      </c>
      <c r="X490" s="150">
        <v>10870.2</v>
      </c>
      <c r="Y490" s="150">
        <v>59.61</v>
      </c>
      <c r="Z490" s="150">
        <v>47227.631605435301</v>
      </c>
      <c r="AA490" s="150">
        <v>13.2307692307692</v>
      </c>
      <c r="AB490" s="150">
        <v>13.4385786445227</v>
      </c>
      <c r="AC490" s="150">
        <v>11</v>
      </c>
      <c r="AD490" s="150">
        <v>72.824879363636398</v>
      </c>
      <c r="AE490" s="150">
        <v>0.56830000000000003</v>
      </c>
      <c r="AF490" s="150">
        <v>9.5373172533493894E-2</v>
      </c>
      <c r="AG490" s="150">
        <v>0.22316627513760401</v>
      </c>
      <c r="AH490" s="150">
        <v>0.34595002656504797</v>
      </c>
      <c r="AI490" s="150">
        <v>163.37823150505699</v>
      </c>
      <c r="AJ490" s="150">
        <v>12.309106190497999</v>
      </c>
      <c r="AK490" s="150">
        <v>2.33194975473342</v>
      </c>
      <c r="AL490" s="150">
        <v>6.0932031357447398</v>
      </c>
      <c r="AM490" s="150">
        <v>2.5</v>
      </c>
      <c r="AN490" t="s">
        <v>1560</v>
      </c>
      <c r="AO490" t="s">
        <v>1560</v>
      </c>
      <c r="AP490" s="150">
        <v>5.74712643678161E-3</v>
      </c>
      <c r="AQ490" t="s">
        <v>1560</v>
      </c>
      <c r="AR490">
        <v>6.1733484292367198</v>
      </c>
      <c r="AS490">
        <v>-103176.54</v>
      </c>
      <c r="AT490">
        <v>0.53232029980565598</v>
      </c>
      <c r="AU490" s="150">
        <v>12192944.77</v>
      </c>
    </row>
    <row r="491" spans="1:47" ht="14.5" x14ac:dyDescent="0.35">
      <c r="A491" s="151" t="s">
        <v>1256</v>
      </c>
      <c r="B491" s="151" t="s">
        <v>607</v>
      </c>
      <c r="C491" t="s">
        <v>605</v>
      </c>
      <c r="D491" t="s">
        <v>1578</v>
      </c>
      <c r="E491" s="150">
        <v>81.155000000000001</v>
      </c>
      <c r="F491" t="s">
        <v>1578</v>
      </c>
      <c r="G491" s="152">
        <v>623712</v>
      </c>
      <c r="H491" s="150">
        <v>0.46448421315583299</v>
      </c>
      <c r="I491" s="150">
        <v>623712</v>
      </c>
      <c r="J491" s="150">
        <v>2.36429294882891E-3</v>
      </c>
      <c r="K491" s="150">
        <v>0.65112239019529095</v>
      </c>
      <c r="L491" s="153">
        <v>132454.4467</v>
      </c>
      <c r="M491" s="152">
        <v>35465</v>
      </c>
      <c r="N491" s="150">
        <v>39</v>
      </c>
      <c r="O491" s="150">
        <v>12.36</v>
      </c>
      <c r="P491" s="150">
        <v>0</v>
      </c>
      <c r="Q491" s="150">
        <v>-11.84</v>
      </c>
      <c r="R491" s="150">
        <v>10765.9</v>
      </c>
      <c r="S491" s="150">
        <v>725.91054299999996</v>
      </c>
      <c r="T491" s="150">
        <v>1012.31507831779</v>
      </c>
      <c r="U491" s="150">
        <v>0.99679340929478699</v>
      </c>
      <c r="V491" s="150">
        <v>0.16940680526801499</v>
      </c>
      <c r="W491" s="150">
        <v>0</v>
      </c>
      <c r="X491" s="150">
        <v>7720</v>
      </c>
      <c r="Y491" s="150">
        <v>56.5</v>
      </c>
      <c r="Z491" s="150">
        <v>43240.619469026497</v>
      </c>
      <c r="AA491" s="150">
        <v>11.661016949152501</v>
      </c>
      <c r="AB491" s="150">
        <v>12.847974212389399</v>
      </c>
      <c r="AC491" s="150">
        <v>13</v>
      </c>
      <c r="AD491" s="150">
        <v>55.839272538461501</v>
      </c>
      <c r="AE491" s="150">
        <v>0.25519999999999998</v>
      </c>
      <c r="AF491" s="150">
        <v>9.6430015911456696E-2</v>
      </c>
      <c r="AG491" s="150">
        <v>0.25087801401860199</v>
      </c>
      <c r="AH491" s="150">
        <v>0.34929913053509198</v>
      </c>
      <c r="AI491" s="150">
        <v>0</v>
      </c>
      <c r="AJ491" t="s">
        <v>1560</v>
      </c>
      <c r="AK491" t="s">
        <v>1560</v>
      </c>
      <c r="AL491" t="s">
        <v>1560</v>
      </c>
      <c r="AM491" s="150">
        <v>0.5</v>
      </c>
      <c r="AN491" s="150">
        <v>1.07194451438855</v>
      </c>
      <c r="AO491" s="150">
        <v>80</v>
      </c>
      <c r="AP491" s="150">
        <v>0</v>
      </c>
      <c r="AQ491" s="150">
        <v>3.9</v>
      </c>
      <c r="AR491">
        <v>5.7958865042292604</v>
      </c>
      <c r="AS491">
        <v>-25294.76</v>
      </c>
      <c r="AT491">
        <v>0.47524986682675702</v>
      </c>
      <c r="AU491" s="150">
        <v>7815082.79</v>
      </c>
    </row>
    <row r="492" spans="1:47" ht="14.5" x14ac:dyDescent="0.35">
      <c r="A492" s="151" t="s">
        <v>1257</v>
      </c>
      <c r="B492" s="151" t="s">
        <v>644</v>
      </c>
      <c r="C492" t="s">
        <v>252</v>
      </c>
      <c r="D492" t="s">
        <v>1578</v>
      </c>
      <c r="E492" s="150">
        <v>78.534000000000006</v>
      </c>
      <c r="F492" t="s">
        <v>1578</v>
      </c>
      <c r="G492" s="152">
        <v>172556</v>
      </c>
      <c r="H492" s="150">
        <v>0.382097610972288</v>
      </c>
      <c r="I492" s="150">
        <v>172556</v>
      </c>
      <c r="J492" s="150">
        <v>9.1158493662235694E-3</v>
      </c>
      <c r="K492" s="150">
        <v>0.63889930103020298</v>
      </c>
      <c r="L492" s="153">
        <v>84608.377900000007</v>
      </c>
      <c r="M492" s="152">
        <v>33894</v>
      </c>
      <c r="N492" s="150">
        <v>32</v>
      </c>
      <c r="O492" s="150">
        <v>17.36</v>
      </c>
      <c r="P492" s="150">
        <v>0</v>
      </c>
      <c r="Q492" s="150">
        <v>-58.73</v>
      </c>
      <c r="R492" s="150">
        <v>15950.9</v>
      </c>
      <c r="S492" s="150">
        <v>633.25157300000001</v>
      </c>
      <c r="T492" s="150">
        <v>894.90546269440404</v>
      </c>
      <c r="U492" s="150">
        <v>1</v>
      </c>
      <c r="V492" s="150">
        <v>0.206642021242954</v>
      </c>
      <c r="W492" s="150">
        <v>0</v>
      </c>
      <c r="X492" s="150">
        <v>11287.1</v>
      </c>
      <c r="Y492" s="150">
        <v>55.37</v>
      </c>
      <c r="Z492" s="150">
        <v>52633.050388296899</v>
      </c>
      <c r="AA492" s="150">
        <v>13.119402985074601</v>
      </c>
      <c r="AB492" s="150">
        <v>11.4367269821203</v>
      </c>
      <c r="AC492" s="150">
        <v>6</v>
      </c>
      <c r="AD492" s="150">
        <v>105.541928833333</v>
      </c>
      <c r="AE492" s="150">
        <v>0.70740000000000003</v>
      </c>
      <c r="AF492" s="150">
        <v>9.5427660783661106E-2</v>
      </c>
      <c r="AG492" s="150">
        <v>0.25595299102021601</v>
      </c>
      <c r="AH492" s="150">
        <v>0.35730017678576698</v>
      </c>
      <c r="AI492" s="150">
        <v>266.31753822741803</v>
      </c>
      <c r="AJ492" s="150">
        <v>4.4859790330040399</v>
      </c>
      <c r="AK492" s="150">
        <v>0.88511675343619201</v>
      </c>
      <c r="AL492" s="150">
        <v>2.45051498404943</v>
      </c>
      <c r="AM492" s="150">
        <v>0.5</v>
      </c>
      <c r="AN492" s="150">
        <v>1.5208916802890999</v>
      </c>
      <c r="AO492" s="150">
        <v>87</v>
      </c>
      <c r="AP492" s="150">
        <v>1.06609808102345E-2</v>
      </c>
      <c r="AQ492" s="150">
        <v>5</v>
      </c>
      <c r="AR492">
        <v>4.3349381351147898</v>
      </c>
      <c r="AS492">
        <v>69958.149999999994</v>
      </c>
      <c r="AT492">
        <v>0.54501772762802603</v>
      </c>
      <c r="AU492" s="150">
        <v>10100916.029999999</v>
      </c>
    </row>
    <row r="493" spans="1:47" ht="14.5" x14ac:dyDescent="0.35">
      <c r="A493" s="151" t="s">
        <v>1258</v>
      </c>
      <c r="B493" s="151" t="s">
        <v>744</v>
      </c>
      <c r="C493" t="s">
        <v>192</v>
      </c>
      <c r="D493" t="s">
        <v>1578</v>
      </c>
      <c r="E493" s="150">
        <v>93.924999999999997</v>
      </c>
      <c r="F493" t="s">
        <v>1578</v>
      </c>
      <c r="G493" s="152">
        <v>336668</v>
      </c>
      <c r="H493" s="150">
        <v>0.58638315793818596</v>
      </c>
      <c r="I493" s="150">
        <v>238141</v>
      </c>
      <c r="J493" s="150">
        <v>0</v>
      </c>
      <c r="K493" s="150">
        <v>0.63153555726253296</v>
      </c>
      <c r="L493" s="153">
        <v>134973.80669999999</v>
      </c>
      <c r="M493" s="152">
        <v>40895</v>
      </c>
      <c r="N493" s="150">
        <v>10</v>
      </c>
      <c r="O493" s="150">
        <v>12.21</v>
      </c>
      <c r="P493" s="150">
        <v>0</v>
      </c>
      <c r="Q493" s="150">
        <v>30.43</v>
      </c>
      <c r="R493" s="150">
        <v>10628.4</v>
      </c>
      <c r="S493" s="150">
        <v>492.31706000000003</v>
      </c>
      <c r="T493" s="150">
        <v>601.464071872006</v>
      </c>
      <c r="U493" s="150">
        <v>0.51752834849964402</v>
      </c>
      <c r="V493" s="150">
        <v>0.13418647933914801</v>
      </c>
      <c r="W493" s="150">
        <v>3.2870721563051299E-2</v>
      </c>
      <c r="X493" s="150">
        <v>8699.7000000000007</v>
      </c>
      <c r="Y493" s="150">
        <v>37.049999999999997</v>
      </c>
      <c r="Z493" s="150">
        <v>49748.466396761098</v>
      </c>
      <c r="AA493" s="150">
        <v>11.818181818181801</v>
      </c>
      <c r="AB493" s="150">
        <v>13.287909851552</v>
      </c>
      <c r="AC493" s="150">
        <v>6.1</v>
      </c>
      <c r="AD493" s="150">
        <v>80.707714754098404</v>
      </c>
      <c r="AE493" s="150">
        <v>0.59140000000000004</v>
      </c>
      <c r="AF493" s="150">
        <v>0.112613677119486</v>
      </c>
      <c r="AG493" s="150">
        <v>0.1651339045487</v>
      </c>
      <c r="AH493" s="150">
        <v>0.28577653342709802</v>
      </c>
      <c r="AI493" s="150">
        <v>217.21164811960799</v>
      </c>
      <c r="AJ493" s="150">
        <v>5.8176462777149203</v>
      </c>
      <c r="AK493" s="150">
        <v>1.30384216875357</v>
      </c>
      <c r="AL493" s="150">
        <v>1.2561813965231901</v>
      </c>
      <c r="AM493" s="150">
        <v>1.5</v>
      </c>
      <c r="AN493" s="150">
        <v>1.2870233647903</v>
      </c>
      <c r="AO493" s="150">
        <v>26</v>
      </c>
      <c r="AP493" s="150">
        <v>1.5151515151515201E-2</v>
      </c>
      <c r="AQ493" s="150">
        <v>12.19</v>
      </c>
      <c r="AR493">
        <v>6.0386421253210401</v>
      </c>
      <c r="AS493">
        <v>-19427.54</v>
      </c>
      <c r="AT493">
        <v>0.340036064473483</v>
      </c>
      <c r="AU493" s="150">
        <v>5232561.49</v>
      </c>
    </row>
    <row r="494" spans="1:47" ht="14.5" x14ac:dyDescent="0.35">
      <c r="A494" s="151" t="s">
        <v>1259</v>
      </c>
      <c r="B494" s="151" t="s">
        <v>567</v>
      </c>
      <c r="C494" t="s">
        <v>200</v>
      </c>
      <c r="D494" t="s">
        <v>1578</v>
      </c>
      <c r="E494" s="150">
        <v>91.635000000000005</v>
      </c>
      <c r="F494" t="s">
        <v>1578</v>
      </c>
      <c r="G494" s="152">
        <v>3085984</v>
      </c>
      <c r="H494" s="150">
        <v>0.47778201648683899</v>
      </c>
      <c r="I494" s="150">
        <v>3082816</v>
      </c>
      <c r="J494" s="150">
        <v>0</v>
      </c>
      <c r="K494" s="150">
        <v>0.76295633420758902</v>
      </c>
      <c r="L494" s="153">
        <v>162860.55809999999</v>
      </c>
      <c r="M494" s="152">
        <v>54333</v>
      </c>
      <c r="N494" s="150">
        <v>161</v>
      </c>
      <c r="O494" s="150">
        <v>110.02</v>
      </c>
      <c r="P494" s="150">
        <v>0</v>
      </c>
      <c r="Q494" s="150">
        <v>-119.12</v>
      </c>
      <c r="R494" s="150">
        <v>9577.7999999999993</v>
      </c>
      <c r="S494" s="150">
        <v>4326.7279140000001</v>
      </c>
      <c r="T494" s="150">
        <v>5263.8080188989898</v>
      </c>
      <c r="U494" s="150">
        <v>0.30305331281804299</v>
      </c>
      <c r="V494" s="150">
        <v>0.14339859920297299</v>
      </c>
      <c r="W494" s="150">
        <v>3.00945466385063E-2</v>
      </c>
      <c r="X494" s="150">
        <v>7872.7</v>
      </c>
      <c r="Y494" s="150">
        <v>237.66</v>
      </c>
      <c r="Z494" s="150">
        <v>65039.932298241198</v>
      </c>
      <c r="AA494" s="150">
        <v>12.4838709677419</v>
      </c>
      <c r="AB494" s="150">
        <v>18.205536960363599</v>
      </c>
      <c r="AC494" s="150">
        <v>23.85</v>
      </c>
      <c r="AD494" s="150">
        <v>181.414168301887</v>
      </c>
      <c r="AE494" s="150">
        <v>0.37109999999999999</v>
      </c>
      <c r="AF494" s="150">
        <v>0.117084066485826</v>
      </c>
      <c r="AG494" s="150">
        <v>0.16233292246745601</v>
      </c>
      <c r="AH494" s="150">
        <v>0.290088634862881</v>
      </c>
      <c r="AI494" s="150">
        <v>104.22009633213101</v>
      </c>
      <c r="AJ494" s="150">
        <v>6.3339673831087602</v>
      </c>
      <c r="AK494" s="150">
        <v>1.4309374584194501</v>
      </c>
      <c r="AL494" s="150">
        <v>2.9340309403635101</v>
      </c>
      <c r="AM494" s="150">
        <v>2.8</v>
      </c>
      <c r="AN494" s="150">
        <v>1.11480107847992</v>
      </c>
      <c r="AO494" s="150">
        <v>65</v>
      </c>
      <c r="AP494" s="150">
        <v>2.52882112309409E-2</v>
      </c>
      <c r="AQ494" s="150">
        <v>37.43</v>
      </c>
      <c r="AR494">
        <v>4.1621654297772199</v>
      </c>
      <c r="AS494">
        <v>8284.3199999998305</v>
      </c>
      <c r="AT494">
        <v>0.28065858484054701</v>
      </c>
      <c r="AU494" s="150">
        <v>41440425.270000003</v>
      </c>
    </row>
    <row r="495" spans="1:47" ht="14.5" x14ac:dyDescent="0.35">
      <c r="A495" s="151" t="s">
        <v>1260</v>
      </c>
      <c r="B495" s="151" t="s">
        <v>517</v>
      </c>
      <c r="C495" t="s">
        <v>145</v>
      </c>
      <c r="D495" t="s">
        <v>1578</v>
      </c>
      <c r="E495" s="150">
        <v>95.007000000000005</v>
      </c>
      <c r="F495" t="s">
        <v>1578</v>
      </c>
      <c r="G495" s="152">
        <v>-1214839</v>
      </c>
      <c r="H495" s="150">
        <v>0.184860102454322</v>
      </c>
      <c r="I495" s="150">
        <v>-830467</v>
      </c>
      <c r="J495" s="150">
        <v>0</v>
      </c>
      <c r="K495" s="150">
        <v>0.73433289246409095</v>
      </c>
      <c r="L495" s="153">
        <v>163557.14679999999</v>
      </c>
      <c r="M495" s="152">
        <v>45501</v>
      </c>
      <c r="N495" s="150">
        <v>83</v>
      </c>
      <c r="O495" s="150">
        <v>91.57</v>
      </c>
      <c r="P495" s="150">
        <v>0</v>
      </c>
      <c r="Q495" s="150">
        <v>0.25</v>
      </c>
      <c r="R495" s="150">
        <v>10679.4</v>
      </c>
      <c r="S495" s="150">
        <v>3679.5529729999998</v>
      </c>
      <c r="T495" s="150">
        <v>4387.8860325792702</v>
      </c>
      <c r="U495" s="150">
        <v>0.40938607680156403</v>
      </c>
      <c r="V495" s="150">
        <v>0.13347714562173299</v>
      </c>
      <c r="W495" s="150">
        <v>3.5989600087760398E-3</v>
      </c>
      <c r="X495" s="150">
        <v>8955.4</v>
      </c>
      <c r="Y495" s="150">
        <v>205.63</v>
      </c>
      <c r="Z495" s="150">
        <v>71876.853085639304</v>
      </c>
      <c r="AA495" s="150">
        <v>14.0212765957447</v>
      </c>
      <c r="AB495" s="150">
        <v>17.894047429849699</v>
      </c>
      <c r="AC495" s="150">
        <v>17.5</v>
      </c>
      <c r="AD495" s="150">
        <v>210.26016988571399</v>
      </c>
      <c r="AE495" s="150">
        <v>0.27839999999999998</v>
      </c>
      <c r="AF495" s="150">
        <v>0.104672391642659</v>
      </c>
      <c r="AG495" s="150">
        <v>0.176063237851219</v>
      </c>
      <c r="AH495" s="150">
        <v>0.28291102543655899</v>
      </c>
      <c r="AI495" s="150">
        <v>158.195847232337</v>
      </c>
      <c r="AJ495" s="150">
        <v>4.6519050662268704</v>
      </c>
      <c r="AK495" s="150">
        <v>1.0496260200312699</v>
      </c>
      <c r="AL495" s="150">
        <v>1.04437533714718</v>
      </c>
      <c r="AM495" s="150">
        <v>0.5</v>
      </c>
      <c r="AN495" s="150">
        <v>2.1295407235296602</v>
      </c>
      <c r="AO495" s="150">
        <v>68</v>
      </c>
      <c r="AP495" s="150">
        <v>9.1976516634050903E-2</v>
      </c>
      <c r="AQ495" s="150">
        <v>27.6</v>
      </c>
      <c r="AR495">
        <v>4.4195191588965397</v>
      </c>
      <c r="AS495">
        <v>-31730.03</v>
      </c>
      <c r="AT495">
        <v>0.32760924068793301</v>
      </c>
      <c r="AU495" s="150">
        <v>39295284.5</v>
      </c>
    </row>
    <row r="496" spans="1:47" ht="14.5" x14ac:dyDescent="0.35">
      <c r="A496" s="151" t="s">
        <v>1261</v>
      </c>
      <c r="B496" s="151" t="s">
        <v>291</v>
      </c>
      <c r="C496" t="s">
        <v>122</v>
      </c>
      <c r="D496" t="s">
        <v>1578</v>
      </c>
      <c r="E496" s="150">
        <v>82.474999999999994</v>
      </c>
      <c r="F496" t="s">
        <v>1578</v>
      </c>
      <c r="G496" s="152">
        <v>18179151</v>
      </c>
      <c r="H496" s="150">
        <v>0.75015673981737596</v>
      </c>
      <c r="I496" s="150">
        <v>15760011</v>
      </c>
      <c r="J496" s="150">
        <v>1.3020155917343101E-3</v>
      </c>
      <c r="K496" s="150">
        <v>0.73464427605595894</v>
      </c>
      <c r="L496" s="153">
        <v>115299.0563</v>
      </c>
      <c r="M496" s="152">
        <v>38882</v>
      </c>
      <c r="N496" s="150">
        <v>489</v>
      </c>
      <c r="O496" s="150">
        <v>1739.32</v>
      </c>
      <c r="P496" s="150">
        <v>7</v>
      </c>
      <c r="Q496" s="150">
        <v>-154.07</v>
      </c>
      <c r="R496" s="150">
        <v>11629.8</v>
      </c>
      <c r="S496" s="150">
        <v>22618.853002</v>
      </c>
      <c r="T496" s="150">
        <v>30195.269721492499</v>
      </c>
      <c r="U496" s="150">
        <v>0.58470383171060403</v>
      </c>
      <c r="V496" s="150">
        <v>0.17725577963064101</v>
      </c>
      <c r="W496" s="150">
        <v>0.14371821535323701</v>
      </c>
      <c r="X496" s="150">
        <v>8711.7000000000007</v>
      </c>
      <c r="Y496" s="150">
        <v>1415.64</v>
      </c>
      <c r="Z496" s="150">
        <v>70623.419315645195</v>
      </c>
      <c r="AA496" s="150">
        <v>12.0633245382586</v>
      </c>
      <c r="AB496" s="150">
        <v>15.977828404114</v>
      </c>
      <c r="AC496" s="150">
        <v>110</v>
      </c>
      <c r="AD496" s="150">
        <v>205.62593638181801</v>
      </c>
      <c r="AE496" s="150">
        <v>0.47549999999999998</v>
      </c>
      <c r="AF496" s="150">
        <v>0.11206738507806401</v>
      </c>
      <c r="AG496" s="150">
        <v>0.152253148274649</v>
      </c>
      <c r="AH496" s="150">
        <v>0.26538805002577198</v>
      </c>
      <c r="AI496" s="150">
        <v>133.513710873534</v>
      </c>
      <c r="AJ496" s="150">
        <v>6.0191912155492497</v>
      </c>
      <c r="AK496" s="150">
        <v>1.18899856519711</v>
      </c>
      <c r="AL496" s="150">
        <v>3.9866228819438301</v>
      </c>
      <c r="AM496" s="150">
        <v>2</v>
      </c>
      <c r="AN496" s="150">
        <v>1.2679712607692799</v>
      </c>
      <c r="AO496" s="150">
        <v>119</v>
      </c>
      <c r="AP496" s="150">
        <v>7.6823085922266998E-2</v>
      </c>
      <c r="AQ496" s="150">
        <v>115.68</v>
      </c>
      <c r="AR496">
        <v>5.2857119783736302</v>
      </c>
      <c r="AS496">
        <v>213106.52</v>
      </c>
      <c r="AT496">
        <v>0.42399340247697198</v>
      </c>
      <c r="AU496" s="150">
        <v>263051874.41999999</v>
      </c>
    </row>
    <row r="497" spans="1:47" ht="14.5" x14ac:dyDescent="0.35">
      <c r="A497" s="151" t="s">
        <v>1262</v>
      </c>
      <c r="B497" s="151" t="s">
        <v>401</v>
      </c>
      <c r="C497" t="s">
        <v>164</v>
      </c>
      <c r="D497" t="s">
        <v>1578</v>
      </c>
      <c r="E497" s="150">
        <v>97.566999999999993</v>
      </c>
      <c r="F497" t="s">
        <v>1578</v>
      </c>
      <c r="G497" s="152">
        <v>222594</v>
      </c>
      <c r="H497" s="150">
        <v>0.65789448248204496</v>
      </c>
      <c r="I497" s="150">
        <v>539253</v>
      </c>
      <c r="J497" s="150">
        <v>3.8616224449544E-3</v>
      </c>
      <c r="K497" s="150">
        <v>0.687810407459572</v>
      </c>
      <c r="L497" s="153">
        <v>142267.35190000001</v>
      </c>
      <c r="M497" s="152">
        <v>43292</v>
      </c>
      <c r="N497" s="150">
        <v>27</v>
      </c>
      <c r="O497" s="150">
        <v>8.3000000000000007</v>
      </c>
      <c r="P497" s="150">
        <v>0</v>
      </c>
      <c r="Q497" s="150">
        <v>68.400000000000006</v>
      </c>
      <c r="R497" s="150">
        <v>11453.8</v>
      </c>
      <c r="S497" s="150">
        <v>947.30627000000004</v>
      </c>
      <c r="T497" s="150">
        <v>1123.24988077634</v>
      </c>
      <c r="U497" s="150">
        <v>0.322740198901038</v>
      </c>
      <c r="V497" s="150">
        <v>0.13489653245934899</v>
      </c>
      <c r="W497" s="150">
        <v>1.21720929810799E-3</v>
      </c>
      <c r="X497" s="150">
        <v>9659.7000000000007</v>
      </c>
      <c r="Y497" s="150">
        <v>57.16</v>
      </c>
      <c r="Z497" s="150">
        <v>60471.570153953799</v>
      </c>
      <c r="AA497" s="150">
        <v>13.9047619047619</v>
      </c>
      <c r="AB497" s="150">
        <v>16.5728878586424</v>
      </c>
      <c r="AC497" s="150">
        <v>13</v>
      </c>
      <c r="AD497" s="150">
        <v>72.869713076923105</v>
      </c>
      <c r="AE497" s="150">
        <v>0.57989999999999997</v>
      </c>
      <c r="AF497" s="150">
        <v>0.11438196086044999</v>
      </c>
      <c r="AG497" s="150">
        <v>0.132279490863244</v>
      </c>
      <c r="AH497" s="150">
        <v>0.25173800023032999</v>
      </c>
      <c r="AI497" s="150">
        <v>192.37284262881499</v>
      </c>
      <c r="AJ497" s="150">
        <v>5.7642457582475499</v>
      </c>
      <c r="AK497" s="150">
        <v>1.3408667332469999</v>
      </c>
      <c r="AL497" s="150">
        <v>3.0199047937838799</v>
      </c>
      <c r="AM497" s="150">
        <v>1.9</v>
      </c>
      <c r="AN497" s="150">
        <v>1.8247556841053401</v>
      </c>
      <c r="AO497" s="150">
        <v>89</v>
      </c>
      <c r="AP497" s="150">
        <v>1.90274841437632E-2</v>
      </c>
      <c r="AQ497" s="150">
        <v>4.33</v>
      </c>
      <c r="AR497">
        <v>3.1347690349778299</v>
      </c>
      <c r="AS497">
        <v>-17655.849999999999</v>
      </c>
      <c r="AT497">
        <v>0.39566577202816</v>
      </c>
      <c r="AU497" s="150">
        <v>10850214.18</v>
      </c>
    </row>
    <row r="498" spans="1:47" ht="14.5" x14ac:dyDescent="0.35">
      <c r="A498" s="151" t="s">
        <v>1263</v>
      </c>
      <c r="B498" s="151" t="s">
        <v>758</v>
      </c>
      <c r="C498" t="s">
        <v>183</v>
      </c>
      <c r="D498" t="s">
        <v>1578</v>
      </c>
      <c r="E498" s="150">
        <v>100.35299999999999</v>
      </c>
      <c r="F498" t="s">
        <v>1578</v>
      </c>
      <c r="G498" s="152">
        <v>-404254</v>
      </c>
      <c r="H498" s="150">
        <v>0.19535609413739399</v>
      </c>
      <c r="I498" s="150">
        <v>-404254</v>
      </c>
      <c r="J498" s="150">
        <v>1.03330190914259E-2</v>
      </c>
      <c r="K498" s="150">
        <v>0.77694108103355997</v>
      </c>
      <c r="L498" s="153">
        <v>212509.30910000001</v>
      </c>
      <c r="M498" s="152">
        <v>79365</v>
      </c>
      <c r="N498" s="150">
        <v>248</v>
      </c>
      <c r="O498" s="150">
        <v>69.06</v>
      </c>
      <c r="P498" s="150">
        <v>0</v>
      </c>
      <c r="Q498" s="150">
        <v>-58.09</v>
      </c>
      <c r="R498" s="150">
        <v>9017.7000000000007</v>
      </c>
      <c r="S498" s="150">
        <v>5838.0348949999998</v>
      </c>
      <c r="T498" s="150">
        <v>6667.1619010472696</v>
      </c>
      <c r="U498" s="150">
        <v>7.68781785433299E-2</v>
      </c>
      <c r="V498" s="150">
        <v>0.10024722471276</v>
      </c>
      <c r="W498" s="150">
        <v>2.9282260739210602E-3</v>
      </c>
      <c r="X498" s="150">
        <v>7896.2</v>
      </c>
      <c r="Y498" s="150">
        <v>298.57</v>
      </c>
      <c r="Z498" s="150">
        <v>63654.757979703303</v>
      </c>
      <c r="AA498" s="150">
        <v>14.6927710843374</v>
      </c>
      <c r="AB498" s="150">
        <v>19.553320477609901</v>
      </c>
      <c r="AC498" s="150">
        <v>31.01</v>
      </c>
      <c r="AD498" s="150">
        <v>188.26297629796801</v>
      </c>
      <c r="AE498" s="150">
        <v>0.42909999999999998</v>
      </c>
      <c r="AF498" s="150">
        <v>0.110373591984952</v>
      </c>
      <c r="AG498" s="150">
        <v>0.14337951045088901</v>
      </c>
      <c r="AH498" s="150">
        <v>0.262358178971838</v>
      </c>
      <c r="AI498" s="150">
        <v>184.07118479547901</v>
      </c>
      <c r="AJ498" s="150">
        <v>3.787162292693</v>
      </c>
      <c r="AK498" s="150">
        <v>0.75732717050029097</v>
      </c>
      <c r="AL498" s="150">
        <v>1.81868806845993</v>
      </c>
      <c r="AM498" s="150">
        <v>0</v>
      </c>
      <c r="AN498" s="150">
        <v>0.97701560242221597</v>
      </c>
      <c r="AO498" s="150">
        <v>38</v>
      </c>
      <c r="AP498" s="150">
        <v>0.10252636742703</v>
      </c>
      <c r="AQ498" s="150">
        <v>96.53</v>
      </c>
      <c r="AR498">
        <v>6.0861551925606099</v>
      </c>
      <c r="AS498">
        <v>-44087.700000000201</v>
      </c>
      <c r="AT498">
        <v>0.19463645985014999</v>
      </c>
      <c r="AU498" s="150">
        <v>52645426.57</v>
      </c>
    </row>
    <row r="499" spans="1:47" ht="14.5" x14ac:dyDescent="0.35">
      <c r="A499" s="151" t="s">
        <v>1553</v>
      </c>
      <c r="B499" s="151" t="s">
        <v>292</v>
      </c>
      <c r="C499" t="s">
        <v>293</v>
      </c>
      <c r="D499" t="s">
        <v>1578</v>
      </c>
      <c r="E499" s="150">
        <v>65.12</v>
      </c>
      <c r="F499" t="s">
        <v>1578</v>
      </c>
      <c r="G499" s="152">
        <v>6396222</v>
      </c>
      <c r="H499" s="150">
        <v>0.43876899261386798</v>
      </c>
      <c r="I499" s="150">
        <v>6295012</v>
      </c>
      <c r="J499" s="150">
        <v>8.5614021162547401E-4</v>
      </c>
      <c r="K499" s="150">
        <v>0.69116859090763705</v>
      </c>
      <c r="L499" s="153">
        <v>69632.7886</v>
      </c>
      <c r="M499" s="152">
        <v>28297</v>
      </c>
      <c r="N499" t="s">
        <v>1560</v>
      </c>
      <c r="O499" s="150">
        <v>640.28</v>
      </c>
      <c r="P499" s="150">
        <v>413.56</v>
      </c>
      <c r="Q499" s="150">
        <v>-506.93</v>
      </c>
      <c r="R499" s="150">
        <v>12775.3</v>
      </c>
      <c r="S499" s="150">
        <v>7638.9866819999997</v>
      </c>
      <c r="T499" s="150">
        <v>10947.6865277828</v>
      </c>
      <c r="U499" s="150">
        <v>1</v>
      </c>
      <c r="V499" s="150">
        <v>0.19159519317512499</v>
      </c>
      <c r="W499" s="150">
        <v>4.1930651450767902E-2</v>
      </c>
      <c r="X499" s="150">
        <v>8914.2999999999993</v>
      </c>
      <c r="Y499" s="150">
        <v>550.87</v>
      </c>
      <c r="Z499" s="150">
        <v>59662.292827708901</v>
      </c>
      <c r="AA499" s="150">
        <v>11.9458483754513</v>
      </c>
      <c r="AB499" s="150">
        <v>13.8671314139452</v>
      </c>
      <c r="AC499" s="150">
        <v>66</v>
      </c>
      <c r="AD499" s="150">
        <v>115.742222454545</v>
      </c>
      <c r="AE499" s="150">
        <v>0.59140000000000004</v>
      </c>
      <c r="AF499" s="150">
        <v>0.110136358650396</v>
      </c>
      <c r="AG499" s="150">
        <v>0.17532125485667199</v>
      </c>
      <c r="AH499" s="150">
        <v>0.28826831299852002</v>
      </c>
      <c r="AI499" s="150">
        <v>163.11037731430901</v>
      </c>
      <c r="AJ499" s="150">
        <v>6.2142784980393202</v>
      </c>
      <c r="AK499" s="150">
        <v>1.4562272812636901</v>
      </c>
      <c r="AL499" s="150">
        <v>3.4785895242207401</v>
      </c>
      <c r="AM499" s="150">
        <v>2.0499999999999998</v>
      </c>
      <c r="AN499" s="150">
        <v>0.64207990695109796</v>
      </c>
      <c r="AO499" s="150">
        <v>17</v>
      </c>
      <c r="AP499" s="150">
        <v>0.12570621468926599</v>
      </c>
      <c r="AQ499" s="150">
        <v>67.239999999999995</v>
      </c>
      <c r="AR499">
        <v>5.29661181868806</v>
      </c>
      <c r="AS499">
        <v>125139.97</v>
      </c>
      <c r="AT499">
        <v>0.54095743829530396</v>
      </c>
      <c r="AU499" s="150">
        <v>97590614.260000005</v>
      </c>
    </row>
    <row r="500" spans="1:47" ht="14.5" x14ac:dyDescent="0.35">
      <c r="A500" s="151" t="s">
        <v>1264</v>
      </c>
      <c r="B500" s="151" t="s">
        <v>580</v>
      </c>
      <c r="C500" t="s">
        <v>237</v>
      </c>
      <c r="D500" t="s">
        <v>1578</v>
      </c>
      <c r="E500" s="150">
        <v>87.305999999999997</v>
      </c>
      <c r="F500" t="s">
        <v>1578</v>
      </c>
      <c r="G500" s="152">
        <v>2062097</v>
      </c>
      <c r="H500" s="150">
        <v>0.34764609962298199</v>
      </c>
      <c r="I500" s="150">
        <v>1941768</v>
      </c>
      <c r="J500" s="150">
        <v>7.1735618261867104E-3</v>
      </c>
      <c r="K500" s="150">
        <v>0.73109314168545703</v>
      </c>
      <c r="L500" s="153">
        <v>182898.3793</v>
      </c>
      <c r="M500" s="152">
        <v>43427</v>
      </c>
      <c r="N500" s="150">
        <v>97</v>
      </c>
      <c r="O500" s="150">
        <v>253.67</v>
      </c>
      <c r="P500" s="150">
        <v>0</v>
      </c>
      <c r="Q500" s="150">
        <v>-93.81</v>
      </c>
      <c r="R500" s="150">
        <v>11162.2</v>
      </c>
      <c r="S500" s="150">
        <v>3556.6179499999998</v>
      </c>
      <c r="T500" s="150">
        <v>4463.64754375149</v>
      </c>
      <c r="U500" s="150">
        <v>0.41182054372750398</v>
      </c>
      <c r="V500" s="150">
        <v>0.14291955367317399</v>
      </c>
      <c r="W500" s="150">
        <v>9.4866115715352608E-3</v>
      </c>
      <c r="X500" s="150">
        <v>8894</v>
      </c>
      <c r="Y500" s="150">
        <v>226.2</v>
      </c>
      <c r="Z500" s="150">
        <v>66272.070733863802</v>
      </c>
      <c r="AA500" s="150">
        <v>14.409691629955899</v>
      </c>
      <c r="AB500" s="150">
        <v>15.72333311229</v>
      </c>
      <c r="AC500" s="150">
        <v>25.6</v>
      </c>
      <c r="AD500" s="150">
        <v>138.93038867187499</v>
      </c>
      <c r="AE500" s="150">
        <v>0.40589999999999998</v>
      </c>
      <c r="AF500" s="150">
        <v>0.10300066019040401</v>
      </c>
      <c r="AG500" s="150">
        <v>0.13680263181166499</v>
      </c>
      <c r="AH500" s="150">
        <v>0.25322958911169502</v>
      </c>
      <c r="AI500" s="150">
        <v>160.85225009900199</v>
      </c>
      <c r="AJ500" s="150">
        <v>6.0061004562219198</v>
      </c>
      <c r="AK500" s="150">
        <v>0.80337513328322496</v>
      </c>
      <c r="AL500" s="150">
        <v>3.7719949133877502</v>
      </c>
      <c r="AM500" s="150">
        <v>1.35</v>
      </c>
      <c r="AN500" s="150">
        <v>1.27155155099942</v>
      </c>
      <c r="AO500" s="150">
        <v>22</v>
      </c>
      <c r="AP500" s="150">
        <v>0.138039215686275</v>
      </c>
      <c r="AQ500" s="150">
        <v>95.91</v>
      </c>
      <c r="AR500">
        <v>5.7293339868851803</v>
      </c>
      <c r="AS500">
        <v>-198664.02</v>
      </c>
      <c r="AT500">
        <v>0.32823786054014198</v>
      </c>
      <c r="AU500" s="150">
        <v>39699676.270000003</v>
      </c>
    </row>
    <row r="501" spans="1:47" ht="14.5" x14ac:dyDescent="0.35">
      <c r="A501" s="151" t="s">
        <v>1265</v>
      </c>
      <c r="B501" s="151" t="s">
        <v>593</v>
      </c>
      <c r="C501" t="s">
        <v>136</v>
      </c>
      <c r="D501" t="s">
        <v>1578</v>
      </c>
      <c r="E501" s="150">
        <v>98.665000000000006</v>
      </c>
      <c r="F501" t="s">
        <v>1578</v>
      </c>
      <c r="G501" s="152">
        <v>344328</v>
      </c>
      <c r="H501" s="150">
        <v>0.25238101442963501</v>
      </c>
      <c r="I501" s="150">
        <v>79361</v>
      </c>
      <c r="J501" s="150">
        <v>0</v>
      </c>
      <c r="K501" s="150">
        <v>0.75604030670902</v>
      </c>
      <c r="L501" s="153">
        <v>193631.05179999999</v>
      </c>
      <c r="M501" s="152">
        <v>42017</v>
      </c>
      <c r="N501" s="150">
        <v>15</v>
      </c>
      <c r="O501" s="150">
        <v>31.81</v>
      </c>
      <c r="P501" s="150">
        <v>0</v>
      </c>
      <c r="Q501" s="150">
        <v>-33.700000000000003</v>
      </c>
      <c r="R501" s="150">
        <v>11440.1</v>
      </c>
      <c r="S501" s="150">
        <v>946.97253000000001</v>
      </c>
      <c r="T501" s="150">
        <v>1094.6821603910601</v>
      </c>
      <c r="U501" s="150">
        <v>0.29164876197623202</v>
      </c>
      <c r="V501" s="150">
        <v>0.120885505517251</v>
      </c>
      <c r="W501" s="150">
        <v>0</v>
      </c>
      <c r="X501" s="150">
        <v>9896.5</v>
      </c>
      <c r="Y501" s="150">
        <v>66.099999999999994</v>
      </c>
      <c r="Z501" s="150">
        <v>63032.457639939501</v>
      </c>
      <c r="AA501" s="150">
        <v>15.6231884057971</v>
      </c>
      <c r="AB501" s="150">
        <v>14.3263620272315</v>
      </c>
      <c r="AC501" s="150">
        <v>10.16</v>
      </c>
      <c r="AD501" s="150">
        <v>93.205957677165401</v>
      </c>
      <c r="AE501" t="s">
        <v>1560</v>
      </c>
      <c r="AF501" s="150">
        <v>0.124686338093236</v>
      </c>
      <c r="AG501" s="150">
        <v>0.16085452477419299</v>
      </c>
      <c r="AH501" s="150">
        <v>0.29307052707571402</v>
      </c>
      <c r="AI501" s="150">
        <v>174.13282305031601</v>
      </c>
      <c r="AJ501" s="150">
        <v>7.2152163445503001</v>
      </c>
      <c r="AK501" s="150">
        <v>1.2982231547795899</v>
      </c>
      <c r="AL501" s="150">
        <v>4.6067530427716399</v>
      </c>
      <c r="AM501" s="150">
        <v>3.5</v>
      </c>
      <c r="AN501" s="150">
        <v>1.0847297148308099</v>
      </c>
      <c r="AO501" s="150">
        <v>35</v>
      </c>
      <c r="AP501" s="150">
        <v>4.6956521739130397E-2</v>
      </c>
      <c r="AQ501" s="150">
        <v>15.54</v>
      </c>
      <c r="AR501">
        <v>3.0662789952493101</v>
      </c>
      <c r="AS501">
        <v>-111980.12</v>
      </c>
      <c r="AT501">
        <v>0.28719594080164801</v>
      </c>
      <c r="AU501" s="150">
        <v>10833485.369999999</v>
      </c>
    </row>
    <row r="502" spans="1:47" ht="14.5" x14ac:dyDescent="0.35">
      <c r="A502" s="151" t="s">
        <v>1266</v>
      </c>
      <c r="B502" s="151" t="s">
        <v>730</v>
      </c>
      <c r="C502" t="s">
        <v>98</v>
      </c>
      <c r="D502" t="s">
        <v>1578</v>
      </c>
      <c r="E502" s="150">
        <v>80.989999999999995</v>
      </c>
      <c r="F502" t="s">
        <v>1578</v>
      </c>
      <c r="G502" s="152">
        <v>-3342730</v>
      </c>
      <c r="H502" s="150">
        <v>-1.2166784857754001E-3</v>
      </c>
      <c r="I502" s="150">
        <v>-3336502</v>
      </c>
      <c r="J502" s="150">
        <v>4.0393199515238003E-3</v>
      </c>
      <c r="K502" s="150">
        <v>0.85501571289334499</v>
      </c>
      <c r="L502" s="153">
        <v>169492.44010000001</v>
      </c>
      <c r="M502" s="152">
        <v>37627</v>
      </c>
      <c r="N502" s="150">
        <v>45</v>
      </c>
      <c r="O502" s="150">
        <v>106.17</v>
      </c>
      <c r="P502" s="150">
        <v>0</v>
      </c>
      <c r="Q502" s="150">
        <v>24.69</v>
      </c>
      <c r="R502" s="150">
        <v>13175.2</v>
      </c>
      <c r="S502" s="150">
        <v>2122.421734</v>
      </c>
      <c r="T502" s="150">
        <v>2732.3302860051699</v>
      </c>
      <c r="U502" s="150">
        <v>0.55129718154309104</v>
      </c>
      <c r="V502" s="150">
        <v>0.18544126584033599</v>
      </c>
      <c r="W502" s="150">
        <v>1.4650976524536501E-2</v>
      </c>
      <c r="X502" s="150">
        <v>10234.299999999999</v>
      </c>
      <c r="Y502" s="150">
        <v>138.31</v>
      </c>
      <c r="Z502" s="150">
        <v>72138.938326946707</v>
      </c>
      <c r="AA502" s="150">
        <v>17.787671232876701</v>
      </c>
      <c r="AB502" s="150">
        <v>15.345396095727001</v>
      </c>
      <c r="AC502" s="150">
        <v>16.3</v>
      </c>
      <c r="AD502" s="150">
        <v>130.209922331288</v>
      </c>
      <c r="AE502" s="150">
        <v>0.61460000000000004</v>
      </c>
      <c r="AF502" s="150">
        <v>0.10577084557632099</v>
      </c>
      <c r="AG502" s="150">
        <v>9.4966107577915005E-3</v>
      </c>
      <c r="AH502" s="150">
        <v>0.303395842336243</v>
      </c>
      <c r="AI502" s="150">
        <v>188.308474982852</v>
      </c>
      <c r="AJ502" s="150">
        <v>5.6609355218054898</v>
      </c>
      <c r="AK502" s="150">
        <v>0.98647711862286402</v>
      </c>
      <c r="AL502" s="150">
        <v>4.1231924337578496</v>
      </c>
      <c r="AM502" s="150">
        <v>2.2999999999999998</v>
      </c>
      <c r="AN502" s="150">
        <v>0.89132629791728402</v>
      </c>
      <c r="AO502" s="150">
        <v>20</v>
      </c>
      <c r="AP502" s="150">
        <v>6.22222222222222E-2</v>
      </c>
      <c r="AQ502" s="150">
        <v>57.45</v>
      </c>
      <c r="AR502">
        <v>6.2020127432183196</v>
      </c>
      <c r="AS502">
        <v>-188050.85</v>
      </c>
      <c r="AT502">
        <v>0.34950379208868598</v>
      </c>
      <c r="AU502" s="150">
        <v>27963397.940000001</v>
      </c>
    </row>
    <row r="503" spans="1:47" ht="14.5" x14ac:dyDescent="0.35">
      <c r="A503" s="151" t="s">
        <v>1267</v>
      </c>
      <c r="B503" s="151" t="s">
        <v>280</v>
      </c>
      <c r="C503" t="s">
        <v>145</v>
      </c>
      <c r="D503" t="s">
        <v>1578</v>
      </c>
      <c r="E503" s="150">
        <v>74.694000000000003</v>
      </c>
      <c r="F503" t="s">
        <v>1578</v>
      </c>
      <c r="G503" s="152">
        <v>1415093</v>
      </c>
      <c r="H503" s="150">
        <v>1.2178565648095001</v>
      </c>
      <c r="I503" s="150">
        <v>1415093</v>
      </c>
      <c r="J503" s="150">
        <v>0</v>
      </c>
      <c r="K503" s="150">
        <v>0.61661594266263997</v>
      </c>
      <c r="L503" s="153">
        <v>126576.1942</v>
      </c>
      <c r="M503" s="152">
        <v>32784</v>
      </c>
      <c r="N503" s="150">
        <v>18</v>
      </c>
      <c r="O503" s="150">
        <v>40.47</v>
      </c>
      <c r="P503" s="150">
        <v>0</v>
      </c>
      <c r="Q503" s="150">
        <v>178.77</v>
      </c>
      <c r="R503" s="150">
        <v>13661.4</v>
      </c>
      <c r="S503" s="150">
        <v>878.47317599999997</v>
      </c>
      <c r="T503" s="150">
        <v>1183.61596315263</v>
      </c>
      <c r="U503" s="150">
        <v>0.80419732133061705</v>
      </c>
      <c r="V503" s="150">
        <v>0.201066183721471</v>
      </c>
      <c r="W503" s="150">
        <v>3.3133756152390503E-2</v>
      </c>
      <c r="X503" s="150">
        <v>10139.4</v>
      </c>
      <c r="Y503" s="150">
        <v>68.63</v>
      </c>
      <c r="Z503" s="150">
        <v>66714.454320268094</v>
      </c>
      <c r="AA503" s="150">
        <v>13.157142857142899</v>
      </c>
      <c r="AB503" s="150">
        <v>12.800133702462499</v>
      </c>
      <c r="AC503" s="150">
        <v>13.46</v>
      </c>
      <c r="AD503" s="150">
        <v>65.265466270430906</v>
      </c>
      <c r="AE503" s="150">
        <v>0.33629999999999999</v>
      </c>
      <c r="AF503" s="150">
        <v>0.112180457697031</v>
      </c>
      <c r="AG503" s="150">
        <v>0.145732663005537</v>
      </c>
      <c r="AH503" s="150">
        <v>0.260977268127144</v>
      </c>
      <c r="AI503" s="150">
        <v>234.46589563253801</v>
      </c>
      <c r="AJ503" s="150">
        <v>5.5117892237779902</v>
      </c>
      <c r="AK503" s="150">
        <v>1.5248689142213501</v>
      </c>
      <c r="AL503" s="150">
        <v>1.6920542598023001</v>
      </c>
      <c r="AM503" s="150">
        <v>0.5</v>
      </c>
      <c r="AN503" s="150">
        <v>0.790334487591417</v>
      </c>
      <c r="AO503" s="150">
        <v>2</v>
      </c>
      <c r="AP503" s="150">
        <v>0.119469026548673</v>
      </c>
      <c r="AQ503" s="150">
        <v>97.5</v>
      </c>
      <c r="AR503">
        <v>2.7536102577207902</v>
      </c>
      <c r="AS503">
        <v>-114870.98</v>
      </c>
      <c r="AT503">
        <v>0.47607853449383197</v>
      </c>
      <c r="AU503" s="150">
        <v>12001179.82</v>
      </c>
    </row>
    <row r="504" spans="1:47" ht="14.5" x14ac:dyDescent="0.35">
      <c r="A504" s="151" t="s">
        <v>1268</v>
      </c>
      <c r="B504" s="151" t="s">
        <v>415</v>
      </c>
      <c r="C504" t="s">
        <v>113</v>
      </c>
      <c r="D504" t="s">
        <v>1578</v>
      </c>
      <c r="E504" s="150">
        <v>93.837000000000003</v>
      </c>
      <c r="F504" t="s">
        <v>1578</v>
      </c>
      <c r="G504" s="152">
        <v>-502470</v>
      </c>
      <c r="H504" s="150">
        <v>0.13890233730464299</v>
      </c>
      <c r="I504" s="150">
        <v>-338529</v>
      </c>
      <c r="J504" s="150">
        <v>5.5381225374560299E-2</v>
      </c>
      <c r="K504" s="150">
        <v>0.56379749570958504</v>
      </c>
      <c r="L504" s="153">
        <v>345024.37680000003</v>
      </c>
      <c r="M504" s="152">
        <v>49146</v>
      </c>
      <c r="N504" s="150">
        <v>45</v>
      </c>
      <c r="O504" s="150">
        <v>12.76</v>
      </c>
      <c r="P504" s="150">
        <v>0</v>
      </c>
      <c r="Q504" s="150">
        <v>116.11</v>
      </c>
      <c r="R504" s="150">
        <v>10672.6</v>
      </c>
      <c r="S504" s="150">
        <v>1667.225821</v>
      </c>
      <c r="T504" s="150">
        <v>1986.9137286682101</v>
      </c>
      <c r="U504" s="150">
        <v>0.242634235209581</v>
      </c>
      <c r="V504" s="150">
        <v>0.123328605165599</v>
      </c>
      <c r="W504" s="150">
        <v>6.1083722862999004E-3</v>
      </c>
      <c r="X504" s="150">
        <v>8955.4</v>
      </c>
      <c r="Y504" s="150">
        <v>104.45</v>
      </c>
      <c r="Z504" s="150">
        <v>60868.058879846802</v>
      </c>
      <c r="AA504" s="150">
        <v>14.869918699187</v>
      </c>
      <c r="AB504" s="150">
        <v>15.9619513738631</v>
      </c>
      <c r="AC504" s="150">
        <v>11</v>
      </c>
      <c r="AD504" s="150">
        <v>151.56598372727299</v>
      </c>
      <c r="AE504" s="150">
        <v>0.27839999999999998</v>
      </c>
      <c r="AF504" s="150">
        <v>0.112569878743456</v>
      </c>
      <c r="AG504" s="150">
        <v>0.17593869665829001</v>
      </c>
      <c r="AH504" s="150">
        <v>0.294779852109739</v>
      </c>
      <c r="AI504" s="150">
        <v>140.433885470635</v>
      </c>
      <c r="AJ504" s="150">
        <v>5.8637103380528304</v>
      </c>
      <c r="AK504" s="150">
        <v>1.3546848185875699</v>
      </c>
      <c r="AL504" s="150">
        <v>2.5064461955709301</v>
      </c>
      <c r="AM504" s="150">
        <v>0</v>
      </c>
      <c r="AN504" s="150">
        <v>1.8753407756633</v>
      </c>
      <c r="AO504" s="150">
        <v>78</v>
      </c>
      <c r="AP504" s="150">
        <v>1.26582278481013E-2</v>
      </c>
      <c r="AQ504" s="150">
        <v>5.59</v>
      </c>
      <c r="AR504">
        <v>2.1004300587618601</v>
      </c>
      <c r="AS504">
        <v>34216.04</v>
      </c>
      <c r="AT504">
        <v>0.25350828318028801</v>
      </c>
      <c r="AU504" s="150">
        <v>17793673.890000001</v>
      </c>
    </row>
    <row r="505" spans="1:47" ht="14.5" x14ac:dyDescent="0.35">
      <c r="A505" s="151" t="s">
        <v>1269</v>
      </c>
      <c r="B505" s="151" t="s">
        <v>610</v>
      </c>
      <c r="C505" t="s">
        <v>139</v>
      </c>
      <c r="D505" t="s">
        <v>1578</v>
      </c>
      <c r="E505" s="150">
        <v>105.529</v>
      </c>
      <c r="F505" t="s">
        <v>1578</v>
      </c>
      <c r="G505" s="152">
        <v>-100453</v>
      </c>
      <c r="H505" s="150">
        <v>0.72139964533416301</v>
      </c>
      <c r="I505" s="150">
        <v>-65779</v>
      </c>
      <c r="J505" s="150">
        <v>0</v>
      </c>
      <c r="K505" s="150">
        <v>0.82238803945271999</v>
      </c>
      <c r="L505" s="153">
        <v>154906.8769</v>
      </c>
      <c r="M505" s="152">
        <v>51039</v>
      </c>
      <c r="N505" s="150">
        <v>7</v>
      </c>
      <c r="O505" s="150">
        <v>1</v>
      </c>
      <c r="P505" s="150">
        <v>0</v>
      </c>
      <c r="Q505" s="150">
        <v>-0.23999999999999799</v>
      </c>
      <c r="R505" s="150">
        <v>10126.4</v>
      </c>
      <c r="S505" s="150">
        <v>971.796603</v>
      </c>
      <c r="T505" s="150">
        <v>1060.6251722510699</v>
      </c>
      <c r="U505" s="150">
        <v>7.8620207936660205E-2</v>
      </c>
      <c r="V505" s="150">
        <v>9.7242910407662697E-2</v>
      </c>
      <c r="W505" s="150">
        <v>4.8753380958258003E-3</v>
      </c>
      <c r="X505" s="150">
        <v>9278.2999999999993</v>
      </c>
      <c r="Y505" s="150">
        <v>61.94</v>
      </c>
      <c r="Z505" s="150">
        <v>62320.115272844698</v>
      </c>
      <c r="AA505" s="150">
        <v>15.0657894736842</v>
      </c>
      <c r="AB505" s="150">
        <v>15.689321972877</v>
      </c>
      <c r="AC505" s="150">
        <v>7</v>
      </c>
      <c r="AD505" s="150">
        <v>138.82808614285699</v>
      </c>
      <c r="AE505" s="150">
        <v>0.25519999999999998</v>
      </c>
      <c r="AF505" s="150">
        <v>0.106986383254715</v>
      </c>
      <c r="AG505" s="150">
        <v>0.185435508821193</v>
      </c>
      <c r="AH505" s="150">
        <v>0.29412153161536703</v>
      </c>
      <c r="AI505" s="150">
        <v>205.804382709907</v>
      </c>
      <c r="AJ505" s="150">
        <v>3.6837780499999999</v>
      </c>
      <c r="AK505" s="150">
        <v>0.67259049999999998</v>
      </c>
      <c r="AL505" s="150">
        <v>2.00729325</v>
      </c>
      <c r="AM505" s="150">
        <v>1.71</v>
      </c>
      <c r="AN505" s="150">
        <v>1.58469658519955</v>
      </c>
      <c r="AO505" s="150">
        <v>50</v>
      </c>
      <c r="AP505" s="150">
        <v>0</v>
      </c>
      <c r="AQ505" s="150">
        <v>6.94</v>
      </c>
      <c r="AR505">
        <v>3.6026141940813399</v>
      </c>
      <c r="AS505">
        <v>-13144.79</v>
      </c>
      <c r="AT505">
        <v>0.47058315464302097</v>
      </c>
      <c r="AU505" s="150">
        <v>9840756.0899999999</v>
      </c>
    </row>
    <row r="506" spans="1:47" ht="14.5" x14ac:dyDescent="0.35">
      <c r="A506" s="151" t="s">
        <v>1270</v>
      </c>
      <c r="B506" s="151" t="s">
        <v>281</v>
      </c>
      <c r="C506" t="s">
        <v>282</v>
      </c>
      <c r="D506" t="s">
        <v>1578</v>
      </c>
      <c r="E506" s="150">
        <v>92.363</v>
      </c>
      <c r="F506" t="s">
        <v>1578</v>
      </c>
      <c r="G506" s="152">
        <v>1473007</v>
      </c>
      <c r="H506" s="150">
        <v>0.187509944190214</v>
      </c>
      <c r="I506" s="150">
        <v>1473007</v>
      </c>
      <c r="J506" s="150">
        <v>0</v>
      </c>
      <c r="K506" s="150">
        <v>0.72084898582975898</v>
      </c>
      <c r="L506" s="153">
        <v>138966.8199</v>
      </c>
      <c r="M506" s="152">
        <v>43528</v>
      </c>
      <c r="N506" s="150">
        <v>39</v>
      </c>
      <c r="O506" s="150">
        <v>29.73</v>
      </c>
      <c r="P506" s="150">
        <v>0</v>
      </c>
      <c r="Q506" s="150">
        <v>-41.16</v>
      </c>
      <c r="R506" s="150">
        <v>11003</v>
      </c>
      <c r="S506" s="150">
        <v>1965.9323589999999</v>
      </c>
      <c r="T506" s="150">
        <v>2395.2144232198898</v>
      </c>
      <c r="U506" s="150">
        <v>0.47798481504113599</v>
      </c>
      <c r="V506" s="150">
        <v>0.14720779261561601</v>
      </c>
      <c r="W506" s="150">
        <v>7.0015623563984501E-3</v>
      </c>
      <c r="X506" s="150">
        <v>9031</v>
      </c>
      <c r="Y506" s="150">
        <v>126.91</v>
      </c>
      <c r="Z506" s="150">
        <v>60200.075880545301</v>
      </c>
      <c r="AA506" s="150">
        <v>14.4714285714286</v>
      </c>
      <c r="AB506" s="150">
        <v>15.490760058309</v>
      </c>
      <c r="AC506" s="150">
        <v>19.09</v>
      </c>
      <c r="AD506" s="150">
        <v>102.98231320062899</v>
      </c>
      <c r="AE506" s="150">
        <v>0.28999999999999998</v>
      </c>
      <c r="AF506" s="150">
        <v>0.11130949440721601</v>
      </c>
      <c r="AG506" s="150">
        <v>0.17955712361732201</v>
      </c>
      <c r="AH506" s="150">
        <v>0.2929466271317</v>
      </c>
      <c r="AI506" s="150">
        <v>195.50672648549701</v>
      </c>
      <c r="AJ506" s="150">
        <v>5.3265502025481801</v>
      </c>
      <c r="AK506" s="150">
        <v>1.22927647240948</v>
      </c>
      <c r="AL506" s="150">
        <v>2.36907985627795</v>
      </c>
      <c r="AM506" s="150">
        <v>2.5</v>
      </c>
      <c r="AN506" s="150">
        <v>1.5684485342916099</v>
      </c>
      <c r="AO506" s="150">
        <v>81</v>
      </c>
      <c r="AP506" s="150">
        <v>4.72727272727273E-2</v>
      </c>
      <c r="AQ506" s="150">
        <v>16.559999999999999</v>
      </c>
      <c r="AR506">
        <v>3.5698367968303399</v>
      </c>
      <c r="AS506">
        <v>-73958.509999999995</v>
      </c>
      <c r="AT506">
        <v>0.54730604628430501</v>
      </c>
      <c r="AU506" s="150">
        <v>21631067.620000001</v>
      </c>
    </row>
    <row r="507" spans="1:47" ht="14.5" x14ac:dyDescent="0.35">
      <c r="A507" s="151" t="s">
        <v>1271</v>
      </c>
      <c r="B507" s="151" t="s">
        <v>294</v>
      </c>
      <c r="C507" t="s">
        <v>295</v>
      </c>
      <c r="D507" t="s">
        <v>1578</v>
      </c>
      <c r="E507" s="150">
        <v>103.913</v>
      </c>
      <c r="F507" t="s">
        <v>1578</v>
      </c>
      <c r="G507" s="152">
        <v>392569</v>
      </c>
      <c r="H507" s="150">
        <v>0.25275402866068603</v>
      </c>
      <c r="I507" s="150">
        <v>1073654</v>
      </c>
      <c r="J507" s="150">
        <v>0</v>
      </c>
      <c r="K507" s="150">
        <v>0.60741357766255799</v>
      </c>
      <c r="L507" s="153">
        <v>92125.535199999998</v>
      </c>
      <c r="M507" s="152">
        <v>28242</v>
      </c>
      <c r="N507" s="150">
        <v>61</v>
      </c>
      <c r="O507" s="150">
        <v>48.01</v>
      </c>
      <c r="P507" s="150">
        <v>0</v>
      </c>
      <c r="Q507" s="150">
        <v>510.11</v>
      </c>
      <c r="R507" s="150">
        <v>9823</v>
      </c>
      <c r="S507" s="150">
        <v>2637.2838689999999</v>
      </c>
      <c r="T507" s="150">
        <v>3615.4925483496399</v>
      </c>
      <c r="U507" s="150">
        <v>0.99992458339341606</v>
      </c>
      <c r="V507" s="150">
        <v>0.14747378148089699</v>
      </c>
      <c r="W507" s="150">
        <v>0</v>
      </c>
      <c r="X507" s="150">
        <v>7165.3</v>
      </c>
      <c r="Y507" s="150">
        <v>159.1</v>
      </c>
      <c r="Z507" s="150">
        <v>50171.665619107502</v>
      </c>
      <c r="AA507" s="150">
        <v>13.0548780487805</v>
      </c>
      <c r="AB507" s="150">
        <v>16.5762656756757</v>
      </c>
      <c r="AC507" s="150">
        <v>19</v>
      </c>
      <c r="AD507" s="150">
        <v>138.804414157895</v>
      </c>
      <c r="AE507" s="150">
        <v>0.27839999999999998</v>
      </c>
      <c r="AF507" s="150">
        <v>0.115482540345877</v>
      </c>
      <c r="AG507" s="150">
        <v>0.152573241531818</v>
      </c>
      <c r="AH507" s="150">
        <v>0.27018793421399101</v>
      </c>
      <c r="AI507" s="150">
        <v>178.61406788136699</v>
      </c>
      <c r="AJ507" s="150">
        <v>8.2923299777521091</v>
      </c>
      <c r="AK507" s="150">
        <v>1.4485023648992901</v>
      </c>
      <c r="AL507" s="150">
        <v>2.9053101329778199</v>
      </c>
      <c r="AM507" s="150">
        <v>5.2</v>
      </c>
      <c r="AN507" s="150">
        <v>1.0859550683599399</v>
      </c>
      <c r="AO507" s="150">
        <v>7</v>
      </c>
      <c r="AP507" s="150">
        <v>5.12163892445583E-3</v>
      </c>
      <c r="AQ507" s="150">
        <v>107.71</v>
      </c>
      <c r="AR507">
        <v>2.8876672232476399</v>
      </c>
      <c r="AS507">
        <v>233276.69</v>
      </c>
      <c r="AT507">
        <v>0.60407688415669103</v>
      </c>
      <c r="AU507" s="150">
        <v>25905908.25</v>
      </c>
    </row>
    <row r="508" spans="1:47" ht="14.5" x14ac:dyDescent="0.35">
      <c r="A508" s="151" t="s">
        <v>1554</v>
      </c>
      <c r="B508" s="151" t="s">
        <v>296</v>
      </c>
      <c r="C508" t="s">
        <v>98</v>
      </c>
      <c r="D508" t="s">
        <v>1578</v>
      </c>
      <c r="E508" s="150">
        <v>89.646000000000001</v>
      </c>
      <c r="F508" t="s">
        <v>1578</v>
      </c>
      <c r="G508" s="152">
        <v>-2771064</v>
      </c>
      <c r="H508" s="150">
        <v>0.27330632310845698</v>
      </c>
      <c r="I508" s="150">
        <v>-2895485</v>
      </c>
      <c r="J508" s="150">
        <v>8.3550432438850106E-3</v>
      </c>
      <c r="K508" s="150">
        <v>0.87873495759440901</v>
      </c>
      <c r="L508" s="153">
        <v>196822.5459</v>
      </c>
      <c r="M508" s="152">
        <v>50336</v>
      </c>
      <c r="N508" s="150">
        <v>72</v>
      </c>
      <c r="O508" s="150">
        <v>40.11</v>
      </c>
      <c r="P508" s="150">
        <v>0</v>
      </c>
      <c r="Q508" s="150">
        <v>255.27</v>
      </c>
      <c r="R508" s="150">
        <v>11415.6</v>
      </c>
      <c r="S508" s="150">
        <v>5304.4600899999996</v>
      </c>
      <c r="T508" s="150">
        <v>6424.4078918247596</v>
      </c>
      <c r="U508" s="150">
        <v>0.22825582348758899</v>
      </c>
      <c r="V508" s="150">
        <v>0.143797751148694</v>
      </c>
      <c r="W508" s="150">
        <v>1.9477744623769999E-2</v>
      </c>
      <c r="X508" s="150">
        <v>9425.5</v>
      </c>
      <c r="Y508" s="150">
        <v>292.66000000000003</v>
      </c>
      <c r="Z508" s="150">
        <v>73130.256953461401</v>
      </c>
      <c r="AA508" s="150">
        <v>14.701639344262301</v>
      </c>
      <c r="AB508" s="150">
        <v>18.124991765188302</v>
      </c>
      <c r="AC508" s="150">
        <v>23.5</v>
      </c>
      <c r="AD508" s="150">
        <v>225.721705957447</v>
      </c>
      <c r="AE508" s="150">
        <v>0.61460000000000004</v>
      </c>
      <c r="AF508" s="150">
        <v>0.113241477376839</v>
      </c>
      <c r="AG508" s="150">
        <v>0.153214054381208</v>
      </c>
      <c r="AH508" s="150">
        <v>0.27438577583179202</v>
      </c>
      <c r="AI508" s="150">
        <v>142.109090691641</v>
      </c>
      <c r="AJ508" s="150">
        <v>6.3841984075605103</v>
      </c>
      <c r="AK508" s="150">
        <v>1.0184620568523699</v>
      </c>
      <c r="AL508" s="150">
        <v>3.3491374109194298</v>
      </c>
      <c r="AM508" s="150">
        <v>2.65</v>
      </c>
      <c r="AN508" s="150">
        <v>0.69114162780314004</v>
      </c>
      <c r="AO508" s="150">
        <v>21</v>
      </c>
      <c r="AP508" s="150">
        <v>6.2817011314865404E-2</v>
      </c>
      <c r="AQ508" s="150">
        <v>113.67</v>
      </c>
      <c r="AR508">
        <v>4.5542839996999502</v>
      </c>
      <c r="AS508">
        <v>-198765.56</v>
      </c>
      <c r="AT508">
        <v>0.22045703723176799</v>
      </c>
      <c r="AU508" s="150">
        <v>60553379.119999997</v>
      </c>
    </row>
    <row r="509" spans="1:47" ht="14.5" x14ac:dyDescent="0.35">
      <c r="A509" s="151" t="s">
        <v>1272</v>
      </c>
      <c r="B509" s="151" t="s">
        <v>749</v>
      </c>
      <c r="C509" t="s">
        <v>149</v>
      </c>
      <c r="D509" t="s">
        <v>1578</v>
      </c>
      <c r="E509" s="150">
        <v>91.668999999999997</v>
      </c>
      <c r="F509" t="s">
        <v>1578</v>
      </c>
      <c r="G509" s="152">
        <v>531752</v>
      </c>
      <c r="H509" s="150">
        <v>0.67119337109379695</v>
      </c>
      <c r="I509" s="150">
        <v>531752</v>
      </c>
      <c r="J509" s="150">
        <v>0</v>
      </c>
      <c r="K509" s="150">
        <v>0.64023314414176102</v>
      </c>
      <c r="L509" s="153">
        <v>180054.36679999999</v>
      </c>
      <c r="M509" s="152">
        <v>42921</v>
      </c>
      <c r="N509" s="150">
        <v>9</v>
      </c>
      <c r="O509" s="150">
        <v>10.59</v>
      </c>
      <c r="P509" s="150">
        <v>0</v>
      </c>
      <c r="Q509" s="150">
        <v>-24.7</v>
      </c>
      <c r="R509" s="150">
        <v>11378.6</v>
      </c>
      <c r="S509" s="150">
        <v>542.37225699999999</v>
      </c>
      <c r="T509" s="150">
        <v>628.62265927692397</v>
      </c>
      <c r="U509" s="150">
        <v>0.28216662822412802</v>
      </c>
      <c r="V509" s="150">
        <v>0.133083300387173</v>
      </c>
      <c r="W509" s="150">
        <v>1.6225018677531702E-2</v>
      </c>
      <c r="X509" s="150">
        <v>9817.4</v>
      </c>
      <c r="Y509" s="150">
        <v>37.89</v>
      </c>
      <c r="Z509" s="150">
        <v>52546.846133544503</v>
      </c>
      <c r="AA509" s="150">
        <v>12.780487804878</v>
      </c>
      <c r="AB509" s="150">
        <v>14.3143905252045</v>
      </c>
      <c r="AC509" s="150">
        <v>5</v>
      </c>
      <c r="AD509" s="150">
        <v>108.47445140000001</v>
      </c>
      <c r="AE509" s="150">
        <v>0.25519999999999998</v>
      </c>
      <c r="AF509" s="150">
        <v>0.109520797232056</v>
      </c>
      <c r="AG509" s="150">
        <v>0.19220045194138199</v>
      </c>
      <c r="AH509" s="150">
        <v>0.30006420393277899</v>
      </c>
      <c r="AI509" s="150">
        <v>212.77083868248101</v>
      </c>
      <c r="AJ509" s="150">
        <v>6.7146037729309098</v>
      </c>
      <c r="AK509" s="150">
        <v>1.26097581476764</v>
      </c>
      <c r="AL509" s="150">
        <v>2.1337049938908699</v>
      </c>
      <c r="AM509" s="150">
        <v>2.1</v>
      </c>
      <c r="AN509" s="150">
        <v>1.6892663950887199</v>
      </c>
      <c r="AO509" s="150">
        <v>22</v>
      </c>
      <c r="AP509" s="150">
        <v>0</v>
      </c>
      <c r="AQ509" s="150">
        <v>10.27</v>
      </c>
      <c r="AR509">
        <v>4.4326482609058298</v>
      </c>
      <c r="AS509">
        <v>-10688.91</v>
      </c>
      <c r="AT509">
        <v>0.33742712454245399</v>
      </c>
      <c r="AU509" s="150">
        <v>6171413.8200000003</v>
      </c>
    </row>
    <row r="510" spans="1:47" ht="14.5" x14ac:dyDescent="0.35">
      <c r="A510" s="151" t="s">
        <v>1273</v>
      </c>
      <c r="B510" s="151" t="s">
        <v>659</v>
      </c>
      <c r="C510" t="s">
        <v>210</v>
      </c>
      <c r="D510" t="s">
        <v>1578</v>
      </c>
      <c r="E510" s="150">
        <v>89.085999999999999</v>
      </c>
      <c r="F510" t="s">
        <v>1578</v>
      </c>
      <c r="G510" s="152">
        <v>613861</v>
      </c>
      <c r="H510" s="150">
        <v>0.14881286077849701</v>
      </c>
      <c r="I510" s="150">
        <v>613861</v>
      </c>
      <c r="J510" s="150">
        <v>0</v>
      </c>
      <c r="K510" s="150">
        <v>0.81307093354423798</v>
      </c>
      <c r="L510" s="153">
        <v>220128.5815</v>
      </c>
      <c r="M510" s="152">
        <v>43333</v>
      </c>
      <c r="N510" s="150">
        <v>37</v>
      </c>
      <c r="O510" s="150">
        <v>66.180000000000007</v>
      </c>
      <c r="P510" s="150">
        <v>0</v>
      </c>
      <c r="Q510" s="150">
        <v>3.56</v>
      </c>
      <c r="R510" s="150">
        <v>11305.4</v>
      </c>
      <c r="S510" s="150">
        <v>2151.4390250000001</v>
      </c>
      <c r="T510" s="150">
        <v>2603.6784502251498</v>
      </c>
      <c r="U510" s="150">
        <v>0.29486791892696101</v>
      </c>
      <c r="V510" s="150">
        <v>0.14949890945666</v>
      </c>
      <c r="W510" s="150">
        <v>2.4234041213415301E-2</v>
      </c>
      <c r="X510" s="150">
        <v>9341.7999999999993</v>
      </c>
      <c r="Y510" s="150">
        <v>131</v>
      </c>
      <c r="Z510" s="150">
        <v>62653.068702290097</v>
      </c>
      <c r="AA510" s="150">
        <v>9.8646616541353396</v>
      </c>
      <c r="AB510" s="150">
        <v>16.423198664122101</v>
      </c>
      <c r="AC510" s="150">
        <v>13</v>
      </c>
      <c r="AD510" s="150">
        <v>165.495309615385</v>
      </c>
      <c r="AE510" s="150">
        <v>0.56830000000000003</v>
      </c>
      <c r="AF510" s="150">
        <v>0.109225036768042</v>
      </c>
      <c r="AG510" s="150">
        <v>0.18293153597730299</v>
      </c>
      <c r="AH510" s="150">
        <v>0.297845631514081</v>
      </c>
      <c r="AI510" s="150">
        <v>143.51882456905801</v>
      </c>
      <c r="AJ510" s="150">
        <v>6.9667057569986897</v>
      </c>
      <c r="AK510" s="150">
        <v>1.5958647480989201</v>
      </c>
      <c r="AL510" s="150">
        <v>4.7934315611519196</v>
      </c>
      <c r="AM510" s="150">
        <v>2</v>
      </c>
      <c r="AN510" s="150">
        <v>1.13579381308399</v>
      </c>
      <c r="AO510" s="150">
        <v>24</v>
      </c>
      <c r="AP510" s="150">
        <v>4.0118870728083199E-2</v>
      </c>
      <c r="AQ510" s="150">
        <v>55.42</v>
      </c>
      <c r="AR510">
        <v>6.8557853403141404</v>
      </c>
      <c r="AS510">
        <v>-157607.4</v>
      </c>
      <c r="AT510">
        <v>0.18216231394757301</v>
      </c>
      <c r="AU510" s="150">
        <v>24322972.079999998</v>
      </c>
    </row>
    <row r="511" spans="1:47" ht="14.5" x14ac:dyDescent="0.35">
      <c r="A511" s="151" t="s">
        <v>1274</v>
      </c>
      <c r="B511" s="151" t="s">
        <v>297</v>
      </c>
      <c r="C511" t="s">
        <v>109</v>
      </c>
      <c r="D511" t="s">
        <v>1578</v>
      </c>
      <c r="E511" s="150">
        <v>99.933000000000007</v>
      </c>
      <c r="F511" t="s">
        <v>1578</v>
      </c>
      <c r="G511" s="152">
        <v>9068850</v>
      </c>
      <c r="H511" s="150">
        <v>0.50332943385728202</v>
      </c>
      <c r="I511" s="150">
        <v>8862913</v>
      </c>
      <c r="J511" s="150">
        <v>5.2619006896926701E-3</v>
      </c>
      <c r="K511" s="150">
        <v>0.74227111350877195</v>
      </c>
      <c r="L511" s="153">
        <v>295643.46230000001</v>
      </c>
      <c r="M511" s="152">
        <v>58060</v>
      </c>
      <c r="N511" s="150">
        <v>79</v>
      </c>
      <c r="O511" s="150">
        <v>160.88</v>
      </c>
      <c r="P511" s="150">
        <v>0</v>
      </c>
      <c r="Q511" s="150">
        <v>-23.36</v>
      </c>
      <c r="R511" s="150">
        <v>13096.4</v>
      </c>
      <c r="S511" s="150">
        <v>5385.4029360000004</v>
      </c>
      <c r="T511" s="150">
        <v>6329.2614430833801</v>
      </c>
      <c r="U511" s="150">
        <v>0.18304581861653299</v>
      </c>
      <c r="V511" s="150">
        <v>0.11304943608401501</v>
      </c>
      <c r="W511" s="150">
        <v>3.12303892575439E-2</v>
      </c>
      <c r="X511" s="150">
        <v>11143.4</v>
      </c>
      <c r="Y511" s="150">
        <v>323.95</v>
      </c>
      <c r="Z511" s="150">
        <v>77732.910603488199</v>
      </c>
      <c r="AA511" s="150">
        <v>14.7867435158501</v>
      </c>
      <c r="AB511" s="150">
        <v>16.624179459793201</v>
      </c>
      <c r="AC511" s="150">
        <v>24.33</v>
      </c>
      <c r="AD511" s="150">
        <v>221.34825055487099</v>
      </c>
      <c r="AE511" s="150">
        <v>0.56830000000000003</v>
      </c>
      <c r="AF511" s="150">
        <v>0.111237753703969</v>
      </c>
      <c r="AG511" s="150">
        <v>0.172032508840994</v>
      </c>
      <c r="AH511" s="150">
        <v>0.28703841020760201</v>
      </c>
      <c r="AI511" s="150">
        <v>147.67567245222699</v>
      </c>
      <c r="AJ511" s="150">
        <v>9.5163819372231409</v>
      </c>
      <c r="AK511" s="150">
        <v>1.5703910382714299</v>
      </c>
      <c r="AL511" s="150">
        <v>5.6967709007875103</v>
      </c>
      <c r="AM511" s="150">
        <v>1</v>
      </c>
      <c r="AN511" s="150">
        <v>0.79116112091067703</v>
      </c>
      <c r="AO511" s="150">
        <v>25</v>
      </c>
      <c r="AP511" s="150">
        <v>0.13056036972848101</v>
      </c>
      <c r="AQ511" s="150">
        <v>127.12</v>
      </c>
      <c r="AR511">
        <v>5.3873898773220699</v>
      </c>
      <c r="AS511">
        <v>-349056.99</v>
      </c>
      <c r="AT511">
        <v>0.246300563493765</v>
      </c>
      <c r="AU511" s="150">
        <v>70529439.079999998</v>
      </c>
    </row>
    <row r="512" spans="1:47" ht="14.5" x14ac:dyDescent="0.35">
      <c r="A512" s="151" t="s">
        <v>1275</v>
      </c>
      <c r="B512" s="151" t="s">
        <v>298</v>
      </c>
      <c r="C512" t="s">
        <v>136</v>
      </c>
      <c r="D512" t="s">
        <v>1578</v>
      </c>
      <c r="E512" s="150">
        <v>82.84</v>
      </c>
      <c r="F512" t="s">
        <v>1578</v>
      </c>
      <c r="G512" s="152">
        <v>508771</v>
      </c>
      <c r="H512" s="150">
        <v>0.441503301271849</v>
      </c>
      <c r="I512" s="150">
        <v>719060</v>
      </c>
      <c r="J512" s="150">
        <v>5.4762374328310203E-3</v>
      </c>
      <c r="K512" s="150">
        <v>0.74209449290319596</v>
      </c>
      <c r="L512" s="153">
        <v>79341.082699999999</v>
      </c>
      <c r="M512" s="152">
        <v>31527</v>
      </c>
      <c r="N512" t="s">
        <v>1560</v>
      </c>
      <c r="O512" s="150">
        <v>69.180000000000007</v>
      </c>
      <c r="P512" s="150">
        <v>0</v>
      </c>
      <c r="Q512" s="150">
        <v>197.12</v>
      </c>
      <c r="R512" s="150">
        <v>11875.7</v>
      </c>
      <c r="S512" s="150">
        <v>1710.3440270000001</v>
      </c>
      <c r="T512" s="150">
        <v>2204.6972504279402</v>
      </c>
      <c r="U512" s="150">
        <v>0.76547204558396098</v>
      </c>
      <c r="V512" s="150">
        <v>0.13982206341227499</v>
      </c>
      <c r="W512" s="150">
        <v>9.7000338751146494E-3</v>
      </c>
      <c r="X512" s="150">
        <v>9212.7999999999993</v>
      </c>
      <c r="Y512" s="150">
        <v>121.35</v>
      </c>
      <c r="Z512" s="150">
        <v>63058.761269056398</v>
      </c>
      <c r="AA512" s="150">
        <v>13.763358778625999</v>
      </c>
      <c r="AB512" s="150">
        <v>14.094305949732201</v>
      </c>
      <c r="AC512" s="150">
        <v>14</v>
      </c>
      <c r="AD512" s="150">
        <v>122.16743049999999</v>
      </c>
      <c r="AE512" s="150">
        <v>0.37109999999999999</v>
      </c>
      <c r="AF512" s="150">
        <v>0.121741862676116</v>
      </c>
      <c r="AG512" s="150">
        <v>0.142193293118095</v>
      </c>
      <c r="AH512" s="150">
        <v>0.26393515579421201</v>
      </c>
      <c r="AI512" s="150">
        <v>166.75241676392901</v>
      </c>
      <c r="AJ512" s="150">
        <v>6.2805302870927502</v>
      </c>
      <c r="AK512" s="150">
        <v>1.4041699625531201</v>
      </c>
      <c r="AL512" s="150">
        <v>3.37849388507875</v>
      </c>
      <c r="AM512" s="150">
        <v>0.5</v>
      </c>
      <c r="AN512" s="150">
        <v>0.32938634089764601</v>
      </c>
      <c r="AO512" s="150">
        <v>6</v>
      </c>
      <c r="AP512" s="150">
        <v>6.02739726027397E-2</v>
      </c>
      <c r="AQ512" s="150">
        <v>41.33</v>
      </c>
      <c r="AR512">
        <v>1.99515447911003</v>
      </c>
      <c r="AS512">
        <v>-26730.059999999899</v>
      </c>
      <c r="AT512">
        <v>0.47689885674159199</v>
      </c>
      <c r="AU512" s="150">
        <v>20311478.879999999</v>
      </c>
    </row>
    <row r="513" spans="1:47" ht="14.5" x14ac:dyDescent="0.35">
      <c r="A513" s="151" t="s">
        <v>1276</v>
      </c>
      <c r="B513" s="151" t="s">
        <v>778</v>
      </c>
      <c r="C513" t="s">
        <v>130</v>
      </c>
      <c r="D513" t="s">
        <v>1578</v>
      </c>
      <c r="E513" s="150">
        <v>92.268000000000001</v>
      </c>
      <c r="F513" t="s">
        <v>1578</v>
      </c>
      <c r="G513" s="152">
        <v>928098</v>
      </c>
      <c r="H513" s="150">
        <v>0.97009934800956299</v>
      </c>
      <c r="I513" s="150">
        <v>929649</v>
      </c>
      <c r="J513" s="150">
        <v>3.9195229381685598E-2</v>
      </c>
      <c r="K513" s="150">
        <v>0.541502287446611</v>
      </c>
      <c r="L513" s="153">
        <v>176986.09239999999</v>
      </c>
      <c r="M513" s="152">
        <v>38630</v>
      </c>
      <c r="N513" s="150">
        <v>28</v>
      </c>
      <c r="O513" s="150">
        <v>1.79</v>
      </c>
      <c r="P513" s="150">
        <v>3</v>
      </c>
      <c r="Q513" s="150">
        <v>-64.180000000000007</v>
      </c>
      <c r="R513" s="150">
        <v>13659.8</v>
      </c>
      <c r="S513" s="150">
        <v>406.05185299999999</v>
      </c>
      <c r="T513" s="150">
        <v>482.81081577686001</v>
      </c>
      <c r="U513" s="150">
        <v>0.39060123190719698</v>
      </c>
      <c r="V513" s="150">
        <v>0.18133362883582299</v>
      </c>
      <c r="W513" s="150">
        <v>0</v>
      </c>
      <c r="X513" s="150">
        <v>11488.1</v>
      </c>
      <c r="Y513" s="150">
        <v>35.409999999999997</v>
      </c>
      <c r="Z513" s="150">
        <v>49121.441118328199</v>
      </c>
      <c r="AA513" s="150">
        <v>8.3243243243243192</v>
      </c>
      <c r="AB513" s="150">
        <v>11.467152019203599</v>
      </c>
      <c r="AC513" s="150">
        <v>5</v>
      </c>
      <c r="AD513" s="150">
        <v>81.210370600000005</v>
      </c>
      <c r="AE513" s="150">
        <v>0.35949999999999999</v>
      </c>
      <c r="AF513" s="150">
        <v>0.122451740898784</v>
      </c>
      <c r="AG513" s="150">
        <v>0.16232860632417501</v>
      </c>
      <c r="AH513" s="150">
        <v>0.28895658378446498</v>
      </c>
      <c r="AI513" s="150">
        <v>290.50969507581601</v>
      </c>
      <c r="AJ513" s="150">
        <v>4.2098192638307301</v>
      </c>
      <c r="AK513" s="150">
        <v>1.1402988250453501</v>
      </c>
      <c r="AL513" s="150">
        <v>2.2912215798307898</v>
      </c>
      <c r="AM513" s="150">
        <v>5</v>
      </c>
      <c r="AN513" s="150">
        <v>1.8673784996410101</v>
      </c>
      <c r="AO513" s="150">
        <v>51</v>
      </c>
      <c r="AP513" s="150">
        <v>0</v>
      </c>
      <c r="AQ513" s="150">
        <v>2.94</v>
      </c>
      <c r="AR513">
        <v>2.0677187072954402</v>
      </c>
      <c r="AS513">
        <v>-8878.2300000000105</v>
      </c>
      <c r="AT513">
        <v>0.43818979389752399</v>
      </c>
      <c r="AU513" s="150">
        <v>5546578.7599999998</v>
      </c>
    </row>
    <row r="514" spans="1:47" ht="14.5" x14ac:dyDescent="0.35">
      <c r="A514" s="151" t="s">
        <v>1277</v>
      </c>
      <c r="B514" s="151" t="s">
        <v>500</v>
      </c>
      <c r="C514" t="s">
        <v>392</v>
      </c>
      <c r="D514" t="s">
        <v>1578</v>
      </c>
      <c r="E514" s="150">
        <v>88.436000000000007</v>
      </c>
      <c r="F514" t="s">
        <v>1578</v>
      </c>
      <c r="G514" s="152">
        <v>-426616</v>
      </c>
      <c r="H514" s="150">
        <v>0.16556696195646101</v>
      </c>
      <c r="I514" s="150">
        <v>-519183</v>
      </c>
      <c r="J514" s="150">
        <v>0</v>
      </c>
      <c r="K514" s="150">
        <v>0.71751534729854205</v>
      </c>
      <c r="L514" s="153">
        <v>159384.80040000001</v>
      </c>
      <c r="M514" s="152">
        <v>44836</v>
      </c>
      <c r="N514" s="150">
        <v>0</v>
      </c>
      <c r="O514" s="150">
        <v>27.04</v>
      </c>
      <c r="P514" s="150">
        <v>0</v>
      </c>
      <c r="Q514" s="150">
        <v>7.2100000000000097</v>
      </c>
      <c r="R514" s="150">
        <v>12767.3</v>
      </c>
      <c r="S514" s="150">
        <v>1110.210761</v>
      </c>
      <c r="T514" s="150">
        <v>1379.30324907063</v>
      </c>
      <c r="U514" s="150">
        <v>0.37414375773646502</v>
      </c>
      <c r="V514" s="150">
        <v>0.18663238574031399</v>
      </c>
      <c r="W514" s="150">
        <v>2.7021896250562501E-3</v>
      </c>
      <c r="X514" s="150">
        <v>10276.5</v>
      </c>
      <c r="Y514" s="150">
        <v>77.63</v>
      </c>
      <c r="Z514" s="150">
        <v>56160.152775988703</v>
      </c>
      <c r="AA514" s="150">
        <v>12.9375</v>
      </c>
      <c r="AB514" s="150">
        <v>14.3013108463223</v>
      </c>
      <c r="AC514" s="150">
        <v>9.85</v>
      </c>
      <c r="AD514" s="150">
        <v>112.71175238578699</v>
      </c>
      <c r="AE514" s="150">
        <v>0.35949999999999999</v>
      </c>
      <c r="AF514" s="150">
        <v>0.123502718175982</v>
      </c>
      <c r="AG514" s="150">
        <v>0.14868758025666001</v>
      </c>
      <c r="AH514" s="150">
        <v>0.282984171455749</v>
      </c>
      <c r="AI514" s="150">
        <v>205.82398228078401</v>
      </c>
      <c r="AJ514" s="150">
        <v>5.9976312864319796</v>
      </c>
      <c r="AK514" s="150">
        <v>1.3946603182383099</v>
      </c>
      <c r="AL514" s="150">
        <v>2.91371579988447</v>
      </c>
      <c r="AM514" s="150">
        <v>1</v>
      </c>
      <c r="AN514" s="150">
        <v>1.1935731270618799</v>
      </c>
      <c r="AO514" s="150">
        <v>43</v>
      </c>
      <c r="AP514" s="150">
        <v>4.1369472182596297E-2</v>
      </c>
      <c r="AQ514" s="150">
        <v>15.3</v>
      </c>
      <c r="AR514">
        <v>3.1536887105324798</v>
      </c>
      <c r="AS514">
        <v>-89823.96</v>
      </c>
      <c r="AT514">
        <v>0.384911899924679</v>
      </c>
      <c r="AU514" s="150">
        <v>14174376.890000001</v>
      </c>
    </row>
    <row r="515" spans="1:47" ht="14.5" x14ac:dyDescent="0.35">
      <c r="A515" s="151" t="s">
        <v>1523</v>
      </c>
      <c r="B515" s="151" t="s">
        <v>615</v>
      </c>
      <c r="C515" t="s">
        <v>616</v>
      </c>
      <c r="D515" t="s">
        <v>1578</v>
      </c>
      <c r="E515" s="150">
        <v>77.569999999999993</v>
      </c>
      <c r="F515" t="s">
        <v>1578</v>
      </c>
      <c r="G515" s="152">
        <v>9525087</v>
      </c>
      <c r="H515" s="150">
        <v>0.498657348776117</v>
      </c>
      <c r="I515" s="150">
        <v>9525087</v>
      </c>
      <c r="J515" s="150">
        <v>8.3401478236633797E-3</v>
      </c>
      <c r="K515" s="150">
        <v>0.52596481859805799</v>
      </c>
      <c r="L515" s="153">
        <v>494479.70520000003</v>
      </c>
      <c r="M515" s="152">
        <v>40529</v>
      </c>
      <c r="N515" s="150">
        <v>55</v>
      </c>
      <c r="O515" s="150">
        <v>32.659999999999997</v>
      </c>
      <c r="P515" s="150">
        <v>0</v>
      </c>
      <c r="Q515" s="150">
        <v>-159.16</v>
      </c>
      <c r="R515" s="150">
        <v>18900.599999999999</v>
      </c>
      <c r="S515" s="150">
        <v>2023.716402</v>
      </c>
      <c r="T515" s="150">
        <v>2529.10155070164</v>
      </c>
      <c r="U515" s="150">
        <v>0.53101054522164204</v>
      </c>
      <c r="V515" s="150">
        <v>0.20380819693529401</v>
      </c>
      <c r="W515" s="150">
        <v>1.48242115201278E-3</v>
      </c>
      <c r="X515" s="150">
        <v>15123.7</v>
      </c>
      <c r="Y515" s="150">
        <v>196.4</v>
      </c>
      <c r="Z515" s="150">
        <v>50550.203665987799</v>
      </c>
      <c r="AA515" s="150">
        <v>10.665137614678899</v>
      </c>
      <c r="AB515" s="150">
        <v>10.304055</v>
      </c>
      <c r="AC515" s="150">
        <v>34</v>
      </c>
      <c r="AD515" s="150">
        <v>59.521070647058799</v>
      </c>
      <c r="AE515" s="150">
        <v>0.28999999999999998</v>
      </c>
      <c r="AF515" s="150">
        <v>0.104342083048484</v>
      </c>
      <c r="AG515" s="150">
        <v>0.276973149328474</v>
      </c>
      <c r="AH515" s="150">
        <v>0.38258425706265897</v>
      </c>
      <c r="AI515" s="150">
        <v>261.38445064596601</v>
      </c>
      <c r="AJ515" s="150">
        <v>7.0568184653892096</v>
      </c>
      <c r="AK515" s="150">
        <v>1.4331604747357101</v>
      </c>
      <c r="AL515" s="150">
        <v>2.8552773702757102</v>
      </c>
      <c r="AM515" s="150">
        <v>0.5</v>
      </c>
      <c r="AN515" s="150">
        <v>1.3373237692145601</v>
      </c>
      <c r="AO515" s="150">
        <v>546</v>
      </c>
      <c r="AP515" s="150">
        <v>2.0610687022900798E-2</v>
      </c>
      <c r="AQ515" s="150">
        <v>2.36</v>
      </c>
      <c r="AR515">
        <v>10.735544749102299</v>
      </c>
      <c r="AS515">
        <v>-615702.48</v>
      </c>
      <c r="AT515">
        <v>0.34947255091394602</v>
      </c>
      <c r="AU515" s="150">
        <v>38249404.75</v>
      </c>
    </row>
    <row r="516" spans="1:47" ht="14.5" x14ac:dyDescent="0.35">
      <c r="A516" s="151" t="s">
        <v>1278</v>
      </c>
      <c r="B516" s="151" t="s">
        <v>299</v>
      </c>
      <c r="C516" t="s">
        <v>145</v>
      </c>
      <c r="D516" t="s">
        <v>1578</v>
      </c>
      <c r="E516" s="150">
        <v>105.73099999999999</v>
      </c>
      <c r="F516" t="s">
        <v>1578</v>
      </c>
      <c r="G516" s="152">
        <v>4850554</v>
      </c>
      <c r="H516" s="150">
        <v>0.60678310739325003</v>
      </c>
      <c r="I516" s="150">
        <v>4643493</v>
      </c>
      <c r="J516" s="150">
        <v>3.2572419487917098E-3</v>
      </c>
      <c r="K516" s="150">
        <v>0.74938912445134198</v>
      </c>
      <c r="L516" s="153">
        <v>339066.28480000002</v>
      </c>
      <c r="M516" s="152">
        <v>72353</v>
      </c>
      <c r="N516" t="s">
        <v>1560</v>
      </c>
      <c r="O516" s="150">
        <v>25.65</v>
      </c>
      <c r="P516" s="150">
        <v>0</v>
      </c>
      <c r="Q516" s="150">
        <v>-20.28</v>
      </c>
      <c r="R516" s="150">
        <v>14586.8</v>
      </c>
      <c r="S516" s="150">
        <v>5466.5006510000003</v>
      </c>
      <c r="T516" s="150">
        <v>6560.4385157482602</v>
      </c>
      <c r="U516" s="150">
        <v>0.141880710442817</v>
      </c>
      <c r="V516" s="150">
        <v>0.100732131605851</v>
      </c>
      <c r="W516" s="150">
        <v>6.0737247317305801E-2</v>
      </c>
      <c r="X516" s="150">
        <v>12154.5</v>
      </c>
      <c r="Y516" s="150">
        <v>391.07</v>
      </c>
      <c r="Z516" s="150">
        <v>74364.399902830701</v>
      </c>
      <c r="AA516" s="150">
        <v>12.8564814814815</v>
      </c>
      <c r="AB516" s="150">
        <v>13.978317567187499</v>
      </c>
      <c r="AC516" s="150">
        <v>31.6</v>
      </c>
      <c r="AD516" s="150">
        <v>172.99052693038001</v>
      </c>
      <c r="AE516" s="150">
        <v>0.54510000000000003</v>
      </c>
      <c r="AF516" s="150">
        <v>0.122682913646681</v>
      </c>
      <c r="AG516" s="150">
        <v>0.11647500836960201</v>
      </c>
      <c r="AH516" s="150">
        <v>0.25079320929874699</v>
      </c>
      <c r="AI516" s="150">
        <v>187.14495164522799</v>
      </c>
      <c r="AJ516" s="150">
        <v>6.0063399046751398</v>
      </c>
      <c r="AK516" s="150">
        <v>1.13845154775822</v>
      </c>
      <c r="AL516" s="150">
        <v>3.1773901007597098</v>
      </c>
      <c r="AM516" s="150">
        <v>0</v>
      </c>
      <c r="AN516" s="150">
        <v>0.87727731753526095</v>
      </c>
      <c r="AO516" s="150">
        <v>17</v>
      </c>
      <c r="AP516" s="150">
        <v>8.5943775100401604E-2</v>
      </c>
      <c r="AQ516" s="150">
        <v>200.47</v>
      </c>
      <c r="AR516">
        <v>5.5481094172101102</v>
      </c>
      <c r="AS516">
        <v>-97013.5</v>
      </c>
      <c r="AT516">
        <v>0.29762489214540599</v>
      </c>
      <c r="AU516" s="150">
        <v>79738746.530000001</v>
      </c>
    </row>
    <row r="517" spans="1:47" ht="14.5" x14ac:dyDescent="0.35">
      <c r="A517" s="151" t="s">
        <v>1555</v>
      </c>
      <c r="B517" s="151" t="s">
        <v>300</v>
      </c>
      <c r="C517" t="s">
        <v>237</v>
      </c>
      <c r="D517" t="s">
        <v>1578</v>
      </c>
      <c r="E517" s="150">
        <v>95.983999999999995</v>
      </c>
      <c r="F517" t="s">
        <v>1578</v>
      </c>
      <c r="G517" s="152">
        <v>4767552</v>
      </c>
      <c r="H517" s="150">
        <v>0.27505052941496799</v>
      </c>
      <c r="I517" s="150">
        <v>4767552</v>
      </c>
      <c r="J517" s="150">
        <v>4.8987238937671703E-3</v>
      </c>
      <c r="K517" s="150">
        <v>0.80060607010946205</v>
      </c>
      <c r="L517" s="153">
        <v>196423.60010000001</v>
      </c>
      <c r="M517" s="152">
        <v>55917</v>
      </c>
      <c r="N517" s="150">
        <v>105</v>
      </c>
      <c r="O517" s="150">
        <v>189.78</v>
      </c>
      <c r="P517" s="150">
        <v>0</v>
      </c>
      <c r="Q517" s="150">
        <v>-57.03</v>
      </c>
      <c r="R517" s="150">
        <v>11804.8</v>
      </c>
      <c r="S517" s="150">
        <v>7777.1542470000004</v>
      </c>
      <c r="T517" s="150">
        <v>9353.2263800725905</v>
      </c>
      <c r="U517" s="150">
        <v>0.205951092922948</v>
      </c>
      <c r="V517" s="150">
        <v>0.129735162625739</v>
      </c>
      <c r="W517" s="150">
        <v>2.54357484392581E-2</v>
      </c>
      <c r="X517" s="150">
        <v>9815.7000000000007</v>
      </c>
      <c r="Y517" s="150">
        <v>465.21</v>
      </c>
      <c r="Z517" s="150">
        <v>68076.151200533102</v>
      </c>
      <c r="AA517" s="150">
        <v>11.976987447698701</v>
      </c>
      <c r="AB517" s="150">
        <v>16.717513052169998</v>
      </c>
      <c r="AC517" s="150">
        <v>61.64</v>
      </c>
      <c r="AD517" s="150">
        <v>126.170575064893</v>
      </c>
      <c r="AE517" s="150">
        <v>0.48709999999999998</v>
      </c>
      <c r="AF517" s="150">
        <v>0.12657410459191401</v>
      </c>
      <c r="AG517" s="150">
        <v>0.152144152966044</v>
      </c>
      <c r="AH517" s="150">
        <v>0.29109055482773299</v>
      </c>
      <c r="AI517" s="150">
        <v>146.60593885479599</v>
      </c>
      <c r="AJ517" s="150">
        <v>9.8730383440465808</v>
      </c>
      <c r="AK517" s="150">
        <v>1.3755167750270401</v>
      </c>
      <c r="AL517" s="150">
        <v>4.0657619387165296</v>
      </c>
      <c r="AM517" s="150">
        <v>1.3</v>
      </c>
      <c r="AN517" s="150">
        <v>0.84138204679562401</v>
      </c>
      <c r="AO517" s="150">
        <v>29</v>
      </c>
      <c r="AP517" s="150">
        <v>4.2915531335149901E-2</v>
      </c>
      <c r="AQ517" s="150">
        <v>147.55000000000001</v>
      </c>
      <c r="AR517">
        <v>5.4329204365496802</v>
      </c>
      <c r="AS517">
        <v>-189030.39</v>
      </c>
      <c r="AT517">
        <v>0.23133497428982899</v>
      </c>
      <c r="AU517" s="150">
        <v>91808090.349999994</v>
      </c>
    </row>
    <row r="518" spans="1:47" ht="14.5" x14ac:dyDescent="0.35">
      <c r="A518" s="151" t="s">
        <v>1279</v>
      </c>
      <c r="B518" s="151" t="s">
        <v>560</v>
      </c>
      <c r="C518" t="s">
        <v>206</v>
      </c>
      <c r="D518" t="s">
        <v>1578</v>
      </c>
      <c r="E518" s="150">
        <v>84.152000000000001</v>
      </c>
      <c r="F518" t="s">
        <v>1578</v>
      </c>
      <c r="G518" s="152">
        <v>-151300</v>
      </c>
      <c r="H518" s="150">
        <v>0.53063688364714601</v>
      </c>
      <c r="I518" s="150">
        <v>-193943</v>
      </c>
      <c r="J518" s="150">
        <v>5.9199049084378104E-3</v>
      </c>
      <c r="K518" s="150">
        <v>0.76802301851539601</v>
      </c>
      <c r="L518" s="153">
        <v>95275.006500000003</v>
      </c>
      <c r="M518" s="152">
        <v>38807</v>
      </c>
      <c r="N518" s="150">
        <v>4</v>
      </c>
      <c r="O518" s="150">
        <v>9.99</v>
      </c>
      <c r="P518" s="150">
        <v>0</v>
      </c>
      <c r="Q518" s="150">
        <v>64.84</v>
      </c>
      <c r="R518" s="150">
        <v>13724.1</v>
      </c>
      <c r="S518" s="150">
        <v>787.25547500000005</v>
      </c>
      <c r="T518" s="150">
        <v>1108.0461862212701</v>
      </c>
      <c r="U518" s="150">
        <v>0.991999638999017</v>
      </c>
      <c r="V518" s="150">
        <v>0.17415596633354599</v>
      </c>
      <c r="W518" s="150">
        <v>0</v>
      </c>
      <c r="X518" s="150">
        <v>9750.9</v>
      </c>
      <c r="Y518" s="150">
        <v>64.06</v>
      </c>
      <c r="Z518" s="150">
        <v>53086.902123009699</v>
      </c>
      <c r="AA518" s="150">
        <v>12.987012987012999</v>
      </c>
      <c r="AB518" s="150">
        <v>12.289345535435499</v>
      </c>
      <c r="AC518" s="150">
        <v>12.6</v>
      </c>
      <c r="AD518" s="150">
        <v>62.480593253968301</v>
      </c>
      <c r="AE518" s="150">
        <v>0.51029999999999998</v>
      </c>
      <c r="AF518" s="150">
        <v>0.112908970765202</v>
      </c>
      <c r="AG518" s="150">
        <v>0.19715154166579099</v>
      </c>
      <c r="AH518" s="150">
        <v>0.313824458440979</v>
      </c>
      <c r="AI518" s="150">
        <v>179.979694647408</v>
      </c>
      <c r="AJ518" s="150">
        <v>9.5889301997318093</v>
      </c>
      <c r="AK518" s="150">
        <v>1.4586675135860001</v>
      </c>
      <c r="AL518" s="150">
        <v>5.8234287529112896</v>
      </c>
      <c r="AM518" s="150">
        <v>2.2999999999999998</v>
      </c>
      <c r="AN518" s="150">
        <v>1.3540266317365499</v>
      </c>
      <c r="AO518" s="150">
        <v>150</v>
      </c>
      <c r="AP518" s="150">
        <v>5.3475935828877002E-3</v>
      </c>
      <c r="AQ518" s="150">
        <v>3.58</v>
      </c>
      <c r="AR518">
        <v>4.5999012687583702</v>
      </c>
      <c r="AS518">
        <v>-23372.74</v>
      </c>
      <c r="AT518">
        <v>0.47144091877473998</v>
      </c>
      <c r="AU518" s="150">
        <v>10804408.199999999</v>
      </c>
    </row>
    <row r="519" spans="1:47" ht="14.5" x14ac:dyDescent="0.35">
      <c r="A519" s="151" t="s">
        <v>1280</v>
      </c>
      <c r="B519" s="151" t="s">
        <v>428</v>
      </c>
      <c r="C519" t="s">
        <v>198</v>
      </c>
      <c r="D519" t="s">
        <v>1578</v>
      </c>
      <c r="E519" s="150">
        <v>93.634</v>
      </c>
      <c r="F519" t="s">
        <v>1578</v>
      </c>
      <c r="G519" s="152">
        <v>-1476525</v>
      </c>
      <c r="H519" s="150">
        <v>0.66299793127526496</v>
      </c>
      <c r="I519" s="150">
        <v>-1476525</v>
      </c>
      <c r="J519" s="150">
        <v>0</v>
      </c>
      <c r="K519" s="150">
        <v>0.77573911111961102</v>
      </c>
      <c r="L519" s="153">
        <v>243609.47459999999</v>
      </c>
      <c r="M519" s="152">
        <v>43563</v>
      </c>
      <c r="N519" s="150">
        <v>149</v>
      </c>
      <c r="O519" s="150">
        <v>32.97</v>
      </c>
      <c r="P519" s="150">
        <v>0</v>
      </c>
      <c r="Q519" s="150">
        <v>38.08</v>
      </c>
      <c r="R519" s="150">
        <v>13186.1</v>
      </c>
      <c r="S519" s="150">
        <v>2875.5250799999999</v>
      </c>
      <c r="T519" s="150">
        <v>3313.7835510289401</v>
      </c>
      <c r="U519" s="150">
        <v>0.370706663424407</v>
      </c>
      <c r="V519" s="150">
        <v>9.1593070368908097E-2</v>
      </c>
      <c r="W519" s="150">
        <v>1.64276925729335E-2</v>
      </c>
      <c r="X519" s="150">
        <v>11442.2</v>
      </c>
      <c r="Y519" s="150">
        <v>188.88</v>
      </c>
      <c r="Z519" s="150">
        <v>69862.177784836895</v>
      </c>
      <c r="AA519" s="150">
        <v>13.921875</v>
      </c>
      <c r="AB519" s="150">
        <v>15.224084498093999</v>
      </c>
      <c r="AC519" s="150">
        <v>17</v>
      </c>
      <c r="AD519" s="150">
        <v>169.14853411764699</v>
      </c>
      <c r="AE519" s="150">
        <v>0.55669999999999997</v>
      </c>
      <c r="AF519" s="150">
        <v>0.108711211557023</v>
      </c>
      <c r="AG519" s="150">
        <v>0.136979757734741</v>
      </c>
      <c r="AH519" s="150">
        <v>0.25030174540018602</v>
      </c>
      <c r="AI519" s="150">
        <v>168.327518117143</v>
      </c>
      <c r="AJ519" s="150">
        <v>6.2994040038840602</v>
      </c>
      <c r="AK519" s="150">
        <v>1.4197059066586799</v>
      </c>
      <c r="AL519" s="150">
        <v>2.64312371134021</v>
      </c>
      <c r="AM519" s="150">
        <v>2</v>
      </c>
      <c r="AN519" s="150">
        <v>1.2951952693345901</v>
      </c>
      <c r="AO519" s="150">
        <v>138</v>
      </c>
      <c r="AP519" s="150">
        <v>7.4363992172211305E-2</v>
      </c>
      <c r="AQ519" s="150">
        <v>14.55</v>
      </c>
      <c r="AR519">
        <v>3.3324613694346898</v>
      </c>
      <c r="AS519">
        <v>-70530.100000000006</v>
      </c>
      <c r="AT519">
        <v>0.32436201568831802</v>
      </c>
      <c r="AU519" s="150">
        <v>37917085.420000002</v>
      </c>
    </row>
    <row r="520" spans="1:47" ht="14.5" x14ac:dyDescent="0.35">
      <c r="A520" s="151" t="s">
        <v>1281</v>
      </c>
      <c r="B520" s="151" t="s">
        <v>301</v>
      </c>
      <c r="C520" t="s">
        <v>98</v>
      </c>
      <c r="D520" t="s">
        <v>1578</v>
      </c>
      <c r="E520" s="150">
        <v>91.825999999999993</v>
      </c>
      <c r="F520" t="s">
        <v>1578</v>
      </c>
      <c r="G520" s="152">
        <v>352390</v>
      </c>
      <c r="H520" s="150">
        <v>8.7799826531542294E-2</v>
      </c>
      <c r="I520" s="150">
        <v>248457</v>
      </c>
      <c r="J520" s="150">
        <v>0</v>
      </c>
      <c r="K520" s="150">
        <v>0.71145701402608397</v>
      </c>
      <c r="L520" s="153">
        <v>169208.3695</v>
      </c>
      <c r="M520" s="152">
        <v>47020</v>
      </c>
      <c r="N520" s="150">
        <v>45</v>
      </c>
      <c r="O520" s="150">
        <v>51.48</v>
      </c>
      <c r="P520" s="150">
        <v>0</v>
      </c>
      <c r="Q520" s="150">
        <v>-98.2</v>
      </c>
      <c r="R520" s="150">
        <v>12132.6</v>
      </c>
      <c r="S520" s="150">
        <v>2417.056454</v>
      </c>
      <c r="T520" s="150">
        <v>2901.3289804410902</v>
      </c>
      <c r="U520" s="150">
        <v>0.23316884223673201</v>
      </c>
      <c r="V520" s="150">
        <v>0.13291452273212001</v>
      </c>
      <c r="W520" s="150">
        <v>3.1685549534127701E-2</v>
      </c>
      <c r="X520" s="150">
        <v>10107.5</v>
      </c>
      <c r="Y520" s="150">
        <v>149.4</v>
      </c>
      <c r="Z520" s="150">
        <v>65879.779785809893</v>
      </c>
      <c r="AA520" s="150">
        <v>11.865384615384601</v>
      </c>
      <c r="AB520" s="150">
        <v>16.178423386880901</v>
      </c>
      <c r="AC520" s="150">
        <v>16.5</v>
      </c>
      <c r="AD520" s="150">
        <v>146.488269939394</v>
      </c>
      <c r="AE520" s="150">
        <v>0.48709999999999998</v>
      </c>
      <c r="AF520" s="150">
        <v>0.105727967310299</v>
      </c>
      <c r="AG520" s="150">
        <v>0.202354842414039</v>
      </c>
      <c r="AH520" s="150">
        <v>0.311644820102084</v>
      </c>
      <c r="AI520" s="150">
        <v>141.59867860496399</v>
      </c>
      <c r="AJ520" s="150">
        <v>6.4868911795986604</v>
      </c>
      <c r="AK520" s="150">
        <v>1.43304398513376</v>
      </c>
      <c r="AL520" s="150">
        <v>3.0722006883816602</v>
      </c>
      <c r="AM520" s="150">
        <v>1.25</v>
      </c>
      <c r="AN520" s="150">
        <v>0.84430186471970503</v>
      </c>
      <c r="AO520" s="150">
        <v>14</v>
      </c>
      <c r="AP520" s="150">
        <v>7.4999999999999997E-2</v>
      </c>
      <c r="AQ520" s="150">
        <v>91.79</v>
      </c>
      <c r="AR520">
        <v>8.0263698937311094</v>
      </c>
      <c r="AS520">
        <v>-107699.2</v>
      </c>
      <c r="AT520">
        <v>0.23444034772865699</v>
      </c>
      <c r="AU520" s="150">
        <v>29325072.649999999</v>
      </c>
    </row>
    <row r="521" spans="1:47" ht="14.5" x14ac:dyDescent="0.35">
      <c r="A521" s="151" t="s">
        <v>1282</v>
      </c>
      <c r="B521" s="151" t="s">
        <v>646</v>
      </c>
      <c r="C521" t="s">
        <v>147</v>
      </c>
      <c r="D521" t="s">
        <v>1578</v>
      </c>
      <c r="E521" s="150">
        <v>96.456999999999994</v>
      </c>
      <c r="F521" t="s">
        <v>1578</v>
      </c>
      <c r="G521" s="152">
        <v>-191751</v>
      </c>
      <c r="H521" s="150">
        <v>0.51081007501387099</v>
      </c>
      <c r="I521" s="150">
        <v>-191751</v>
      </c>
      <c r="J521" s="150">
        <v>0</v>
      </c>
      <c r="K521" s="150">
        <v>0.76044734707344097</v>
      </c>
      <c r="L521" s="153">
        <v>154860.22339999999</v>
      </c>
      <c r="M521" s="152">
        <v>49352</v>
      </c>
      <c r="N521" s="150">
        <v>99</v>
      </c>
      <c r="O521" s="150">
        <v>65.56</v>
      </c>
      <c r="P521" s="150">
        <v>0</v>
      </c>
      <c r="Q521" s="150">
        <v>34.5</v>
      </c>
      <c r="R521" s="150">
        <v>10818.5</v>
      </c>
      <c r="S521" s="150">
        <v>4125.9068639999996</v>
      </c>
      <c r="T521" s="150">
        <v>4887.9893393022303</v>
      </c>
      <c r="U521" s="150">
        <v>0.28900419309125702</v>
      </c>
      <c r="V521" s="150">
        <v>0.14362530069946799</v>
      </c>
      <c r="W521" s="150">
        <v>4.6050482054701102E-3</v>
      </c>
      <c r="X521" s="150">
        <v>9131.7999999999993</v>
      </c>
      <c r="Y521" s="150">
        <v>241.25</v>
      </c>
      <c r="Z521" s="150">
        <v>68036.548808290099</v>
      </c>
      <c r="AA521" s="150">
        <v>13.0322580645161</v>
      </c>
      <c r="AB521" s="150">
        <v>17.1022046176166</v>
      </c>
      <c r="AC521" s="150">
        <v>26.5</v>
      </c>
      <c r="AD521" s="150">
        <v>155.694598641509</v>
      </c>
      <c r="AE521" s="150">
        <v>0.53349999999999997</v>
      </c>
      <c r="AF521" s="150">
        <v>0.10643383989618301</v>
      </c>
      <c r="AG521" s="150">
        <v>0.15365539681823101</v>
      </c>
      <c r="AH521" s="150">
        <v>0.26931287195064402</v>
      </c>
      <c r="AI521" s="150">
        <v>178.351578030192</v>
      </c>
      <c r="AJ521" s="150">
        <v>5.9589827712261298</v>
      </c>
      <c r="AK521" s="150">
        <v>1.1376043062422001</v>
      </c>
      <c r="AL521" s="150">
        <v>2.67567197382118</v>
      </c>
      <c r="AM521" s="150">
        <v>2.2999999999999998</v>
      </c>
      <c r="AN521" s="150">
        <v>1.3723424077894899</v>
      </c>
      <c r="AO521" s="150">
        <v>152</v>
      </c>
      <c r="AP521" s="150">
        <v>2.2875816993464099E-2</v>
      </c>
      <c r="AQ521" s="150">
        <v>15.39</v>
      </c>
      <c r="AR521">
        <v>6.2378088401816498</v>
      </c>
      <c r="AS521">
        <v>-189400.19</v>
      </c>
      <c r="AT521">
        <v>0.33876862077848802</v>
      </c>
      <c r="AU521" s="150">
        <v>44636161.659999996</v>
      </c>
    </row>
    <row r="522" spans="1:47" ht="14.5" x14ac:dyDescent="0.35">
      <c r="A522" s="151" t="s">
        <v>1283</v>
      </c>
      <c r="B522" s="151" t="s">
        <v>434</v>
      </c>
      <c r="C522" t="s">
        <v>293</v>
      </c>
      <c r="D522" t="s">
        <v>1578</v>
      </c>
      <c r="E522" s="150">
        <v>79.045000000000002</v>
      </c>
      <c r="F522" t="s">
        <v>1578</v>
      </c>
      <c r="G522" s="152">
        <v>-233957</v>
      </c>
      <c r="H522" s="150">
        <v>0.30074054596066102</v>
      </c>
      <c r="I522" s="150">
        <v>-1320038</v>
      </c>
      <c r="J522" s="150">
        <v>0</v>
      </c>
      <c r="K522" s="150">
        <v>0.80302858933329002</v>
      </c>
      <c r="L522" s="153">
        <v>96566.083100000003</v>
      </c>
      <c r="M522" s="152">
        <v>37443</v>
      </c>
      <c r="N522" s="150">
        <v>156</v>
      </c>
      <c r="O522" s="150">
        <v>57</v>
      </c>
      <c r="P522" s="150">
        <v>0</v>
      </c>
      <c r="Q522" s="150">
        <v>111.51</v>
      </c>
      <c r="R522" s="150">
        <v>11504.6</v>
      </c>
      <c r="S522" s="150">
        <v>2809.7122570000001</v>
      </c>
      <c r="T522" s="150">
        <v>3504.6450477847202</v>
      </c>
      <c r="U522" s="150">
        <v>0.53847306649664495</v>
      </c>
      <c r="V522" s="150">
        <v>0.15295406101792899</v>
      </c>
      <c r="W522" s="150">
        <v>7.7674749240345398E-2</v>
      </c>
      <c r="X522" s="150">
        <v>9223.4</v>
      </c>
      <c r="Y522" s="150">
        <v>171</v>
      </c>
      <c r="Z522" s="150">
        <v>63566.766081871298</v>
      </c>
      <c r="AA522" s="150">
        <v>15.4678362573099</v>
      </c>
      <c r="AB522" s="150">
        <v>16.431065830409398</v>
      </c>
      <c r="AC522" s="150">
        <v>13</v>
      </c>
      <c r="AD522" s="150">
        <v>216.13171207692301</v>
      </c>
      <c r="AE522" s="150">
        <v>0.55669999999999997</v>
      </c>
      <c r="AF522" s="150">
        <v>0.10709593755109301</v>
      </c>
      <c r="AG522" s="150">
        <v>0.192570137998991</v>
      </c>
      <c r="AH522" s="150">
        <v>0.30392839850290898</v>
      </c>
      <c r="AI522" s="150">
        <v>197.28425877739301</v>
      </c>
      <c r="AJ522" s="150">
        <v>6.6520873803922704</v>
      </c>
      <c r="AK522" s="150">
        <v>1.07669774423069</v>
      </c>
      <c r="AL522" s="150">
        <v>3.15326325246432</v>
      </c>
      <c r="AM522" s="150">
        <v>4.5</v>
      </c>
      <c r="AN522" s="150">
        <v>1.14016381994775</v>
      </c>
      <c r="AO522" s="150">
        <v>43</v>
      </c>
      <c r="AP522" s="150">
        <v>4.3124101581217102E-3</v>
      </c>
      <c r="AQ522" s="150">
        <v>44.58</v>
      </c>
      <c r="AR522">
        <v>6.67777835296378</v>
      </c>
      <c r="AS522">
        <v>-190380.64</v>
      </c>
      <c r="AT522">
        <v>0.36318665637653602</v>
      </c>
      <c r="AU522" s="150">
        <v>32324585.030000001</v>
      </c>
    </row>
    <row r="523" spans="1:47" ht="14.5" x14ac:dyDescent="0.35">
      <c r="A523" s="151" t="s">
        <v>1284</v>
      </c>
      <c r="B523" s="151" t="s">
        <v>518</v>
      </c>
      <c r="C523" t="s">
        <v>145</v>
      </c>
      <c r="D523" t="s">
        <v>1578</v>
      </c>
      <c r="E523" s="150">
        <v>90.436999999999998</v>
      </c>
      <c r="F523" t="s">
        <v>1578</v>
      </c>
      <c r="G523" s="152">
        <v>-1828614</v>
      </c>
      <c r="H523" s="150">
        <v>0.589366479947803</v>
      </c>
      <c r="I523" s="150">
        <v>-1828614</v>
      </c>
      <c r="J523" s="150">
        <v>8.7485397136798405E-3</v>
      </c>
      <c r="K523" s="150">
        <v>0.78734570813980498</v>
      </c>
      <c r="L523" s="153">
        <v>176510.45019999999</v>
      </c>
      <c r="M523" s="152">
        <v>55769</v>
      </c>
      <c r="N523" s="150">
        <v>24</v>
      </c>
      <c r="O523" s="150">
        <v>14.23</v>
      </c>
      <c r="P523" s="150">
        <v>0</v>
      </c>
      <c r="Q523" s="150">
        <v>180.85</v>
      </c>
      <c r="R523" s="150">
        <v>10848.3</v>
      </c>
      <c r="S523" s="150">
        <v>2184.0104970000002</v>
      </c>
      <c r="T523" s="150">
        <v>2638.93323554892</v>
      </c>
      <c r="U523" s="150">
        <v>0.31987973590769803</v>
      </c>
      <c r="V523" s="150">
        <v>0.16308725598584001</v>
      </c>
      <c r="W523" s="150">
        <v>1.5069414751077499E-3</v>
      </c>
      <c r="X523" s="150">
        <v>8978.2000000000007</v>
      </c>
      <c r="Y523" s="150">
        <v>134</v>
      </c>
      <c r="Z523" s="150">
        <v>56115.097014925399</v>
      </c>
      <c r="AA523" s="150">
        <v>11.911111111111101</v>
      </c>
      <c r="AB523" s="150">
        <v>16.298585798507499</v>
      </c>
      <c r="AC523" s="150">
        <v>13</v>
      </c>
      <c r="AD523" s="150">
        <v>168.00080746153799</v>
      </c>
      <c r="AE523" s="150">
        <v>0.91610000000000003</v>
      </c>
      <c r="AF523" s="150">
        <v>0.13258323590253299</v>
      </c>
      <c r="AG523" s="150">
        <v>0.132178980766221</v>
      </c>
      <c r="AH523" s="150">
        <v>0.27869281607447099</v>
      </c>
      <c r="AI523" s="150">
        <v>172.00054693693201</v>
      </c>
      <c r="AJ523" s="150">
        <v>5.0635169878424398</v>
      </c>
      <c r="AK523" s="150">
        <v>0.88214451711828301</v>
      </c>
      <c r="AL523" s="150">
        <v>0.90861797253301602</v>
      </c>
      <c r="AM523" s="150">
        <v>0.5</v>
      </c>
      <c r="AN523" s="150">
        <v>0.70267718841712801</v>
      </c>
      <c r="AO523" s="150">
        <v>24</v>
      </c>
      <c r="AP523" s="150">
        <v>0.35834738617200701</v>
      </c>
      <c r="AQ523" s="150">
        <v>46.25</v>
      </c>
      <c r="AR523">
        <v>7.5892156143517697</v>
      </c>
      <c r="AS523">
        <v>-155402.29</v>
      </c>
      <c r="AT523">
        <v>0.24673263585814501</v>
      </c>
      <c r="AU523" s="150">
        <v>23692747.41</v>
      </c>
    </row>
    <row r="524" spans="1:47" ht="14.5" x14ac:dyDescent="0.35">
      <c r="A524" s="151" t="s">
        <v>1285</v>
      </c>
      <c r="B524" s="151" t="s">
        <v>302</v>
      </c>
      <c r="C524" t="s">
        <v>181</v>
      </c>
      <c r="D524" t="s">
        <v>1578</v>
      </c>
      <c r="E524" s="150">
        <v>87.712999999999994</v>
      </c>
      <c r="F524" t="s">
        <v>1578</v>
      </c>
      <c r="G524" s="152">
        <v>-1101920</v>
      </c>
      <c r="H524" s="150">
        <v>0.55589451776292598</v>
      </c>
      <c r="I524" s="150">
        <v>-1356991</v>
      </c>
      <c r="J524" s="150">
        <v>1.9533205211035199E-3</v>
      </c>
      <c r="K524" s="150">
        <v>0.70602111224971498</v>
      </c>
      <c r="L524" s="153">
        <v>135373.16070000001</v>
      </c>
      <c r="M524" s="152">
        <v>35067</v>
      </c>
      <c r="N524" s="150">
        <v>26</v>
      </c>
      <c r="O524" s="150">
        <v>143.93</v>
      </c>
      <c r="P524" s="150">
        <v>0</v>
      </c>
      <c r="Q524" s="150">
        <v>-82.46</v>
      </c>
      <c r="R524" s="150">
        <v>10277.799999999999</v>
      </c>
      <c r="S524" s="150">
        <v>2542.3386030000001</v>
      </c>
      <c r="T524" s="150">
        <v>3045.58944210762</v>
      </c>
      <c r="U524" s="150">
        <v>0.35616591154754201</v>
      </c>
      <c r="V524" s="150">
        <v>0.13797113003991199</v>
      </c>
      <c r="W524" s="150">
        <v>7.2871563914179401E-3</v>
      </c>
      <c r="X524" s="150">
        <v>8579.5</v>
      </c>
      <c r="Y524" s="150">
        <v>155.83000000000001</v>
      </c>
      <c r="Z524" s="150">
        <v>55977.841237245702</v>
      </c>
      <c r="AA524" s="150">
        <v>11.710691823899401</v>
      </c>
      <c r="AB524" s="150">
        <v>16.3148212988513</v>
      </c>
      <c r="AC524" s="150">
        <v>20</v>
      </c>
      <c r="AD524" s="150">
        <v>127.11693015</v>
      </c>
      <c r="AE524" s="150">
        <v>0.69579999999999997</v>
      </c>
      <c r="AF524" s="150">
        <v>0.116926372347115</v>
      </c>
      <c r="AG524" s="150">
        <v>0.12582299267876401</v>
      </c>
      <c r="AH524" s="150">
        <v>0.24895676469617201</v>
      </c>
      <c r="AI524" s="150">
        <v>157.481776631781</v>
      </c>
      <c r="AJ524" s="150">
        <v>5.5025276492861597</v>
      </c>
      <c r="AK524" s="150">
        <v>1.11147580250367</v>
      </c>
      <c r="AL524" s="150">
        <v>3.1335155305565801</v>
      </c>
      <c r="AM524" s="150">
        <v>3.22</v>
      </c>
      <c r="AN524" s="150">
        <v>0.58602316196400495</v>
      </c>
      <c r="AO524" s="150">
        <v>41</v>
      </c>
      <c r="AP524" s="150">
        <v>3.0690537084398999E-2</v>
      </c>
      <c r="AQ524" s="150">
        <v>15.78</v>
      </c>
      <c r="AR524">
        <v>1.8085872368560501</v>
      </c>
      <c r="AS524">
        <v>-124347.53</v>
      </c>
      <c r="AT524">
        <v>0.29111211019736699</v>
      </c>
      <c r="AU524" s="150">
        <v>26129637.030000001</v>
      </c>
    </row>
    <row r="525" spans="1:47" ht="14.5" x14ac:dyDescent="0.35">
      <c r="A525" s="151" t="s">
        <v>1286</v>
      </c>
      <c r="B525" s="151" t="s">
        <v>388</v>
      </c>
      <c r="C525" t="s">
        <v>272</v>
      </c>
      <c r="D525" t="s">
        <v>1578</v>
      </c>
      <c r="E525" s="150">
        <v>97.527000000000001</v>
      </c>
      <c r="F525" t="s">
        <v>1578</v>
      </c>
      <c r="G525" s="152">
        <v>-402608</v>
      </c>
      <c r="H525" s="150">
        <v>0.54939610453129295</v>
      </c>
      <c r="I525" s="150">
        <v>-482817</v>
      </c>
      <c r="J525" s="150">
        <v>3.1696778347516498E-3</v>
      </c>
      <c r="K525" s="150">
        <v>0.80511425246283597</v>
      </c>
      <c r="L525" s="153">
        <v>160475.35010000001</v>
      </c>
      <c r="M525" s="152">
        <v>51742</v>
      </c>
      <c r="N525" s="150">
        <v>59</v>
      </c>
      <c r="O525" s="150">
        <v>41.76</v>
      </c>
      <c r="P525" s="150">
        <v>0</v>
      </c>
      <c r="Q525" s="150">
        <v>37.56</v>
      </c>
      <c r="R525" s="150">
        <v>10967.1</v>
      </c>
      <c r="S525" s="150">
        <v>2504.7686509999999</v>
      </c>
      <c r="T525" s="150">
        <v>2896.77772649896</v>
      </c>
      <c r="U525" s="150">
        <v>0.14075304633793101</v>
      </c>
      <c r="V525" s="150">
        <v>0.13461675706671899</v>
      </c>
      <c r="W525" s="150">
        <v>1.04407111569203E-2</v>
      </c>
      <c r="X525" s="150">
        <v>9482.9</v>
      </c>
      <c r="Y525" s="150">
        <v>156.72999999999999</v>
      </c>
      <c r="Z525" s="150">
        <v>65098.223952019398</v>
      </c>
      <c r="AA525" s="150">
        <v>14.367469879518101</v>
      </c>
      <c r="AB525" s="150">
        <v>15.981424430549399</v>
      </c>
      <c r="AC525" s="150">
        <v>16.5</v>
      </c>
      <c r="AD525" s="150">
        <v>151.804160666667</v>
      </c>
      <c r="AE525" s="150">
        <v>0.44069999999999998</v>
      </c>
      <c r="AF525" s="150">
        <v>0.113026242320019</v>
      </c>
      <c r="AG525" s="150">
        <v>0.16051702168245999</v>
      </c>
      <c r="AH525" s="150">
        <v>0.27700766889091399</v>
      </c>
      <c r="AI525" s="150">
        <v>136.66890946728</v>
      </c>
      <c r="AJ525" s="150">
        <v>6.7511133896542503</v>
      </c>
      <c r="AK525" s="150">
        <v>1.3187911452308301</v>
      </c>
      <c r="AL525" s="150">
        <v>3.9737244832381</v>
      </c>
      <c r="AM525" s="150">
        <v>2</v>
      </c>
      <c r="AN525" s="150">
        <v>1.1895037508347801</v>
      </c>
      <c r="AO525" s="150">
        <v>28</v>
      </c>
      <c r="AP525" s="150">
        <v>2.9029793735676102E-2</v>
      </c>
      <c r="AQ525" s="150">
        <v>46.29</v>
      </c>
      <c r="AR525">
        <v>5.6530079952010004</v>
      </c>
      <c r="AS525">
        <v>-79404.17</v>
      </c>
      <c r="AT525">
        <v>0.23663529421371199</v>
      </c>
      <c r="AU525" s="150">
        <v>27469943.84</v>
      </c>
    </row>
    <row r="526" spans="1:47" ht="14.5" x14ac:dyDescent="0.35">
      <c r="A526" s="151" t="s">
        <v>1287</v>
      </c>
      <c r="B526" s="151" t="s">
        <v>303</v>
      </c>
      <c r="C526" t="s">
        <v>237</v>
      </c>
      <c r="D526" t="s">
        <v>1578</v>
      </c>
      <c r="E526" s="150">
        <v>62.793999999999997</v>
      </c>
      <c r="F526" t="s">
        <v>1578</v>
      </c>
      <c r="G526" s="152">
        <v>736618</v>
      </c>
      <c r="H526" s="150">
        <v>0.235995090167606</v>
      </c>
      <c r="I526" s="150">
        <v>1792433</v>
      </c>
      <c r="J526" s="150">
        <v>0</v>
      </c>
      <c r="K526" s="150">
        <v>0.67322601399289606</v>
      </c>
      <c r="L526" s="153">
        <v>74484.599300000002</v>
      </c>
      <c r="M526" s="152">
        <v>29139</v>
      </c>
      <c r="N526" s="150">
        <v>0</v>
      </c>
      <c r="O526" s="150">
        <v>7232.88</v>
      </c>
      <c r="P526" s="150">
        <v>2035.16</v>
      </c>
      <c r="Q526" s="150">
        <v>-343.9</v>
      </c>
      <c r="R526" s="150">
        <v>14190.4</v>
      </c>
      <c r="S526" s="150">
        <v>22841.568583</v>
      </c>
      <c r="T526" s="150">
        <v>32427.333352648799</v>
      </c>
      <c r="U526" s="150">
        <v>0.86975460243942404</v>
      </c>
      <c r="V526" s="150">
        <v>0.21703125663136499</v>
      </c>
      <c r="W526" s="150">
        <v>1.5706290647088301E-2</v>
      </c>
      <c r="X526" s="150">
        <v>9995.6</v>
      </c>
      <c r="Y526" s="150">
        <v>1601.2</v>
      </c>
      <c r="Z526" s="150">
        <v>67402.994073195106</v>
      </c>
      <c r="AA526" s="150">
        <v>13.7218419415059</v>
      </c>
      <c r="AB526" s="150">
        <v>14.265281403322501</v>
      </c>
      <c r="AC526" s="150">
        <v>267</v>
      </c>
      <c r="AD526" s="150">
        <v>85.5489460037453</v>
      </c>
      <c r="AE526" s="150">
        <v>0.66100000000000003</v>
      </c>
      <c r="AF526" s="150">
        <v>9.99541515790318E-2</v>
      </c>
      <c r="AG526" s="150">
        <v>0.16710490120360599</v>
      </c>
      <c r="AH526" s="150">
        <v>0.28255736553323602</v>
      </c>
      <c r="AI526" s="150">
        <v>191.998854372198</v>
      </c>
      <c r="AJ526" s="150">
        <v>7.3505507033887403</v>
      </c>
      <c r="AK526" s="150">
        <v>1.7340129288083299</v>
      </c>
      <c r="AL526" s="150">
        <v>3.5174284235404598</v>
      </c>
      <c r="AM526" s="150">
        <v>2</v>
      </c>
      <c r="AN526" s="150">
        <v>0.49388840046526999</v>
      </c>
      <c r="AO526" s="150">
        <v>70</v>
      </c>
      <c r="AP526" s="150">
        <v>0.13876522469550601</v>
      </c>
      <c r="AQ526" s="150">
        <v>47.41</v>
      </c>
      <c r="AR526">
        <v>6.3764713290832997</v>
      </c>
      <c r="AS526">
        <v>-1635853.49</v>
      </c>
      <c r="AT526">
        <v>0.42786441784554802</v>
      </c>
      <c r="AU526" s="150">
        <v>324130575.83999997</v>
      </c>
    </row>
    <row r="527" spans="1:47" ht="14.5" x14ac:dyDescent="0.35">
      <c r="A527" s="151" t="s">
        <v>1288</v>
      </c>
      <c r="B527" s="151" t="s">
        <v>304</v>
      </c>
      <c r="C527" t="s">
        <v>295</v>
      </c>
      <c r="D527" t="s">
        <v>1578</v>
      </c>
      <c r="E527" s="150">
        <v>85.239000000000004</v>
      </c>
      <c r="F527" t="s">
        <v>1578</v>
      </c>
      <c r="G527" s="152">
        <v>1225093</v>
      </c>
      <c r="H527" s="150">
        <v>0.63330169858603502</v>
      </c>
      <c r="I527" s="150">
        <v>1315111</v>
      </c>
      <c r="J527" s="150">
        <v>0</v>
      </c>
      <c r="K527" s="150">
        <v>0.60705534349034296</v>
      </c>
      <c r="L527" s="153">
        <v>113146.2585</v>
      </c>
      <c r="M527" s="152">
        <v>35879</v>
      </c>
      <c r="N527" s="150">
        <v>8</v>
      </c>
      <c r="O527" s="150">
        <v>13.98</v>
      </c>
      <c r="P527" s="150">
        <v>0</v>
      </c>
      <c r="Q527" s="150">
        <v>38.79</v>
      </c>
      <c r="R527" s="150">
        <v>10150.6</v>
      </c>
      <c r="S527" s="150">
        <v>889.20961499999999</v>
      </c>
      <c r="T527" s="150">
        <v>1085.45620009663</v>
      </c>
      <c r="U527" s="150">
        <v>0.53391905012183205</v>
      </c>
      <c r="V527" s="150">
        <v>0.141044347569274</v>
      </c>
      <c r="W527" s="150">
        <v>0</v>
      </c>
      <c r="X527" s="150">
        <v>8315.4</v>
      </c>
      <c r="Y527" s="150">
        <v>56.67</v>
      </c>
      <c r="Z527" s="150">
        <v>46188.978295394401</v>
      </c>
      <c r="AA527" s="150">
        <v>13.0952380952381</v>
      </c>
      <c r="AB527" s="150">
        <v>15.691011381683399</v>
      </c>
      <c r="AC527" s="150">
        <v>8.1300000000000008</v>
      </c>
      <c r="AD527" s="150">
        <v>109.373876383764</v>
      </c>
      <c r="AE527" s="150">
        <v>0.44069999999999998</v>
      </c>
      <c r="AF527" s="150">
        <v>0.11065842030012001</v>
      </c>
      <c r="AG527" s="150">
        <v>0.22453726236739799</v>
      </c>
      <c r="AH527" s="150">
        <v>0.33790826563028498</v>
      </c>
      <c r="AI527" s="150">
        <v>142.086857664039</v>
      </c>
      <c r="AJ527" s="150">
        <v>8.2191634017966706</v>
      </c>
      <c r="AK527" s="150">
        <v>1.3320337963512601</v>
      </c>
      <c r="AL527" s="150">
        <v>4.0473471842969602</v>
      </c>
      <c r="AM527" s="150">
        <v>0.5</v>
      </c>
      <c r="AN527" s="150">
        <v>1.0965370711304701</v>
      </c>
      <c r="AO527" s="150">
        <v>5</v>
      </c>
      <c r="AP527" s="150">
        <v>5.7851239669421503E-2</v>
      </c>
      <c r="AQ527" s="150">
        <v>48</v>
      </c>
      <c r="AR527">
        <v>0.48753251344826898</v>
      </c>
      <c r="AS527">
        <v>-90021.88</v>
      </c>
      <c r="AT527">
        <v>0.26917162833422598</v>
      </c>
      <c r="AU527" s="150">
        <v>9026050.2100000009</v>
      </c>
    </row>
    <row r="528" spans="1:47" ht="14.5" x14ac:dyDescent="0.35">
      <c r="A528" s="151" t="s">
        <v>1289</v>
      </c>
      <c r="B528" s="151" t="s">
        <v>431</v>
      </c>
      <c r="C528" t="s">
        <v>308</v>
      </c>
      <c r="D528" t="s">
        <v>1578</v>
      </c>
      <c r="E528" s="150">
        <v>89.311000000000007</v>
      </c>
      <c r="F528" t="s">
        <v>1578</v>
      </c>
      <c r="G528" s="152">
        <v>-93931</v>
      </c>
      <c r="H528" s="150">
        <v>0.30442885742398801</v>
      </c>
      <c r="I528" s="150">
        <v>22306</v>
      </c>
      <c r="J528" s="150">
        <v>0</v>
      </c>
      <c r="K528" s="150">
        <v>0.61080479181165304</v>
      </c>
      <c r="L528" s="153">
        <v>146601.47719999999</v>
      </c>
      <c r="M528" s="152">
        <v>45350</v>
      </c>
      <c r="N528" s="150">
        <v>23</v>
      </c>
      <c r="O528" s="150">
        <v>13.48</v>
      </c>
      <c r="P528" s="150">
        <v>0</v>
      </c>
      <c r="Q528" s="150">
        <v>-56.61</v>
      </c>
      <c r="R528" s="150">
        <v>12335</v>
      </c>
      <c r="S528" s="150">
        <v>778.38301899999999</v>
      </c>
      <c r="T528" s="150">
        <v>994.82032623489295</v>
      </c>
      <c r="U528" s="150">
        <v>0.44580804119520501</v>
      </c>
      <c r="V528" s="150">
        <v>0.16169195361133601</v>
      </c>
      <c r="W528" s="150">
        <v>0</v>
      </c>
      <c r="X528" s="150">
        <v>9651.4</v>
      </c>
      <c r="Y528" s="150">
        <v>56.26</v>
      </c>
      <c r="Z528" s="150">
        <v>53733.499466761503</v>
      </c>
      <c r="AA528" s="150">
        <v>13.563380281690099</v>
      </c>
      <c r="AB528" s="150">
        <v>13.835460700319899</v>
      </c>
      <c r="AC528" s="150">
        <v>8.6999999999999993</v>
      </c>
      <c r="AD528" s="150">
        <v>89.4693125287356</v>
      </c>
      <c r="AE528" s="150">
        <v>0.67259999999999998</v>
      </c>
      <c r="AF528" s="150">
        <v>0.13594570973251799</v>
      </c>
      <c r="AG528" s="150">
        <v>0.123492576404204</v>
      </c>
      <c r="AH528" s="150">
        <v>0.26727108300932001</v>
      </c>
      <c r="AI528" s="150">
        <v>224.95223524397099</v>
      </c>
      <c r="AJ528" s="150">
        <v>7.1558161382989098</v>
      </c>
      <c r="AK528" s="150">
        <v>1.38797942878029</v>
      </c>
      <c r="AL528" s="150">
        <v>1.8145907743619301</v>
      </c>
      <c r="AM528" s="150">
        <v>0.5</v>
      </c>
      <c r="AN528" s="150">
        <v>1.4506636593089499</v>
      </c>
      <c r="AO528" s="150">
        <v>83</v>
      </c>
      <c r="AP528" s="150">
        <v>7.9207920792079192E-3</v>
      </c>
      <c r="AQ528" s="150">
        <v>5.96</v>
      </c>
      <c r="AR528">
        <v>6.4146529227923104</v>
      </c>
      <c r="AS528">
        <v>932.79000000003703</v>
      </c>
      <c r="AT528">
        <v>0.44119239279893202</v>
      </c>
      <c r="AU528" s="150">
        <v>9601391.0600000005</v>
      </c>
    </row>
    <row r="529" spans="1:47" ht="14.5" x14ac:dyDescent="0.35">
      <c r="A529" s="151" t="s">
        <v>1290</v>
      </c>
      <c r="B529" s="151" t="s">
        <v>789</v>
      </c>
      <c r="C529" t="s">
        <v>171</v>
      </c>
      <c r="D529" t="s">
        <v>1578</v>
      </c>
      <c r="E529" s="150">
        <v>87.049000000000007</v>
      </c>
      <c r="F529" t="s">
        <v>1578</v>
      </c>
      <c r="G529" s="152">
        <v>291655</v>
      </c>
      <c r="H529" s="150">
        <v>0.71799607603734905</v>
      </c>
      <c r="I529" s="150">
        <v>367499</v>
      </c>
      <c r="J529" s="150">
        <v>0</v>
      </c>
      <c r="K529" s="150">
        <v>0.70434320514564996</v>
      </c>
      <c r="L529" s="153">
        <v>158458.74969999999</v>
      </c>
      <c r="M529" s="152">
        <v>41461</v>
      </c>
      <c r="N529" s="150">
        <v>30</v>
      </c>
      <c r="O529" s="150">
        <v>7.71</v>
      </c>
      <c r="P529" s="150">
        <v>0</v>
      </c>
      <c r="Q529" s="150">
        <v>-1.81</v>
      </c>
      <c r="R529" s="150">
        <v>13998.1</v>
      </c>
      <c r="S529" s="150">
        <v>740.02277800000002</v>
      </c>
      <c r="T529" s="150">
        <v>835.07470713298005</v>
      </c>
      <c r="U529" s="150">
        <v>0.35730935433449601</v>
      </c>
      <c r="V529" s="150">
        <v>0.107652562013436</v>
      </c>
      <c r="W529" s="150">
        <v>0</v>
      </c>
      <c r="X529" s="150">
        <v>12404.7</v>
      </c>
      <c r="Y529" s="150">
        <v>49.7</v>
      </c>
      <c r="Z529" s="150">
        <v>62113.949698189099</v>
      </c>
      <c r="AA529" s="150">
        <v>14.984375</v>
      </c>
      <c r="AB529" s="150">
        <v>14.8897943259557</v>
      </c>
      <c r="AC529" s="150">
        <v>8.5</v>
      </c>
      <c r="AD529" s="150">
        <v>87.0615032941176</v>
      </c>
      <c r="AE529" s="150">
        <v>0.42909999999999998</v>
      </c>
      <c r="AF529" s="150">
        <v>0.115893988660928</v>
      </c>
      <c r="AG529" s="150">
        <v>0.18362788386211801</v>
      </c>
      <c r="AH529" s="150">
        <v>0.30179410398678802</v>
      </c>
      <c r="AI529" s="150">
        <v>241.62094102460199</v>
      </c>
      <c r="AJ529" s="150">
        <v>5.7551491848661902</v>
      </c>
      <c r="AK529" s="150">
        <v>0.78922367942730898</v>
      </c>
      <c r="AL529" s="150">
        <v>2.9723299124744802</v>
      </c>
      <c r="AM529" s="150">
        <v>2</v>
      </c>
      <c r="AN529" s="150">
        <v>1.2631254877093001</v>
      </c>
      <c r="AO529" s="150">
        <v>58</v>
      </c>
      <c r="AP529" s="150">
        <v>1.68269230769231E-2</v>
      </c>
      <c r="AQ529" s="150">
        <v>5.93</v>
      </c>
      <c r="AR529">
        <v>9.7963038863900493</v>
      </c>
      <c r="AS529">
        <v>-26237.34</v>
      </c>
      <c r="AT529">
        <v>0.26510445241096797</v>
      </c>
      <c r="AU529" s="150">
        <v>10358883.65</v>
      </c>
    </row>
    <row r="530" spans="1:47" ht="14.5" x14ac:dyDescent="0.35">
      <c r="A530" s="151" t="s">
        <v>1291</v>
      </c>
      <c r="B530" s="151" t="s">
        <v>410</v>
      </c>
      <c r="C530" t="s">
        <v>106</v>
      </c>
      <c r="D530" t="s">
        <v>1578</v>
      </c>
      <c r="E530" s="150">
        <v>70.037999999999997</v>
      </c>
      <c r="F530" t="s">
        <v>1578</v>
      </c>
      <c r="G530" s="152">
        <v>-427168</v>
      </c>
      <c r="H530" s="150">
        <v>0.58284857112955801</v>
      </c>
      <c r="I530" s="150">
        <v>-427168</v>
      </c>
      <c r="J530" s="150">
        <v>1.6188272348371001E-3</v>
      </c>
      <c r="K530" s="150">
        <v>0.72141785676908998</v>
      </c>
      <c r="L530" s="153">
        <v>56651.291899999997</v>
      </c>
      <c r="M530" s="152">
        <v>31733</v>
      </c>
      <c r="N530" s="150">
        <v>14</v>
      </c>
      <c r="O530" s="150">
        <v>13.55</v>
      </c>
      <c r="P530" s="150">
        <v>0</v>
      </c>
      <c r="Q530" s="150">
        <v>11.92</v>
      </c>
      <c r="R530" s="150">
        <v>17206.900000000001</v>
      </c>
      <c r="S530" s="150">
        <v>761.15749400000004</v>
      </c>
      <c r="T530" s="150">
        <v>1108.7097992004101</v>
      </c>
      <c r="U530" s="150">
        <v>1</v>
      </c>
      <c r="V530" s="150">
        <v>0.22089993112516099</v>
      </c>
      <c r="W530" s="150">
        <v>0</v>
      </c>
      <c r="X530" s="150">
        <v>11813</v>
      </c>
      <c r="Y530" s="150">
        <v>68.08</v>
      </c>
      <c r="Z530" s="150">
        <v>56373.4488836663</v>
      </c>
      <c r="AA530" s="150">
        <v>13.869565217391299</v>
      </c>
      <c r="AB530" s="150">
        <v>11.180339218566401</v>
      </c>
      <c r="AC530" s="150">
        <v>5.75</v>
      </c>
      <c r="AD530" s="150">
        <v>132.37521634782601</v>
      </c>
      <c r="AE530" s="150">
        <v>0.27839999999999998</v>
      </c>
      <c r="AF530" s="150">
        <v>0.119821894760046</v>
      </c>
      <c r="AG530" s="150">
        <v>0.18358846333005099</v>
      </c>
      <c r="AH530" s="150">
        <v>0.30633214547773102</v>
      </c>
      <c r="AI530" s="150">
        <v>249.75120326411701</v>
      </c>
      <c r="AJ530" s="150">
        <v>6.2854187269858004</v>
      </c>
      <c r="AK530" s="150">
        <v>1.1488516570226199</v>
      </c>
      <c r="AL530" s="150">
        <v>3.4415150447133098</v>
      </c>
      <c r="AM530" s="150">
        <v>5.5</v>
      </c>
      <c r="AN530" s="150">
        <v>1.1678481038033901</v>
      </c>
      <c r="AO530" s="150">
        <v>39</v>
      </c>
      <c r="AP530" s="150">
        <v>0</v>
      </c>
      <c r="AQ530" s="150">
        <v>13.44</v>
      </c>
      <c r="AR530">
        <v>5.2317234280734199</v>
      </c>
      <c r="AS530">
        <v>-127455.86</v>
      </c>
      <c r="AT530">
        <v>0.54649224364946802</v>
      </c>
      <c r="AU530" s="150">
        <v>13097145.77</v>
      </c>
    </row>
    <row r="531" spans="1:47" ht="14.5" x14ac:dyDescent="0.35">
      <c r="A531" s="151" t="s">
        <v>1292</v>
      </c>
      <c r="B531" s="151" t="s">
        <v>634</v>
      </c>
      <c r="C531" t="s">
        <v>335</v>
      </c>
      <c r="D531" t="s">
        <v>1578</v>
      </c>
      <c r="E531" s="150">
        <v>91.385000000000005</v>
      </c>
      <c r="F531" t="s">
        <v>1578</v>
      </c>
      <c r="G531" s="152">
        <v>1262714</v>
      </c>
      <c r="H531" s="150">
        <v>0.37579128598067102</v>
      </c>
      <c r="I531" s="150">
        <v>712566</v>
      </c>
      <c r="J531" s="150">
        <v>0</v>
      </c>
      <c r="K531" s="150">
        <v>0.65004713997326702</v>
      </c>
      <c r="L531" s="153">
        <v>160856.93710000001</v>
      </c>
      <c r="M531" s="152">
        <v>41521</v>
      </c>
      <c r="N531" s="150">
        <v>18</v>
      </c>
      <c r="O531" s="150">
        <v>90.41</v>
      </c>
      <c r="P531" s="150">
        <v>0</v>
      </c>
      <c r="Q531" s="150">
        <v>197.74</v>
      </c>
      <c r="R531" s="150">
        <v>9764.1</v>
      </c>
      <c r="S531" s="150">
        <v>3004.3041720000001</v>
      </c>
      <c r="T531" s="150">
        <v>3585.0580805494801</v>
      </c>
      <c r="U531" s="150">
        <v>0.35939593369509198</v>
      </c>
      <c r="V531" s="150">
        <v>0.15236657834658199</v>
      </c>
      <c r="W531" s="150">
        <v>2.3299904401291099E-3</v>
      </c>
      <c r="X531" s="150">
        <v>8182.4</v>
      </c>
      <c r="Y531" s="150">
        <v>171.38</v>
      </c>
      <c r="Z531" s="150">
        <v>54536.585424203498</v>
      </c>
      <c r="AA531" s="150">
        <v>13.7388888888889</v>
      </c>
      <c r="AB531" s="150">
        <v>17.530074524448601</v>
      </c>
      <c r="AC531" s="150">
        <v>22.05</v>
      </c>
      <c r="AD531" s="150">
        <v>136.249622312925</v>
      </c>
      <c r="AE531" s="150">
        <v>0.27839999999999998</v>
      </c>
      <c r="AF531" s="150">
        <v>0.120570743844504</v>
      </c>
      <c r="AG531" s="150">
        <v>0.17586471294948999</v>
      </c>
      <c r="AH531" s="150">
        <v>0.29868550501660901</v>
      </c>
      <c r="AI531" s="150">
        <v>159.99411926389999</v>
      </c>
      <c r="AJ531" s="150">
        <v>5.5542861749512698</v>
      </c>
      <c r="AK531" s="150">
        <v>1.63969211789353</v>
      </c>
      <c r="AL531" s="150">
        <v>2.6652019780681599</v>
      </c>
      <c r="AM531" s="150">
        <v>0.5</v>
      </c>
      <c r="AN531" s="150">
        <v>1.3693522469016799</v>
      </c>
      <c r="AO531" s="150">
        <v>230</v>
      </c>
      <c r="AP531" s="150">
        <v>7.3260073260073303E-3</v>
      </c>
      <c r="AQ531" s="150">
        <v>5.84</v>
      </c>
      <c r="AR531">
        <v>4.7454869731952201</v>
      </c>
      <c r="AS531">
        <v>-131003.81</v>
      </c>
      <c r="AT531">
        <v>0.32580663148053002</v>
      </c>
      <c r="AU531" s="150">
        <v>29334407.059999999</v>
      </c>
    </row>
    <row r="532" spans="1:47" ht="14.5" x14ac:dyDescent="0.35">
      <c r="A532" s="151" t="s">
        <v>1293</v>
      </c>
      <c r="B532" s="151" t="s">
        <v>468</v>
      </c>
      <c r="C532" t="s">
        <v>196</v>
      </c>
      <c r="D532" t="s">
        <v>1578</v>
      </c>
      <c r="E532" s="150">
        <v>95.706000000000003</v>
      </c>
      <c r="F532" t="s">
        <v>1578</v>
      </c>
      <c r="G532" s="152">
        <v>835853</v>
      </c>
      <c r="H532" s="150">
        <v>0.899614439728596</v>
      </c>
      <c r="I532" s="150">
        <v>234641</v>
      </c>
      <c r="J532" s="150">
        <v>1.79071954517766E-2</v>
      </c>
      <c r="K532" s="150">
        <v>0.65921827208032802</v>
      </c>
      <c r="L532" s="153">
        <v>184642.91740000001</v>
      </c>
      <c r="M532" s="152">
        <v>40228</v>
      </c>
      <c r="N532" s="150">
        <v>36</v>
      </c>
      <c r="O532" s="150">
        <v>6.03</v>
      </c>
      <c r="P532" s="150">
        <v>0</v>
      </c>
      <c r="Q532" s="150">
        <v>91.36</v>
      </c>
      <c r="R532" s="150">
        <v>10062.200000000001</v>
      </c>
      <c r="S532" s="150">
        <v>819.25082999999995</v>
      </c>
      <c r="T532" s="150">
        <v>941.79160430653099</v>
      </c>
      <c r="U532" s="150">
        <v>0.33052065263089198</v>
      </c>
      <c r="V532" s="150">
        <v>0.12028418939777</v>
      </c>
      <c r="W532" s="150">
        <v>1.2206273870970601E-3</v>
      </c>
      <c r="X532" s="150">
        <v>8752.9</v>
      </c>
      <c r="Y532" s="150">
        <v>52.5</v>
      </c>
      <c r="Z532" s="150">
        <v>58532.266666666699</v>
      </c>
      <c r="AA532" s="150">
        <v>12.9818181818182</v>
      </c>
      <c r="AB532" s="150">
        <v>15.604777714285699</v>
      </c>
      <c r="AC532" s="150">
        <v>9.1999999999999993</v>
      </c>
      <c r="AD532" s="150">
        <v>89.049003260869597</v>
      </c>
      <c r="AE532" s="150">
        <v>0.28999999999999998</v>
      </c>
      <c r="AF532" s="150">
        <v>0.11221991858288</v>
      </c>
      <c r="AG532" s="150">
        <v>0.16397728301617301</v>
      </c>
      <c r="AH532" s="150">
        <v>0.27988228170359197</v>
      </c>
      <c r="AI532" s="150">
        <v>174.79750371446099</v>
      </c>
      <c r="AJ532" s="150">
        <v>4.7160245246258796</v>
      </c>
      <c r="AK532" s="150">
        <v>1.06884618339001</v>
      </c>
      <c r="AL532" s="150">
        <v>2.4387684615545799</v>
      </c>
      <c r="AM532" s="150">
        <v>0.5</v>
      </c>
      <c r="AN532" s="150">
        <v>1.4792973594280501</v>
      </c>
      <c r="AO532" s="150">
        <v>86</v>
      </c>
      <c r="AP532" s="150">
        <v>8.0000000000000002E-3</v>
      </c>
      <c r="AQ532" s="150">
        <v>4.0599999999999996</v>
      </c>
      <c r="AR532">
        <v>2.69028064429751</v>
      </c>
      <c r="AS532">
        <v>-26146.11</v>
      </c>
      <c r="AT532">
        <v>0.29977252374451502</v>
      </c>
      <c r="AU532" s="150">
        <v>8243452.7400000002</v>
      </c>
    </row>
    <row r="533" spans="1:47" ht="14.5" x14ac:dyDescent="0.35">
      <c r="A533" s="151" t="s">
        <v>1294</v>
      </c>
      <c r="B533" s="151" t="s">
        <v>773</v>
      </c>
      <c r="C533" t="s">
        <v>267</v>
      </c>
      <c r="D533" t="s">
        <v>1578</v>
      </c>
      <c r="E533" s="150">
        <v>95.903000000000006</v>
      </c>
      <c r="F533" t="s">
        <v>1578</v>
      </c>
      <c r="G533" s="152">
        <v>1508356</v>
      </c>
      <c r="H533" s="150">
        <v>8.3717558733816297E-2</v>
      </c>
      <c r="I533" s="150">
        <v>1508356</v>
      </c>
      <c r="J533" s="150">
        <v>9.6417660706722405E-2</v>
      </c>
      <c r="K533" s="150">
        <v>0.75310990731318195</v>
      </c>
      <c r="L533" s="153">
        <v>194043.1949</v>
      </c>
      <c r="M533" s="152">
        <v>40759</v>
      </c>
      <c r="N533" s="150">
        <v>43</v>
      </c>
      <c r="O533" s="150">
        <v>19.13</v>
      </c>
      <c r="P533" s="150">
        <v>0</v>
      </c>
      <c r="Q533" s="150">
        <v>-11.46</v>
      </c>
      <c r="R533" s="150">
        <v>12992.6</v>
      </c>
      <c r="S533" s="150">
        <v>1530.613977</v>
      </c>
      <c r="T533" s="150">
        <v>1783.2811103049701</v>
      </c>
      <c r="U533" s="150">
        <v>0.34860554523735399</v>
      </c>
      <c r="V533" s="150">
        <v>0.13908550960527399</v>
      </c>
      <c r="W533" s="150">
        <v>4.57332815797226E-3</v>
      </c>
      <c r="X533" s="150">
        <v>11151.7</v>
      </c>
      <c r="Y533" s="150">
        <v>114.47</v>
      </c>
      <c r="Z533" s="150">
        <v>57304.558749017197</v>
      </c>
      <c r="AA533" s="150">
        <v>14.088888888888899</v>
      </c>
      <c r="AB533" s="150">
        <v>13.371311059666301</v>
      </c>
      <c r="AC533" s="150">
        <v>11</v>
      </c>
      <c r="AD533" s="150">
        <v>139.146725181818</v>
      </c>
      <c r="AE533" s="150">
        <v>0.40589999999999998</v>
      </c>
      <c r="AF533" s="150">
        <v>9.8674242513675195E-2</v>
      </c>
      <c r="AG533" s="150">
        <v>0.232415083868249</v>
      </c>
      <c r="AH533" s="150">
        <v>0.35407018586634798</v>
      </c>
      <c r="AI533" s="150">
        <v>188.654359844514</v>
      </c>
      <c r="AJ533" s="150">
        <v>5.62364825787773</v>
      </c>
      <c r="AK533" s="150">
        <v>1.0759703487707699</v>
      </c>
      <c r="AL533" s="150">
        <v>3.1983148460470199</v>
      </c>
      <c r="AM533" s="150">
        <v>3</v>
      </c>
      <c r="AN533" s="150">
        <v>1.0977681590889401</v>
      </c>
      <c r="AO533" s="150">
        <v>97</v>
      </c>
      <c r="AP533" s="150">
        <v>8.7100330760749703E-2</v>
      </c>
      <c r="AQ533" s="150">
        <v>7.09</v>
      </c>
      <c r="AR533">
        <v>3.8809936313244502</v>
      </c>
      <c r="AS533">
        <v>-73924.67</v>
      </c>
      <c r="AT533">
        <v>0.37185876437493298</v>
      </c>
      <c r="AU533" s="150">
        <v>19886668.949999999</v>
      </c>
    </row>
    <row r="534" spans="1:47" ht="14.5" x14ac:dyDescent="0.35">
      <c r="A534" s="151" t="s">
        <v>1295</v>
      </c>
      <c r="B534" s="151" t="s">
        <v>619</v>
      </c>
      <c r="C534" t="s">
        <v>141</v>
      </c>
      <c r="D534" t="s">
        <v>1578</v>
      </c>
      <c r="E534" s="150">
        <v>58.475999999999999</v>
      </c>
      <c r="F534" t="s">
        <v>1578</v>
      </c>
      <c r="G534" s="152">
        <v>-631572</v>
      </c>
      <c r="H534" s="150">
        <v>0.72698935434273704</v>
      </c>
      <c r="I534" s="150">
        <v>-589877</v>
      </c>
      <c r="J534" s="150">
        <v>2.9012398808909001E-3</v>
      </c>
      <c r="K534" s="150">
        <v>0.68128118821018202</v>
      </c>
      <c r="L534" s="153">
        <v>63801.2215</v>
      </c>
      <c r="M534" s="152">
        <v>29121</v>
      </c>
      <c r="N534" s="150">
        <v>47</v>
      </c>
      <c r="O534" s="150">
        <v>539.47</v>
      </c>
      <c r="P534" s="150">
        <v>55.77</v>
      </c>
      <c r="Q534" s="150">
        <v>-107.92</v>
      </c>
      <c r="R534" s="150">
        <v>15177.6</v>
      </c>
      <c r="S534" s="150">
        <v>2594.859426</v>
      </c>
      <c r="T534" s="150">
        <v>3661.6833016417399</v>
      </c>
      <c r="U534" s="150">
        <v>0.99936159200633301</v>
      </c>
      <c r="V534" s="150">
        <v>0.17099062344350699</v>
      </c>
      <c r="W534" s="150">
        <v>6.6097364767227296E-3</v>
      </c>
      <c r="X534" s="150">
        <v>10755.6</v>
      </c>
      <c r="Y534" s="150">
        <v>175.44</v>
      </c>
      <c r="Z534" s="150">
        <v>62632.990253078002</v>
      </c>
      <c r="AA534" s="150">
        <v>9.9076923076923098</v>
      </c>
      <c r="AB534" s="150">
        <v>14.790580403556801</v>
      </c>
      <c r="AC534" s="150">
        <v>40.450000000000003</v>
      </c>
      <c r="AD534" s="150">
        <v>64.149800395550102</v>
      </c>
      <c r="AE534" s="150">
        <v>0.48709999999999998</v>
      </c>
      <c r="AF534" s="150">
        <v>0.11676867077229899</v>
      </c>
      <c r="AG534" s="150">
        <v>0.14472439566759401</v>
      </c>
      <c r="AH534" s="150">
        <v>0.26904397832955002</v>
      </c>
      <c r="AI534" s="150">
        <v>222.33073368807601</v>
      </c>
      <c r="AJ534" s="150">
        <v>6.1320868166478002</v>
      </c>
      <c r="AK534" s="150">
        <v>1.14821835723336</v>
      </c>
      <c r="AL534" s="150">
        <v>3.1499498714719798</v>
      </c>
      <c r="AM534" s="150">
        <v>3.01</v>
      </c>
      <c r="AN534" s="150">
        <v>1.31761574200093</v>
      </c>
      <c r="AO534" s="150">
        <v>31</v>
      </c>
      <c r="AP534" s="150">
        <v>9.8976109215017094E-2</v>
      </c>
      <c r="AQ534" s="150">
        <v>51.65</v>
      </c>
      <c r="AR534">
        <v>6.4921454674684203</v>
      </c>
      <c r="AS534">
        <v>220923.77</v>
      </c>
      <c r="AT534">
        <v>0.58655714374460799</v>
      </c>
      <c r="AU534" s="150">
        <v>39383773.57</v>
      </c>
    </row>
    <row r="535" spans="1:47" ht="14.5" x14ac:dyDescent="0.35">
      <c r="A535" s="151" t="s">
        <v>1296</v>
      </c>
      <c r="B535" s="151" t="s">
        <v>305</v>
      </c>
      <c r="C535" t="s">
        <v>272</v>
      </c>
      <c r="D535" t="s">
        <v>1578</v>
      </c>
      <c r="E535" s="150">
        <v>91.236000000000004</v>
      </c>
      <c r="F535" t="s">
        <v>1578</v>
      </c>
      <c r="G535" s="152">
        <v>-1479225</v>
      </c>
      <c r="H535" s="150">
        <v>0.22094960896045199</v>
      </c>
      <c r="I535" s="150">
        <v>-1425970</v>
      </c>
      <c r="J535" s="150">
        <v>1.5533897356977799E-3</v>
      </c>
      <c r="K535" s="150">
        <v>0.79894066688810195</v>
      </c>
      <c r="L535" s="153">
        <v>162520.30559999999</v>
      </c>
      <c r="M535" s="152">
        <v>43595</v>
      </c>
      <c r="N535" s="150">
        <v>197</v>
      </c>
      <c r="O535" s="150">
        <v>57.56</v>
      </c>
      <c r="P535" s="150">
        <v>0</v>
      </c>
      <c r="Q535" s="150">
        <v>-64.959999999999994</v>
      </c>
      <c r="R535" s="150">
        <v>11643</v>
      </c>
      <c r="S535" s="150">
        <v>4052.2502899999999</v>
      </c>
      <c r="T535" s="150">
        <v>4771.3266557140396</v>
      </c>
      <c r="U535" s="150">
        <v>0.343251823667585</v>
      </c>
      <c r="V535" s="150">
        <v>0.12344734164976801</v>
      </c>
      <c r="W535" s="150">
        <v>2.7388361048152302E-2</v>
      </c>
      <c r="X535" s="150">
        <v>9888.2999999999993</v>
      </c>
      <c r="Y535" s="150">
        <v>264.24</v>
      </c>
      <c r="Z535" s="150">
        <v>67402.232932182902</v>
      </c>
      <c r="AA535" s="150">
        <v>12.8505338078292</v>
      </c>
      <c r="AB535" s="150">
        <v>15.335491560702399</v>
      </c>
      <c r="AC535" s="150">
        <v>47</v>
      </c>
      <c r="AD535" s="150">
        <v>86.2180912765957</v>
      </c>
      <c r="AE535" s="150">
        <v>0.28999999999999998</v>
      </c>
      <c r="AF535" s="150">
        <v>0.116118088466083</v>
      </c>
      <c r="AG535" s="150">
        <v>0.16214719557026799</v>
      </c>
      <c r="AH535" s="150">
        <v>0.28073938916178498</v>
      </c>
      <c r="AI535" s="150">
        <v>165.19981543390799</v>
      </c>
      <c r="AJ535" s="150">
        <v>5.0099793705400604</v>
      </c>
      <c r="AK535" s="150">
        <v>0.84078541328381895</v>
      </c>
      <c r="AL535" s="150">
        <v>3.7009700327591601</v>
      </c>
      <c r="AM535" s="150">
        <v>1.1000000000000001</v>
      </c>
      <c r="AN535" s="150">
        <v>1.1183374220615401</v>
      </c>
      <c r="AO535" s="150">
        <v>39</v>
      </c>
      <c r="AP535" s="150">
        <v>9.7503532736693405E-2</v>
      </c>
      <c r="AQ535" s="150">
        <v>52.36</v>
      </c>
      <c r="AR535">
        <v>5.2132737763105998</v>
      </c>
      <c r="AS535">
        <v>-182069.65</v>
      </c>
      <c r="AT535">
        <v>0.40224289524053303</v>
      </c>
      <c r="AU535" s="150">
        <v>47180393.079999998</v>
      </c>
    </row>
    <row r="536" spans="1:47" ht="14.5" x14ac:dyDescent="0.35">
      <c r="A536" s="151" t="s">
        <v>1297</v>
      </c>
      <c r="B536" s="151" t="s">
        <v>750</v>
      </c>
      <c r="C536" t="s">
        <v>149</v>
      </c>
      <c r="D536" t="s">
        <v>1578</v>
      </c>
      <c r="E536" s="150">
        <v>96.658000000000001</v>
      </c>
      <c r="F536" t="s">
        <v>1578</v>
      </c>
      <c r="G536" s="152">
        <v>824026</v>
      </c>
      <c r="H536" s="150">
        <v>0.45686520666173902</v>
      </c>
      <c r="I536" s="150">
        <v>824026</v>
      </c>
      <c r="J536" s="150">
        <v>1.0562548126989301E-2</v>
      </c>
      <c r="K536" s="150">
        <v>0.60314450177546797</v>
      </c>
      <c r="L536" s="153">
        <v>198795.4264</v>
      </c>
      <c r="M536" s="152">
        <v>45621</v>
      </c>
      <c r="N536" s="150">
        <v>41</v>
      </c>
      <c r="O536" s="150">
        <v>24.41</v>
      </c>
      <c r="P536" s="150">
        <v>0</v>
      </c>
      <c r="Q536" s="150">
        <v>-35.47</v>
      </c>
      <c r="R536" s="150">
        <v>11073.1</v>
      </c>
      <c r="S536" s="150">
        <v>1303.659678</v>
      </c>
      <c r="T536" s="150">
        <v>1506.6444549390501</v>
      </c>
      <c r="U536" s="150">
        <v>0.31303141601039802</v>
      </c>
      <c r="V536" s="150">
        <v>0.106916062030723</v>
      </c>
      <c r="W536" s="150">
        <v>1.5341427166546101E-3</v>
      </c>
      <c r="X536" s="150">
        <v>9581.2999999999993</v>
      </c>
      <c r="Y536" s="150">
        <v>93.68</v>
      </c>
      <c r="Z536" s="150">
        <v>54615.448441503002</v>
      </c>
      <c r="AA536" s="150">
        <v>15.268041237113399</v>
      </c>
      <c r="AB536" s="150">
        <v>13.9160939154569</v>
      </c>
      <c r="AC536" s="150">
        <v>11</v>
      </c>
      <c r="AD536" s="150">
        <v>118.514516181818</v>
      </c>
      <c r="AE536" s="150">
        <v>0.67259999999999998</v>
      </c>
      <c r="AF536" s="150">
        <v>0.114148753809104</v>
      </c>
      <c r="AG536" s="150">
        <v>0.17972255759199901</v>
      </c>
      <c r="AH536" s="150">
        <v>0.29817104126815902</v>
      </c>
      <c r="AI536" s="150">
        <v>0</v>
      </c>
      <c r="AJ536" t="s">
        <v>1560</v>
      </c>
      <c r="AK536" t="s">
        <v>1560</v>
      </c>
      <c r="AL536" t="s">
        <v>1560</v>
      </c>
      <c r="AM536" s="150">
        <v>1.5</v>
      </c>
      <c r="AN536" s="150">
        <v>1.06909643007012</v>
      </c>
      <c r="AO536" s="150">
        <v>95</v>
      </c>
      <c r="AP536" s="150">
        <v>2.6560424966799502E-3</v>
      </c>
      <c r="AQ536" s="150">
        <v>7.83</v>
      </c>
      <c r="AR536">
        <v>7.90783675314358</v>
      </c>
      <c r="AS536">
        <v>-7809.7700000000204</v>
      </c>
      <c r="AT536">
        <v>0.29474290792972202</v>
      </c>
      <c r="AU536" s="150">
        <v>14435609.890000001</v>
      </c>
    </row>
    <row r="537" spans="1:47" ht="14.5" x14ac:dyDescent="0.35">
      <c r="A537" s="151" t="s">
        <v>1298</v>
      </c>
      <c r="B537" s="151" t="s">
        <v>720</v>
      </c>
      <c r="C537" t="s">
        <v>100</v>
      </c>
      <c r="D537" t="s">
        <v>1578</v>
      </c>
      <c r="E537" s="150">
        <v>97.885999999999996</v>
      </c>
      <c r="F537" t="s">
        <v>1578</v>
      </c>
      <c r="G537" s="152">
        <v>275102</v>
      </c>
      <c r="H537" s="150">
        <v>0.47655296396727898</v>
      </c>
      <c r="I537" s="150">
        <v>87257</v>
      </c>
      <c r="J537" s="150">
        <v>2.77712658933288E-2</v>
      </c>
      <c r="K537" s="150">
        <v>0.70659180188551396</v>
      </c>
      <c r="L537" s="153">
        <v>168828.39019999999</v>
      </c>
      <c r="M537" s="152">
        <v>44360</v>
      </c>
      <c r="N537" s="150">
        <v>95</v>
      </c>
      <c r="O537" s="150">
        <v>13.82</v>
      </c>
      <c r="P537" s="150">
        <v>0</v>
      </c>
      <c r="Q537" s="150">
        <v>32.96</v>
      </c>
      <c r="R537" s="150">
        <v>10242.6</v>
      </c>
      <c r="S537" s="150">
        <v>1265.106693</v>
      </c>
      <c r="T537" s="150">
        <v>1441.7654534133801</v>
      </c>
      <c r="U537" s="150">
        <v>0.28807504301141201</v>
      </c>
      <c r="V537" s="150">
        <v>0.117371062710835</v>
      </c>
      <c r="W537" s="150">
        <v>4.73321343814912E-4</v>
      </c>
      <c r="X537" s="150">
        <v>8987.6</v>
      </c>
      <c r="Y537" s="150">
        <v>79.790000000000006</v>
      </c>
      <c r="Z537" s="150">
        <v>56320.987592430101</v>
      </c>
      <c r="AA537" s="150">
        <v>16.252747252747302</v>
      </c>
      <c r="AB537" s="150">
        <v>15.8554542298534</v>
      </c>
      <c r="AC537" s="150">
        <v>11</v>
      </c>
      <c r="AD537" s="150">
        <v>115.009699363636</v>
      </c>
      <c r="AE537" s="150">
        <v>0.23200000000000001</v>
      </c>
      <c r="AF537" s="150">
        <v>0.109528546883115</v>
      </c>
      <c r="AG537" s="150">
        <v>0.194375850396351</v>
      </c>
      <c r="AH537" s="150">
        <v>0.31148780138725102</v>
      </c>
      <c r="AI537" s="150">
        <v>175.45950964311299</v>
      </c>
      <c r="AJ537" s="150">
        <v>5.7269873634418298</v>
      </c>
      <c r="AK537" s="150">
        <v>1.2057002815632401</v>
      </c>
      <c r="AL537" s="150">
        <v>2.9317270863835998</v>
      </c>
      <c r="AM537" s="150">
        <v>0</v>
      </c>
      <c r="AN537" s="150">
        <v>0.90886035299071899</v>
      </c>
      <c r="AO537" s="150">
        <v>45</v>
      </c>
      <c r="AP537" s="150">
        <v>6.1652281134402E-2</v>
      </c>
      <c r="AQ537" s="150">
        <v>15.18</v>
      </c>
      <c r="AR537">
        <v>2.9657401998562301</v>
      </c>
      <c r="AS537">
        <v>-88155.64</v>
      </c>
      <c r="AT537">
        <v>0.36786971962090798</v>
      </c>
      <c r="AU537" s="150">
        <v>12958038.460000001</v>
      </c>
    </row>
    <row r="538" spans="1:47" ht="14.5" x14ac:dyDescent="0.35">
      <c r="A538" s="151" t="s">
        <v>1299</v>
      </c>
      <c r="B538" s="151" t="s">
        <v>663</v>
      </c>
      <c r="C538" t="s">
        <v>171</v>
      </c>
      <c r="D538" t="s">
        <v>1578</v>
      </c>
      <c r="E538" s="150">
        <v>84.73</v>
      </c>
      <c r="F538" t="s">
        <v>1578</v>
      </c>
      <c r="G538" s="152">
        <v>153397</v>
      </c>
      <c r="H538" s="150">
        <v>0.58329414665621004</v>
      </c>
      <c r="I538" s="150">
        <v>111466</v>
      </c>
      <c r="J538" s="150">
        <v>1.8921909648369099E-2</v>
      </c>
      <c r="K538" s="150">
        <v>0.75132024223710803</v>
      </c>
      <c r="L538" s="153">
        <v>155327.98319999999</v>
      </c>
      <c r="M538" s="152">
        <v>41072</v>
      </c>
      <c r="N538" s="150">
        <v>86</v>
      </c>
      <c r="O538" s="150">
        <v>17.809999999999999</v>
      </c>
      <c r="P538" s="150">
        <v>0</v>
      </c>
      <c r="Q538" s="150">
        <v>51.83</v>
      </c>
      <c r="R538" s="150">
        <v>12895.2</v>
      </c>
      <c r="S538" s="150">
        <v>778.50502700000004</v>
      </c>
      <c r="T538" s="150">
        <v>951.25039317884398</v>
      </c>
      <c r="U538" s="150">
        <v>0.37403717497125399</v>
      </c>
      <c r="V538" s="150">
        <v>0.15248793120509899</v>
      </c>
      <c r="W538" s="150">
        <v>1.1560618991353E-2</v>
      </c>
      <c r="X538" s="150">
        <v>10553.4</v>
      </c>
      <c r="Y538" s="150">
        <v>63.16</v>
      </c>
      <c r="Z538" s="150">
        <v>53820.241291956903</v>
      </c>
      <c r="AA538" s="150">
        <v>12.2368421052632</v>
      </c>
      <c r="AB538" s="150">
        <v>12.325918730209001</v>
      </c>
      <c r="AC538" s="150">
        <v>6</v>
      </c>
      <c r="AD538" s="150">
        <v>129.75083783333301</v>
      </c>
      <c r="AE538" s="150">
        <v>0.33629999999999999</v>
      </c>
      <c r="AF538" s="150">
        <v>0.124724085767002</v>
      </c>
      <c r="AG538" s="150">
        <v>0.18179338787753699</v>
      </c>
      <c r="AH538" s="150">
        <v>0.31145927347496699</v>
      </c>
      <c r="AI538" s="150">
        <v>246.89114820577799</v>
      </c>
      <c r="AJ538" s="150">
        <v>4.7450983319979603</v>
      </c>
      <c r="AK538" s="150">
        <v>1.0084399550482299</v>
      </c>
      <c r="AL538" s="150">
        <v>2.1197704546164</v>
      </c>
      <c r="AM538" s="150">
        <v>2</v>
      </c>
      <c r="AN538" s="150">
        <v>1.2127279214492701</v>
      </c>
      <c r="AO538" s="150">
        <v>60</v>
      </c>
      <c r="AP538" s="150">
        <v>5.0505050505050501E-3</v>
      </c>
      <c r="AQ538" s="150">
        <v>6.4</v>
      </c>
      <c r="AR538">
        <v>6.9285396975425302</v>
      </c>
      <c r="AS538">
        <v>-80734.25</v>
      </c>
      <c r="AT538">
        <v>0.29319014275292499</v>
      </c>
      <c r="AU538" s="150">
        <v>10038944.09</v>
      </c>
    </row>
    <row r="539" spans="1:47" ht="14.5" x14ac:dyDescent="0.35">
      <c r="A539" s="151" t="s">
        <v>1300</v>
      </c>
      <c r="B539" s="151" t="s">
        <v>731</v>
      </c>
      <c r="C539" t="s">
        <v>98</v>
      </c>
      <c r="D539" t="s">
        <v>1578</v>
      </c>
      <c r="E539" s="150">
        <v>100.539</v>
      </c>
      <c r="F539" t="s">
        <v>1578</v>
      </c>
      <c r="G539" s="152">
        <v>-319740</v>
      </c>
      <c r="H539" s="150">
        <v>0.62826006693790504</v>
      </c>
      <c r="I539" s="150">
        <v>-905804</v>
      </c>
      <c r="J539" s="150">
        <v>6.16844361345E-3</v>
      </c>
      <c r="K539" s="150">
        <v>0.86029737887797897</v>
      </c>
      <c r="L539" s="153">
        <v>220161.22029999999</v>
      </c>
      <c r="M539" s="152">
        <v>56767</v>
      </c>
      <c r="N539" s="150">
        <v>67</v>
      </c>
      <c r="O539" s="150">
        <v>22.04</v>
      </c>
      <c r="P539" s="150">
        <v>0</v>
      </c>
      <c r="Q539" s="150">
        <v>-7.94</v>
      </c>
      <c r="R539" s="150">
        <v>12344</v>
      </c>
      <c r="S539" s="150">
        <v>4140.1190329999999</v>
      </c>
      <c r="T539" s="150">
        <v>4758.2438178755101</v>
      </c>
      <c r="U539" s="150">
        <v>0.172960485022847</v>
      </c>
      <c r="V539" s="150">
        <v>0.110454457312701</v>
      </c>
      <c r="W539" s="150">
        <v>1.41403052746479E-2</v>
      </c>
      <c r="X539" s="150">
        <v>10740.5</v>
      </c>
      <c r="Y539" s="150">
        <v>241.03</v>
      </c>
      <c r="Z539" s="150">
        <v>79001.749948139201</v>
      </c>
      <c r="AA539" s="150">
        <v>14.4552845528455</v>
      </c>
      <c r="AB539" s="150">
        <v>17.176778961125201</v>
      </c>
      <c r="AC539" s="150">
        <v>30</v>
      </c>
      <c r="AD539" s="150">
        <v>138.00396776666699</v>
      </c>
      <c r="AE539" s="150">
        <v>0.49869999999999998</v>
      </c>
      <c r="AF539" s="150">
        <v>0.119124335606582</v>
      </c>
      <c r="AG539" s="150">
        <v>0.14991853667876401</v>
      </c>
      <c r="AH539" s="150">
        <v>0.28325211053347898</v>
      </c>
      <c r="AI539" s="150">
        <v>168.849009998984</v>
      </c>
      <c r="AJ539" s="150">
        <v>4.8318473367617703</v>
      </c>
      <c r="AK539" s="150">
        <v>1.10966378897226</v>
      </c>
      <c r="AL539" s="150">
        <v>3.1108775704343699</v>
      </c>
      <c r="AM539" s="150">
        <v>2.75</v>
      </c>
      <c r="AN539" s="150">
        <v>1.1714581325264599</v>
      </c>
      <c r="AO539" s="150">
        <v>23</v>
      </c>
      <c r="AP539" s="150">
        <v>9.7035040431266803E-2</v>
      </c>
      <c r="AQ539" s="150">
        <v>114.13</v>
      </c>
      <c r="AR539">
        <v>6.55391227483977</v>
      </c>
      <c r="AS539">
        <v>-117835.93</v>
      </c>
      <c r="AT539">
        <v>0.20299470027875899</v>
      </c>
      <c r="AU539" s="150">
        <v>51105754.719999999</v>
      </c>
    </row>
    <row r="540" spans="1:47" ht="14.5" x14ac:dyDescent="0.35">
      <c r="A540" s="151" t="s">
        <v>1301</v>
      </c>
      <c r="B540" s="151" t="s">
        <v>417</v>
      </c>
      <c r="C540" t="s">
        <v>113</v>
      </c>
      <c r="D540" t="s">
        <v>1578</v>
      </c>
      <c r="E540" s="150">
        <v>81.825999999999993</v>
      </c>
      <c r="F540" t="s">
        <v>1578</v>
      </c>
      <c r="G540" s="152">
        <v>398013</v>
      </c>
      <c r="H540" s="150">
        <v>0.11734183673646099</v>
      </c>
      <c r="I540" s="150">
        <v>191914</v>
      </c>
      <c r="J540" s="150">
        <v>3.5946760438715902E-3</v>
      </c>
      <c r="K540" s="150">
        <v>0.78936856389496701</v>
      </c>
      <c r="L540" s="153">
        <v>246510.4945</v>
      </c>
      <c r="M540" s="152">
        <v>42718</v>
      </c>
      <c r="N540" s="150">
        <v>30</v>
      </c>
      <c r="O540" s="150">
        <v>9.84</v>
      </c>
      <c r="P540" s="150">
        <v>0</v>
      </c>
      <c r="Q540" s="150">
        <v>50.85</v>
      </c>
      <c r="R540" s="150">
        <v>11724.2</v>
      </c>
      <c r="S540" s="150">
        <v>1429.167156</v>
      </c>
      <c r="T540" s="150">
        <v>1693.3646693204801</v>
      </c>
      <c r="U540" s="150">
        <v>0.32744173488408901</v>
      </c>
      <c r="V540" s="150">
        <v>0.159359630567945</v>
      </c>
      <c r="W540" s="150">
        <v>0</v>
      </c>
      <c r="X540" s="150">
        <v>9895</v>
      </c>
      <c r="Y540" s="150">
        <v>110.78</v>
      </c>
      <c r="Z540" s="150">
        <v>55707.230547030202</v>
      </c>
      <c r="AA540" s="150">
        <v>16.8070175438597</v>
      </c>
      <c r="AB540" s="150">
        <v>12.900949232713501</v>
      </c>
      <c r="AC540" s="150">
        <v>18.5</v>
      </c>
      <c r="AD540" s="150">
        <v>77.252278702702696</v>
      </c>
      <c r="AE540" s="150">
        <v>0.63780000000000003</v>
      </c>
      <c r="AF540" s="150">
        <v>0.101155996181966</v>
      </c>
      <c r="AG540" s="150">
        <v>0.198790550073774</v>
      </c>
      <c r="AH540" s="150">
        <v>0.30473401445841503</v>
      </c>
      <c r="AI540" s="150">
        <v>159.29837111370099</v>
      </c>
      <c r="AJ540" s="150">
        <v>5.8095671691615696</v>
      </c>
      <c r="AK540" s="150">
        <v>1.0578226245695399</v>
      </c>
      <c r="AL540" s="150">
        <v>3.1338692986155001</v>
      </c>
      <c r="AM540" s="150">
        <v>0</v>
      </c>
      <c r="AN540" s="150">
        <v>1.8075336106909701</v>
      </c>
      <c r="AO540" s="150">
        <v>148</v>
      </c>
      <c r="AP540" s="150">
        <v>9.3209054593874803E-3</v>
      </c>
      <c r="AQ540" s="150">
        <v>5.07</v>
      </c>
      <c r="AR540">
        <v>2.96520253146433</v>
      </c>
      <c r="AS540">
        <v>-19506.919999999998</v>
      </c>
      <c r="AT540">
        <v>0.19502034139012001</v>
      </c>
      <c r="AU540" s="150">
        <v>16755809.98</v>
      </c>
    </row>
    <row r="541" spans="1:47" ht="14.5" x14ac:dyDescent="0.35">
      <c r="A541" s="151" t="s">
        <v>1302</v>
      </c>
      <c r="B541" s="151" t="s">
        <v>685</v>
      </c>
      <c r="C541" t="s">
        <v>143</v>
      </c>
      <c r="D541" t="s">
        <v>1578</v>
      </c>
      <c r="E541" s="150">
        <v>85.463999999999999</v>
      </c>
      <c r="F541" t="s">
        <v>1578</v>
      </c>
      <c r="G541" s="152">
        <v>-471120</v>
      </c>
      <c r="H541" s="150">
        <v>0.42070669465680499</v>
      </c>
      <c r="I541" s="150">
        <v>124990</v>
      </c>
      <c r="J541" s="150">
        <v>1.02047390821496E-2</v>
      </c>
      <c r="K541" s="150">
        <v>0.73529384093749905</v>
      </c>
      <c r="L541" s="153">
        <v>132366.01800000001</v>
      </c>
      <c r="M541" s="152">
        <v>42017</v>
      </c>
      <c r="N541" s="150">
        <v>19</v>
      </c>
      <c r="O541" s="150">
        <v>36.03</v>
      </c>
      <c r="P541" s="150">
        <v>0</v>
      </c>
      <c r="Q541" s="150">
        <v>409</v>
      </c>
      <c r="R541" s="150">
        <v>10128.5</v>
      </c>
      <c r="S541" s="150">
        <v>2103.2873060000002</v>
      </c>
      <c r="T541" s="150">
        <v>2465.4004600122498</v>
      </c>
      <c r="U541" s="150">
        <v>0.45582665300410502</v>
      </c>
      <c r="V541" s="150">
        <v>0.111551214297111</v>
      </c>
      <c r="W541" s="150">
        <v>1.4263386611244101E-3</v>
      </c>
      <c r="X541" s="150">
        <v>8640.7999999999993</v>
      </c>
      <c r="Y541" s="150">
        <v>118.24</v>
      </c>
      <c r="Z541" s="150">
        <v>60193.348274695498</v>
      </c>
      <c r="AA541" s="150">
        <v>11.1376811594203</v>
      </c>
      <c r="AB541" s="150">
        <v>17.788289123816</v>
      </c>
      <c r="AC541" s="150">
        <v>9</v>
      </c>
      <c r="AD541" s="150">
        <v>233.698589555556</v>
      </c>
      <c r="AE541" s="150">
        <v>0.47549999999999998</v>
      </c>
      <c r="AF541" s="150">
        <v>9.8049998255286902E-2</v>
      </c>
      <c r="AG541" s="150">
        <v>0.19472013186338599</v>
      </c>
      <c r="AH541" s="150">
        <v>0.31982531962295702</v>
      </c>
      <c r="AI541" s="150">
        <v>161.40638467771899</v>
      </c>
      <c r="AJ541" s="150">
        <v>5.5967997313569997</v>
      </c>
      <c r="AK541" s="150">
        <v>1.1607744400325199</v>
      </c>
      <c r="AL541" t="s">
        <v>1560</v>
      </c>
      <c r="AM541" s="150">
        <v>0.5</v>
      </c>
      <c r="AN541" s="150">
        <v>0.99518715340294694</v>
      </c>
      <c r="AO541" s="150">
        <v>63</v>
      </c>
      <c r="AP541" s="150">
        <v>1.4192139737991299E-2</v>
      </c>
      <c r="AQ541" s="150">
        <v>14.21</v>
      </c>
      <c r="AR541">
        <v>5.17331012669516</v>
      </c>
      <c r="AS541">
        <v>-60708.97</v>
      </c>
      <c r="AT541">
        <v>0.346943672479057</v>
      </c>
      <c r="AU541" s="150">
        <v>21303050.48</v>
      </c>
    </row>
    <row r="542" spans="1:47" ht="14.5" x14ac:dyDescent="0.35">
      <c r="A542" s="151" t="s">
        <v>1303</v>
      </c>
      <c r="B542" s="151" t="s">
        <v>452</v>
      </c>
      <c r="C542" t="s">
        <v>168</v>
      </c>
      <c r="D542" t="s">
        <v>1578</v>
      </c>
      <c r="E542" s="150">
        <v>91.244</v>
      </c>
      <c r="F542" t="s">
        <v>1578</v>
      </c>
      <c r="G542" s="152">
        <v>-663929</v>
      </c>
      <c r="H542" s="150">
        <v>0.28910018989618003</v>
      </c>
      <c r="I542" s="150">
        <v>-663929</v>
      </c>
      <c r="J542" s="150">
        <v>0</v>
      </c>
      <c r="K542" s="150">
        <v>0.76608735081911705</v>
      </c>
      <c r="L542" s="153">
        <v>164312.90220000001</v>
      </c>
      <c r="M542" s="152">
        <v>38504</v>
      </c>
      <c r="N542" s="150">
        <v>20</v>
      </c>
      <c r="O542" s="150">
        <v>9.1</v>
      </c>
      <c r="P542" s="150">
        <v>0</v>
      </c>
      <c r="Q542" s="150">
        <v>119.03</v>
      </c>
      <c r="R542" s="150">
        <v>11482.5</v>
      </c>
      <c r="S542" s="150">
        <v>1154.1101100000001</v>
      </c>
      <c r="T542" s="150">
        <v>1331.2405698226401</v>
      </c>
      <c r="U542" s="150">
        <v>0.38358701320101901</v>
      </c>
      <c r="V542" s="150">
        <v>0.106089874734743</v>
      </c>
      <c r="W542" s="150">
        <v>1.7329369032214801E-3</v>
      </c>
      <c r="X542" s="150">
        <v>9954.7000000000007</v>
      </c>
      <c r="Y542" s="150">
        <v>85.2</v>
      </c>
      <c r="Z542" s="150">
        <v>56866.979812206599</v>
      </c>
      <c r="AA542" s="150">
        <v>14.4673913043478</v>
      </c>
      <c r="AB542" s="150">
        <v>13.545893309859199</v>
      </c>
      <c r="AC542" s="150">
        <v>10.67</v>
      </c>
      <c r="AD542" s="150">
        <v>108.16402155576399</v>
      </c>
      <c r="AE542" s="150">
        <v>0.51029999999999998</v>
      </c>
      <c r="AF542" s="150">
        <v>0.10033648602432101</v>
      </c>
      <c r="AG542" s="150">
        <v>0.20429801573008299</v>
      </c>
      <c r="AH542" s="150">
        <v>0.30946307838451098</v>
      </c>
      <c r="AI542" s="150">
        <v>165.512803626683</v>
      </c>
      <c r="AJ542" s="150">
        <v>5.58849701601926</v>
      </c>
      <c r="AK542" s="150">
        <v>1.00280059679615</v>
      </c>
      <c r="AL542" s="150">
        <v>3.5007458381321301</v>
      </c>
      <c r="AM542" s="150">
        <v>4</v>
      </c>
      <c r="AN542" s="150">
        <v>1.21245438290893</v>
      </c>
      <c r="AO542" s="150">
        <v>81</v>
      </c>
      <c r="AP542" s="150">
        <v>4.20168067226891E-2</v>
      </c>
      <c r="AQ542" s="150">
        <v>8.3800000000000008</v>
      </c>
      <c r="AR542">
        <v>5.9878403755868499</v>
      </c>
      <c r="AS542">
        <v>-146890.21</v>
      </c>
      <c r="AT542">
        <v>0.32694742907445201</v>
      </c>
      <c r="AU542" s="150">
        <v>13252120.26</v>
      </c>
    </row>
    <row r="543" spans="1:47" ht="14.5" x14ac:dyDescent="0.35">
      <c r="A543" s="151" t="s">
        <v>1304</v>
      </c>
      <c r="B543" s="151" t="s">
        <v>306</v>
      </c>
      <c r="C543" t="s">
        <v>122</v>
      </c>
      <c r="D543" t="s">
        <v>1578</v>
      </c>
      <c r="E543" s="150">
        <v>101.416</v>
      </c>
      <c r="F543" t="s">
        <v>1578</v>
      </c>
      <c r="G543" s="152">
        <v>1030272</v>
      </c>
      <c r="H543" s="150">
        <v>0.26405011502317899</v>
      </c>
      <c r="I543" s="150">
        <v>-162949</v>
      </c>
      <c r="J543" s="150">
        <v>0</v>
      </c>
      <c r="K543" s="150">
        <v>0.79487181754838598</v>
      </c>
      <c r="L543" s="153">
        <v>323113.88579999999</v>
      </c>
      <c r="M543" s="152">
        <v>89708</v>
      </c>
      <c r="N543" s="150">
        <v>46</v>
      </c>
      <c r="O543" s="150">
        <v>49.55</v>
      </c>
      <c r="P543" s="150">
        <v>0</v>
      </c>
      <c r="Q543" s="150">
        <v>-2</v>
      </c>
      <c r="R543" s="150">
        <v>16502.3</v>
      </c>
      <c r="S543" s="150">
        <v>5945.1556730000002</v>
      </c>
      <c r="T543" s="150">
        <v>7184.99587159972</v>
      </c>
      <c r="U543" s="150">
        <v>3.60529186768698E-2</v>
      </c>
      <c r="V543" s="150">
        <v>0.172938764525435</v>
      </c>
      <c r="W543" s="150">
        <v>1.70849342871362E-2</v>
      </c>
      <c r="X543" s="150">
        <v>13654.7</v>
      </c>
      <c r="Y543" s="150">
        <v>339.82</v>
      </c>
      <c r="Z543" s="150">
        <v>87247.053145782993</v>
      </c>
      <c r="AA543" s="150">
        <v>13.208672086720901</v>
      </c>
      <c r="AB543" s="150">
        <v>17.495014045671201</v>
      </c>
      <c r="AC543" s="150">
        <v>35</v>
      </c>
      <c r="AD543" s="150">
        <v>169.86159065714301</v>
      </c>
      <c r="AE543" t="s">
        <v>1560</v>
      </c>
      <c r="AF543" s="150">
        <v>0.12515927362093299</v>
      </c>
      <c r="AG543" s="150">
        <v>0.13494413155475199</v>
      </c>
      <c r="AH543" s="150">
        <v>0.26107315055716801</v>
      </c>
      <c r="AI543" s="150">
        <v>162.92390868736101</v>
      </c>
      <c r="AJ543" s="150">
        <v>6.9151888380025799</v>
      </c>
      <c r="AK543" s="150">
        <v>1.2620357254947301</v>
      </c>
      <c r="AL543" s="150">
        <v>4.9032277350589704</v>
      </c>
      <c r="AM543" s="150">
        <v>2</v>
      </c>
      <c r="AN543" s="150">
        <v>0.51547118089794897</v>
      </c>
      <c r="AO543" s="150">
        <v>10</v>
      </c>
      <c r="AP543" s="150">
        <v>0.108374384236453</v>
      </c>
      <c r="AQ543" s="150">
        <v>75.5</v>
      </c>
      <c r="AR543">
        <v>16.5549606159258</v>
      </c>
      <c r="AS543">
        <v>-61499.99</v>
      </c>
      <c r="AT543">
        <v>9.9890852204883293E-2</v>
      </c>
      <c r="AU543" s="150">
        <v>98109017.019999996</v>
      </c>
    </row>
    <row r="544" spans="1:47" ht="14.5" x14ac:dyDescent="0.35">
      <c r="A544" s="151" t="s">
        <v>1305</v>
      </c>
      <c r="B544" s="151" t="s">
        <v>389</v>
      </c>
      <c r="C544" t="s">
        <v>347</v>
      </c>
      <c r="D544" t="s">
        <v>1578</v>
      </c>
      <c r="E544" s="150">
        <v>89.927999999999997</v>
      </c>
      <c r="F544" t="s">
        <v>1578</v>
      </c>
      <c r="G544" s="152">
        <v>-329198</v>
      </c>
      <c r="H544" s="150">
        <v>0.280721890280832</v>
      </c>
      <c r="I544" s="150">
        <v>-229198</v>
      </c>
      <c r="J544" s="150">
        <v>6.3951704280399103E-3</v>
      </c>
      <c r="K544" s="150">
        <v>0.73715100987303195</v>
      </c>
      <c r="L544" s="153">
        <v>183594.5197</v>
      </c>
      <c r="M544" s="152">
        <v>40664</v>
      </c>
      <c r="N544" s="150">
        <v>48</v>
      </c>
      <c r="O544" s="150">
        <v>38.03</v>
      </c>
      <c r="P544" s="150">
        <v>0</v>
      </c>
      <c r="Q544" s="150">
        <v>-18.77</v>
      </c>
      <c r="R544" s="150">
        <v>11939.1</v>
      </c>
      <c r="S544" s="150">
        <v>1562.759145</v>
      </c>
      <c r="T544" s="150">
        <v>1887.6214617117701</v>
      </c>
      <c r="U544" s="150">
        <v>0.33491030250858</v>
      </c>
      <c r="V544" s="150">
        <v>0.16064090413625401</v>
      </c>
      <c r="W544" s="150">
        <v>3.3090065200034401E-2</v>
      </c>
      <c r="X544" s="150">
        <v>9884.4</v>
      </c>
      <c r="Y544" s="150">
        <v>96.53</v>
      </c>
      <c r="Z544" s="150">
        <v>62072.821195483302</v>
      </c>
      <c r="AA544" s="150">
        <v>17.6782608695652</v>
      </c>
      <c r="AB544" s="150">
        <v>16.189362322594</v>
      </c>
      <c r="AC544" s="150">
        <v>14</v>
      </c>
      <c r="AD544" s="150">
        <v>111.625653214286</v>
      </c>
      <c r="AE544" s="150">
        <v>0.44069999999999998</v>
      </c>
      <c r="AF544" s="150">
        <v>0.11414758850190999</v>
      </c>
      <c r="AG544" s="150">
        <v>0.189075101842722</v>
      </c>
      <c r="AH544" s="150">
        <v>0.30872407976694799</v>
      </c>
      <c r="AI544" s="150">
        <v>154.15747255153599</v>
      </c>
      <c r="AJ544" s="150">
        <v>6.8217184354388101</v>
      </c>
      <c r="AK544" s="150">
        <v>1.1555862538447801</v>
      </c>
      <c r="AL544" s="150">
        <v>3.1558778553075602</v>
      </c>
      <c r="AM544" s="150">
        <v>2</v>
      </c>
      <c r="AN544" s="150">
        <v>1.43078782586382</v>
      </c>
      <c r="AO544" s="150">
        <v>214</v>
      </c>
      <c r="AP544" s="150">
        <v>6.1016949152542403E-2</v>
      </c>
      <c r="AQ544" s="150">
        <v>2.6</v>
      </c>
      <c r="AR544">
        <v>3.9419570383856399</v>
      </c>
      <c r="AS544">
        <v>-109809.04</v>
      </c>
      <c r="AT544">
        <v>0.36475017182936798</v>
      </c>
      <c r="AU544" s="150">
        <v>18657932.57</v>
      </c>
    </row>
    <row r="545" spans="1:47" ht="14.5" x14ac:dyDescent="0.35">
      <c r="A545" s="151" t="s">
        <v>1306</v>
      </c>
      <c r="B545" s="151" t="s">
        <v>529</v>
      </c>
      <c r="C545" t="s">
        <v>212</v>
      </c>
      <c r="D545" t="s">
        <v>1578</v>
      </c>
      <c r="E545" s="150">
        <v>75.703999999999994</v>
      </c>
      <c r="F545" t="s">
        <v>1578</v>
      </c>
      <c r="G545" s="152">
        <v>976921</v>
      </c>
      <c r="H545" s="150">
        <v>0.89319548365159196</v>
      </c>
      <c r="I545" s="150">
        <v>1104098</v>
      </c>
      <c r="J545" s="150">
        <v>7.3435183589260801E-3</v>
      </c>
      <c r="K545" s="150">
        <v>0.51315818935732704</v>
      </c>
      <c r="L545" s="153">
        <v>175792.39989999999</v>
      </c>
      <c r="M545" s="152">
        <v>36472</v>
      </c>
      <c r="N545" s="150">
        <v>22</v>
      </c>
      <c r="O545" s="150">
        <v>13.25</v>
      </c>
      <c r="P545" s="150">
        <v>0</v>
      </c>
      <c r="Q545" s="150">
        <v>-123.74</v>
      </c>
      <c r="R545" s="150">
        <v>13978.5</v>
      </c>
      <c r="S545" s="150">
        <v>398.22706299999999</v>
      </c>
      <c r="T545" s="150">
        <v>506.68005668724999</v>
      </c>
      <c r="U545" s="150">
        <v>0.62098173373013599</v>
      </c>
      <c r="V545" s="150">
        <v>0.20297203909519301</v>
      </c>
      <c r="W545" s="150">
        <v>0</v>
      </c>
      <c r="X545" s="150">
        <v>10986.4</v>
      </c>
      <c r="Y545" s="150">
        <v>39.51</v>
      </c>
      <c r="Z545" s="150">
        <v>48846.029106555303</v>
      </c>
      <c r="AA545" s="150">
        <v>12.2325581395349</v>
      </c>
      <c r="AB545" s="150">
        <v>10.0791461149076</v>
      </c>
      <c r="AC545" s="150">
        <v>7.25</v>
      </c>
      <c r="AD545" s="150">
        <v>54.927870758620699</v>
      </c>
      <c r="AE545" s="150">
        <v>0.24360000000000001</v>
      </c>
      <c r="AF545" s="150">
        <v>0.10770570306903</v>
      </c>
      <c r="AG545" s="150">
        <v>0.152654478516909</v>
      </c>
      <c r="AH545" s="150">
        <v>0.28797922646473401</v>
      </c>
      <c r="AI545" s="150">
        <v>303.444972046011</v>
      </c>
      <c r="AJ545" s="150">
        <v>6.5136949685534598</v>
      </c>
      <c r="AK545" s="150">
        <v>1.4891430817610101</v>
      </c>
      <c r="AL545" s="150">
        <v>1.7607921218139699</v>
      </c>
      <c r="AM545" s="150">
        <v>0.5</v>
      </c>
      <c r="AN545" s="150">
        <v>1.37190746535617</v>
      </c>
      <c r="AO545" s="150">
        <v>98</v>
      </c>
      <c r="AP545" s="150">
        <v>4.8543689320388302E-3</v>
      </c>
      <c r="AQ545" s="150">
        <v>2.0699999999999998</v>
      </c>
      <c r="AR545">
        <v>3.4969758178386199</v>
      </c>
      <c r="AS545">
        <v>50629.9</v>
      </c>
      <c r="AT545">
        <v>0.55595027313461198</v>
      </c>
      <c r="AU545" s="150">
        <v>5566603.0800000001</v>
      </c>
    </row>
    <row r="546" spans="1:47" ht="14.5" x14ac:dyDescent="0.35">
      <c r="A546" s="151" t="s">
        <v>1307</v>
      </c>
      <c r="B546" s="151" t="s">
        <v>307</v>
      </c>
      <c r="C546" t="s">
        <v>308</v>
      </c>
      <c r="D546" t="s">
        <v>1578</v>
      </c>
      <c r="E546" s="150">
        <v>77.691000000000003</v>
      </c>
      <c r="F546" t="s">
        <v>1578</v>
      </c>
      <c r="G546" s="152">
        <v>-1540014</v>
      </c>
      <c r="H546" s="150">
        <v>0.30791499638195202</v>
      </c>
      <c r="I546" s="150">
        <v>-1540014</v>
      </c>
      <c r="J546" s="150">
        <v>0</v>
      </c>
      <c r="K546" s="150">
        <v>0.703398118666406</v>
      </c>
      <c r="L546" s="153">
        <v>132023.09080000001</v>
      </c>
      <c r="M546" s="152">
        <v>35683</v>
      </c>
      <c r="N546" s="150">
        <v>58</v>
      </c>
      <c r="O546" s="150">
        <v>93.34</v>
      </c>
      <c r="P546" s="150">
        <v>0</v>
      </c>
      <c r="Q546" s="150">
        <v>-124.79</v>
      </c>
      <c r="R546" s="150">
        <v>12956.1</v>
      </c>
      <c r="S546" s="150">
        <v>1902.9792219999999</v>
      </c>
      <c r="T546" s="150">
        <v>2441.0956249864898</v>
      </c>
      <c r="U546" s="150">
        <v>0.53896836031770401</v>
      </c>
      <c r="V546" s="150">
        <v>0.18189661978348201</v>
      </c>
      <c r="W546" s="150">
        <v>1.9758492139752902E-3</v>
      </c>
      <c r="X546" s="150">
        <v>10100.1</v>
      </c>
      <c r="Y546" s="150">
        <v>134.27000000000001</v>
      </c>
      <c r="Z546" s="150">
        <v>59422.185968570797</v>
      </c>
      <c r="AA546" s="150">
        <v>15.087248322147699</v>
      </c>
      <c r="AB546" s="150">
        <v>14.172780382810799</v>
      </c>
      <c r="AC546" s="150">
        <v>13.28</v>
      </c>
      <c r="AD546" s="150">
        <v>143.29662816265099</v>
      </c>
      <c r="AE546" s="150">
        <v>0.33629999999999999</v>
      </c>
      <c r="AF546" s="150">
        <v>0.123897062978541</v>
      </c>
      <c r="AG546" s="150">
        <v>0.16696661300114299</v>
      </c>
      <c r="AH546" s="150">
        <v>0.293741821312275</v>
      </c>
      <c r="AI546" s="150">
        <v>147.433033822163</v>
      </c>
      <c r="AJ546" s="150">
        <v>5.5220347730626402</v>
      </c>
      <c r="AK546" s="150">
        <v>1.2750179639438</v>
      </c>
      <c r="AL546" s="150">
        <v>3.53334218461517</v>
      </c>
      <c r="AM546" s="150">
        <v>3.5</v>
      </c>
      <c r="AN546" s="150">
        <v>1.59146967397368</v>
      </c>
      <c r="AO546" s="150">
        <v>53</v>
      </c>
      <c r="AP546" s="150">
        <v>2.24252491694352E-2</v>
      </c>
      <c r="AQ546" s="150">
        <v>19.809999999999999</v>
      </c>
      <c r="AR546">
        <v>3.3269987526225302</v>
      </c>
      <c r="AS546">
        <v>-17678.929999999898</v>
      </c>
      <c r="AT546">
        <v>0.37866356109320098</v>
      </c>
      <c r="AU546" s="150">
        <v>24655273.829999998</v>
      </c>
    </row>
    <row r="547" spans="1:47" ht="14.5" x14ac:dyDescent="0.35">
      <c r="A547" s="151" t="s">
        <v>1308</v>
      </c>
      <c r="B547" s="151" t="s">
        <v>694</v>
      </c>
      <c r="C547" t="s">
        <v>250</v>
      </c>
      <c r="D547" t="s">
        <v>1578</v>
      </c>
      <c r="E547" s="150">
        <v>87.067999999999998</v>
      </c>
      <c r="F547" t="s">
        <v>1578</v>
      </c>
      <c r="G547" s="152">
        <v>1878800</v>
      </c>
      <c r="H547" s="150">
        <v>0.98511781755063899</v>
      </c>
      <c r="I547" s="150">
        <v>1863393</v>
      </c>
      <c r="J547" s="150">
        <v>4.0715329290547499E-3</v>
      </c>
      <c r="K547" s="150">
        <v>0.60618644484108097</v>
      </c>
      <c r="L547" s="153">
        <v>95886.266399999993</v>
      </c>
      <c r="M547" s="152">
        <v>40412</v>
      </c>
      <c r="N547" s="150">
        <v>5</v>
      </c>
      <c r="O547" s="150">
        <v>9.6199999999999992</v>
      </c>
      <c r="P547" s="150">
        <v>0</v>
      </c>
      <c r="Q547" s="150">
        <v>193.29</v>
      </c>
      <c r="R547" s="150">
        <v>10619.1</v>
      </c>
      <c r="S547" s="150">
        <v>1053.283007</v>
      </c>
      <c r="T547" s="150">
        <v>1290.2980755214001</v>
      </c>
      <c r="U547" s="150">
        <v>0.46837801210249702</v>
      </c>
      <c r="V547" s="150">
        <v>0.116637295184237</v>
      </c>
      <c r="W547" s="150">
        <v>0</v>
      </c>
      <c r="X547" s="150">
        <v>8668.5</v>
      </c>
      <c r="Y547" s="150">
        <v>68.28</v>
      </c>
      <c r="Z547" s="150">
        <v>50792.780316344499</v>
      </c>
      <c r="AA547" s="150">
        <v>8.8888888888888893</v>
      </c>
      <c r="AB547" s="150">
        <v>15.4259374194493</v>
      </c>
      <c r="AC547" s="150">
        <v>9.1999999999999993</v>
      </c>
      <c r="AD547" s="150">
        <v>114.48728336956501</v>
      </c>
      <c r="AE547" s="150">
        <v>0.25519999999999998</v>
      </c>
      <c r="AF547" s="150">
        <v>0.107880919067788</v>
      </c>
      <c r="AG547" s="150">
        <v>0.16436004230672299</v>
      </c>
      <c r="AH547" s="150">
        <v>0.27414955861211898</v>
      </c>
      <c r="AI547" s="150">
        <v>135.549514281683</v>
      </c>
      <c r="AJ547" s="150">
        <v>7.9017739472725701</v>
      </c>
      <c r="AK547" s="150">
        <v>1.8063366066175399</v>
      </c>
      <c r="AL547" s="150">
        <v>4.6222858123441597</v>
      </c>
      <c r="AM547" s="150">
        <v>0</v>
      </c>
      <c r="AN547" s="150">
        <v>1.01504705489734</v>
      </c>
      <c r="AO547" s="150">
        <v>49</v>
      </c>
      <c r="AP547" s="150">
        <v>0</v>
      </c>
      <c r="AQ547" s="150">
        <v>12.33</v>
      </c>
      <c r="AR547">
        <v>5.6629470586768402</v>
      </c>
      <c r="AS547">
        <v>-56231.94</v>
      </c>
      <c r="AT547">
        <v>0.36090859376115297</v>
      </c>
      <c r="AU547" s="150">
        <v>11184941.119999999</v>
      </c>
    </row>
    <row r="548" spans="1:47" ht="14.5" x14ac:dyDescent="0.35">
      <c r="A548" s="151" t="s">
        <v>1309</v>
      </c>
      <c r="B548" s="151" t="s">
        <v>624</v>
      </c>
      <c r="C548" t="s">
        <v>141</v>
      </c>
      <c r="D548" t="s">
        <v>1578</v>
      </c>
      <c r="E548" s="150">
        <v>93.210999999999999</v>
      </c>
      <c r="F548" t="s">
        <v>1578</v>
      </c>
      <c r="G548" s="152">
        <v>962527</v>
      </c>
      <c r="H548" s="150">
        <v>0.25684447548613198</v>
      </c>
      <c r="I548" s="150">
        <v>976818</v>
      </c>
      <c r="J548" s="150">
        <v>0</v>
      </c>
      <c r="K548" s="150">
        <v>0.71435903714846505</v>
      </c>
      <c r="L548" s="153">
        <v>136375.20259999999</v>
      </c>
      <c r="M548" s="152">
        <v>46973</v>
      </c>
      <c r="N548" t="s">
        <v>1560</v>
      </c>
      <c r="O548" s="150">
        <v>23</v>
      </c>
      <c r="P548" s="150">
        <v>0</v>
      </c>
      <c r="Q548" s="150">
        <v>-38.32</v>
      </c>
      <c r="R548" s="150">
        <v>10833.9</v>
      </c>
      <c r="S548" s="150">
        <v>1804.298859</v>
      </c>
      <c r="T548" s="150">
        <v>2127.3653574658101</v>
      </c>
      <c r="U548" s="150">
        <v>0.31891951831024201</v>
      </c>
      <c r="V548" s="150">
        <v>0.146507084833223</v>
      </c>
      <c r="W548" s="150">
        <v>2.7138580593648802E-3</v>
      </c>
      <c r="X548" s="150">
        <v>9188.6</v>
      </c>
      <c r="Y548" s="150">
        <v>101.19</v>
      </c>
      <c r="Z548" s="150">
        <v>65753.200909180799</v>
      </c>
      <c r="AA548" s="150">
        <v>14.1132075471698</v>
      </c>
      <c r="AB548" s="150">
        <v>17.8308020456567</v>
      </c>
      <c r="AC548" s="150">
        <v>11</v>
      </c>
      <c r="AD548" s="150">
        <v>164.02716899999999</v>
      </c>
      <c r="AE548" s="150">
        <v>0.28999999999999998</v>
      </c>
      <c r="AF548" s="150">
        <v>0.107311993865657</v>
      </c>
      <c r="AG548" s="150">
        <v>0.153531550139967</v>
      </c>
      <c r="AH548" s="150">
        <v>0.27528901783447202</v>
      </c>
      <c r="AI548" s="150">
        <v>102.198701218599</v>
      </c>
      <c r="AJ548" s="150">
        <v>9.3080607602075993</v>
      </c>
      <c r="AK548" s="150">
        <v>1.2340489812741</v>
      </c>
      <c r="AL548" s="150">
        <v>3.3596327489058901</v>
      </c>
      <c r="AM548" s="150">
        <v>3.8</v>
      </c>
      <c r="AN548" s="150">
        <v>1.00264574799073</v>
      </c>
      <c r="AO548" s="150">
        <v>61</v>
      </c>
      <c r="AP548" s="150">
        <v>9.7613882863340599E-3</v>
      </c>
      <c r="AQ548" s="150">
        <v>13.95</v>
      </c>
      <c r="AR548">
        <v>6.2322668769906304</v>
      </c>
      <c r="AS548">
        <v>-29161.37</v>
      </c>
      <c r="AT548">
        <v>0.28381908124037902</v>
      </c>
      <c r="AU548" s="150">
        <v>19547511.760000002</v>
      </c>
    </row>
    <row r="549" spans="1:47" ht="14.5" x14ac:dyDescent="0.35">
      <c r="A549" s="151" t="s">
        <v>1310</v>
      </c>
      <c r="B549" s="151" t="s">
        <v>524</v>
      </c>
      <c r="C549" t="s">
        <v>179</v>
      </c>
      <c r="D549" t="s">
        <v>1578</v>
      </c>
      <c r="E549" s="150">
        <v>101.271</v>
      </c>
      <c r="F549" t="s">
        <v>1578</v>
      </c>
      <c r="G549" s="152">
        <v>-1244120</v>
      </c>
      <c r="H549" s="150">
        <v>0.21281055610719099</v>
      </c>
      <c r="I549" s="150">
        <v>-975387</v>
      </c>
      <c r="J549" s="150">
        <v>0</v>
      </c>
      <c r="K549" s="150">
        <v>0.82084107034119203</v>
      </c>
      <c r="L549" s="153">
        <v>283958.63219999999</v>
      </c>
      <c r="M549" s="152">
        <v>56906</v>
      </c>
      <c r="N549" s="150">
        <v>13</v>
      </c>
      <c r="O549" s="150">
        <v>12.1</v>
      </c>
      <c r="P549" s="150">
        <v>0</v>
      </c>
      <c r="Q549" s="150">
        <v>75.510000000000005</v>
      </c>
      <c r="R549" s="150">
        <v>11843.1</v>
      </c>
      <c r="S549" s="150">
        <v>1049.4193740000001</v>
      </c>
      <c r="T549" s="150">
        <v>1205.74241035868</v>
      </c>
      <c r="U549" s="150">
        <v>0.11067101759072299</v>
      </c>
      <c r="V549" s="150">
        <v>9.5958703922308194E-2</v>
      </c>
      <c r="W549" s="150">
        <v>2.3323658402365301E-2</v>
      </c>
      <c r="X549" s="150">
        <v>10307.6</v>
      </c>
      <c r="Y549" s="150">
        <v>72.680000000000007</v>
      </c>
      <c r="Z549" s="150">
        <v>57911.954733076498</v>
      </c>
      <c r="AA549" s="150">
        <v>12.25</v>
      </c>
      <c r="AB549" s="150">
        <v>14.438901678591099</v>
      </c>
      <c r="AC549" s="150">
        <v>13.15</v>
      </c>
      <c r="AD549" s="150">
        <v>79.803754676806093</v>
      </c>
      <c r="AE549" s="150">
        <v>0.44069999999999998</v>
      </c>
      <c r="AF549" s="150">
        <v>8.1367917767355705E-2</v>
      </c>
      <c r="AG549" s="150">
        <v>9.6692284692738405E-3</v>
      </c>
      <c r="AH549" s="150">
        <v>0.29820178311336598</v>
      </c>
      <c r="AI549" s="150">
        <v>227.98511817831201</v>
      </c>
      <c r="AJ549" s="150">
        <v>6.0365803838630399</v>
      </c>
      <c r="AK549" s="150">
        <v>1.10900368648956</v>
      </c>
      <c r="AL549" s="150">
        <v>2.5061656328891702</v>
      </c>
      <c r="AM549" s="150">
        <v>1.5</v>
      </c>
      <c r="AN549" s="150">
        <v>0.78186890774904305</v>
      </c>
      <c r="AO549" s="150">
        <v>48</v>
      </c>
      <c r="AP549" s="150">
        <v>7.6171875E-2</v>
      </c>
      <c r="AQ549" s="150">
        <v>10.039999999999999</v>
      </c>
      <c r="AR549">
        <v>6.4219882403733504</v>
      </c>
      <c r="AS549">
        <v>-73939.62</v>
      </c>
      <c r="AT549">
        <v>0.257502181180217</v>
      </c>
      <c r="AU549" s="150">
        <v>12428342.08</v>
      </c>
    </row>
    <row r="550" spans="1:47" ht="14.5" x14ac:dyDescent="0.35">
      <c r="A550" s="151" t="s">
        <v>1311</v>
      </c>
      <c r="B550" s="151" t="s">
        <v>310</v>
      </c>
      <c r="C550" t="s">
        <v>311</v>
      </c>
      <c r="D550" t="s">
        <v>1578</v>
      </c>
      <c r="E550" s="150">
        <v>85.754999999999995</v>
      </c>
      <c r="F550" t="s">
        <v>1578</v>
      </c>
      <c r="G550" s="152">
        <v>308449</v>
      </c>
      <c r="H550" s="150">
        <v>0.24514917351586199</v>
      </c>
      <c r="I550" s="150">
        <v>197592</v>
      </c>
      <c r="J550" s="150">
        <v>1.6780531071091699E-3</v>
      </c>
      <c r="K550" s="150">
        <v>0.73828560275045896</v>
      </c>
      <c r="L550" s="153">
        <v>117570.4284</v>
      </c>
      <c r="M550" s="152">
        <v>35702</v>
      </c>
      <c r="N550" s="150">
        <v>53</v>
      </c>
      <c r="O550" s="150">
        <v>42.96</v>
      </c>
      <c r="P550" s="150">
        <v>0</v>
      </c>
      <c r="Q550" s="150">
        <v>-227.05</v>
      </c>
      <c r="R550" s="150">
        <v>11302.3</v>
      </c>
      <c r="S550" s="150">
        <v>2053.596419</v>
      </c>
      <c r="T550" s="150">
        <v>2534.3823463885401</v>
      </c>
      <c r="U550" s="150">
        <v>0.45363924838437297</v>
      </c>
      <c r="V550" s="150">
        <v>0.177345384726248</v>
      </c>
      <c r="W550" s="150">
        <v>7.3477947567457298E-3</v>
      </c>
      <c r="X550" s="150">
        <v>9158.2000000000007</v>
      </c>
      <c r="Y550" s="150">
        <v>143.37</v>
      </c>
      <c r="Z550" s="150">
        <v>53615.634093604</v>
      </c>
      <c r="AA550" s="150">
        <v>13.3618421052632</v>
      </c>
      <c r="AB550" s="150">
        <v>14.3237526609472</v>
      </c>
      <c r="AC550" s="150">
        <v>15</v>
      </c>
      <c r="AD550" s="150">
        <v>136.90642793333299</v>
      </c>
      <c r="AE550" s="150">
        <v>0.46389999999999998</v>
      </c>
      <c r="AF550" s="150">
        <v>0.11160611180053701</v>
      </c>
      <c r="AG550" s="150">
        <v>0.16990143845310399</v>
      </c>
      <c r="AH550" s="150">
        <v>0.29817417981299099</v>
      </c>
      <c r="AI550" s="150">
        <v>187.16920055166901</v>
      </c>
      <c r="AJ550" s="150">
        <v>5.5321870853604604</v>
      </c>
      <c r="AK550" s="150">
        <v>1.30804662174467</v>
      </c>
      <c r="AL550" s="150">
        <v>3.2548297733954299</v>
      </c>
      <c r="AM550" s="150">
        <v>2.5</v>
      </c>
      <c r="AN550" s="150">
        <v>1.18643490099018</v>
      </c>
      <c r="AO550" s="150">
        <v>71</v>
      </c>
      <c r="AP550" s="150">
        <v>1.9920318725099601E-3</v>
      </c>
      <c r="AQ550" s="150">
        <v>6.52</v>
      </c>
      <c r="AR550">
        <v>3.8364477302675599</v>
      </c>
      <c r="AS550">
        <v>-46186.820000000102</v>
      </c>
      <c r="AT550">
        <v>0.39301241540044202</v>
      </c>
      <c r="AU550" s="150">
        <v>23210432.25</v>
      </c>
    </row>
    <row r="551" spans="1:47" ht="14.5" x14ac:dyDescent="0.35">
      <c r="A551" s="151" t="s">
        <v>1312</v>
      </c>
      <c r="B551" s="151" t="s">
        <v>309</v>
      </c>
      <c r="C551" t="s">
        <v>141</v>
      </c>
      <c r="D551" t="s">
        <v>1578</v>
      </c>
      <c r="E551" s="150">
        <v>90.784000000000006</v>
      </c>
      <c r="F551" t="s">
        <v>1578</v>
      </c>
      <c r="G551" s="152">
        <v>-1419924</v>
      </c>
      <c r="H551" s="150">
        <v>0.37927753673216602</v>
      </c>
      <c r="I551" s="150">
        <v>-1419921</v>
      </c>
      <c r="J551" s="150">
        <v>8.2301466386752106E-3</v>
      </c>
      <c r="K551" s="150">
        <v>0.73801171192262904</v>
      </c>
      <c r="L551" s="153">
        <v>208571.56349999999</v>
      </c>
      <c r="M551" s="152">
        <v>45144</v>
      </c>
      <c r="N551" s="150">
        <v>0</v>
      </c>
      <c r="O551" s="150">
        <v>78.72</v>
      </c>
      <c r="P551" s="150">
        <v>0</v>
      </c>
      <c r="Q551" s="150">
        <v>-54.77</v>
      </c>
      <c r="R551" s="150">
        <v>12701.7</v>
      </c>
      <c r="S551" s="150">
        <v>2849.2521069999998</v>
      </c>
      <c r="T551" s="150">
        <v>3434.7799252023401</v>
      </c>
      <c r="U551" s="150">
        <v>0.29294867131952301</v>
      </c>
      <c r="V551" s="150">
        <v>0.16380341523776601</v>
      </c>
      <c r="W551" s="150">
        <v>1.03534141213851E-2</v>
      </c>
      <c r="X551" s="150">
        <v>10536.4</v>
      </c>
      <c r="Y551" s="150">
        <v>167.96</v>
      </c>
      <c r="Z551" s="150">
        <v>68326.598475827603</v>
      </c>
      <c r="AA551" s="150">
        <v>16.505376344085999</v>
      </c>
      <c r="AB551" s="150">
        <v>16.963872987616099</v>
      </c>
      <c r="AC551" s="150">
        <v>31.95</v>
      </c>
      <c r="AD551" s="150">
        <v>89.178469702660394</v>
      </c>
      <c r="AE551" s="150">
        <v>0.51029999999999998</v>
      </c>
      <c r="AF551" s="150">
        <v>0.142858210429673</v>
      </c>
      <c r="AG551" s="150">
        <v>0.14493867140720401</v>
      </c>
      <c r="AH551" s="150">
        <v>0.29201327536694499</v>
      </c>
      <c r="AI551" s="150">
        <v>182.926599832817</v>
      </c>
      <c r="AJ551" s="150">
        <v>5.6753916700562499</v>
      </c>
      <c r="AK551" s="150">
        <v>0.79804871029385804</v>
      </c>
      <c r="AL551" s="150">
        <v>2.7332860453872199</v>
      </c>
      <c r="AM551" s="150">
        <v>0</v>
      </c>
      <c r="AN551" s="150">
        <v>0.86992454888357096</v>
      </c>
      <c r="AO551" s="150">
        <v>37</v>
      </c>
      <c r="AP551" s="150">
        <v>5.2681091251175899E-2</v>
      </c>
      <c r="AQ551" s="150">
        <v>26.76</v>
      </c>
      <c r="AR551">
        <v>4.9384275736440602</v>
      </c>
      <c r="AS551">
        <v>-121948.07</v>
      </c>
      <c r="AT551">
        <v>0.35093029726375502</v>
      </c>
      <c r="AU551" s="150">
        <v>36190367.609999999</v>
      </c>
    </row>
    <row r="552" spans="1:47" ht="14.5" x14ac:dyDescent="0.35">
      <c r="A552" s="151" t="s">
        <v>1313</v>
      </c>
      <c r="B552" s="151" t="s">
        <v>525</v>
      </c>
      <c r="C552" t="s">
        <v>179</v>
      </c>
      <c r="D552" t="s">
        <v>1578</v>
      </c>
      <c r="E552" s="150">
        <v>90.185000000000002</v>
      </c>
      <c r="F552" t="s">
        <v>1578</v>
      </c>
      <c r="G552" s="152">
        <v>311525</v>
      </c>
      <c r="H552" s="150">
        <v>1.5604950800975701</v>
      </c>
      <c r="I552" s="150">
        <v>392604</v>
      </c>
      <c r="J552" s="150">
        <v>0</v>
      </c>
      <c r="K552" s="150">
        <v>0.55140111084036503</v>
      </c>
      <c r="L552" s="153">
        <v>224521.826</v>
      </c>
      <c r="M552" s="152">
        <v>48693</v>
      </c>
      <c r="N552" s="150">
        <v>22</v>
      </c>
      <c r="O552" s="150">
        <v>3.12</v>
      </c>
      <c r="P552" s="150">
        <v>0</v>
      </c>
      <c r="Q552" s="150">
        <v>-62.37</v>
      </c>
      <c r="R552" s="150">
        <v>18499</v>
      </c>
      <c r="S552" s="150">
        <v>171.535178</v>
      </c>
      <c r="T552" s="150">
        <v>195.04779222612299</v>
      </c>
      <c r="U552" s="150">
        <v>0.37760636480057802</v>
      </c>
      <c r="V552" s="150">
        <v>0.135110490280892</v>
      </c>
      <c r="W552" s="150">
        <v>0</v>
      </c>
      <c r="X552" s="150">
        <v>16269</v>
      </c>
      <c r="Y552" s="150">
        <v>16.13</v>
      </c>
      <c r="Z552" s="150">
        <v>36612.915065096102</v>
      </c>
      <c r="AA552" s="150">
        <v>6.1052631578947398</v>
      </c>
      <c r="AB552" s="150">
        <v>10.6345429634222</v>
      </c>
      <c r="AC552" s="150">
        <v>3.62</v>
      </c>
      <c r="AD552" s="150">
        <v>47.385408287292798</v>
      </c>
      <c r="AE552" s="150">
        <v>0.25519999999999998</v>
      </c>
      <c r="AF552" s="150">
        <v>0.13165152383790699</v>
      </c>
      <c r="AG552" s="150">
        <v>0.15303582868093499</v>
      </c>
      <c r="AH552" s="150">
        <v>0.292179541908343</v>
      </c>
      <c r="AI552" s="150">
        <v>418.53222666664902</v>
      </c>
      <c r="AJ552" s="150">
        <v>9.5010704386221505</v>
      </c>
      <c r="AK552" s="150">
        <v>1.0544143579457601</v>
      </c>
      <c r="AL552" s="150">
        <v>2.17618333263689</v>
      </c>
      <c r="AM552" s="150">
        <v>4</v>
      </c>
      <c r="AN552" s="150">
        <v>0.84467563070361495</v>
      </c>
      <c r="AO552" s="150">
        <v>48</v>
      </c>
      <c r="AP552" s="150">
        <v>3.5714285714285698E-2</v>
      </c>
      <c r="AQ552" s="150">
        <v>1.67</v>
      </c>
      <c r="AR552">
        <v>7.4394568744662699</v>
      </c>
      <c r="AS552">
        <v>-33515.67</v>
      </c>
      <c r="AT552">
        <v>0.37925489286842101</v>
      </c>
      <c r="AU552" s="150">
        <v>3173227.7</v>
      </c>
    </row>
    <row r="553" spans="1:47" ht="14.5" x14ac:dyDescent="0.35">
      <c r="A553" s="151" t="s">
        <v>1314</v>
      </c>
      <c r="B553" s="151" t="s">
        <v>478</v>
      </c>
      <c r="C553" t="s">
        <v>204</v>
      </c>
      <c r="D553" t="s">
        <v>1578</v>
      </c>
      <c r="E553" s="150">
        <v>87.97</v>
      </c>
      <c r="F553" t="s">
        <v>1578</v>
      </c>
      <c r="G553" s="152">
        <v>74558</v>
      </c>
      <c r="H553" s="150">
        <v>0.70040002115109401</v>
      </c>
      <c r="I553" s="150">
        <v>74558</v>
      </c>
      <c r="J553" s="150">
        <v>5.6015234010088601E-2</v>
      </c>
      <c r="K553" s="150">
        <v>0.70042269547190295</v>
      </c>
      <c r="L553" s="153">
        <v>260791.68109999999</v>
      </c>
      <c r="M553" s="152">
        <v>39626</v>
      </c>
      <c r="N553" s="150">
        <v>42</v>
      </c>
      <c r="O553" s="150">
        <v>30.82</v>
      </c>
      <c r="P553" s="150">
        <v>0</v>
      </c>
      <c r="Q553" s="150">
        <v>67.73</v>
      </c>
      <c r="R553" s="150">
        <v>12534</v>
      </c>
      <c r="S553" s="150">
        <v>1764.764439</v>
      </c>
      <c r="T553" s="150">
        <v>2081.8951814738998</v>
      </c>
      <c r="U553" s="150">
        <v>0.32576204523123897</v>
      </c>
      <c r="V553" s="150">
        <v>0.143775296800391</v>
      </c>
      <c r="W553" s="150">
        <v>5.6664786410057504E-4</v>
      </c>
      <c r="X553" s="150">
        <v>10624.7</v>
      </c>
      <c r="Y553" s="150">
        <v>114.39</v>
      </c>
      <c r="Z553" s="150">
        <v>64884.220386397399</v>
      </c>
      <c r="AA553" s="150">
        <v>14.0169491525424</v>
      </c>
      <c r="AB553" s="150">
        <v>15.427611146079199</v>
      </c>
      <c r="AC553" s="150">
        <v>17</v>
      </c>
      <c r="AD553" s="150">
        <v>103.809672882353</v>
      </c>
      <c r="AE553" s="150">
        <v>0.52190000000000003</v>
      </c>
      <c r="AF553" s="150">
        <v>0.10837263606755</v>
      </c>
      <c r="AG553" s="150">
        <v>0.134725485868191</v>
      </c>
      <c r="AH553" s="150">
        <v>0.248211031108831</v>
      </c>
      <c r="AI553" s="150">
        <v>160.60783736134701</v>
      </c>
      <c r="AJ553" s="150">
        <v>8.3702658457847505</v>
      </c>
      <c r="AK553" s="150">
        <v>1.91308084746062</v>
      </c>
      <c r="AL553" s="150">
        <v>4.33066375006615</v>
      </c>
      <c r="AM553" s="150">
        <v>0</v>
      </c>
      <c r="AN553" s="150">
        <v>0.79403635418696805</v>
      </c>
      <c r="AO553" s="150">
        <v>30</v>
      </c>
      <c r="AP553" s="150">
        <v>2.9147982062780301E-2</v>
      </c>
      <c r="AQ553" s="150">
        <v>27.43</v>
      </c>
      <c r="AR553">
        <v>4.6589631485982599</v>
      </c>
      <c r="AS553">
        <v>-87057.63</v>
      </c>
      <c r="AT553">
        <v>0.34406228699448999</v>
      </c>
      <c r="AU553" s="150">
        <v>22119570.09</v>
      </c>
    </row>
    <row r="554" spans="1:47" ht="14.5" x14ac:dyDescent="0.35">
      <c r="A554" s="151" t="s">
        <v>1315</v>
      </c>
      <c r="B554" s="151" t="s">
        <v>390</v>
      </c>
      <c r="C554" t="s">
        <v>196</v>
      </c>
      <c r="D554" t="s">
        <v>1578</v>
      </c>
      <c r="E554" s="150">
        <v>103.38500000000001</v>
      </c>
      <c r="F554" t="s">
        <v>1578</v>
      </c>
      <c r="G554" s="152">
        <v>552852</v>
      </c>
      <c r="H554" s="150">
        <v>0.77192346487940999</v>
      </c>
      <c r="I554" s="150">
        <v>552852</v>
      </c>
      <c r="J554" s="150">
        <v>0</v>
      </c>
      <c r="K554" s="150">
        <v>0.78275838293034095</v>
      </c>
      <c r="L554" s="153">
        <v>133598.42480000001</v>
      </c>
      <c r="M554" s="152">
        <v>45921</v>
      </c>
      <c r="N554" s="150">
        <v>26</v>
      </c>
      <c r="O554" s="150">
        <v>1.82</v>
      </c>
      <c r="P554" s="150">
        <v>0</v>
      </c>
      <c r="Q554" s="150">
        <v>-3.27</v>
      </c>
      <c r="R554" s="150">
        <v>10904.1</v>
      </c>
      <c r="S554" s="150">
        <v>1312.0663790000001</v>
      </c>
      <c r="T554" s="150">
        <v>1438.6410282489701</v>
      </c>
      <c r="U554" s="150">
        <v>0.122295824790736</v>
      </c>
      <c r="V554" s="150">
        <v>6.8992617636458795E-2</v>
      </c>
      <c r="W554" s="150">
        <v>1.5243131231853599E-3</v>
      </c>
      <c r="X554" s="150">
        <v>9944.7999999999993</v>
      </c>
      <c r="Y554" s="150">
        <v>78.83</v>
      </c>
      <c r="Z554" s="150">
        <v>68099.137637955093</v>
      </c>
      <c r="AA554" s="150">
        <v>14.941860465116299</v>
      </c>
      <c r="AB554" s="150">
        <v>16.644251921857201</v>
      </c>
      <c r="AC554" s="150">
        <v>19.13</v>
      </c>
      <c r="AD554" s="150">
        <v>68.586846785154194</v>
      </c>
      <c r="AE554" s="150">
        <v>0.51029999999999998</v>
      </c>
      <c r="AF554" s="150">
        <v>0.112261180643578</v>
      </c>
      <c r="AG554" s="150">
        <v>0.169645972627604</v>
      </c>
      <c r="AH554" s="150">
        <v>0.28520889826913798</v>
      </c>
      <c r="AI554" s="150">
        <v>174.53385260472399</v>
      </c>
      <c r="AJ554" s="150">
        <v>5.7416481222707398</v>
      </c>
      <c r="AK554" s="150">
        <v>0.67254039301309998</v>
      </c>
      <c r="AL554" s="150">
        <v>3.08949899563319</v>
      </c>
      <c r="AM554" s="150">
        <v>0.5</v>
      </c>
      <c r="AN554" s="150">
        <v>1.2062824936252601</v>
      </c>
      <c r="AO554" s="150">
        <v>76</v>
      </c>
      <c r="AP554" s="150">
        <v>0</v>
      </c>
      <c r="AQ554" s="150">
        <v>6.96</v>
      </c>
      <c r="AR554">
        <v>4.6142931913671097</v>
      </c>
      <c r="AS554">
        <v>7223.0800000000199</v>
      </c>
      <c r="AT554">
        <v>0.47163941712603102</v>
      </c>
      <c r="AU554" s="150">
        <v>14306957.039999999</v>
      </c>
    </row>
    <row r="555" spans="1:47" ht="14.5" x14ac:dyDescent="0.35">
      <c r="A555" s="151" t="s">
        <v>1316</v>
      </c>
      <c r="B555" s="151" t="s">
        <v>755</v>
      </c>
      <c r="C555" t="s">
        <v>756</v>
      </c>
      <c r="D555" t="s">
        <v>1578</v>
      </c>
      <c r="E555" s="150">
        <v>83.834000000000003</v>
      </c>
      <c r="F555" t="s">
        <v>1578</v>
      </c>
      <c r="G555" s="152">
        <v>873699</v>
      </c>
      <c r="H555" s="150">
        <v>0.83775267610397697</v>
      </c>
      <c r="I555" s="150">
        <v>873699</v>
      </c>
      <c r="J555" s="150">
        <v>0</v>
      </c>
      <c r="K555" s="150">
        <v>0.77463154492229802</v>
      </c>
      <c r="L555" s="153">
        <v>154415.1341</v>
      </c>
      <c r="M555" s="152">
        <v>34068</v>
      </c>
      <c r="N555" s="150">
        <v>81</v>
      </c>
      <c r="O555" s="150">
        <v>31.85</v>
      </c>
      <c r="P555" s="150">
        <v>0</v>
      </c>
      <c r="Q555" s="150">
        <v>-110.88</v>
      </c>
      <c r="R555" s="150">
        <v>13977.7</v>
      </c>
      <c r="S555" s="150">
        <v>1897.1321700000001</v>
      </c>
      <c r="T555" s="150">
        <v>2381.7044890328302</v>
      </c>
      <c r="U555" s="150">
        <v>0.48895347497059199</v>
      </c>
      <c r="V555" s="150">
        <v>0.187736456443095</v>
      </c>
      <c r="W555" s="150">
        <v>0</v>
      </c>
      <c r="X555" s="150">
        <v>11133.9</v>
      </c>
      <c r="Y555" s="150">
        <v>137.63999999999999</v>
      </c>
      <c r="Z555" s="150">
        <v>59882.7027027027</v>
      </c>
      <c r="AA555" s="150">
        <v>15.0769230769231</v>
      </c>
      <c r="AB555" s="150">
        <v>13.7832909764603</v>
      </c>
      <c r="AC555" s="150">
        <v>18.399999999999999</v>
      </c>
      <c r="AD555" s="150">
        <v>103.10500923913</v>
      </c>
      <c r="AE555" s="150">
        <v>0.31309999999999999</v>
      </c>
      <c r="AF555" s="150">
        <v>9.7395723634848899E-2</v>
      </c>
      <c r="AG555" s="150">
        <v>0.27412981026189398</v>
      </c>
      <c r="AH555" s="150">
        <v>0.37055017874475499</v>
      </c>
      <c r="AI555" s="150">
        <v>215.293908594676</v>
      </c>
      <c r="AJ555" s="150">
        <v>5.9874267029999402</v>
      </c>
      <c r="AK555" s="150">
        <v>1.1493174044721299</v>
      </c>
      <c r="AL555" s="150">
        <v>3.0886546649332498</v>
      </c>
      <c r="AM555" s="150">
        <v>0.5</v>
      </c>
      <c r="AN555" s="150">
        <v>1.8080854825775301</v>
      </c>
      <c r="AO555" s="150">
        <v>416</v>
      </c>
      <c r="AP555" s="150">
        <v>5.4495912806539499E-3</v>
      </c>
      <c r="AQ555" s="150">
        <v>3.39</v>
      </c>
      <c r="AR555">
        <v>5.8973187037261798</v>
      </c>
      <c r="AS555">
        <v>-83439.090000000098</v>
      </c>
      <c r="AT555">
        <v>0.50898169923266601</v>
      </c>
      <c r="AU555" s="150">
        <v>26517578.75</v>
      </c>
    </row>
    <row r="556" spans="1:47" ht="14.5" x14ac:dyDescent="0.35">
      <c r="A556" s="151" t="s">
        <v>1317</v>
      </c>
      <c r="B556" s="151" t="s">
        <v>312</v>
      </c>
      <c r="C556" t="s">
        <v>128</v>
      </c>
      <c r="D556" t="s">
        <v>1578</v>
      </c>
      <c r="E556" s="150">
        <v>100.297</v>
      </c>
      <c r="F556" t="s">
        <v>1578</v>
      </c>
      <c r="G556" s="152">
        <v>198788</v>
      </c>
      <c r="H556" s="150">
        <v>0.32157266471946</v>
      </c>
      <c r="I556" s="150">
        <v>18905</v>
      </c>
      <c r="J556" s="150">
        <v>0</v>
      </c>
      <c r="K556" s="150">
        <v>0.81681546363061397</v>
      </c>
      <c r="L556" s="153">
        <v>163284.46729999999</v>
      </c>
      <c r="M556" s="152">
        <v>48133</v>
      </c>
      <c r="N556" s="150">
        <v>136</v>
      </c>
      <c r="O556" s="150">
        <v>38.03</v>
      </c>
      <c r="P556" s="150">
        <v>0</v>
      </c>
      <c r="Q556" s="150">
        <v>-29.46</v>
      </c>
      <c r="R556" s="150">
        <v>10758</v>
      </c>
      <c r="S556" s="150">
        <v>4560.4822210000002</v>
      </c>
      <c r="T556" s="150">
        <v>5369.3705027073402</v>
      </c>
      <c r="U556" s="150">
        <v>0.20174395610257501</v>
      </c>
      <c r="V556" s="150">
        <v>0.137846825080299</v>
      </c>
      <c r="W556" s="150">
        <v>2.6372535659974E-3</v>
      </c>
      <c r="X556" s="150">
        <v>9137.4</v>
      </c>
      <c r="Y556" s="150">
        <v>254.55</v>
      </c>
      <c r="Z556" s="150">
        <v>72545.067491651906</v>
      </c>
      <c r="AA556" s="150">
        <v>13.946619217081899</v>
      </c>
      <c r="AB556" s="150">
        <v>17.915860227853099</v>
      </c>
      <c r="AC556" s="150">
        <v>20</v>
      </c>
      <c r="AD556" s="150">
        <v>228.02411104999999</v>
      </c>
      <c r="AE556" s="150">
        <v>0.62619999999999998</v>
      </c>
      <c r="AF556" s="150">
        <v>0.11405545036319301</v>
      </c>
      <c r="AG556" s="150">
        <v>0.13339392647099901</v>
      </c>
      <c r="AH556" s="150">
        <v>0.26068755645087599</v>
      </c>
      <c r="AI556" s="150">
        <v>191.56592607183401</v>
      </c>
      <c r="AJ556" s="150">
        <v>5.6814488120297701</v>
      </c>
      <c r="AK556" s="150">
        <v>1.27103122249274</v>
      </c>
      <c r="AL556" s="150">
        <v>2.4693238007263898</v>
      </c>
      <c r="AM556" s="150">
        <v>0</v>
      </c>
      <c r="AN556" s="150">
        <v>1.26791906122083</v>
      </c>
      <c r="AO556" s="150">
        <v>32</v>
      </c>
      <c r="AP556" s="150">
        <v>2.58342303552207E-2</v>
      </c>
      <c r="AQ556" s="150">
        <v>52.66</v>
      </c>
      <c r="AR556">
        <v>4.08163854395334</v>
      </c>
      <c r="AS556">
        <v>74777.740000000005</v>
      </c>
      <c r="AT556">
        <v>0.24905261000029699</v>
      </c>
      <c r="AU556" s="150">
        <v>49061874.270000003</v>
      </c>
    </row>
    <row r="557" spans="1:47" ht="14.5" x14ac:dyDescent="0.35">
      <c r="A557" s="151" t="s">
        <v>1318</v>
      </c>
      <c r="B557" s="151" t="s">
        <v>485</v>
      </c>
      <c r="C557" t="s">
        <v>216</v>
      </c>
      <c r="D557" t="s">
        <v>1578</v>
      </c>
      <c r="E557" s="150">
        <v>91.08</v>
      </c>
      <c r="F557" t="s">
        <v>1578</v>
      </c>
      <c r="G557" s="152">
        <v>-576648</v>
      </c>
      <c r="H557" s="150">
        <v>0.42237066398609902</v>
      </c>
      <c r="I557" s="150">
        <v>-576648</v>
      </c>
      <c r="J557" s="150">
        <v>0.119170596262672</v>
      </c>
      <c r="K557" s="150">
        <v>0.61268096267764705</v>
      </c>
      <c r="L557" s="153">
        <v>300757.99339999998</v>
      </c>
      <c r="M557" s="152">
        <v>42869</v>
      </c>
      <c r="N557" s="150">
        <v>18</v>
      </c>
      <c r="O557" s="150">
        <v>10.119999999999999</v>
      </c>
      <c r="P557" s="150">
        <v>0</v>
      </c>
      <c r="Q557" s="150">
        <v>-18.54</v>
      </c>
      <c r="R557" s="150">
        <v>15658.5</v>
      </c>
      <c r="S557" s="150">
        <v>478.38734599999998</v>
      </c>
      <c r="T557" s="150">
        <v>613.62883929112604</v>
      </c>
      <c r="U557" s="150">
        <v>0.50774497283630105</v>
      </c>
      <c r="V557" s="150">
        <v>0.20442091710343899</v>
      </c>
      <c r="W557" s="150">
        <v>2.0903562946667101E-3</v>
      </c>
      <c r="X557" s="150">
        <v>12207.5</v>
      </c>
      <c r="Y557" s="150">
        <v>40.090000000000003</v>
      </c>
      <c r="Z557" s="150">
        <v>59041.427787478198</v>
      </c>
      <c r="AA557" s="150">
        <v>10.5</v>
      </c>
      <c r="AB557" s="150">
        <v>11.932834771763501</v>
      </c>
      <c r="AC557" s="150">
        <v>7</v>
      </c>
      <c r="AD557" s="150">
        <v>68.341049428571395</v>
      </c>
      <c r="AE557" s="150">
        <v>0.63780000000000003</v>
      </c>
      <c r="AF557" s="150">
        <v>0.107589910931892</v>
      </c>
      <c r="AG557" s="150">
        <v>0.20421077099847601</v>
      </c>
      <c r="AH557" s="150">
        <v>0.32023394246281101</v>
      </c>
      <c r="AI557" s="150">
        <v>259.55745075247</v>
      </c>
      <c r="AJ557" s="150">
        <v>6.2742554905008499</v>
      </c>
      <c r="AK557" s="150">
        <v>0.96586048047419204</v>
      </c>
      <c r="AL557" s="150">
        <v>2.5322193945348701</v>
      </c>
      <c r="AM557" s="150">
        <v>0</v>
      </c>
      <c r="AN557" s="150">
        <v>0.83750600318619295</v>
      </c>
      <c r="AO557" s="150">
        <v>26</v>
      </c>
      <c r="AP557" s="150">
        <v>1.35135135135135E-2</v>
      </c>
      <c r="AQ557" s="150">
        <v>7.15</v>
      </c>
      <c r="AR557">
        <v>4.0354911290620104</v>
      </c>
      <c r="AS557">
        <v>-69880.320000000007</v>
      </c>
      <c r="AT557">
        <v>0.467310762763268</v>
      </c>
      <c r="AU557" s="150">
        <v>7490846.5999999996</v>
      </c>
    </row>
    <row r="558" spans="1:47" ht="14.5" x14ac:dyDescent="0.35">
      <c r="A558" s="151" t="s">
        <v>1319</v>
      </c>
      <c r="B558" s="151" t="s">
        <v>313</v>
      </c>
      <c r="C558" t="s">
        <v>282</v>
      </c>
      <c r="D558" t="s">
        <v>1578</v>
      </c>
      <c r="E558" s="150">
        <v>90.947000000000003</v>
      </c>
      <c r="F558" t="s">
        <v>1578</v>
      </c>
      <c r="G558" s="152">
        <v>1246392</v>
      </c>
      <c r="H558" s="150">
        <v>0.74145212871657395</v>
      </c>
      <c r="I558" s="150">
        <v>1297993</v>
      </c>
      <c r="J558" s="150">
        <v>0</v>
      </c>
      <c r="K558" s="150">
        <v>0.68958434390850398</v>
      </c>
      <c r="L558" s="153">
        <v>126247.7092</v>
      </c>
      <c r="M558" s="152">
        <v>42438</v>
      </c>
      <c r="N558" s="150">
        <v>55</v>
      </c>
      <c r="O558" s="150">
        <v>37.08</v>
      </c>
      <c r="P558" s="150">
        <v>0</v>
      </c>
      <c r="Q558" s="150">
        <v>-82.89</v>
      </c>
      <c r="R558" s="150">
        <v>10041.700000000001</v>
      </c>
      <c r="S558" s="150">
        <v>3007.671155</v>
      </c>
      <c r="T558" s="150">
        <v>3590.2409018377198</v>
      </c>
      <c r="U558" s="150">
        <v>0.35689482116937099</v>
      </c>
      <c r="V558" s="150">
        <v>0.13442539498637401</v>
      </c>
      <c r="W558" s="150">
        <v>1.5315633799732999E-3</v>
      </c>
      <c r="X558" s="150">
        <v>8412.2999999999993</v>
      </c>
      <c r="Y558" s="150">
        <v>157.58000000000001</v>
      </c>
      <c r="Z558" s="150">
        <v>59926.981215890402</v>
      </c>
      <c r="AA558" s="150">
        <v>11.294117647058799</v>
      </c>
      <c r="AB558" s="150">
        <v>19.0866299974616</v>
      </c>
      <c r="AC558" s="150">
        <v>20</v>
      </c>
      <c r="AD558" s="150">
        <v>150.38355774999999</v>
      </c>
      <c r="AE558" s="150">
        <v>0.40589999999999998</v>
      </c>
      <c r="AF558" s="150">
        <v>0.12828718877743001</v>
      </c>
      <c r="AG558" s="150">
        <v>0.13496027855756401</v>
      </c>
      <c r="AH558" s="150">
        <v>0.26675045240015799</v>
      </c>
      <c r="AI558" s="150">
        <v>167.553889381235</v>
      </c>
      <c r="AJ558" s="150">
        <v>7.3486742256626201</v>
      </c>
      <c r="AK558" s="150">
        <v>1.2929642204438201</v>
      </c>
      <c r="AL558" s="150">
        <v>2.1946627323905101</v>
      </c>
      <c r="AM558" s="150">
        <v>0</v>
      </c>
      <c r="AN558" s="150">
        <v>1.32496987429553</v>
      </c>
      <c r="AO558" s="150">
        <v>148</v>
      </c>
      <c r="AP558" s="150">
        <v>8.1402629931120792E-3</v>
      </c>
      <c r="AQ558" s="150">
        <v>10.52</v>
      </c>
      <c r="AR558">
        <v>4.04766838109233</v>
      </c>
      <c r="AS558">
        <v>-147819.04999999999</v>
      </c>
      <c r="AT558">
        <v>0.44448934370878002</v>
      </c>
      <c r="AU558" s="150">
        <v>30202061.579999998</v>
      </c>
    </row>
    <row r="559" spans="1:47" ht="14.5" x14ac:dyDescent="0.35">
      <c r="A559" s="151" t="s">
        <v>1320</v>
      </c>
      <c r="B559" s="151" t="s">
        <v>314</v>
      </c>
      <c r="C559" t="s">
        <v>192</v>
      </c>
      <c r="D559" t="s">
        <v>1578</v>
      </c>
      <c r="E559" s="150">
        <v>66.248999999999995</v>
      </c>
      <c r="F559" t="s">
        <v>1578</v>
      </c>
      <c r="G559" s="152">
        <v>4451977</v>
      </c>
      <c r="H559" s="150">
        <v>0.56215942281019604</v>
      </c>
      <c r="I559" s="150">
        <v>4451977</v>
      </c>
      <c r="J559" s="150">
        <v>0</v>
      </c>
      <c r="K559" s="150">
        <v>0.62898742454020296</v>
      </c>
      <c r="L559" s="153">
        <v>49597.9925</v>
      </c>
      <c r="M559" s="152">
        <v>24734</v>
      </c>
      <c r="N559" s="150">
        <v>38</v>
      </c>
      <c r="O559" s="150">
        <v>646.57000000000005</v>
      </c>
      <c r="P559" s="150">
        <v>328.65</v>
      </c>
      <c r="Q559" s="150">
        <v>-282.19</v>
      </c>
      <c r="R559" s="150">
        <v>14865.3</v>
      </c>
      <c r="S559" s="150">
        <v>4696.4082609999996</v>
      </c>
      <c r="T559" s="150">
        <v>6701.4032370334598</v>
      </c>
      <c r="U559" s="150">
        <v>0.99678143271198905</v>
      </c>
      <c r="V559" s="150">
        <v>0.18819075576104399</v>
      </c>
      <c r="W559" s="150">
        <v>7.0356140615774297E-3</v>
      </c>
      <c r="X559" s="150">
        <v>10417.799999999999</v>
      </c>
      <c r="Y559" s="150">
        <v>346.09</v>
      </c>
      <c r="Z559" s="150">
        <v>55980.8705250079</v>
      </c>
      <c r="AA559" s="150">
        <v>13.6329787234043</v>
      </c>
      <c r="AB559" s="150">
        <v>13.569904536392301</v>
      </c>
      <c r="AC559" s="150">
        <v>50</v>
      </c>
      <c r="AD559" s="150">
        <v>93.928165219999997</v>
      </c>
      <c r="AE559" s="150">
        <v>0.76539999999999997</v>
      </c>
      <c r="AF559" s="150">
        <v>0.107610241124328</v>
      </c>
      <c r="AG559" s="150">
        <v>0.177712129469348</v>
      </c>
      <c r="AH559" s="150">
        <v>0.28818181557056299</v>
      </c>
      <c r="AI559" s="150">
        <v>180.174710752218</v>
      </c>
      <c r="AJ559" s="150">
        <v>9.4780094874103895</v>
      </c>
      <c r="AK559" s="150">
        <v>1.63092635793584</v>
      </c>
      <c r="AL559" s="150">
        <v>5.3993995561196604</v>
      </c>
      <c r="AM559" s="150">
        <v>1</v>
      </c>
      <c r="AN559" s="150">
        <v>1.0852279852044</v>
      </c>
      <c r="AO559" s="150">
        <v>16</v>
      </c>
      <c r="AP559" s="150">
        <v>0.123853211009174</v>
      </c>
      <c r="AQ559" s="150">
        <v>149.88</v>
      </c>
      <c r="AR559">
        <v>6.6018484857682802</v>
      </c>
      <c r="AS559">
        <v>537632.43000000005</v>
      </c>
      <c r="AT559">
        <v>0.60203809156587895</v>
      </c>
      <c r="AU559" s="150">
        <v>69813673.510000005</v>
      </c>
    </row>
    <row r="560" spans="1:47" ht="14.5" x14ac:dyDescent="0.35">
      <c r="A560" s="151" t="s">
        <v>1321</v>
      </c>
      <c r="B560" s="151" t="s">
        <v>765</v>
      </c>
      <c r="C560" t="s">
        <v>119</v>
      </c>
      <c r="D560" t="s">
        <v>1578</v>
      </c>
      <c r="E560" s="150">
        <v>87.563999999999993</v>
      </c>
      <c r="F560" t="s">
        <v>1578</v>
      </c>
      <c r="G560" s="152">
        <v>601524</v>
      </c>
      <c r="H560" s="150">
        <v>0.363575259864796</v>
      </c>
      <c r="I560" s="150">
        <v>397975</v>
      </c>
      <c r="J560" s="150">
        <v>1.5853749688119399E-2</v>
      </c>
      <c r="K560" s="150">
        <v>0.73989974846094297</v>
      </c>
      <c r="L560" s="153">
        <v>149853.22779999999</v>
      </c>
      <c r="M560" s="152">
        <v>43164</v>
      </c>
      <c r="N560" s="150">
        <v>69</v>
      </c>
      <c r="O560" s="150">
        <v>39.840000000000003</v>
      </c>
      <c r="P560" s="150">
        <v>0</v>
      </c>
      <c r="Q560" s="150">
        <v>50.32</v>
      </c>
      <c r="R560" s="150">
        <v>10929.7</v>
      </c>
      <c r="S560" s="150">
        <v>1992.716604</v>
      </c>
      <c r="T560" s="150">
        <v>2311.64303954774</v>
      </c>
      <c r="U560" s="150">
        <v>0.39518138977678702</v>
      </c>
      <c r="V560" s="150">
        <v>0.110544549364331</v>
      </c>
      <c r="W560" s="150">
        <v>0</v>
      </c>
      <c r="X560" s="150">
        <v>9421.7999999999993</v>
      </c>
      <c r="Y560" s="150">
        <v>133</v>
      </c>
      <c r="Z560" s="150">
        <v>59330.135338345899</v>
      </c>
      <c r="AA560" s="150">
        <v>17.111940298507498</v>
      </c>
      <c r="AB560" s="150">
        <v>14.9828316090226</v>
      </c>
      <c r="AC560" s="150">
        <v>20</v>
      </c>
      <c r="AD560" s="150">
        <v>99.635830200000001</v>
      </c>
      <c r="AE560" s="150">
        <v>0.47549999999999998</v>
      </c>
      <c r="AF560" s="150">
        <v>0.143685609580677</v>
      </c>
      <c r="AG560" s="150">
        <v>0.191856249247707</v>
      </c>
      <c r="AH560" s="150">
        <v>0.33568792409419901</v>
      </c>
      <c r="AI560" s="150">
        <v>176.18260383602399</v>
      </c>
      <c r="AJ560" s="150">
        <v>5.0737159979719797</v>
      </c>
      <c r="AK560" s="150">
        <v>0.91669985929213105</v>
      </c>
      <c r="AL560" s="150">
        <v>3.47705798075663</v>
      </c>
      <c r="AM560" s="150">
        <v>0.5</v>
      </c>
      <c r="AN560" s="150">
        <v>1.2748875102325701</v>
      </c>
      <c r="AO560" s="150">
        <v>196</v>
      </c>
      <c r="AP560" s="150">
        <v>1.6949152542372899E-2</v>
      </c>
      <c r="AQ560" s="150">
        <v>6.84</v>
      </c>
      <c r="AR560">
        <v>4.2909008372903097</v>
      </c>
      <c r="AS560">
        <v>57618.8100000001</v>
      </c>
      <c r="AT560">
        <v>0.32069844243196299</v>
      </c>
      <c r="AU560" s="150">
        <v>21779867.870000001</v>
      </c>
    </row>
    <row r="561" spans="1:47" ht="14.5" x14ac:dyDescent="0.35">
      <c r="A561" s="151" t="s">
        <v>1322</v>
      </c>
      <c r="B561" s="151" t="s">
        <v>315</v>
      </c>
      <c r="C561" t="s">
        <v>109</v>
      </c>
      <c r="D561" t="s">
        <v>1578</v>
      </c>
      <c r="E561" s="150">
        <v>67.870999999999995</v>
      </c>
      <c r="F561" t="s">
        <v>1578</v>
      </c>
      <c r="G561" s="152">
        <v>4828096</v>
      </c>
      <c r="H561" s="150">
        <v>0.90452813666428</v>
      </c>
      <c r="I561" s="150">
        <v>4550842</v>
      </c>
      <c r="J561" s="150">
        <v>2.3704249187398101E-2</v>
      </c>
      <c r="K561" s="150">
        <v>0.57589798915421597</v>
      </c>
      <c r="L561" s="153">
        <v>166170.42550000001</v>
      </c>
      <c r="M561" s="152">
        <v>28000</v>
      </c>
      <c r="N561" s="150">
        <v>5</v>
      </c>
      <c r="O561" s="150">
        <v>368.93</v>
      </c>
      <c r="P561" s="150">
        <v>110.19</v>
      </c>
      <c r="Q561" s="150">
        <v>-51.46</v>
      </c>
      <c r="R561" s="150">
        <v>19299.2</v>
      </c>
      <c r="S561" s="150">
        <v>1636.6172819999999</v>
      </c>
      <c r="T561" s="150">
        <v>2379.2608128033698</v>
      </c>
      <c r="U561" s="150">
        <v>1</v>
      </c>
      <c r="V561" s="150">
        <v>0.20052340923526901</v>
      </c>
      <c r="W561" s="150">
        <v>7.6412574506835697E-3</v>
      </c>
      <c r="X561" s="150">
        <v>13275.3</v>
      </c>
      <c r="Y561" s="150">
        <v>132.91</v>
      </c>
      <c r="Z561" s="150">
        <v>63726.037769919501</v>
      </c>
      <c r="AA561" s="150">
        <v>8.7054794520547905</v>
      </c>
      <c r="AB561" s="150">
        <v>12.3137256940787</v>
      </c>
      <c r="AC561" s="150">
        <v>18</v>
      </c>
      <c r="AD561" s="150">
        <v>90.923182333333301</v>
      </c>
      <c r="AE561" s="150">
        <v>0.85819999999999996</v>
      </c>
      <c r="AF561" s="150">
        <v>0.114614284717601</v>
      </c>
      <c r="AG561" s="150">
        <v>0.15200632785353599</v>
      </c>
      <c r="AH561" s="150">
        <v>0.27210308257674598</v>
      </c>
      <c r="AI561" s="150">
        <v>295.78937319323802</v>
      </c>
      <c r="AJ561" s="150">
        <v>7.0060616120009804</v>
      </c>
      <c r="AK561" s="150">
        <v>1.56072029399249</v>
      </c>
      <c r="AL561" s="150">
        <v>3.3682628167256801</v>
      </c>
      <c r="AM561" s="150">
        <v>6.4</v>
      </c>
      <c r="AN561" s="150">
        <v>0.93744770229721996</v>
      </c>
      <c r="AO561" s="150">
        <v>8</v>
      </c>
      <c r="AP561" s="150">
        <v>0.173913043478261</v>
      </c>
      <c r="AQ561" s="150">
        <v>93</v>
      </c>
      <c r="AR561">
        <v>3.27040752955818</v>
      </c>
      <c r="AS561">
        <v>56961.5</v>
      </c>
      <c r="AT561">
        <v>0.58537407851552503</v>
      </c>
      <c r="AU561" s="150">
        <v>31585456.25</v>
      </c>
    </row>
    <row r="562" spans="1:47" ht="14.5" x14ac:dyDescent="0.35">
      <c r="A562" s="151" t="s">
        <v>1323</v>
      </c>
      <c r="B562" s="151" t="s">
        <v>316</v>
      </c>
      <c r="C562" t="s">
        <v>317</v>
      </c>
      <c r="D562" t="s">
        <v>1578</v>
      </c>
      <c r="E562" s="150">
        <v>85.171999999999997</v>
      </c>
      <c r="F562" t="s">
        <v>1578</v>
      </c>
      <c r="G562" s="152">
        <v>1273094</v>
      </c>
      <c r="H562" s="150">
        <v>0.38414798856154603</v>
      </c>
      <c r="I562" s="150">
        <v>1039361</v>
      </c>
      <c r="J562" s="150">
        <v>2.53504066522318E-3</v>
      </c>
      <c r="K562" s="150">
        <v>0.67080479248406299</v>
      </c>
      <c r="L562" s="153">
        <v>94231.4467</v>
      </c>
      <c r="M562" s="152">
        <v>31512</v>
      </c>
      <c r="N562" s="150">
        <v>28</v>
      </c>
      <c r="O562" s="150">
        <v>50.76</v>
      </c>
      <c r="P562" s="150">
        <v>0</v>
      </c>
      <c r="Q562" s="150">
        <v>-128.38</v>
      </c>
      <c r="R562" s="150">
        <v>10284.700000000001</v>
      </c>
      <c r="S562" s="150">
        <v>2115.6771699999999</v>
      </c>
      <c r="T562" s="150">
        <v>2690.4777697761001</v>
      </c>
      <c r="U562" s="150">
        <v>0.54432424442146798</v>
      </c>
      <c r="V562" s="150">
        <v>0.17466875676500301</v>
      </c>
      <c r="W562" s="150">
        <v>4.0665131344211703E-3</v>
      </c>
      <c r="X562" s="150">
        <v>8087.4</v>
      </c>
      <c r="Y562" s="150">
        <v>150.5</v>
      </c>
      <c r="Z562" s="150">
        <v>48482.112956810597</v>
      </c>
      <c r="AA562" s="150">
        <v>11.768211920529801</v>
      </c>
      <c r="AB562" s="150">
        <v>14.0576556146179</v>
      </c>
      <c r="AC562" s="150">
        <v>13</v>
      </c>
      <c r="AD562" s="150">
        <v>162.74439769230801</v>
      </c>
      <c r="AE562" s="150">
        <v>0.51029999999999998</v>
      </c>
      <c r="AF562" s="150">
        <v>0.10036822082095399</v>
      </c>
      <c r="AG562" s="150">
        <v>0.14699472595184601</v>
      </c>
      <c r="AH562" s="150">
        <v>0.252503386490604</v>
      </c>
      <c r="AI562" s="150">
        <v>185.72965931281499</v>
      </c>
      <c r="AJ562" s="150">
        <v>4.4333553890630704</v>
      </c>
      <c r="AK562" s="150">
        <v>0.77286829675475399</v>
      </c>
      <c r="AL562" s="150">
        <v>2.85527996355715</v>
      </c>
      <c r="AM562" s="150">
        <v>2.5</v>
      </c>
      <c r="AN562" s="150">
        <v>1.2500900547363001</v>
      </c>
      <c r="AO562" s="150">
        <v>5</v>
      </c>
      <c r="AP562" s="150">
        <v>0</v>
      </c>
      <c r="AQ562" s="150">
        <v>185</v>
      </c>
      <c r="AR562">
        <v>6.8302635665818698</v>
      </c>
      <c r="AS562">
        <v>100915.35</v>
      </c>
      <c r="AT562">
        <v>0.39343589141878998</v>
      </c>
      <c r="AU562" s="150">
        <v>21759052.91</v>
      </c>
    </row>
    <row r="563" spans="1:47" ht="14.5" x14ac:dyDescent="0.35">
      <c r="A563" s="151" t="s">
        <v>1324</v>
      </c>
      <c r="B563" s="151" t="s">
        <v>581</v>
      </c>
      <c r="C563" t="s">
        <v>237</v>
      </c>
      <c r="D563" t="s">
        <v>1578</v>
      </c>
      <c r="E563" s="150">
        <v>81.7</v>
      </c>
      <c r="F563" t="s">
        <v>1578</v>
      </c>
      <c r="G563" s="152">
        <v>-756129</v>
      </c>
      <c r="H563" s="150">
        <v>0.26395646058011202</v>
      </c>
      <c r="I563" s="150">
        <v>-645255</v>
      </c>
      <c r="J563" s="150">
        <v>0</v>
      </c>
      <c r="K563" s="150">
        <v>0.843682865341152</v>
      </c>
      <c r="L563" s="153">
        <v>109769.6906</v>
      </c>
      <c r="M563" s="152">
        <v>35949</v>
      </c>
      <c r="N563" s="150">
        <v>61</v>
      </c>
      <c r="O563" s="150">
        <v>311.33</v>
      </c>
      <c r="P563" s="150">
        <v>0</v>
      </c>
      <c r="Q563" s="150">
        <v>-114.59</v>
      </c>
      <c r="R563" s="150">
        <v>12740</v>
      </c>
      <c r="S563" s="150">
        <v>6947.0051800000001</v>
      </c>
      <c r="T563" s="150">
        <v>8835.7736501688796</v>
      </c>
      <c r="U563" s="150">
        <v>0.53068606463886403</v>
      </c>
      <c r="V563" s="150">
        <v>0.156060350022655</v>
      </c>
      <c r="W563" s="150">
        <v>1.0507196138293399E-2</v>
      </c>
      <c r="X563" s="150">
        <v>10016.700000000001</v>
      </c>
      <c r="Y563" s="150">
        <v>442.08</v>
      </c>
      <c r="Z563" s="150">
        <v>72445.467019543998</v>
      </c>
      <c r="AA563" s="150">
        <v>16.255364806867</v>
      </c>
      <c r="AB563" s="150">
        <v>15.714362061165399</v>
      </c>
      <c r="AC563" s="150">
        <v>41</v>
      </c>
      <c r="AD563" s="150">
        <v>169.439150731707</v>
      </c>
      <c r="AE563" s="150">
        <v>0.57989999999999997</v>
      </c>
      <c r="AF563" s="150">
        <v>0.12535125928014601</v>
      </c>
      <c r="AG563" s="150">
        <v>0.141854579053275</v>
      </c>
      <c r="AH563" s="150">
        <v>0.27197903463329698</v>
      </c>
      <c r="AI563" s="150">
        <v>145.17003714109799</v>
      </c>
      <c r="AJ563" s="150">
        <v>8.2186886029408104</v>
      </c>
      <c r="AK563" s="150">
        <v>1.4073926546137501</v>
      </c>
      <c r="AL563" s="150">
        <v>3.9703668032725901</v>
      </c>
      <c r="AM563" s="150">
        <v>3.2</v>
      </c>
      <c r="AN563" s="150">
        <v>0.673589259198076</v>
      </c>
      <c r="AO563" s="150">
        <v>19</v>
      </c>
      <c r="AP563" s="150">
        <v>5.0171037628278202E-2</v>
      </c>
      <c r="AQ563" s="150">
        <v>107.32</v>
      </c>
      <c r="AR563">
        <v>8.3294016047947803</v>
      </c>
      <c r="AS563">
        <v>-74264.470000000205</v>
      </c>
      <c r="AT563">
        <v>0.27346156216467499</v>
      </c>
      <c r="AU563" s="150">
        <v>88505101.049999997</v>
      </c>
    </row>
    <row r="564" spans="1:47" ht="14.5" x14ac:dyDescent="0.35">
      <c r="A564" s="151" t="s">
        <v>1325</v>
      </c>
      <c r="B564" s="151" t="s">
        <v>695</v>
      </c>
      <c r="C564" t="s">
        <v>250</v>
      </c>
      <c r="D564" t="s">
        <v>1578</v>
      </c>
      <c r="E564" s="150">
        <v>85.388000000000005</v>
      </c>
      <c r="F564" t="s">
        <v>1578</v>
      </c>
      <c r="G564" s="152">
        <v>292174</v>
      </c>
      <c r="H564" s="150">
        <v>0.380804939558123</v>
      </c>
      <c r="I564" s="150">
        <v>-87530</v>
      </c>
      <c r="J564" s="150">
        <v>1.9710803806696899E-2</v>
      </c>
      <c r="K564" s="150">
        <v>0.66553077216613998</v>
      </c>
      <c r="L564" s="153">
        <v>66634.454899999997</v>
      </c>
      <c r="M564" s="152">
        <v>33680</v>
      </c>
      <c r="N564" t="s">
        <v>1560</v>
      </c>
      <c r="O564" s="150">
        <v>16.87</v>
      </c>
      <c r="P564" s="150">
        <v>0</v>
      </c>
      <c r="Q564" s="150">
        <v>115.61</v>
      </c>
      <c r="R564" s="150">
        <v>12334.4</v>
      </c>
      <c r="S564" s="150">
        <v>1363.2349979999999</v>
      </c>
      <c r="T564" s="150">
        <v>1876.62115448036</v>
      </c>
      <c r="U564" s="150">
        <v>0.86044255298674499</v>
      </c>
      <c r="V564" s="150">
        <v>0.15466836774975501</v>
      </c>
      <c r="W564" s="150">
        <v>1.46709848480577E-3</v>
      </c>
      <c r="X564" s="150">
        <v>8960.1</v>
      </c>
      <c r="Y564" s="150">
        <v>107.33</v>
      </c>
      <c r="Z564" s="150">
        <v>56123.138824187103</v>
      </c>
      <c r="AA564" s="150">
        <v>12.973214285714301</v>
      </c>
      <c r="AB564" s="150">
        <v>12.7013416379391</v>
      </c>
      <c r="AC564" s="150">
        <v>12.2</v>
      </c>
      <c r="AD564" s="150">
        <v>111.74057360655701</v>
      </c>
      <c r="AE564" s="150">
        <v>0.60299999999999998</v>
      </c>
      <c r="AF564" s="150">
        <v>0.115763064081373</v>
      </c>
      <c r="AG564" s="150">
        <v>0.17738229483227799</v>
      </c>
      <c r="AH564" s="150">
        <v>0.29830056400045102</v>
      </c>
      <c r="AI564" s="150">
        <v>193.82571632011499</v>
      </c>
      <c r="AJ564" s="150">
        <v>7.32388226166597</v>
      </c>
      <c r="AK564" s="150">
        <v>1.1020338341596301</v>
      </c>
      <c r="AL564" s="150">
        <v>4.3850579797903304</v>
      </c>
      <c r="AM564" s="150">
        <v>1</v>
      </c>
      <c r="AN564" s="150">
        <v>1.42548849042586</v>
      </c>
      <c r="AO564" s="150">
        <v>112</v>
      </c>
      <c r="AP564" s="150">
        <v>1.1194029850746299E-2</v>
      </c>
      <c r="AQ564" s="150">
        <v>6.99</v>
      </c>
      <c r="AR564">
        <v>4.72038185632075</v>
      </c>
      <c r="AS564">
        <v>-111847.16</v>
      </c>
      <c r="AT564">
        <v>0.44452269034901098</v>
      </c>
      <c r="AU564" s="150">
        <v>16814725.829999998</v>
      </c>
    </row>
    <row r="565" spans="1:47" ht="14.5" x14ac:dyDescent="0.35">
      <c r="A565" s="151" t="s">
        <v>1326</v>
      </c>
      <c r="B565" s="151" t="s">
        <v>660</v>
      </c>
      <c r="C565" t="s">
        <v>210</v>
      </c>
      <c r="D565" t="s">
        <v>1578</v>
      </c>
      <c r="E565" s="150">
        <v>89.347999999999999</v>
      </c>
      <c r="F565" t="s">
        <v>1578</v>
      </c>
      <c r="G565" s="152">
        <v>-225848</v>
      </c>
      <c r="H565" s="150">
        <v>3.2786598605101303E-2</v>
      </c>
      <c r="I565" s="150">
        <v>-182741</v>
      </c>
      <c r="J565" s="150">
        <v>9.8293626753694404E-3</v>
      </c>
      <c r="K565" s="150">
        <v>0.67763967414651305</v>
      </c>
      <c r="L565" s="153">
        <v>152153.76809999999</v>
      </c>
      <c r="M565" s="152">
        <v>42494</v>
      </c>
      <c r="N565" s="150">
        <v>77</v>
      </c>
      <c r="O565" s="150">
        <v>85.2</v>
      </c>
      <c r="P565" s="150">
        <v>0</v>
      </c>
      <c r="Q565" s="150">
        <v>-82.08</v>
      </c>
      <c r="R565" s="150">
        <v>10467</v>
      </c>
      <c r="S565" s="150">
        <v>955.03074600000002</v>
      </c>
      <c r="T565" s="150">
        <v>1165.33993305577</v>
      </c>
      <c r="U565" s="150">
        <v>0.35218775563902099</v>
      </c>
      <c r="V565" s="150">
        <v>0.149965680790763</v>
      </c>
      <c r="W565" s="150">
        <v>5.2354335406914702E-3</v>
      </c>
      <c r="X565" s="150">
        <v>8578</v>
      </c>
      <c r="Y565" s="150">
        <v>70.05</v>
      </c>
      <c r="Z565" s="150">
        <v>53778.308065667399</v>
      </c>
      <c r="AA565" s="150">
        <v>15.6027397260274</v>
      </c>
      <c r="AB565" s="150">
        <v>13.633558115631701</v>
      </c>
      <c r="AC565" s="150">
        <v>7.5</v>
      </c>
      <c r="AD565" s="150">
        <v>127.3374328</v>
      </c>
      <c r="AE565" s="150">
        <v>0.24360000000000001</v>
      </c>
      <c r="AF565" s="150">
        <v>0.121661771679398</v>
      </c>
      <c r="AG565" s="150">
        <v>0.17215136698228301</v>
      </c>
      <c r="AH565" s="150">
        <v>0.29869572707947301</v>
      </c>
      <c r="AI565" s="150">
        <v>213.67689035636599</v>
      </c>
      <c r="AJ565" s="150">
        <v>7.6945009506634996</v>
      </c>
      <c r="AK565" s="150">
        <v>0.93159368445812196</v>
      </c>
      <c r="AL565" s="150">
        <v>2.6083433953388102</v>
      </c>
      <c r="AM565" s="150">
        <v>0.5</v>
      </c>
      <c r="AN565" s="150">
        <v>0.83904148019129599</v>
      </c>
      <c r="AO565" s="150">
        <v>56</v>
      </c>
      <c r="AP565" s="150">
        <v>3.7688442211055301E-2</v>
      </c>
      <c r="AQ565" s="150">
        <v>6.27</v>
      </c>
      <c r="AR565">
        <v>2.3260776596794899</v>
      </c>
      <c r="AS565">
        <v>-24166.39</v>
      </c>
      <c r="AT565">
        <v>0.28055524914889901</v>
      </c>
      <c r="AU565" s="150">
        <v>9996264.5099999998</v>
      </c>
    </row>
    <row r="566" spans="1:47" ht="14.5" x14ac:dyDescent="0.35">
      <c r="A566" s="151" t="s">
        <v>1327</v>
      </c>
      <c r="B566" s="151" t="s">
        <v>391</v>
      </c>
      <c r="C566" t="s">
        <v>392</v>
      </c>
      <c r="D566" t="s">
        <v>1578</v>
      </c>
      <c r="E566" s="150">
        <v>94.628</v>
      </c>
      <c r="F566" t="s">
        <v>1578</v>
      </c>
      <c r="G566" s="152">
        <v>-902458</v>
      </c>
      <c r="H566" s="150">
        <v>0.231946511295783</v>
      </c>
      <c r="I566" s="150">
        <v>-851335</v>
      </c>
      <c r="J566" s="150">
        <v>0</v>
      </c>
      <c r="K566" s="150">
        <v>0.77889363102752995</v>
      </c>
      <c r="L566" s="153">
        <v>113832.5092</v>
      </c>
      <c r="M566" s="152">
        <v>38920</v>
      </c>
      <c r="N566" s="150">
        <v>49</v>
      </c>
      <c r="O566" s="150">
        <v>4.88</v>
      </c>
      <c r="P566" s="150">
        <v>0</v>
      </c>
      <c r="Q566" s="150">
        <v>-12.67</v>
      </c>
      <c r="R566" s="150">
        <v>11124.2</v>
      </c>
      <c r="S566" s="150">
        <v>1789.131341</v>
      </c>
      <c r="T566" s="150">
        <v>2088.0253456568598</v>
      </c>
      <c r="U566" s="150">
        <v>0.358976542013413</v>
      </c>
      <c r="V566" s="150">
        <v>0.110805791870592</v>
      </c>
      <c r="W566" s="150">
        <v>2.8023762063201101E-2</v>
      </c>
      <c r="X566" s="150">
        <v>9531.7999999999993</v>
      </c>
      <c r="Y566" s="150">
        <v>104.64</v>
      </c>
      <c r="Z566" s="150">
        <v>61507.348050458699</v>
      </c>
      <c r="AA566" s="150">
        <v>13.304</v>
      </c>
      <c r="AB566" s="150">
        <v>17.0979677083333</v>
      </c>
      <c r="AC566" s="150">
        <v>13</v>
      </c>
      <c r="AD566" s="150">
        <v>137.625487769231</v>
      </c>
      <c r="AE566" s="150">
        <v>0.35949999999999999</v>
      </c>
      <c r="AF566" s="150">
        <v>0.112924082962441</v>
      </c>
      <c r="AG566" s="150">
        <v>0.15698905537629901</v>
      </c>
      <c r="AH566" s="150">
        <v>0.28454514297091399</v>
      </c>
      <c r="AI566" s="150">
        <v>170.57830971169599</v>
      </c>
      <c r="AJ566" s="150">
        <v>5.7400927955646903</v>
      </c>
      <c r="AK566" s="150">
        <v>2.0408421394096101</v>
      </c>
      <c r="AL566" s="150">
        <v>2.54433134438885</v>
      </c>
      <c r="AM566" s="150">
        <v>1.5</v>
      </c>
      <c r="AN566" s="150">
        <v>1.22727998055761</v>
      </c>
      <c r="AO566" s="150">
        <v>55</v>
      </c>
      <c r="AP566" s="150">
        <v>3.6666666666666702E-2</v>
      </c>
      <c r="AQ566" s="150">
        <v>15.67</v>
      </c>
      <c r="AR566">
        <v>3.1238201532061902</v>
      </c>
      <c r="AS566">
        <v>-105837.92</v>
      </c>
      <c r="AT566">
        <v>0.397318821299188</v>
      </c>
      <c r="AU566" s="150">
        <v>19902627.140000001</v>
      </c>
    </row>
    <row r="567" spans="1:47" ht="14.5" x14ac:dyDescent="0.35">
      <c r="A567" s="151" t="s">
        <v>1328</v>
      </c>
      <c r="B567" s="151" t="s">
        <v>651</v>
      </c>
      <c r="C567" t="s">
        <v>649</v>
      </c>
      <c r="D567" t="s">
        <v>1578</v>
      </c>
      <c r="E567" s="150">
        <v>77.936000000000007</v>
      </c>
      <c r="F567" t="s">
        <v>1578</v>
      </c>
      <c r="G567" s="152">
        <v>-299918</v>
      </c>
      <c r="H567" s="150">
        <v>0.36241189728734602</v>
      </c>
      <c r="I567" s="150">
        <v>-299918</v>
      </c>
      <c r="J567" s="150">
        <v>3.1661649663334103E-2</v>
      </c>
      <c r="K567" s="150">
        <v>0.72916727988552699</v>
      </c>
      <c r="L567" s="153">
        <v>111581.9906</v>
      </c>
      <c r="M567" s="152">
        <v>37807</v>
      </c>
      <c r="N567" t="s">
        <v>1560</v>
      </c>
      <c r="O567" s="150">
        <v>13.95</v>
      </c>
      <c r="P567" s="150">
        <v>0</v>
      </c>
      <c r="Q567" s="150">
        <v>1.79000000000002</v>
      </c>
      <c r="R567" s="150">
        <v>10842.2</v>
      </c>
      <c r="S567" s="150">
        <v>1803.392689</v>
      </c>
      <c r="T567" s="150">
        <v>2482.4970431393699</v>
      </c>
      <c r="U567" s="150">
        <v>0.99818414701358504</v>
      </c>
      <c r="V567" s="150">
        <v>0.155508585961668</v>
      </c>
      <c r="W567" s="150">
        <v>0</v>
      </c>
      <c r="X567" s="150">
        <v>7876.3</v>
      </c>
      <c r="Y567" s="150">
        <v>106.3</v>
      </c>
      <c r="Z567" s="150">
        <v>59902.954844778898</v>
      </c>
      <c r="AA567" s="150">
        <v>13.8333333333333</v>
      </c>
      <c r="AB567" s="150">
        <v>16.965124073377201</v>
      </c>
      <c r="AC567" s="150">
        <v>14</v>
      </c>
      <c r="AD567" s="150">
        <v>128.81376349999999</v>
      </c>
      <c r="AE567" s="150">
        <v>0.49869999999999998</v>
      </c>
      <c r="AF567" s="150">
        <v>0.111323703897885</v>
      </c>
      <c r="AG567" s="150">
        <v>0.20221732709256601</v>
      </c>
      <c r="AH567" s="150">
        <v>0.31695092439043798</v>
      </c>
      <c r="AI567" s="150">
        <v>189.08804614766899</v>
      </c>
      <c r="AJ567" s="150">
        <v>4.6085119941348998</v>
      </c>
      <c r="AK567" s="150">
        <v>0.890952346041056</v>
      </c>
      <c r="AL567" s="150">
        <v>2.8753302639296199</v>
      </c>
      <c r="AM567" s="150">
        <v>1.5</v>
      </c>
      <c r="AN567" s="150">
        <v>1.3367880735245801</v>
      </c>
      <c r="AO567" s="150">
        <v>119</v>
      </c>
      <c r="AP567" s="150">
        <v>3.6231884057971002E-2</v>
      </c>
      <c r="AQ567" s="150">
        <v>9.7100000000000009</v>
      </c>
      <c r="AR567">
        <v>3.96945455467324</v>
      </c>
      <c r="AS567">
        <v>-320320.40999999997</v>
      </c>
      <c r="AT567">
        <v>0.48596367207149799</v>
      </c>
      <c r="AU567" s="150">
        <v>19552781.25</v>
      </c>
    </row>
    <row r="568" spans="1:47" ht="14.5" x14ac:dyDescent="0.35">
      <c r="A568" s="151" t="s">
        <v>1329</v>
      </c>
      <c r="B568" s="151" t="s">
        <v>762</v>
      </c>
      <c r="C568" t="s">
        <v>183</v>
      </c>
      <c r="D568" t="s">
        <v>1578</v>
      </c>
      <c r="E568" s="150">
        <v>105.221</v>
      </c>
      <c r="F568" t="s">
        <v>1578</v>
      </c>
      <c r="G568" s="152">
        <v>68579</v>
      </c>
      <c r="H568" s="150">
        <v>1.0512543247683801</v>
      </c>
      <c r="I568" s="150">
        <v>17162</v>
      </c>
      <c r="J568" s="150">
        <v>0</v>
      </c>
      <c r="K568" s="150">
        <v>0.79528360955699196</v>
      </c>
      <c r="L568" s="153">
        <v>212135.23569999999</v>
      </c>
      <c r="M568" s="152">
        <v>52854</v>
      </c>
      <c r="N568" s="150">
        <v>118</v>
      </c>
      <c r="O568" s="150">
        <v>29.9</v>
      </c>
      <c r="P568" s="150">
        <v>0</v>
      </c>
      <c r="Q568" s="150">
        <v>102.72</v>
      </c>
      <c r="R568" s="150">
        <v>10707.8</v>
      </c>
      <c r="S568" s="150">
        <v>1387.8619100000001</v>
      </c>
      <c r="T568" s="150">
        <v>1519.9172696798501</v>
      </c>
      <c r="U568" s="150">
        <v>0.16763316820187099</v>
      </c>
      <c r="V568" s="150">
        <v>8.0254322996731006E-2</v>
      </c>
      <c r="W568" s="150">
        <v>1.2018350586478699E-2</v>
      </c>
      <c r="X568" s="150">
        <v>9777.4</v>
      </c>
      <c r="Y568" s="150">
        <v>80.94</v>
      </c>
      <c r="Z568" s="150">
        <v>61912.651223128203</v>
      </c>
      <c r="AA568" s="150">
        <v>14.438775510204101</v>
      </c>
      <c r="AB568" s="150">
        <v>17.146798986903899</v>
      </c>
      <c r="AC568" s="150">
        <v>11</v>
      </c>
      <c r="AD568" s="150">
        <v>126.16926454545499</v>
      </c>
      <c r="AE568" s="150">
        <v>0.24360000000000001</v>
      </c>
      <c r="AF568" s="150">
        <v>0.10846923291765399</v>
      </c>
      <c r="AG568" s="150">
        <v>0.17805058131155599</v>
      </c>
      <c r="AH568" s="150">
        <v>0.286591653615272</v>
      </c>
      <c r="AI568" s="150">
        <v>152.52454042780101</v>
      </c>
      <c r="AJ568" s="150">
        <v>4.1467909090479598</v>
      </c>
      <c r="AK568" s="150">
        <v>1.1013355347382601</v>
      </c>
      <c r="AL568" s="150">
        <v>2.2697459408644098</v>
      </c>
      <c r="AM568" s="150">
        <v>2.2799999999999998</v>
      </c>
      <c r="AN568" s="150">
        <v>1.2783008943792</v>
      </c>
      <c r="AO568" s="150">
        <v>50</v>
      </c>
      <c r="AP568" s="150">
        <v>0.13071065989847699</v>
      </c>
      <c r="AQ568" s="150">
        <v>12.72</v>
      </c>
      <c r="AR568">
        <v>2.9527898005493798</v>
      </c>
      <c r="AS568">
        <v>-11428.08</v>
      </c>
      <c r="AT568">
        <v>0.15836509908171501</v>
      </c>
      <c r="AU568" s="150">
        <v>14860882.619999999</v>
      </c>
    </row>
    <row r="569" spans="1:47" ht="14.5" x14ac:dyDescent="0.35">
      <c r="A569" s="151" t="s">
        <v>1330</v>
      </c>
      <c r="B569" s="151" t="s">
        <v>642</v>
      </c>
      <c r="C569" t="s">
        <v>384</v>
      </c>
      <c r="D569" t="s">
        <v>1578</v>
      </c>
      <c r="E569" s="150">
        <v>95.466999999999999</v>
      </c>
      <c r="F569" t="s">
        <v>1578</v>
      </c>
      <c r="G569" s="152">
        <v>299506</v>
      </c>
      <c r="H569" s="150">
        <v>0.55986795649787802</v>
      </c>
      <c r="I569" s="150">
        <v>305125</v>
      </c>
      <c r="J569" s="150">
        <v>0</v>
      </c>
      <c r="K569" s="150">
        <v>0.62904998138749302</v>
      </c>
      <c r="L569" s="153">
        <v>207993.62590000001</v>
      </c>
      <c r="M569" s="152">
        <v>40368</v>
      </c>
      <c r="N569" s="150">
        <v>24</v>
      </c>
      <c r="O569" s="150">
        <v>7.9</v>
      </c>
      <c r="P569" s="150">
        <v>0</v>
      </c>
      <c r="Q569" s="150">
        <v>31.79</v>
      </c>
      <c r="R569" s="150">
        <v>14337.4</v>
      </c>
      <c r="S569" s="150">
        <v>899.27330800000004</v>
      </c>
      <c r="T569" s="150">
        <v>1087.1808932459301</v>
      </c>
      <c r="U569" s="150">
        <v>0.33081252201472</v>
      </c>
      <c r="V569" s="150">
        <v>0.172949399939267</v>
      </c>
      <c r="W569" s="150">
        <v>6.5773207626440497E-3</v>
      </c>
      <c r="X569" s="150">
        <v>11859.3</v>
      </c>
      <c r="Y569" s="150">
        <v>66.67</v>
      </c>
      <c r="Z569" s="150">
        <v>56947.039748012598</v>
      </c>
      <c r="AA569" s="150">
        <v>14.0972222222222</v>
      </c>
      <c r="AB569" s="150">
        <v>13.488425198740099</v>
      </c>
      <c r="AC569" s="150">
        <v>9</v>
      </c>
      <c r="AD569" s="150">
        <v>99.9192564444444</v>
      </c>
      <c r="AE569" s="150">
        <v>0.33629999999999999</v>
      </c>
      <c r="AF569" s="150">
        <v>0.11123236435341299</v>
      </c>
      <c r="AG569" s="150">
        <v>0.19520275318100799</v>
      </c>
      <c r="AH569" s="150">
        <v>0.30276139646289102</v>
      </c>
      <c r="AI569" s="150">
        <v>285.75739734954999</v>
      </c>
      <c r="AJ569" s="150">
        <v>7.4680568462179098</v>
      </c>
      <c r="AK569" s="150">
        <v>1.1207972012732801</v>
      </c>
      <c r="AL569" s="150">
        <v>1.9102629059749201</v>
      </c>
      <c r="AM569" s="150">
        <v>0.5</v>
      </c>
      <c r="AN569" s="150">
        <v>1.87615365648463</v>
      </c>
      <c r="AO569" s="150">
        <v>176</v>
      </c>
      <c r="AP569" s="150">
        <v>5.8935361216730001E-2</v>
      </c>
      <c r="AQ569" s="150">
        <v>2.82</v>
      </c>
      <c r="AR569">
        <v>4.4386248671252497</v>
      </c>
      <c r="AS569">
        <v>-15057.91</v>
      </c>
      <c r="AT569">
        <v>0.50277632985558796</v>
      </c>
      <c r="AU569" s="150">
        <v>12893199.550000001</v>
      </c>
    </row>
    <row r="570" spans="1:47" ht="14.5" x14ac:dyDescent="0.35">
      <c r="A570" s="151" t="s">
        <v>1331</v>
      </c>
      <c r="B570" s="151" t="s">
        <v>414</v>
      </c>
      <c r="C570" t="s">
        <v>282</v>
      </c>
      <c r="D570" t="s">
        <v>1578</v>
      </c>
      <c r="E570" s="150">
        <v>92.787000000000006</v>
      </c>
      <c r="F570" t="s">
        <v>1578</v>
      </c>
      <c r="G570" s="152">
        <v>-171381</v>
      </c>
      <c r="H570" s="150">
        <v>0.67766426760974097</v>
      </c>
      <c r="I570" s="150">
        <v>-171381</v>
      </c>
      <c r="J570" s="150">
        <v>0</v>
      </c>
      <c r="K570" s="150">
        <v>0.72581030771421595</v>
      </c>
      <c r="L570" s="153">
        <v>154584.29730000001</v>
      </c>
      <c r="M570" s="152">
        <v>44684</v>
      </c>
      <c r="N570" s="150">
        <v>14</v>
      </c>
      <c r="O570" s="150">
        <v>4.96</v>
      </c>
      <c r="P570" s="150">
        <v>0</v>
      </c>
      <c r="Q570" s="150">
        <v>14.09</v>
      </c>
      <c r="R570" s="150">
        <v>14608.9</v>
      </c>
      <c r="S570" s="150">
        <v>493.78597300000001</v>
      </c>
      <c r="T570" s="150">
        <v>581.39831328981995</v>
      </c>
      <c r="U570" s="150">
        <v>0.23734240421608699</v>
      </c>
      <c r="V570" s="150">
        <v>0.14055022782107299</v>
      </c>
      <c r="W570" s="150">
        <v>0</v>
      </c>
      <c r="X570" s="150">
        <v>12407.4</v>
      </c>
      <c r="Y570" s="150">
        <v>38.950000000000003</v>
      </c>
      <c r="Z570" s="150">
        <v>52837.895763799701</v>
      </c>
      <c r="AA570" s="150">
        <v>15.3</v>
      </c>
      <c r="AB570" s="150">
        <v>12.677431912708601</v>
      </c>
      <c r="AC570" s="150">
        <v>4.2</v>
      </c>
      <c r="AD570" s="150">
        <v>117.568088809524</v>
      </c>
      <c r="AE570" s="150">
        <v>0.25519999999999998</v>
      </c>
      <c r="AF570" s="150">
        <v>0.12825809297085</v>
      </c>
      <c r="AG570" s="150">
        <v>0.17810053567394801</v>
      </c>
      <c r="AH570" s="150">
        <v>0.31248082754092898</v>
      </c>
      <c r="AI570" s="150">
        <v>274.04788187452198</v>
      </c>
      <c r="AJ570" s="150">
        <v>5.9388690594955698</v>
      </c>
      <c r="AK570" s="150">
        <v>1.0355870116242101</v>
      </c>
      <c r="AL570" s="150">
        <v>2.7999995566098401</v>
      </c>
      <c r="AM570" s="150">
        <v>5.4</v>
      </c>
      <c r="AN570" s="150">
        <v>0.82131291511577598</v>
      </c>
      <c r="AO570" s="150">
        <v>63</v>
      </c>
      <c r="AP570" s="150">
        <v>0</v>
      </c>
      <c r="AQ570" s="150">
        <v>2.2999999999999998</v>
      </c>
      <c r="AR570">
        <v>0.49188087919707202</v>
      </c>
      <c r="AS570">
        <v>-55856.58</v>
      </c>
      <c r="AT570">
        <v>0.35656473916618697</v>
      </c>
      <c r="AU570" s="150">
        <v>7213653.21</v>
      </c>
    </row>
    <row r="571" spans="1:47" ht="14.5" x14ac:dyDescent="0.35">
      <c r="A571" s="151" t="s">
        <v>1332</v>
      </c>
      <c r="B571" s="151" t="s">
        <v>746</v>
      </c>
      <c r="C571" t="s">
        <v>192</v>
      </c>
      <c r="D571" t="s">
        <v>1578</v>
      </c>
      <c r="E571" s="150">
        <v>96.721999999999994</v>
      </c>
      <c r="F571" t="s">
        <v>1578</v>
      </c>
      <c r="G571" s="152">
        <v>1041375</v>
      </c>
      <c r="H571" s="150">
        <v>0.48570205487919998</v>
      </c>
      <c r="I571" s="150">
        <v>1041375</v>
      </c>
      <c r="J571" s="150">
        <v>0</v>
      </c>
      <c r="K571" s="150">
        <v>0.67054290714259301</v>
      </c>
      <c r="L571" s="153">
        <v>133245.26949999999</v>
      </c>
      <c r="M571" s="152">
        <v>39105</v>
      </c>
      <c r="N571" s="150">
        <v>2</v>
      </c>
      <c r="O571" s="150">
        <v>16.059999999999999</v>
      </c>
      <c r="P571" s="150">
        <v>0</v>
      </c>
      <c r="Q571" s="150">
        <v>254.39</v>
      </c>
      <c r="R571" s="150">
        <v>10471.200000000001</v>
      </c>
      <c r="S571" s="150">
        <v>968.73801900000001</v>
      </c>
      <c r="T571" s="150">
        <v>1202.0559918146901</v>
      </c>
      <c r="U571" s="150">
        <v>0.47516194778353199</v>
      </c>
      <c r="V571" s="150">
        <v>0.158919322851517</v>
      </c>
      <c r="W571" s="150">
        <v>2.0645416622179702E-3</v>
      </c>
      <c r="X571" s="150">
        <v>8438.7000000000007</v>
      </c>
      <c r="Y571" s="150">
        <v>58.74</v>
      </c>
      <c r="Z571" s="150">
        <v>58937.069628873003</v>
      </c>
      <c r="AA571" s="150">
        <v>11.16</v>
      </c>
      <c r="AB571" s="150">
        <v>16.491964913176702</v>
      </c>
      <c r="AC571" s="150">
        <v>9.15</v>
      </c>
      <c r="AD571" s="150">
        <v>105.87300754098401</v>
      </c>
      <c r="AE571" s="150">
        <v>0.39429999999999998</v>
      </c>
      <c r="AF571" s="150">
        <v>0.12063361034804</v>
      </c>
      <c r="AG571" s="150">
        <v>0.13674289911218801</v>
      </c>
      <c r="AH571" s="150">
        <v>0.26072011192419098</v>
      </c>
      <c r="AI571" s="150">
        <v>163.46318291860101</v>
      </c>
      <c r="AJ571" s="150">
        <v>9.9659421671834405</v>
      </c>
      <c r="AK571" s="150">
        <v>1.5355323233535201</v>
      </c>
      <c r="AL571" s="150">
        <v>4.1567981661225204</v>
      </c>
      <c r="AM571" s="150">
        <v>1</v>
      </c>
      <c r="AN571" s="150">
        <v>0.92507466986069498</v>
      </c>
      <c r="AO571" s="150">
        <v>13</v>
      </c>
      <c r="AP571" s="150">
        <v>4.5558086560364497E-3</v>
      </c>
      <c r="AQ571" s="150">
        <v>25.69</v>
      </c>
      <c r="AR571">
        <v>4.2866801577146996</v>
      </c>
      <c r="AS571">
        <v>14382.96</v>
      </c>
      <c r="AT571">
        <v>0.26847643865759502</v>
      </c>
      <c r="AU571" s="150">
        <v>10143830.07</v>
      </c>
    </row>
    <row r="572" spans="1:47" ht="14.5" x14ac:dyDescent="0.35">
      <c r="A572" s="151" t="s">
        <v>1333</v>
      </c>
      <c r="B572" s="151" t="s">
        <v>393</v>
      </c>
      <c r="C572" t="s">
        <v>173</v>
      </c>
      <c r="D572" t="s">
        <v>1578</v>
      </c>
      <c r="E572" s="150">
        <v>84.331999999999994</v>
      </c>
      <c r="F572" t="s">
        <v>1578</v>
      </c>
      <c r="G572" s="152">
        <v>538275</v>
      </c>
      <c r="H572" s="150">
        <v>0.31706597515694501</v>
      </c>
      <c r="I572" s="150">
        <v>542886</v>
      </c>
      <c r="J572" s="150">
        <v>3.7150917770770102E-3</v>
      </c>
      <c r="K572" s="150">
        <v>0.65130860297160698</v>
      </c>
      <c r="L572" s="153">
        <v>195478.67809999999</v>
      </c>
      <c r="M572" s="152">
        <v>40868</v>
      </c>
      <c r="N572" s="150">
        <v>28</v>
      </c>
      <c r="O572" s="150">
        <v>27.31</v>
      </c>
      <c r="P572" s="150">
        <v>0</v>
      </c>
      <c r="Q572" s="150">
        <v>-30.8</v>
      </c>
      <c r="R572" s="150">
        <v>13475.9</v>
      </c>
      <c r="S572" s="150">
        <v>961.91196100000002</v>
      </c>
      <c r="T572" s="150">
        <v>1144.84665890363</v>
      </c>
      <c r="U572" s="150">
        <v>0.34814517396358702</v>
      </c>
      <c r="V572" s="150">
        <v>0.140589665668998</v>
      </c>
      <c r="W572" s="150">
        <v>1.99489046586458E-3</v>
      </c>
      <c r="X572" s="150">
        <v>11322.6</v>
      </c>
      <c r="Y572" s="150">
        <v>60.2</v>
      </c>
      <c r="Z572" s="150">
        <v>57664.123421926903</v>
      </c>
      <c r="AA572" s="150">
        <v>12.729411764705899</v>
      </c>
      <c r="AB572" s="150">
        <v>15.9786040033223</v>
      </c>
      <c r="AC572" s="150">
        <v>7.55</v>
      </c>
      <c r="AD572" s="150">
        <v>127.40555774834399</v>
      </c>
      <c r="AE572" s="150">
        <v>0.67259999999999998</v>
      </c>
      <c r="AF572" s="150">
        <v>0.123143083671562</v>
      </c>
      <c r="AG572" s="150">
        <v>0.15225657485132901</v>
      </c>
      <c r="AH572" s="150">
        <v>0.26983670440429802</v>
      </c>
      <c r="AI572" s="150">
        <v>205.992864247168</v>
      </c>
      <c r="AJ572" s="150">
        <v>5.0994783670709101</v>
      </c>
      <c r="AK572" s="150">
        <v>1.42653025279212</v>
      </c>
      <c r="AL572" s="150">
        <v>2.71679021130777</v>
      </c>
      <c r="AM572" s="150">
        <v>0.5</v>
      </c>
      <c r="AN572" s="150">
        <v>1.2514591557385399</v>
      </c>
      <c r="AO572" s="150">
        <v>68</v>
      </c>
      <c r="AP572" s="150">
        <v>1.8970189701897001E-2</v>
      </c>
      <c r="AQ572" s="150">
        <v>4.5</v>
      </c>
      <c r="AR572">
        <v>0.490394177479544</v>
      </c>
      <c r="AS572">
        <v>-80091.960000000006</v>
      </c>
      <c r="AT572">
        <v>0.30128074845256603</v>
      </c>
      <c r="AU572" s="150">
        <v>12962623.960000001</v>
      </c>
    </row>
    <row r="573" spans="1:47" ht="14.5" x14ac:dyDescent="0.35">
      <c r="A573" s="151" t="s">
        <v>1334</v>
      </c>
      <c r="B573" s="151" t="s">
        <v>318</v>
      </c>
      <c r="C573" t="s">
        <v>208</v>
      </c>
      <c r="D573" t="s">
        <v>1578</v>
      </c>
      <c r="E573" s="150">
        <v>81.314999999999998</v>
      </c>
      <c r="F573" t="s">
        <v>1578</v>
      </c>
      <c r="G573" s="152">
        <v>-1128174</v>
      </c>
      <c r="H573" s="150">
        <v>0.511376173039503</v>
      </c>
      <c r="I573" s="150">
        <v>-1128174</v>
      </c>
      <c r="J573" s="150">
        <v>0</v>
      </c>
      <c r="K573" s="150">
        <v>0.73698444311608802</v>
      </c>
      <c r="L573" s="153">
        <v>81032.266099999993</v>
      </c>
      <c r="M573" s="152">
        <v>31648</v>
      </c>
      <c r="N573" s="150">
        <v>47</v>
      </c>
      <c r="O573" s="150">
        <v>19.95</v>
      </c>
      <c r="P573" s="150">
        <v>0</v>
      </c>
      <c r="Q573" s="150">
        <v>-108.45</v>
      </c>
      <c r="R573" s="150">
        <v>14866.5</v>
      </c>
      <c r="S573" s="150">
        <v>1272.4216100000001</v>
      </c>
      <c r="T573" s="150">
        <v>1790.29354675121</v>
      </c>
      <c r="U573" s="150">
        <v>0.99944461973757304</v>
      </c>
      <c r="V573" s="150">
        <v>0.17944729553331401</v>
      </c>
      <c r="W573" s="150">
        <v>7.8562159875145501E-4</v>
      </c>
      <c r="X573" s="150">
        <v>10566.1</v>
      </c>
      <c r="Y573" s="150">
        <v>101.05</v>
      </c>
      <c r="Z573" s="150">
        <v>60287.811974270197</v>
      </c>
      <c r="AA573" s="150">
        <v>13.25</v>
      </c>
      <c r="AB573" s="150">
        <v>12.5920000989609</v>
      </c>
      <c r="AC573" s="150">
        <v>8.3000000000000007</v>
      </c>
      <c r="AD573" s="150">
        <v>153.30380843373501</v>
      </c>
      <c r="AE573" s="150">
        <v>0.62619999999999998</v>
      </c>
      <c r="AF573" s="150">
        <v>0.108625880930413</v>
      </c>
      <c r="AG573" s="150">
        <v>0.20468513149596201</v>
      </c>
      <c r="AH573" s="150">
        <v>0.31439367078579</v>
      </c>
      <c r="AI573" s="150">
        <v>223.26876388086501</v>
      </c>
      <c r="AJ573" s="150">
        <v>8.8691194049814897</v>
      </c>
      <c r="AK573" s="150">
        <v>1.3097195274770099</v>
      </c>
      <c r="AL573" s="150">
        <v>2.8129021584557101</v>
      </c>
      <c r="AM573" s="150">
        <v>0.5</v>
      </c>
      <c r="AN573" s="150">
        <v>1.5269121904293499</v>
      </c>
      <c r="AO573" s="150">
        <v>85</v>
      </c>
      <c r="AP573" s="150">
        <v>8.2474226804123696E-3</v>
      </c>
      <c r="AQ573" s="150">
        <v>10.6</v>
      </c>
      <c r="AR573">
        <v>1.76195897686626</v>
      </c>
      <c r="AS573">
        <v>12023.6899999999</v>
      </c>
      <c r="AT573">
        <v>0.52688685648951095</v>
      </c>
      <c r="AU573" s="150">
        <v>18916502.329999998</v>
      </c>
    </row>
    <row r="574" spans="1:47" ht="14.5" x14ac:dyDescent="0.35">
      <c r="A574" s="151" t="s">
        <v>1335</v>
      </c>
      <c r="B574" s="151" t="s">
        <v>319</v>
      </c>
      <c r="C574" t="s">
        <v>168</v>
      </c>
      <c r="D574" t="s">
        <v>1578</v>
      </c>
      <c r="E574" s="150">
        <v>83.099000000000004</v>
      </c>
      <c r="F574" t="s">
        <v>1578</v>
      </c>
      <c r="G574" s="152">
        <v>-519137</v>
      </c>
      <c r="H574" s="150">
        <v>0.32277950487400497</v>
      </c>
      <c r="I574" s="150">
        <v>-579187</v>
      </c>
      <c r="J574" s="150">
        <v>5.2583472041739304E-3</v>
      </c>
      <c r="K574" s="150">
        <v>0.76990579848665996</v>
      </c>
      <c r="L574" s="153">
        <v>66651.509300000005</v>
      </c>
      <c r="M574" s="152">
        <v>30966</v>
      </c>
      <c r="N574" t="s">
        <v>1560</v>
      </c>
      <c r="O574" s="150">
        <v>18.690000000000001</v>
      </c>
      <c r="P574" s="150">
        <v>0</v>
      </c>
      <c r="Q574" s="150">
        <v>-58.73</v>
      </c>
      <c r="R574" s="150">
        <v>15953.1</v>
      </c>
      <c r="S574" s="150">
        <v>693.01699599999995</v>
      </c>
      <c r="T574" s="150">
        <v>936.31853781730399</v>
      </c>
      <c r="U574" s="150">
        <v>0.99916419077260299</v>
      </c>
      <c r="V574" s="150">
        <v>0.14346058693198299</v>
      </c>
      <c r="W574" s="150">
        <v>0</v>
      </c>
      <c r="X574" s="150">
        <v>11807.7</v>
      </c>
      <c r="Y574" s="150">
        <v>64.8</v>
      </c>
      <c r="Z574" s="150">
        <v>55897.717592592599</v>
      </c>
      <c r="AA574" s="150">
        <v>10.323529411764699</v>
      </c>
      <c r="AB574" s="150">
        <v>10.694706728395101</v>
      </c>
      <c r="AC574" s="150">
        <v>5.2</v>
      </c>
      <c r="AD574" s="150">
        <v>133.272499230769</v>
      </c>
      <c r="AE574" s="150">
        <v>0.25519999999999998</v>
      </c>
      <c r="AF574" s="150">
        <v>9.9460196154127295E-2</v>
      </c>
      <c r="AG574" s="150">
        <v>0.23581493190564601</v>
      </c>
      <c r="AH574" s="150">
        <v>0.34400314870660897</v>
      </c>
      <c r="AI574" s="150">
        <v>280.64102485590399</v>
      </c>
      <c r="AJ574" s="150">
        <v>7.1446737861781404</v>
      </c>
      <c r="AK574" s="150">
        <v>0.79683735326933702</v>
      </c>
      <c r="AL574" s="150">
        <v>3.5253024592650499</v>
      </c>
      <c r="AM574" s="150">
        <v>4.5</v>
      </c>
      <c r="AN574" s="150">
        <v>0</v>
      </c>
      <c r="AO574" s="150">
        <v>10</v>
      </c>
      <c r="AP574" s="150">
        <v>0.27981651376146799</v>
      </c>
      <c r="AQ574" s="150">
        <v>0</v>
      </c>
      <c r="AR574">
        <v>5.7362491614043698</v>
      </c>
      <c r="AS574">
        <v>-102866.97</v>
      </c>
      <c r="AT574">
        <v>0.51552367218807205</v>
      </c>
      <c r="AU574" s="150">
        <v>11055754.539999999</v>
      </c>
    </row>
    <row r="575" spans="1:47" ht="14.5" x14ac:dyDescent="0.35">
      <c r="A575" s="151" t="s">
        <v>1336</v>
      </c>
      <c r="B575" s="151" t="s">
        <v>594</v>
      </c>
      <c r="C575" t="s">
        <v>136</v>
      </c>
      <c r="D575" t="s">
        <v>1578</v>
      </c>
      <c r="E575" s="150">
        <v>93.408000000000001</v>
      </c>
      <c r="F575" t="s">
        <v>1578</v>
      </c>
      <c r="G575" s="152">
        <v>-27595</v>
      </c>
      <c r="H575" s="150">
        <v>0.11180882096560101</v>
      </c>
      <c r="I575" s="150">
        <v>-27595</v>
      </c>
      <c r="J575" s="150">
        <v>6.9272747411361496E-3</v>
      </c>
      <c r="K575" s="150">
        <v>0.78285411586948295</v>
      </c>
      <c r="L575" s="153">
        <v>138860.42439999999</v>
      </c>
      <c r="M575" s="152">
        <v>38595</v>
      </c>
      <c r="N575" s="150">
        <v>82</v>
      </c>
      <c r="O575" s="150">
        <v>47.06</v>
      </c>
      <c r="P575" s="150">
        <v>0</v>
      </c>
      <c r="Q575" s="150">
        <v>206.59</v>
      </c>
      <c r="R575" s="150">
        <v>10709.8</v>
      </c>
      <c r="S575" s="150">
        <v>1879.4192640000001</v>
      </c>
      <c r="T575" s="150">
        <v>2221.30346639455</v>
      </c>
      <c r="U575" s="150">
        <v>0.35068412654091002</v>
      </c>
      <c r="V575" s="150">
        <v>0.14270657811029</v>
      </c>
      <c r="W575" s="150">
        <v>3.6706349307697602E-3</v>
      </c>
      <c r="X575" s="150">
        <v>9061.4</v>
      </c>
      <c r="Y575" s="150">
        <v>131.81</v>
      </c>
      <c r="Z575" s="150">
        <v>53386.664441241199</v>
      </c>
      <c r="AA575" s="150">
        <v>14.636363636363599</v>
      </c>
      <c r="AB575" s="150">
        <v>14.2585483954176</v>
      </c>
      <c r="AC575" s="150">
        <v>14.2</v>
      </c>
      <c r="AD575" s="150">
        <v>132.353469295775</v>
      </c>
      <c r="AE575" s="150">
        <v>0.40589999999999998</v>
      </c>
      <c r="AF575" s="150">
        <v>0.112541433522704</v>
      </c>
      <c r="AG575" s="150">
        <v>0.18497792128048099</v>
      </c>
      <c r="AH575" s="150">
        <v>0.30229668696411899</v>
      </c>
      <c r="AI575" s="150">
        <v>199.07266418229099</v>
      </c>
      <c r="AJ575" s="150">
        <v>4.6297716368962503</v>
      </c>
      <c r="AK575" s="150">
        <v>1.19652796672912</v>
      </c>
      <c r="AL575" s="150">
        <v>2.2730558800024601</v>
      </c>
      <c r="AM575" s="150">
        <v>0.5</v>
      </c>
      <c r="AN575" s="150">
        <v>0.94752231280655197</v>
      </c>
      <c r="AO575" s="150">
        <v>111</v>
      </c>
      <c r="AP575" s="150">
        <v>7.5675675675675701E-3</v>
      </c>
      <c r="AQ575" s="150">
        <v>8.01</v>
      </c>
      <c r="AR575">
        <v>6.8400500149127001</v>
      </c>
      <c r="AS575">
        <v>-182512.44</v>
      </c>
      <c r="AT575">
        <v>0.37418769139292801</v>
      </c>
      <c r="AU575" s="150">
        <v>20128150.489999998</v>
      </c>
    </row>
    <row r="576" spans="1:47" ht="14.5" x14ac:dyDescent="0.35">
      <c r="A576" s="151" t="s">
        <v>1337</v>
      </c>
      <c r="B576" s="151" t="s">
        <v>321</v>
      </c>
      <c r="C576" t="s">
        <v>141</v>
      </c>
      <c r="D576" t="s">
        <v>1578</v>
      </c>
      <c r="E576" s="150">
        <v>76.168000000000006</v>
      </c>
      <c r="F576" t="s">
        <v>1578</v>
      </c>
      <c r="G576" s="152">
        <v>2141932</v>
      </c>
      <c r="H576" s="150">
        <v>0.29873616929110802</v>
      </c>
      <c r="I576" s="150">
        <v>2496735</v>
      </c>
      <c r="J576" s="150">
        <v>3.1896424963173799E-3</v>
      </c>
      <c r="K576" s="150">
        <v>0.75097452466431702</v>
      </c>
      <c r="L576" s="153">
        <v>112276.63959999999</v>
      </c>
      <c r="M576" s="152">
        <v>35354</v>
      </c>
      <c r="N576" s="150">
        <v>81</v>
      </c>
      <c r="O576" s="150">
        <v>148.53</v>
      </c>
      <c r="P576" s="150">
        <v>0</v>
      </c>
      <c r="Q576" s="150">
        <v>170.09</v>
      </c>
      <c r="R576" s="150">
        <v>12438.7</v>
      </c>
      <c r="S576" s="150">
        <v>3505.598587</v>
      </c>
      <c r="T576" s="150">
        <v>4590.7075418448403</v>
      </c>
      <c r="U576" s="150">
        <v>0.62622105883453805</v>
      </c>
      <c r="V576" s="150">
        <v>0.194816103455943</v>
      </c>
      <c r="W576" s="150">
        <v>7.3837150083264802E-2</v>
      </c>
      <c r="X576" s="150">
        <v>9498.6</v>
      </c>
      <c r="Y576" s="150">
        <v>226.87</v>
      </c>
      <c r="Z576" s="150">
        <v>68017.207431568706</v>
      </c>
      <c r="AA576" s="150">
        <v>14.3587786259542</v>
      </c>
      <c r="AB576" s="150">
        <v>15.452014752942199</v>
      </c>
      <c r="AC576" s="150">
        <v>21</v>
      </c>
      <c r="AD576" s="150">
        <v>166.93326604761899</v>
      </c>
      <c r="AE576" s="150">
        <v>0.31309999999999999</v>
      </c>
      <c r="AF576" s="150">
        <v>0.112626776008907</v>
      </c>
      <c r="AG576" s="150">
        <v>0.17159033432409199</v>
      </c>
      <c r="AH576" s="150">
        <v>0.287048022068641</v>
      </c>
      <c r="AI576" s="150">
        <v>180.08365314302901</v>
      </c>
      <c r="AJ576" s="150">
        <v>4.8537025285877897</v>
      </c>
      <c r="AK576" s="150">
        <v>0.74336802888004305</v>
      </c>
      <c r="AL576" s="150">
        <v>2.4717799908443001</v>
      </c>
      <c r="AM576" s="150">
        <v>2.5</v>
      </c>
      <c r="AN576" s="150">
        <v>0.78060629123091396</v>
      </c>
      <c r="AO576" s="150">
        <v>10</v>
      </c>
      <c r="AP576" s="150">
        <v>5.1456310679611601E-2</v>
      </c>
      <c r="AQ576" s="150">
        <v>193.8</v>
      </c>
      <c r="AR576">
        <v>3.1116398172029198</v>
      </c>
      <c r="AS576">
        <v>-86331.21</v>
      </c>
      <c r="AT576">
        <v>0.38669255912981398</v>
      </c>
      <c r="AU576" s="150">
        <v>43605226.5</v>
      </c>
    </row>
    <row r="577" spans="1:47" ht="14.5" x14ac:dyDescent="0.35">
      <c r="A577" s="151" t="s">
        <v>1338</v>
      </c>
      <c r="B577" s="151" t="s">
        <v>444</v>
      </c>
      <c r="C577" t="s">
        <v>375</v>
      </c>
      <c r="D577" t="s">
        <v>1578</v>
      </c>
      <c r="E577" s="150">
        <v>87.358000000000004</v>
      </c>
      <c r="F577" t="s">
        <v>1578</v>
      </c>
      <c r="G577" s="152">
        <v>-6109229</v>
      </c>
      <c r="H577" s="150">
        <v>9.3794380586368797E-2</v>
      </c>
      <c r="I577" s="150">
        <v>-6174459</v>
      </c>
      <c r="J577" s="150">
        <v>0</v>
      </c>
      <c r="K577" s="150">
        <v>0.75185266393533201</v>
      </c>
      <c r="L577" s="153">
        <v>162772.484</v>
      </c>
      <c r="M577" s="152">
        <v>42427</v>
      </c>
      <c r="N577" s="150">
        <v>394</v>
      </c>
      <c r="O577" s="150">
        <v>221.14</v>
      </c>
      <c r="P577" s="150">
        <v>0</v>
      </c>
      <c r="Q577" s="150">
        <v>-430.62</v>
      </c>
      <c r="R577" s="150">
        <v>9701</v>
      </c>
      <c r="S577" s="150">
        <v>8071.4926299999997</v>
      </c>
      <c r="T577" s="150">
        <v>9750.1281141460895</v>
      </c>
      <c r="U577" s="150">
        <v>0.33491142170565302</v>
      </c>
      <c r="V577" s="150">
        <v>0.142020661177262</v>
      </c>
      <c r="W577" s="150">
        <v>1.3717516458910501E-2</v>
      </c>
      <c r="X577" s="150">
        <v>8030.8</v>
      </c>
      <c r="Y577" s="150">
        <v>456.05</v>
      </c>
      <c r="Z577" s="150">
        <v>64417.222629097698</v>
      </c>
      <c r="AA577" s="150">
        <v>12.8367768595041</v>
      </c>
      <c r="AB577" s="150">
        <v>17.698701085407301</v>
      </c>
      <c r="AC577" s="150">
        <v>36.880000000000003</v>
      </c>
      <c r="AD577" s="150">
        <v>218.858260032538</v>
      </c>
      <c r="AE577" s="150">
        <v>0.33629999999999999</v>
      </c>
      <c r="AF577" s="150">
        <v>0.12049600266190599</v>
      </c>
      <c r="AG577" s="150">
        <v>0.17183031792273801</v>
      </c>
      <c r="AH577" s="150">
        <v>0.29048668513126402</v>
      </c>
      <c r="AI577" s="150">
        <v>115.53526005016001</v>
      </c>
      <c r="AJ577" s="150">
        <v>6.62735901439292</v>
      </c>
      <c r="AK577" s="150">
        <v>1.22013991863101</v>
      </c>
      <c r="AL577" s="150">
        <v>3.7158118454718401</v>
      </c>
      <c r="AM577" s="150">
        <v>4.2</v>
      </c>
      <c r="AN577" s="150">
        <v>1.1431350734744401</v>
      </c>
      <c r="AO577" s="150">
        <v>47</v>
      </c>
      <c r="AP577" s="150">
        <v>8.9643167972149704E-2</v>
      </c>
      <c r="AQ577" s="150">
        <v>89.94</v>
      </c>
      <c r="AR577">
        <v>6.7584649448710197</v>
      </c>
      <c r="AS577">
        <v>-534248.21</v>
      </c>
      <c r="AT577">
        <v>0.268727660763946</v>
      </c>
      <c r="AU577" s="150">
        <v>78301538.25</v>
      </c>
    </row>
    <row r="578" spans="1:47" ht="14.5" x14ac:dyDescent="0.35">
      <c r="A578" s="151" t="s">
        <v>1339</v>
      </c>
      <c r="B578" s="151" t="s">
        <v>507</v>
      </c>
      <c r="C578" t="s">
        <v>502</v>
      </c>
      <c r="D578" t="s">
        <v>1578</v>
      </c>
      <c r="E578" s="150">
        <v>104.248</v>
      </c>
      <c r="F578" t="s">
        <v>1578</v>
      </c>
      <c r="G578" s="152">
        <v>854747</v>
      </c>
      <c r="H578" s="150">
        <v>0.62550212953263296</v>
      </c>
      <c r="I578" s="150">
        <v>697690</v>
      </c>
      <c r="J578" s="150">
        <v>5.9306859241527897E-3</v>
      </c>
      <c r="K578" s="150">
        <v>0.76184218433502204</v>
      </c>
      <c r="L578" s="153">
        <v>378232.32179999998</v>
      </c>
      <c r="M578" s="152">
        <v>62215</v>
      </c>
      <c r="N578" s="150">
        <v>42</v>
      </c>
      <c r="O578" s="150">
        <v>13.51</v>
      </c>
      <c r="P578" s="150">
        <v>0</v>
      </c>
      <c r="Q578" s="150">
        <v>118.75</v>
      </c>
      <c r="R578" s="150">
        <v>13877.9</v>
      </c>
      <c r="S578" s="150">
        <v>1826.398447</v>
      </c>
      <c r="T578" s="150">
        <v>2025.3742210089299</v>
      </c>
      <c r="U578" s="150">
        <v>9.0534373959637898E-2</v>
      </c>
      <c r="V578" s="150">
        <v>9.5743879046344793E-2</v>
      </c>
      <c r="W578" s="150">
        <v>9.7312593696045804E-3</v>
      </c>
      <c r="X578" s="150">
        <v>12514.5</v>
      </c>
      <c r="Y578" s="150">
        <v>109.05</v>
      </c>
      <c r="Z578" s="150">
        <v>77150.4163227877</v>
      </c>
      <c r="AA578" s="150">
        <v>17.36</v>
      </c>
      <c r="AB578" s="150">
        <v>16.748266364053201</v>
      </c>
      <c r="AC578" s="150">
        <v>13</v>
      </c>
      <c r="AD578" s="150">
        <v>140.49218823076899</v>
      </c>
      <c r="AE578" s="150">
        <v>0.68420000000000003</v>
      </c>
      <c r="AF578" s="150">
        <v>0.11190173219768799</v>
      </c>
      <c r="AG578" s="150">
        <v>0.15760426822361101</v>
      </c>
      <c r="AH578" s="150">
        <v>0.27460412364381198</v>
      </c>
      <c r="AI578" s="150">
        <v>220.67254856792999</v>
      </c>
      <c r="AJ578" s="150">
        <v>6.3354924870234903</v>
      </c>
      <c r="AK578" s="150">
        <v>1.0465078305660001</v>
      </c>
      <c r="AL578" s="150">
        <v>3.5086220585754102</v>
      </c>
      <c r="AM578" s="150">
        <v>1</v>
      </c>
      <c r="AN578" s="150">
        <v>0.70224589690203498</v>
      </c>
      <c r="AO578" s="150">
        <v>47</v>
      </c>
      <c r="AP578" s="150">
        <v>9.1130012150668294E-2</v>
      </c>
      <c r="AQ578" s="150">
        <v>15.74</v>
      </c>
      <c r="AR578">
        <v>3.47253501438699</v>
      </c>
      <c r="AS578">
        <v>-15724.68</v>
      </c>
      <c r="AT578">
        <v>0.18380131947431799</v>
      </c>
      <c r="AU578" s="150">
        <v>25346594.93</v>
      </c>
    </row>
    <row r="579" spans="1:47" ht="14.5" x14ac:dyDescent="0.35">
      <c r="A579" s="151" t="s">
        <v>1340</v>
      </c>
      <c r="B579" s="151" t="s">
        <v>539</v>
      </c>
      <c r="C579" t="s">
        <v>538</v>
      </c>
      <c r="D579" t="s">
        <v>1578</v>
      </c>
      <c r="E579" s="150">
        <v>90.513000000000005</v>
      </c>
      <c r="F579" t="s">
        <v>1578</v>
      </c>
      <c r="G579" s="152">
        <v>-374787</v>
      </c>
      <c r="H579" s="150">
        <v>0.47242881724228603</v>
      </c>
      <c r="I579" s="150">
        <v>-423025</v>
      </c>
      <c r="J579" s="150">
        <v>0</v>
      </c>
      <c r="K579" s="150">
        <v>0.78270678482417699</v>
      </c>
      <c r="L579" s="153">
        <v>194645.97279999999</v>
      </c>
      <c r="M579" s="152">
        <v>36358</v>
      </c>
      <c r="N579" s="150">
        <v>195</v>
      </c>
      <c r="O579" s="150">
        <v>22.29</v>
      </c>
      <c r="P579" s="150">
        <v>0</v>
      </c>
      <c r="Q579" s="150">
        <v>-55.75</v>
      </c>
      <c r="R579" s="150">
        <v>12355.1</v>
      </c>
      <c r="S579" s="150">
        <v>1975.631617</v>
      </c>
      <c r="T579" s="150">
        <v>2348.08376454062</v>
      </c>
      <c r="U579" s="150">
        <v>0.37494739334291599</v>
      </c>
      <c r="V579" s="150">
        <v>0.16537932081494899</v>
      </c>
      <c r="W579" s="150">
        <v>5.1006513123645798E-3</v>
      </c>
      <c r="X579" s="150">
        <v>10395.4</v>
      </c>
      <c r="Y579" s="150">
        <v>144.75</v>
      </c>
      <c r="Z579" s="150">
        <v>59266.941278065598</v>
      </c>
      <c r="AA579" s="150">
        <v>14.684931506849299</v>
      </c>
      <c r="AB579" s="150">
        <v>13.6485776649396</v>
      </c>
      <c r="AC579" s="150">
        <v>17</v>
      </c>
      <c r="AD579" s="150">
        <v>116.213624529412</v>
      </c>
      <c r="AE579" s="150">
        <v>0.31309999999999999</v>
      </c>
      <c r="AF579" s="150">
        <v>0.11238801531994</v>
      </c>
      <c r="AG579" s="150">
        <v>0.17640165263895399</v>
      </c>
      <c r="AH579" s="150">
        <v>0.29084566048810601</v>
      </c>
      <c r="AI579" s="150">
        <v>246.281743931009</v>
      </c>
      <c r="AJ579" s="150">
        <v>5.0442088983521103</v>
      </c>
      <c r="AK579" s="150">
        <v>0.74118346685519998</v>
      </c>
      <c r="AL579" s="150">
        <v>2.9593692479067402</v>
      </c>
      <c r="AM579" s="150">
        <v>2.5</v>
      </c>
      <c r="AN579" s="150">
        <v>1.4683889924294899</v>
      </c>
      <c r="AO579" s="150">
        <v>243</v>
      </c>
      <c r="AP579" s="150">
        <v>0</v>
      </c>
      <c r="AQ579" s="150">
        <v>4.12</v>
      </c>
      <c r="AR579">
        <v>5.59221813096896</v>
      </c>
      <c r="AS579">
        <v>-104620.38</v>
      </c>
      <c r="AT579">
        <v>0.42079369766096097</v>
      </c>
      <c r="AU579" s="150">
        <v>24409192.43</v>
      </c>
    </row>
    <row r="580" spans="1:47" ht="14.5" x14ac:dyDescent="0.35">
      <c r="A580" s="151" t="s">
        <v>1341</v>
      </c>
      <c r="B580" s="151" t="s">
        <v>432</v>
      </c>
      <c r="C580" t="s">
        <v>308</v>
      </c>
      <c r="D580" t="s">
        <v>1578</v>
      </c>
      <c r="E580" s="150">
        <v>97.119</v>
      </c>
      <c r="F580" t="s">
        <v>1578</v>
      </c>
      <c r="G580" s="152">
        <v>331263</v>
      </c>
      <c r="H580" s="150">
        <v>0.61003632754561699</v>
      </c>
      <c r="I580" s="150">
        <v>331699</v>
      </c>
      <c r="J580" s="150">
        <v>0</v>
      </c>
      <c r="K580" s="150">
        <v>0.71015126108562798</v>
      </c>
      <c r="L580" s="153">
        <v>149149.5343</v>
      </c>
      <c r="M580" s="152">
        <v>47081</v>
      </c>
      <c r="N580" s="150">
        <v>55</v>
      </c>
      <c r="O580" s="150">
        <v>7.2</v>
      </c>
      <c r="P580" s="150">
        <v>0</v>
      </c>
      <c r="Q580" s="150">
        <v>182.34</v>
      </c>
      <c r="R580" s="150">
        <v>11086</v>
      </c>
      <c r="S580" s="150">
        <v>1198.262166</v>
      </c>
      <c r="T580" s="150">
        <v>1333.48645664933</v>
      </c>
      <c r="U580" s="150">
        <v>0.166715736062053</v>
      </c>
      <c r="V580" s="150">
        <v>8.9828378174797496E-2</v>
      </c>
      <c r="W580" s="150">
        <v>0</v>
      </c>
      <c r="X580" s="150">
        <v>9961.7999999999993</v>
      </c>
      <c r="Y580" s="150">
        <v>76.92</v>
      </c>
      <c r="Z580" s="150">
        <v>57502.420436817498</v>
      </c>
      <c r="AA580" s="150">
        <v>13.4285714285714</v>
      </c>
      <c r="AB580" s="150">
        <v>15.578031279251199</v>
      </c>
      <c r="AC580" s="150">
        <v>11.22</v>
      </c>
      <c r="AD580" s="150">
        <v>106.796984491979</v>
      </c>
      <c r="AE580" s="150">
        <v>0.70740000000000003</v>
      </c>
      <c r="AF580" s="150">
        <v>0.111771396193899</v>
      </c>
      <c r="AG580" s="150">
        <v>0.15410976658214801</v>
      </c>
      <c r="AH580" s="150">
        <v>0.29969605492673301</v>
      </c>
      <c r="AI580" s="150">
        <v>55.821674002515401</v>
      </c>
      <c r="AJ580" s="150">
        <v>18.963918880533399</v>
      </c>
      <c r="AK580" s="150">
        <v>2.1627124041322201</v>
      </c>
      <c r="AL580" s="150">
        <v>1.0188129587824599</v>
      </c>
      <c r="AM580" s="150">
        <v>1.5</v>
      </c>
      <c r="AN580" s="150">
        <v>1.01569464703575</v>
      </c>
      <c r="AO580" s="150">
        <v>90</v>
      </c>
      <c r="AP580" s="150">
        <v>0</v>
      </c>
      <c r="AQ580" s="150">
        <v>7.06</v>
      </c>
      <c r="AR580">
        <v>5.0386897657084804</v>
      </c>
      <c r="AS580">
        <v>-66814.62</v>
      </c>
      <c r="AT580">
        <v>0.233226646552293</v>
      </c>
      <c r="AU580" s="150">
        <v>13283959.01</v>
      </c>
    </row>
    <row r="581" spans="1:47" ht="14.5" x14ac:dyDescent="0.35">
      <c r="A581" s="151" t="s">
        <v>1342</v>
      </c>
      <c r="B581" s="151" t="s">
        <v>635</v>
      </c>
      <c r="C581" t="s">
        <v>335</v>
      </c>
      <c r="D581" t="s">
        <v>1578</v>
      </c>
      <c r="E581" s="150">
        <v>85.837000000000003</v>
      </c>
      <c r="F581" t="s">
        <v>1578</v>
      </c>
      <c r="G581" s="152">
        <v>-145990</v>
      </c>
      <c r="H581" s="150">
        <v>6.3750388908089799E-3</v>
      </c>
      <c r="I581" s="150">
        <v>-29861</v>
      </c>
      <c r="J581" s="150">
        <v>7.1642917825008E-3</v>
      </c>
      <c r="K581" s="150">
        <v>0.60724504335292295</v>
      </c>
      <c r="L581" s="153">
        <v>220998.46369999999</v>
      </c>
      <c r="M581" s="152">
        <v>40738</v>
      </c>
      <c r="N581" s="150">
        <v>68</v>
      </c>
      <c r="O581" s="150">
        <v>75.97</v>
      </c>
      <c r="P581" s="150">
        <v>0</v>
      </c>
      <c r="Q581" s="150">
        <v>-103.59</v>
      </c>
      <c r="R581" s="150">
        <v>9339.5</v>
      </c>
      <c r="S581" s="150">
        <v>1426.844656</v>
      </c>
      <c r="T581" s="150">
        <v>1719.94957368937</v>
      </c>
      <c r="U581" s="150">
        <v>0.46753967868524599</v>
      </c>
      <c r="V581" s="150">
        <v>0.135031262296013</v>
      </c>
      <c r="W581" s="150">
        <v>2.6789776896357499E-3</v>
      </c>
      <c r="X581" s="150">
        <v>7747.9</v>
      </c>
      <c r="Y581" s="150">
        <v>82.17</v>
      </c>
      <c r="Z581" s="150">
        <v>55483.151636850402</v>
      </c>
      <c r="AA581" s="150">
        <v>13.3711340206186</v>
      </c>
      <c r="AB581" s="150">
        <v>17.364544919070202</v>
      </c>
      <c r="AC581" s="150">
        <v>10.220000000000001</v>
      </c>
      <c r="AD581" s="150">
        <v>139.61298003913899</v>
      </c>
      <c r="AE581" s="150">
        <v>0.67259999999999998</v>
      </c>
      <c r="AF581" s="150">
        <v>0.10630975029178</v>
      </c>
      <c r="AG581" s="150">
        <v>0.21764090334584199</v>
      </c>
      <c r="AH581" s="150">
        <v>0.32080215776896198</v>
      </c>
      <c r="AI581" s="150">
        <v>180.440105317253</v>
      </c>
      <c r="AJ581" s="150">
        <v>5.6340222558844104</v>
      </c>
      <c r="AK581" s="150">
        <v>1.6042642740619899</v>
      </c>
      <c r="AL581" s="150">
        <v>2.8496624718402899</v>
      </c>
      <c r="AM581" s="150">
        <v>0</v>
      </c>
      <c r="AN581" s="150">
        <v>1.1517022163244399</v>
      </c>
      <c r="AO581" s="150">
        <v>81</v>
      </c>
      <c r="AP581" s="150">
        <v>1.67064439140811E-2</v>
      </c>
      <c r="AQ581" s="150">
        <v>9.99</v>
      </c>
      <c r="AR581">
        <v>3.62866075214456</v>
      </c>
      <c r="AS581">
        <v>-61162.239999999998</v>
      </c>
      <c r="AT581">
        <v>0.336881647035988</v>
      </c>
      <c r="AU581" s="150">
        <v>13326082.970000001</v>
      </c>
    </row>
    <row r="582" spans="1:47" ht="14.5" x14ac:dyDescent="0.35">
      <c r="A582" s="151" t="s">
        <v>1343</v>
      </c>
      <c r="B582" s="151" t="s">
        <v>420</v>
      </c>
      <c r="C582" t="s">
        <v>360</v>
      </c>
      <c r="D582" t="s">
        <v>1578</v>
      </c>
      <c r="E582" s="150">
        <v>84.611000000000004</v>
      </c>
      <c r="F582" t="s">
        <v>1578</v>
      </c>
      <c r="G582" s="152">
        <v>1456607</v>
      </c>
      <c r="H582" s="150">
        <v>0.59335640695409597</v>
      </c>
      <c r="I582" s="150">
        <v>1483617</v>
      </c>
      <c r="J582" s="150">
        <v>0</v>
      </c>
      <c r="K582" s="150">
        <v>0.65306434055333795</v>
      </c>
      <c r="L582" s="153">
        <v>91262.6921</v>
      </c>
      <c r="M582" s="152">
        <v>37569</v>
      </c>
      <c r="N582" s="150">
        <v>28</v>
      </c>
      <c r="O582" s="150">
        <v>37.96</v>
      </c>
      <c r="P582" s="150">
        <v>0</v>
      </c>
      <c r="Q582" s="150">
        <v>-59.89</v>
      </c>
      <c r="R582" s="150">
        <v>10700.9</v>
      </c>
      <c r="S582" s="150">
        <v>2727.6160610000002</v>
      </c>
      <c r="T582" s="150">
        <v>3307.2617592079</v>
      </c>
      <c r="U582" s="150">
        <v>0.47609342845851499</v>
      </c>
      <c r="V582" s="150">
        <v>0.15030905553829699</v>
      </c>
      <c r="W582" s="150">
        <v>7.3324102632932797E-4</v>
      </c>
      <c r="X582" s="150">
        <v>8825.4</v>
      </c>
      <c r="Y582" s="150">
        <v>165.29</v>
      </c>
      <c r="Z582" s="150">
        <v>65444.966967148597</v>
      </c>
      <c r="AA582" s="150">
        <v>8.6766467065868298</v>
      </c>
      <c r="AB582" s="150">
        <v>16.5020029100369</v>
      </c>
      <c r="AC582" s="150">
        <v>21</v>
      </c>
      <c r="AD582" s="150">
        <v>129.886479095238</v>
      </c>
      <c r="AE582" s="150">
        <v>0.59140000000000004</v>
      </c>
      <c r="AF582" s="150">
        <v>0.118809509729914</v>
      </c>
      <c r="AG582" s="150">
        <v>0.18019702400478099</v>
      </c>
      <c r="AH582" s="150">
        <v>0.30698166681839101</v>
      </c>
      <c r="AI582" s="150">
        <v>174.93114475395399</v>
      </c>
      <c r="AJ582" s="150">
        <v>6.2613041109096796</v>
      </c>
      <c r="AK582" s="150">
        <v>1.23344790367708</v>
      </c>
      <c r="AL582" s="150">
        <v>4.0492705362101704</v>
      </c>
      <c r="AM582" s="150">
        <v>0.5</v>
      </c>
      <c r="AN582" s="150">
        <v>1.17333777541229</v>
      </c>
      <c r="AO582" s="150">
        <v>139</v>
      </c>
      <c r="AP582" s="150">
        <v>0</v>
      </c>
      <c r="AQ582" s="150">
        <v>10.029999999999999</v>
      </c>
      <c r="AR582">
        <v>3.9698217641583802</v>
      </c>
      <c r="AS582">
        <v>-43884.389999999898</v>
      </c>
      <c r="AT582">
        <v>0.34397965969611699</v>
      </c>
      <c r="AU582" s="150">
        <v>29188069.510000002</v>
      </c>
    </row>
    <row r="583" spans="1:47" ht="14.5" x14ac:dyDescent="0.35">
      <c r="A583" s="151" t="s">
        <v>1344</v>
      </c>
      <c r="B583" s="151" t="s">
        <v>652</v>
      </c>
      <c r="C583" t="s">
        <v>649</v>
      </c>
      <c r="D583" t="s">
        <v>1578</v>
      </c>
      <c r="E583" s="150">
        <v>71.495999999999995</v>
      </c>
      <c r="F583" t="s">
        <v>1578</v>
      </c>
      <c r="G583" s="152">
        <v>401153</v>
      </c>
      <c r="H583" s="150">
        <v>0.52165741761519102</v>
      </c>
      <c r="I583" s="150">
        <v>-12059</v>
      </c>
      <c r="J583" s="150">
        <v>3.18235621102221E-3</v>
      </c>
      <c r="K583" s="150">
        <v>0.72513979337063394</v>
      </c>
      <c r="L583" s="153">
        <v>80676.443400000004</v>
      </c>
      <c r="M583" s="152">
        <v>29149</v>
      </c>
      <c r="N583" s="150">
        <v>0</v>
      </c>
      <c r="O583" s="150">
        <v>9.5500000000000007</v>
      </c>
      <c r="P583" s="150">
        <v>0</v>
      </c>
      <c r="Q583" s="150">
        <v>-10.89</v>
      </c>
      <c r="R583" s="150">
        <v>16210.5</v>
      </c>
      <c r="S583" s="150">
        <v>717.62371299999995</v>
      </c>
      <c r="T583" s="150">
        <v>979.86330313424901</v>
      </c>
      <c r="U583" s="150">
        <v>0.99874687669357998</v>
      </c>
      <c r="V583" s="150">
        <v>0.15550946405250701</v>
      </c>
      <c r="W583" s="150">
        <v>0</v>
      </c>
      <c r="X583" s="150">
        <v>11872.1</v>
      </c>
      <c r="Y583" s="150">
        <v>41.25</v>
      </c>
      <c r="Z583" s="150">
        <v>62425.727272727301</v>
      </c>
      <c r="AA583" s="150">
        <v>14.5</v>
      </c>
      <c r="AB583" s="150">
        <v>17.3969384969697</v>
      </c>
      <c r="AC583" s="150">
        <v>9</v>
      </c>
      <c r="AD583" s="150">
        <v>79.735968111111106</v>
      </c>
      <c r="AE583" s="150">
        <v>0.28999999999999998</v>
      </c>
      <c r="AF583" s="150">
        <v>0.108662724615775</v>
      </c>
      <c r="AG583" s="150">
        <v>0.18520931876761201</v>
      </c>
      <c r="AH583" s="150">
        <v>0.29653377901956601</v>
      </c>
      <c r="AI583" s="150">
        <v>238.50800482118399</v>
      </c>
      <c r="AJ583" s="150">
        <v>6.2301885965680999</v>
      </c>
      <c r="AK583" s="150">
        <v>1.3767846271595401</v>
      </c>
      <c r="AL583" s="150">
        <v>2.7736892596942</v>
      </c>
      <c r="AM583" s="150">
        <v>0</v>
      </c>
      <c r="AN583" s="150">
        <v>1.30362659626355</v>
      </c>
      <c r="AO583" s="150">
        <v>118</v>
      </c>
      <c r="AP583" s="150">
        <v>6.4516129032258099E-3</v>
      </c>
      <c r="AQ583" s="150">
        <v>3.84</v>
      </c>
      <c r="AR583">
        <v>3.2027767669245999</v>
      </c>
      <c r="AS583">
        <v>-115033.5</v>
      </c>
      <c r="AT583">
        <v>0.47498585252451297</v>
      </c>
      <c r="AU583" s="150">
        <v>11633009.279999999</v>
      </c>
    </row>
    <row r="584" spans="1:47" ht="14.5" x14ac:dyDescent="0.35">
      <c r="A584" s="151" t="s">
        <v>1345</v>
      </c>
      <c r="B584" s="151" t="s">
        <v>543</v>
      </c>
      <c r="C584" t="s">
        <v>117</v>
      </c>
      <c r="D584" t="s">
        <v>1578</v>
      </c>
      <c r="E584" s="150">
        <v>87.968999999999994</v>
      </c>
      <c r="F584" t="s">
        <v>1578</v>
      </c>
      <c r="G584" s="152">
        <v>797913</v>
      </c>
      <c r="H584" s="150">
        <v>8.3682266308044595E-2</v>
      </c>
      <c r="I584" s="150">
        <v>741617</v>
      </c>
      <c r="J584" s="150">
        <v>5.4967849073705999E-3</v>
      </c>
      <c r="K584" s="150">
        <v>0.66320550880696205</v>
      </c>
      <c r="L584" s="153">
        <v>136517.69630000001</v>
      </c>
      <c r="M584" s="152">
        <v>40975</v>
      </c>
      <c r="N584" s="150">
        <v>34</v>
      </c>
      <c r="O584" s="150">
        <v>24.32</v>
      </c>
      <c r="P584" s="150">
        <v>0</v>
      </c>
      <c r="Q584" s="150">
        <v>9.3900000000000095</v>
      </c>
      <c r="R584" s="150">
        <v>11778</v>
      </c>
      <c r="S584" s="150">
        <v>974.51180499999998</v>
      </c>
      <c r="T584" s="150">
        <v>1168.6722401176901</v>
      </c>
      <c r="U584" s="150">
        <v>0.45286976692909298</v>
      </c>
      <c r="V584" s="150">
        <v>0.15925272654855099</v>
      </c>
      <c r="W584" s="150">
        <v>0</v>
      </c>
      <c r="X584" s="150">
        <v>9821.2000000000007</v>
      </c>
      <c r="Y584" s="150">
        <v>62.12</v>
      </c>
      <c r="Z584" s="150">
        <v>61399.386027044398</v>
      </c>
      <c r="AA584" s="150">
        <v>16.287671232876701</v>
      </c>
      <c r="AB584" s="150">
        <v>15.6875693013522</v>
      </c>
      <c r="AC584" s="150">
        <v>8</v>
      </c>
      <c r="AD584" s="150">
        <v>121.813975625</v>
      </c>
      <c r="AE584" s="150">
        <v>0.31309999999999999</v>
      </c>
      <c r="AF584" s="150">
        <v>0.12079051358761</v>
      </c>
      <c r="AG584" s="150">
        <v>0.18805622600187799</v>
      </c>
      <c r="AH584" s="150">
        <v>0.31117643206956003</v>
      </c>
      <c r="AI584" s="150">
        <v>245.56295652057301</v>
      </c>
      <c r="AJ584" s="150">
        <v>5.0390038194096203</v>
      </c>
      <c r="AK584" s="150">
        <v>0.74729269046902702</v>
      </c>
      <c r="AL584" s="150">
        <v>2.4742311871092801</v>
      </c>
      <c r="AM584" s="150">
        <v>0.5</v>
      </c>
      <c r="AN584" s="150">
        <v>1.4475330222940099</v>
      </c>
      <c r="AO584" s="150">
        <v>91</v>
      </c>
      <c r="AP584" s="150">
        <v>3.65853658536585E-2</v>
      </c>
      <c r="AQ584" s="150">
        <v>6.99</v>
      </c>
      <c r="AR584">
        <v>3.72789590277009</v>
      </c>
      <c r="AS584">
        <v>64615.14</v>
      </c>
      <c r="AT584">
        <v>0.32714956296615699</v>
      </c>
      <c r="AU584" s="150">
        <v>11477794.939999999</v>
      </c>
    </row>
    <row r="585" spans="1:47" ht="14.5" x14ac:dyDescent="0.35">
      <c r="A585" s="151" t="s">
        <v>1346</v>
      </c>
      <c r="B585" s="151" t="s">
        <v>595</v>
      </c>
      <c r="C585" t="s">
        <v>136</v>
      </c>
      <c r="D585" t="s">
        <v>1578</v>
      </c>
      <c r="E585" s="150">
        <v>99.807000000000002</v>
      </c>
      <c r="F585" t="s">
        <v>1578</v>
      </c>
      <c r="G585" s="152">
        <v>-105656</v>
      </c>
      <c r="H585" s="150">
        <v>0.32561687700658598</v>
      </c>
      <c r="I585" s="150">
        <v>-101909</v>
      </c>
      <c r="J585" s="150">
        <v>0</v>
      </c>
      <c r="K585" s="150">
        <v>0.80072661440583504</v>
      </c>
      <c r="L585" s="153">
        <v>204299.00099999999</v>
      </c>
      <c r="M585" s="152">
        <v>46582</v>
      </c>
      <c r="N585" s="150">
        <v>5</v>
      </c>
      <c r="O585" s="150">
        <v>12.46</v>
      </c>
      <c r="P585" s="150">
        <v>0</v>
      </c>
      <c r="Q585" s="150">
        <v>183.18</v>
      </c>
      <c r="R585" s="150">
        <v>10842.8</v>
      </c>
      <c r="S585" s="150">
        <v>642.73221899999999</v>
      </c>
      <c r="T585" s="150">
        <v>733.38346220071196</v>
      </c>
      <c r="U585" s="150">
        <v>0.25099124834754899</v>
      </c>
      <c r="V585" s="150">
        <v>0.122543791444816</v>
      </c>
      <c r="W585" s="150">
        <v>0</v>
      </c>
      <c r="X585" s="150">
        <v>9502.6</v>
      </c>
      <c r="Y585" s="150">
        <v>53.63</v>
      </c>
      <c r="Z585" s="150">
        <v>54513.476785381303</v>
      </c>
      <c r="AA585" s="150">
        <v>15.140350877193001</v>
      </c>
      <c r="AB585" s="150">
        <v>11.9845649636398</v>
      </c>
      <c r="AC585" s="150">
        <v>5.2</v>
      </c>
      <c r="AD585" s="150">
        <v>123.60234980769199</v>
      </c>
      <c r="AE585" s="150">
        <v>0.24360000000000001</v>
      </c>
      <c r="AF585" s="150">
        <v>0.119256959987244</v>
      </c>
      <c r="AG585" s="150">
        <v>0.14660553258113199</v>
      </c>
      <c r="AH585" s="150">
        <v>0.268029276301882</v>
      </c>
      <c r="AI585" s="150">
        <v>185.962359543703</v>
      </c>
      <c r="AJ585" s="150">
        <v>5.2128221110404596</v>
      </c>
      <c r="AK585" s="150">
        <v>1.2425026772865699</v>
      </c>
      <c r="AL585" s="150">
        <v>2.8519788494361</v>
      </c>
      <c r="AM585" s="150">
        <v>3</v>
      </c>
      <c r="AN585" s="150">
        <v>1.3031547631701601</v>
      </c>
      <c r="AO585" s="150">
        <v>49</v>
      </c>
      <c r="AP585" s="150">
        <v>1.4705882352941201E-2</v>
      </c>
      <c r="AQ585" s="150">
        <v>6.67</v>
      </c>
      <c r="AR585">
        <v>6.46688134739669</v>
      </c>
      <c r="AS585">
        <v>-18559.36</v>
      </c>
      <c r="AT585">
        <v>0.23783881085735101</v>
      </c>
      <c r="AU585" s="150">
        <v>6969014.9299999997</v>
      </c>
    </row>
    <row r="586" spans="1:47" ht="14.5" x14ac:dyDescent="0.35">
      <c r="A586" s="151" t="s">
        <v>1347</v>
      </c>
      <c r="B586" s="151" t="s">
        <v>320</v>
      </c>
      <c r="C586" t="s">
        <v>122</v>
      </c>
      <c r="D586" t="s">
        <v>1578</v>
      </c>
      <c r="E586" s="150">
        <v>90.858999999999995</v>
      </c>
      <c r="F586" t="s">
        <v>1578</v>
      </c>
      <c r="G586" s="152">
        <v>6645904</v>
      </c>
      <c r="H586" s="150">
        <v>0.59391890004124004</v>
      </c>
      <c r="I586" s="150">
        <v>6420628</v>
      </c>
      <c r="J586" s="150">
        <v>0</v>
      </c>
      <c r="K586" s="150">
        <v>0.76378430516533302</v>
      </c>
      <c r="L586" s="153">
        <v>170219.1508</v>
      </c>
      <c r="M586" s="152">
        <v>51431</v>
      </c>
      <c r="N586" s="150">
        <v>379</v>
      </c>
      <c r="O586" s="150">
        <v>667.34</v>
      </c>
      <c r="P586" s="150">
        <v>0</v>
      </c>
      <c r="Q586" s="150">
        <v>-174.57</v>
      </c>
      <c r="R586" s="150">
        <v>12198.3</v>
      </c>
      <c r="S586" s="150">
        <v>14702.537694000001</v>
      </c>
      <c r="T586" s="150">
        <v>18292.569185036002</v>
      </c>
      <c r="U586" s="150">
        <v>0.35963197483897902</v>
      </c>
      <c r="V586" s="150">
        <v>0.141881689262215</v>
      </c>
      <c r="W586" s="150">
        <v>9.4880247251357505E-2</v>
      </c>
      <c r="X586" s="150">
        <v>9804.2999999999993</v>
      </c>
      <c r="Y586" s="150">
        <v>857.63</v>
      </c>
      <c r="Z586" s="150">
        <v>74004.1851381132</v>
      </c>
      <c r="AA586" s="150">
        <v>12.3569096844396</v>
      </c>
      <c r="AB586" s="150">
        <v>17.143217581008098</v>
      </c>
      <c r="AC586" s="150">
        <v>86</v>
      </c>
      <c r="AD586" s="150">
        <v>170.959740627907</v>
      </c>
      <c r="AE586" s="150">
        <v>0.48709999999999998</v>
      </c>
      <c r="AF586" s="150">
        <v>0.12840943274217001</v>
      </c>
      <c r="AG586" s="150">
        <v>0.13354223243985</v>
      </c>
      <c r="AH586" s="150">
        <v>0.26414310355450699</v>
      </c>
      <c r="AI586" s="150">
        <v>139.194746008723</v>
      </c>
      <c r="AJ586" s="150">
        <v>6.1252013177517304</v>
      </c>
      <c r="AK586" s="150">
        <v>1.2302975105007701</v>
      </c>
      <c r="AL586" s="150">
        <v>3.5784145005462902</v>
      </c>
      <c r="AM586" s="150">
        <v>3.95</v>
      </c>
      <c r="AN586" s="150">
        <v>0.89873432251757202</v>
      </c>
      <c r="AO586" s="150">
        <v>37</v>
      </c>
      <c r="AP586" s="150">
        <v>9.3235334149993201E-2</v>
      </c>
      <c r="AQ586" s="150">
        <v>174.32</v>
      </c>
      <c r="AR586">
        <v>4.5049055718633504</v>
      </c>
      <c r="AS586">
        <v>369861.01</v>
      </c>
      <c r="AT586">
        <v>0.31003982557939402</v>
      </c>
      <c r="AU586" s="150">
        <v>179346366.22999999</v>
      </c>
    </row>
    <row r="587" spans="1:47" ht="14.5" x14ac:dyDescent="0.35">
      <c r="A587" s="151" t="s">
        <v>1348</v>
      </c>
      <c r="B587" s="151" t="s">
        <v>647</v>
      </c>
      <c r="C587" t="s">
        <v>147</v>
      </c>
      <c r="D587" t="s">
        <v>1578</v>
      </c>
      <c r="E587" s="150">
        <v>88.156000000000006</v>
      </c>
      <c r="F587" t="s">
        <v>1578</v>
      </c>
      <c r="G587" s="152">
        <v>726680</v>
      </c>
      <c r="H587" s="150">
        <v>1.0184569581205301</v>
      </c>
      <c r="I587" s="150">
        <v>726680</v>
      </c>
      <c r="J587" s="150">
        <v>0</v>
      </c>
      <c r="K587" s="150">
        <v>0.73797668837588004</v>
      </c>
      <c r="L587" s="153">
        <v>258160.27710000001</v>
      </c>
      <c r="M587" s="152">
        <v>46027</v>
      </c>
      <c r="N587" s="150">
        <v>57</v>
      </c>
      <c r="O587" s="150">
        <v>35.869999999999997</v>
      </c>
      <c r="P587" s="150">
        <v>0</v>
      </c>
      <c r="Q587" s="150">
        <v>43.48</v>
      </c>
      <c r="R587" s="150">
        <v>12568.6</v>
      </c>
      <c r="S587" s="150">
        <v>1370.648819</v>
      </c>
      <c r="T587" s="150">
        <v>1697.47178617944</v>
      </c>
      <c r="U587" s="150">
        <v>0.45050222598265699</v>
      </c>
      <c r="V587" s="150">
        <v>0.155589299055895</v>
      </c>
      <c r="W587" s="150">
        <v>0</v>
      </c>
      <c r="X587" s="150">
        <v>10148.700000000001</v>
      </c>
      <c r="Y587" s="150">
        <v>86</v>
      </c>
      <c r="Z587" s="150">
        <v>58142.860465116297</v>
      </c>
      <c r="AA587" s="150">
        <v>9.3488372093023298</v>
      </c>
      <c r="AB587" s="150">
        <v>15.937776965116299</v>
      </c>
      <c r="AC587" s="150">
        <v>9</v>
      </c>
      <c r="AD587" s="150">
        <v>152.294313222222</v>
      </c>
      <c r="AE587" s="150">
        <v>0.33629999999999999</v>
      </c>
      <c r="AF587" s="150">
        <v>0.111093610690827</v>
      </c>
      <c r="AG587" s="150">
        <v>0.17993392272326</v>
      </c>
      <c r="AH587" s="150">
        <v>0.29723098180352397</v>
      </c>
      <c r="AI587" s="150">
        <v>163.74435003981901</v>
      </c>
      <c r="AJ587" s="150">
        <v>8.4948018143256903</v>
      </c>
      <c r="AK587" s="150">
        <v>1.3468215437808599</v>
      </c>
      <c r="AL587" s="150">
        <v>3.4121344614945901</v>
      </c>
      <c r="AM587" s="150">
        <v>4.25</v>
      </c>
      <c r="AN587" s="150">
        <v>2.0540770314285299</v>
      </c>
      <c r="AO587" s="150">
        <v>200</v>
      </c>
      <c r="AP587" s="150">
        <v>0</v>
      </c>
      <c r="AQ587" s="150">
        <v>5.37</v>
      </c>
      <c r="AR587">
        <v>5.4611824914203204</v>
      </c>
      <c r="AS587">
        <v>108874.85</v>
      </c>
      <c r="AT587">
        <v>0.32859539412691002</v>
      </c>
      <c r="AU587" s="150">
        <v>17227142.489999998</v>
      </c>
    </row>
    <row r="588" spans="1:47" ht="14.5" x14ac:dyDescent="0.35">
      <c r="A588" s="151" t="s">
        <v>1349</v>
      </c>
      <c r="B588" s="151" t="s">
        <v>322</v>
      </c>
      <c r="C588" t="s">
        <v>109</v>
      </c>
      <c r="D588" t="s">
        <v>1578</v>
      </c>
      <c r="E588" s="150">
        <v>103.05800000000001</v>
      </c>
      <c r="F588" t="s">
        <v>1578</v>
      </c>
      <c r="G588" s="152">
        <v>2978633</v>
      </c>
      <c r="H588" s="150">
        <v>0.50702720622235897</v>
      </c>
      <c r="I588" s="150">
        <v>3503674</v>
      </c>
      <c r="J588" s="150">
        <v>0</v>
      </c>
      <c r="K588" s="150">
        <v>0.80606852601196199</v>
      </c>
      <c r="L588" s="153">
        <v>458685.54879999999</v>
      </c>
      <c r="M588" s="152">
        <v>60943</v>
      </c>
      <c r="N588" s="150">
        <v>35</v>
      </c>
      <c r="O588" s="150">
        <v>47.82</v>
      </c>
      <c r="P588" s="150">
        <v>0</v>
      </c>
      <c r="Q588" s="150">
        <v>-6.98</v>
      </c>
      <c r="R588" s="150">
        <v>14454.6</v>
      </c>
      <c r="S588" s="150">
        <v>3400.6141419999999</v>
      </c>
      <c r="T588" s="150">
        <v>4065.38240460324</v>
      </c>
      <c r="U588" s="150">
        <v>0.16023108922306001</v>
      </c>
      <c r="V588" s="150">
        <v>0.129353155821817</v>
      </c>
      <c r="W588" s="150">
        <v>5.02171398662613E-2</v>
      </c>
      <c r="X588" s="150">
        <v>12091</v>
      </c>
      <c r="Y588" s="150">
        <v>229.99</v>
      </c>
      <c r="Z588" s="150">
        <v>83606.821470498704</v>
      </c>
      <c r="AA588" s="150">
        <v>17.728744939271301</v>
      </c>
      <c r="AB588" s="150">
        <v>14.7859217444237</v>
      </c>
      <c r="AC588" s="150">
        <v>23</v>
      </c>
      <c r="AD588" s="150">
        <v>147.852788782609</v>
      </c>
      <c r="AE588" s="150">
        <v>0.61460000000000004</v>
      </c>
      <c r="AF588" s="150">
        <v>0.11768043484113599</v>
      </c>
      <c r="AG588" s="150">
        <v>0.157056575272156</v>
      </c>
      <c r="AH588" s="150">
        <v>0.27919563944213399</v>
      </c>
      <c r="AI588" s="150">
        <v>172.64381534763399</v>
      </c>
      <c r="AJ588" s="150">
        <v>7.7917997087353799</v>
      </c>
      <c r="AK588" s="150">
        <v>2.01625512055119</v>
      </c>
      <c r="AL588" s="150">
        <v>4.7734623357378299</v>
      </c>
      <c r="AM588" s="150">
        <v>0.8</v>
      </c>
      <c r="AN588" s="150">
        <v>0.63844163903365603</v>
      </c>
      <c r="AO588" s="150">
        <v>16</v>
      </c>
      <c r="AP588" s="150">
        <v>0.17647058823529399</v>
      </c>
      <c r="AQ588" s="150">
        <v>105.19</v>
      </c>
      <c r="AR588">
        <v>6.8060042857889496</v>
      </c>
      <c r="AS588">
        <v>-168156.36</v>
      </c>
      <c r="AT588">
        <v>0.25005940693272399</v>
      </c>
      <c r="AU588" s="150">
        <v>49154684.189999998</v>
      </c>
    </row>
    <row r="589" spans="1:47" ht="14.5" x14ac:dyDescent="0.35">
      <c r="A589" s="151" t="s">
        <v>1350</v>
      </c>
      <c r="B589" s="151" t="s">
        <v>696</v>
      </c>
      <c r="C589" t="s">
        <v>250</v>
      </c>
      <c r="D589" t="s">
        <v>1578</v>
      </c>
      <c r="E589" s="150">
        <v>98.004000000000005</v>
      </c>
      <c r="F589" t="s">
        <v>1578</v>
      </c>
      <c r="G589" s="152">
        <v>85308</v>
      </c>
      <c r="H589" s="150">
        <v>9.3259786206985398E-2</v>
      </c>
      <c r="I589" s="150">
        <v>93688</v>
      </c>
      <c r="J589" s="150">
        <v>0</v>
      </c>
      <c r="K589" s="150">
        <v>0.76254472788544203</v>
      </c>
      <c r="L589" s="153">
        <v>130569.636</v>
      </c>
      <c r="M589" s="152">
        <v>40424</v>
      </c>
      <c r="N589" s="150">
        <v>10</v>
      </c>
      <c r="O589" s="150">
        <v>45</v>
      </c>
      <c r="P589" s="150">
        <v>0</v>
      </c>
      <c r="Q589" s="150">
        <v>257.47000000000003</v>
      </c>
      <c r="R589" s="150">
        <v>8425.9</v>
      </c>
      <c r="S589" s="150">
        <v>1592.307155</v>
      </c>
      <c r="T589" s="150">
        <v>1875.3125241149501</v>
      </c>
      <c r="U589" s="150">
        <v>0.360722416649569</v>
      </c>
      <c r="V589" s="150">
        <v>0.10357096712286</v>
      </c>
      <c r="W589" s="150">
        <v>0</v>
      </c>
      <c r="X589" s="150">
        <v>7154.3</v>
      </c>
      <c r="Y589" s="150">
        <v>89.72</v>
      </c>
      <c r="Z589" s="150">
        <v>54962.735399019199</v>
      </c>
      <c r="AA589" s="150">
        <v>14.6702127659574</v>
      </c>
      <c r="AB589" s="150">
        <v>17.747516217119902</v>
      </c>
      <c r="AC589" s="150">
        <v>8.1999999999999993</v>
      </c>
      <c r="AD589" s="150">
        <v>194.18379939024399</v>
      </c>
      <c r="AE589" s="150">
        <v>0.54510000000000003</v>
      </c>
      <c r="AF589" s="150">
        <v>0.11147557416571401</v>
      </c>
      <c r="AG589" s="150">
        <v>0.15686530218363401</v>
      </c>
      <c r="AH589" s="150">
        <v>0.27371735078475501</v>
      </c>
      <c r="AI589" s="150">
        <v>134.786808767433</v>
      </c>
      <c r="AJ589" s="150">
        <v>5.4986887178388004</v>
      </c>
      <c r="AK589" s="150">
        <v>1.00135037414617</v>
      </c>
      <c r="AL589" s="150">
        <v>3.58528394106848</v>
      </c>
      <c r="AM589" s="150">
        <v>3</v>
      </c>
      <c r="AN589" s="150">
        <v>0.92029558967505998</v>
      </c>
      <c r="AO589" s="150">
        <v>16</v>
      </c>
      <c r="AP589" s="150">
        <v>1.77304964539007E-3</v>
      </c>
      <c r="AQ589" s="150">
        <v>33.31</v>
      </c>
      <c r="AR589">
        <v>1.9509893323468801</v>
      </c>
      <c r="AS589">
        <v>117454.74</v>
      </c>
      <c r="AT589">
        <v>0.20877113861727101</v>
      </c>
      <c r="AU589" s="150">
        <v>13416635.98</v>
      </c>
    </row>
    <row r="590" spans="1:47" ht="14.5" x14ac:dyDescent="0.35">
      <c r="A590" s="151" t="s">
        <v>1351</v>
      </c>
      <c r="B590" s="151" t="s">
        <v>323</v>
      </c>
      <c r="C590" t="s">
        <v>122</v>
      </c>
      <c r="D590" t="s">
        <v>1578</v>
      </c>
      <c r="E590" s="150">
        <v>68.671999999999997</v>
      </c>
      <c r="F590" t="s">
        <v>1578</v>
      </c>
      <c r="G590" s="152">
        <v>760604</v>
      </c>
      <c r="H590" s="150">
        <v>0.235194605450572</v>
      </c>
      <c r="I590" s="150">
        <v>66533</v>
      </c>
      <c r="J590" s="150">
        <v>0</v>
      </c>
      <c r="K590" s="150">
        <v>0.71490151758882503</v>
      </c>
      <c r="L590" s="153">
        <v>64074.696799999998</v>
      </c>
      <c r="M590" s="152">
        <v>28308</v>
      </c>
      <c r="N590" s="150">
        <v>33</v>
      </c>
      <c r="O590" s="150">
        <v>331.89</v>
      </c>
      <c r="P590" s="150">
        <v>55</v>
      </c>
      <c r="Q590" s="150">
        <v>-60.88</v>
      </c>
      <c r="R590" s="150">
        <v>11683.4</v>
      </c>
      <c r="S590" s="150">
        <v>3426.0180919999998</v>
      </c>
      <c r="T590" s="150">
        <v>5078.1132267474404</v>
      </c>
      <c r="U590" s="150">
        <v>0.99991212885607395</v>
      </c>
      <c r="V590" s="150">
        <v>0.15364860816731299</v>
      </c>
      <c r="W590" s="150">
        <v>0.16616116072724799</v>
      </c>
      <c r="X590" s="150">
        <v>7882.4</v>
      </c>
      <c r="Y590" s="150">
        <v>220.59</v>
      </c>
      <c r="Z590" s="150">
        <v>54923.504238632799</v>
      </c>
      <c r="AA590" s="150">
        <v>6.7661290322580596</v>
      </c>
      <c r="AB590" s="150">
        <v>15.531157767804499</v>
      </c>
      <c r="AC590" s="150">
        <v>30.25</v>
      </c>
      <c r="AD590" s="150">
        <v>113.256796429752</v>
      </c>
      <c r="AE590" s="150">
        <v>0.66100000000000003</v>
      </c>
      <c r="AF590" s="150">
        <v>0.11072384289788301</v>
      </c>
      <c r="AG590" s="150">
        <v>0.191119103000049</v>
      </c>
      <c r="AH590" s="150">
        <v>0.30407284273499702</v>
      </c>
      <c r="AI590" s="150">
        <v>146.764548959656</v>
      </c>
      <c r="AJ590" s="150">
        <v>6.4439665047790697</v>
      </c>
      <c r="AK590" s="150">
        <v>1.0861707814756001</v>
      </c>
      <c r="AL590" s="150">
        <v>4.4408862451224902</v>
      </c>
      <c r="AM590" s="150">
        <v>2.5</v>
      </c>
      <c r="AN590" s="150">
        <v>0.755104957089901</v>
      </c>
      <c r="AO590" s="150">
        <v>5</v>
      </c>
      <c r="AP590" s="150">
        <v>3.5714285714285698E-2</v>
      </c>
      <c r="AQ590" s="150">
        <v>175.6</v>
      </c>
      <c r="AR590">
        <v>4.5015294850911598</v>
      </c>
      <c r="AS590">
        <v>-16247.25</v>
      </c>
      <c r="AT590">
        <v>0.56595017991386498</v>
      </c>
      <c r="AU590" s="150">
        <v>40027532.619999997</v>
      </c>
    </row>
    <row r="591" spans="1:47" ht="14.5" x14ac:dyDescent="0.35">
      <c r="A591" s="151" t="s">
        <v>1352</v>
      </c>
      <c r="B591" s="151" t="s">
        <v>324</v>
      </c>
      <c r="C591" t="s">
        <v>269</v>
      </c>
      <c r="D591" t="s">
        <v>1578</v>
      </c>
      <c r="E591" s="150">
        <v>88.238</v>
      </c>
      <c r="F591" t="s">
        <v>1578</v>
      </c>
      <c r="G591" s="152">
        <v>-326002</v>
      </c>
      <c r="H591" s="150">
        <v>0.33062294213071203</v>
      </c>
      <c r="I591" s="150">
        <v>-399967</v>
      </c>
      <c r="J591" s="150">
        <v>0</v>
      </c>
      <c r="K591" s="150">
        <v>0.71176324105228905</v>
      </c>
      <c r="L591" s="153">
        <v>207280.38630000001</v>
      </c>
      <c r="M591" t="s">
        <v>1560</v>
      </c>
      <c r="N591" s="150">
        <v>18</v>
      </c>
      <c r="O591" s="150">
        <v>25.52</v>
      </c>
      <c r="P591" s="150">
        <v>0</v>
      </c>
      <c r="Q591" s="150">
        <v>-8.19</v>
      </c>
      <c r="R591" s="150">
        <v>14991.9</v>
      </c>
      <c r="S591" s="150">
        <v>1331.2286819999999</v>
      </c>
      <c r="T591" s="150">
        <v>1629.2479470677699</v>
      </c>
      <c r="U591" s="150">
        <v>0</v>
      </c>
      <c r="V591" s="150">
        <v>0</v>
      </c>
      <c r="W591" s="150">
        <v>0</v>
      </c>
      <c r="X591" s="150">
        <v>12249.6</v>
      </c>
      <c r="Y591" s="150">
        <v>92.93</v>
      </c>
      <c r="Z591" s="150">
        <v>65877.893360593996</v>
      </c>
      <c r="AA591" s="150">
        <v>15.469565217391301</v>
      </c>
      <c r="AB591" s="150">
        <v>14.325069213386399</v>
      </c>
      <c r="AC591" s="150">
        <v>12.84</v>
      </c>
      <c r="AD591" s="150">
        <v>103.67824626168201</v>
      </c>
      <c r="AE591" s="150">
        <v>0.51029999999999998</v>
      </c>
      <c r="AF591" s="150">
        <v>0.101715033679479</v>
      </c>
      <c r="AG591" s="150">
        <v>0.208420466115605</v>
      </c>
      <c r="AH591" s="150">
        <v>0.31311128097276603</v>
      </c>
      <c r="AI591" s="150">
        <v>215.03518055960899</v>
      </c>
      <c r="AJ591" s="150">
        <v>5.79840233213746</v>
      </c>
      <c r="AK591" s="150">
        <v>0.88760631032519299</v>
      </c>
      <c r="AL591" s="150">
        <v>3.74285410866307</v>
      </c>
      <c r="AM591" s="150">
        <v>0</v>
      </c>
      <c r="AN591" s="150">
        <v>0.54251079890133302</v>
      </c>
      <c r="AO591" s="150">
        <v>5</v>
      </c>
      <c r="AP591" s="150">
        <v>0.121359223300971</v>
      </c>
      <c r="AQ591" s="150">
        <v>68.8</v>
      </c>
      <c r="AR591">
        <v>1.1481330847544899</v>
      </c>
      <c r="AS591">
        <v>-82709.89</v>
      </c>
      <c r="AT591">
        <v>0.24345095119344001</v>
      </c>
      <c r="AU591" s="150">
        <v>19957601.129999999</v>
      </c>
    </row>
    <row r="592" spans="1:47" ht="14.5" x14ac:dyDescent="0.35">
      <c r="A592" s="151" t="s">
        <v>1353</v>
      </c>
      <c r="B592" s="151" t="s">
        <v>325</v>
      </c>
      <c r="C592" t="s">
        <v>117</v>
      </c>
      <c r="D592" t="s">
        <v>1578</v>
      </c>
      <c r="E592" s="150">
        <v>78.891999999999996</v>
      </c>
      <c r="F592" t="s">
        <v>1578</v>
      </c>
      <c r="G592" s="152">
        <v>-133229</v>
      </c>
      <c r="H592" s="150">
        <v>5.6055729893605202E-3</v>
      </c>
      <c r="I592" s="150">
        <v>-36544</v>
      </c>
      <c r="J592" s="150">
        <v>0</v>
      </c>
      <c r="K592" s="150">
        <v>0.73544137442744395</v>
      </c>
      <c r="L592" s="153">
        <v>135947.5153</v>
      </c>
      <c r="M592" s="152">
        <v>34879</v>
      </c>
      <c r="N592" s="150">
        <v>63</v>
      </c>
      <c r="O592" s="150">
        <v>82.65</v>
      </c>
      <c r="P592" s="150">
        <v>0</v>
      </c>
      <c r="Q592" s="150">
        <v>-129.44</v>
      </c>
      <c r="R592" s="150">
        <v>12208.7</v>
      </c>
      <c r="S592" s="150">
        <v>1417.791931</v>
      </c>
      <c r="T592" s="150">
        <v>1797.32273380429</v>
      </c>
      <c r="U592" s="150">
        <v>0.62967825495404095</v>
      </c>
      <c r="V592" s="150">
        <v>0.138472719943841</v>
      </c>
      <c r="W592" s="150">
        <v>0.121442810637635</v>
      </c>
      <c r="X592" s="150">
        <v>9630.6</v>
      </c>
      <c r="Y592" s="150">
        <v>100.21</v>
      </c>
      <c r="Z592" s="150">
        <v>60095.335595249999</v>
      </c>
      <c r="AA592" s="150">
        <v>15.117647058823501</v>
      </c>
      <c r="AB592" s="150">
        <v>14.1482080730466</v>
      </c>
      <c r="AC592" s="150">
        <v>12</v>
      </c>
      <c r="AD592" s="150">
        <v>118.149327583333</v>
      </c>
      <c r="AE592" s="150">
        <v>0.49869999999999998</v>
      </c>
      <c r="AF592" s="150">
        <v>0.101102182929037</v>
      </c>
      <c r="AG592" s="150">
        <v>0.18426312262223499</v>
      </c>
      <c r="AH592" s="150">
        <v>0.289215723241671</v>
      </c>
      <c r="AI592" s="150">
        <v>93.884015763946394</v>
      </c>
      <c r="AJ592" s="150">
        <v>12.245100820386501</v>
      </c>
      <c r="AK592" s="150">
        <v>2.6439150163776799</v>
      </c>
      <c r="AL592" s="150">
        <v>4.7807707275295197</v>
      </c>
      <c r="AM592" s="150">
        <v>0</v>
      </c>
      <c r="AN592" s="150">
        <v>1.3784009856895201</v>
      </c>
      <c r="AO592" s="150">
        <v>85</v>
      </c>
      <c r="AP592" s="150">
        <v>0.13782542113323101</v>
      </c>
      <c r="AQ592" s="150">
        <v>7.25</v>
      </c>
      <c r="AR592">
        <v>5.7822128388884702</v>
      </c>
      <c r="AS592">
        <v>-59590.95</v>
      </c>
      <c r="AT592">
        <v>0.47979144863989498</v>
      </c>
      <c r="AU592" s="150">
        <v>17309334.890000001</v>
      </c>
    </row>
    <row r="593" spans="1:47" ht="14.5" x14ac:dyDescent="0.35">
      <c r="A593" s="151" t="s">
        <v>1354</v>
      </c>
      <c r="B593" s="151" t="s">
        <v>445</v>
      </c>
      <c r="C593" t="s">
        <v>375</v>
      </c>
      <c r="D593" t="s">
        <v>1578</v>
      </c>
      <c r="E593" s="150">
        <v>90.805000000000007</v>
      </c>
      <c r="F593" t="s">
        <v>1578</v>
      </c>
      <c r="G593" s="152">
        <v>593022</v>
      </c>
      <c r="H593" s="150">
        <v>0.238302210515841</v>
      </c>
      <c r="I593" s="150">
        <v>372226</v>
      </c>
      <c r="J593" s="150">
        <v>3.9635273797129804E-3</v>
      </c>
      <c r="K593" s="150">
        <v>0.66433610637921803</v>
      </c>
      <c r="L593" s="153">
        <v>142570.00599999999</v>
      </c>
      <c r="M593" s="152">
        <v>41160</v>
      </c>
      <c r="N593" s="150">
        <v>34</v>
      </c>
      <c r="O593" s="150">
        <v>15.31</v>
      </c>
      <c r="P593" s="150">
        <v>0</v>
      </c>
      <c r="Q593" s="150">
        <v>101.2</v>
      </c>
      <c r="R593" s="150">
        <v>9536.6</v>
      </c>
      <c r="S593" s="150">
        <v>961.69044499999995</v>
      </c>
      <c r="T593" s="150">
        <v>1114.5709329178001</v>
      </c>
      <c r="U593" s="150">
        <v>0.33567991621254001</v>
      </c>
      <c r="V593" s="150">
        <v>0.116032131316434</v>
      </c>
      <c r="W593" s="150">
        <v>0</v>
      </c>
      <c r="X593" s="150">
        <v>8228.5</v>
      </c>
      <c r="Y593" s="150">
        <v>58.93</v>
      </c>
      <c r="Z593" s="150">
        <v>64066.424910911199</v>
      </c>
      <c r="AA593" s="150">
        <v>14.573529411764699</v>
      </c>
      <c r="AB593" s="150">
        <v>16.319199813337899</v>
      </c>
      <c r="AC593" s="150">
        <v>8.2200000000000006</v>
      </c>
      <c r="AD593" s="150">
        <v>116.99397141119201</v>
      </c>
      <c r="AE593" s="150">
        <v>0.33629999999999999</v>
      </c>
      <c r="AF593" s="150">
        <v>0.13328060773757</v>
      </c>
      <c r="AG593" s="150">
        <v>0.13869082893468301</v>
      </c>
      <c r="AH593" s="150">
        <v>0.28142464059549299</v>
      </c>
      <c r="AI593" s="150">
        <v>153.29360998278401</v>
      </c>
      <c r="AJ593" s="150">
        <v>6.7143224506684902</v>
      </c>
      <c r="AK593" s="150">
        <v>1.6311804966727901</v>
      </c>
      <c r="AL593" s="150">
        <v>3.3476963254895802</v>
      </c>
      <c r="AM593" s="150">
        <v>0</v>
      </c>
      <c r="AN593" s="150">
        <v>1.1742414877393801</v>
      </c>
      <c r="AO593" s="150">
        <v>42</v>
      </c>
      <c r="AP593" s="150">
        <v>1.7857142857142901E-2</v>
      </c>
      <c r="AQ593" s="150">
        <v>9.6199999999999992</v>
      </c>
      <c r="AR593" t="s">
        <v>1560</v>
      </c>
      <c r="AS593">
        <v>-11607.23</v>
      </c>
      <c r="AT593" t="s">
        <v>1560</v>
      </c>
      <c r="AU593" s="150">
        <v>9171221.8599999994</v>
      </c>
    </row>
    <row r="594" spans="1:47" ht="14.5" x14ac:dyDescent="0.35">
      <c r="A594" s="151" t="s">
        <v>1355</v>
      </c>
      <c r="B594" s="151" t="s">
        <v>326</v>
      </c>
      <c r="C594" t="s">
        <v>269</v>
      </c>
      <c r="D594" t="s">
        <v>1578</v>
      </c>
      <c r="E594" s="150">
        <v>87.361999999999995</v>
      </c>
      <c r="F594" t="s">
        <v>1578</v>
      </c>
      <c r="G594" s="152">
        <v>-5725391</v>
      </c>
      <c r="H594" s="150">
        <v>5.7005612809378402E-2</v>
      </c>
      <c r="I594" s="150">
        <v>-6544032</v>
      </c>
      <c r="J594" s="150">
        <v>1.7962995154036699E-2</v>
      </c>
      <c r="K594" s="150">
        <v>0.78461381008402198</v>
      </c>
      <c r="L594" s="153">
        <v>219213.63630000001</v>
      </c>
      <c r="M594" s="152">
        <v>42069</v>
      </c>
      <c r="N594" s="150">
        <v>80</v>
      </c>
      <c r="O594" s="150">
        <v>141.55000000000001</v>
      </c>
      <c r="P594" s="150">
        <v>0</v>
      </c>
      <c r="Q594" s="150">
        <v>-28.74</v>
      </c>
      <c r="R594" s="150">
        <v>13150.8</v>
      </c>
      <c r="S594" s="150">
        <v>7465.0568489999996</v>
      </c>
      <c r="T594" s="150">
        <v>9338.6407632588198</v>
      </c>
      <c r="U594" s="150">
        <v>0.36885178072941999</v>
      </c>
      <c r="V594" s="150">
        <v>0.16629569849374901</v>
      </c>
      <c r="W594" s="150">
        <v>1.41184825691071E-2</v>
      </c>
      <c r="X594" s="150">
        <v>10512.4</v>
      </c>
      <c r="Y594" s="150">
        <v>492.36</v>
      </c>
      <c r="Z594" s="150">
        <v>73492.316049232293</v>
      </c>
      <c r="AA594" s="150">
        <v>14.102766798418999</v>
      </c>
      <c r="AB594" s="150">
        <v>15.161785784791601</v>
      </c>
      <c r="AC594" s="150">
        <v>49.5</v>
      </c>
      <c r="AD594" s="150">
        <v>150.80922927272701</v>
      </c>
      <c r="AE594" s="150">
        <v>0.47549999999999998</v>
      </c>
      <c r="AF594" s="150">
        <v>0.126011698140053</v>
      </c>
      <c r="AG594" s="150">
        <v>9.1235678197315595E-2</v>
      </c>
      <c r="AH594" s="150">
        <v>0.22579332704174801</v>
      </c>
      <c r="AI594" s="150">
        <v>160.13193525246001</v>
      </c>
      <c r="AJ594" s="150">
        <v>6.6427283891336204</v>
      </c>
      <c r="AK594" s="150">
        <v>1.28237305858989</v>
      </c>
      <c r="AL594" s="150">
        <v>3.2165683866574502</v>
      </c>
      <c r="AM594" s="150">
        <v>1.3</v>
      </c>
      <c r="AN594" s="150">
        <v>0.83608062430682695</v>
      </c>
      <c r="AO594" s="150">
        <v>31</v>
      </c>
      <c r="AP594" s="150">
        <v>0.10402684563758401</v>
      </c>
      <c r="AQ594" s="150">
        <v>138.16</v>
      </c>
      <c r="AR594">
        <v>6.1409452164350702</v>
      </c>
      <c r="AS594">
        <v>-687176.99</v>
      </c>
      <c r="AT594">
        <v>0.28468935538071799</v>
      </c>
      <c r="AU594" s="150">
        <v>98171489</v>
      </c>
    </row>
    <row r="595" spans="1:47" ht="14.5" x14ac:dyDescent="0.35">
      <c r="A595" s="151" t="s">
        <v>1356</v>
      </c>
      <c r="B595" s="151" t="s">
        <v>327</v>
      </c>
      <c r="C595" t="s">
        <v>328</v>
      </c>
      <c r="D595" t="s">
        <v>1578</v>
      </c>
      <c r="E595" s="150">
        <v>81.343999999999994</v>
      </c>
      <c r="F595" t="s">
        <v>1578</v>
      </c>
      <c r="G595" s="152">
        <v>326185</v>
      </c>
      <c r="H595" s="150">
        <v>0.45872034674296203</v>
      </c>
      <c r="I595" s="150">
        <v>189310</v>
      </c>
      <c r="J595" s="150">
        <v>6.6709321684488903E-3</v>
      </c>
      <c r="K595" s="150">
        <v>0.73542428902216095</v>
      </c>
      <c r="L595" s="153">
        <v>173565.17180000001</v>
      </c>
      <c r="M595" s="152">
        <v>37633</v>
      </c>
      <c r="N595" s="150">
        <v>134</v>
      </c>
      <c r="O595" s="150">
        <v>92.48</v>
      </c>
      <c r="P595" s="150">
        <v>0</v>
      </c>
      <c r="Q595" s="150">
        <v>-120.6</v>
      </c>
      <c r="R595" s="150">
        <v>10927.2</v>
      </c>
      <c r="S595" s="150">
        <v>2539.6832749999999</v>
      </c>
      <c r="T595" s="150">
        <v>3111.3790079584301</v>
      </c>
      <c r="U595" s="150">
        <v>0.51314952137092795</v>
      </c>
      <c r="V595" s="150">
        <v>0.14236522898706699</v>
      </c>
      <c r="W595" s="150">
        <v>1.06925872479118E-2</v>
      </c>
      <c r="X595" s="150">
        <v>8919.4</v>
      </c>
      <c r="Y595" s="150">
        <v>159.69</v>
      </c>
      <c r="Z595" s="150">
        <v>62655.464211910599</v>
      </c>
      <c r="AA595" s="150">
        <v>12.1775147928994</v>
      </c>
      <c r="AB595" s="150">
        <v>15.903834147410601</v>
      </c>
      <c r="AC595" s="150">
        <v>18</v>
      </c>
      <c r="AD595" s="150">
        <v>141.09351527777801</v>
      </c>
      <c r="AE595" s="150">
        <v>0.59140000000000004</v>
      </c>
      <c r="AF595" s="150">
        <v>0.10185951561249899</v>
      </c>
      <c r="AG595" s="150">
        <v>0.170207293070226</v>
      </c>
      <c r="AH595" s="150">
        <v>0.27782733498277701</v>
      </c>
      <c r="AI595" s="150">
        <v>169.66761337592399</v>
      </c>
      <c r="AJ595" s="150">
        <v>6.3911393309847702</v>
      </c>
      <c r="AK595" s="150">
        <v>0.90213185364653703</v>
      </c>
      <c r="AL595" s="150">
        <v>2.4887461650212801</v>
      </c>
      <c r="AM595" s="150">
        <v>0.7</v>
      </c>
      <c r="AN595" s="150">
        <v>1.5593033810299499</v>
      </c>
      <c r="AO595" s="150">
        <v>161</v>
      </c>
      <c r="AP595" s="150">
        <v>3.00069783670621E-2</v>
      </c>
      <c r="AQ595" s="150">
        <v>7.89</v>
      </c>
      <c r="AR595">
        <v>3.2496651627577502</v>
      </c>
      <c r="AS595">
        <v>-141157.06</v>
      </c>
      <c r="AT595">
        <v>0.349369898846496</v>
      </c>
      <c r="AU595" s="150">
        <v>27751746.109999999</v>
      </c>
    </row>
    <row r="596" spans="1:47" ht="14.5" x14ac:dyDescent="0.35">
      <c r="A596" s="151" t="s">
        <v>1357</v>
      </c>
      <c r="B596" s="151" t="s">
        <v>394</v>
      </c>
      <c r="C596" t="s">
        <v>210</v>
      </c>
      <c r="D596" t="s">
        <v>1578</v>
      </c>
      <c r="E596" s="150">
        <v>78.968999999999994</v>
      </c>
      <c r="F596" t="s">
        <v>1578</v>
      </c>
      <c r="G596" s="152">
        <v>-313577</v>
      </c>
      <c r="H596" s="150">
        <v>0.35759588905955297</v>
      </c>
      <c r="I596" s="150">
        <v>-313577</v>
      </c>
      <c r="J596" s="150">
        <v>0</v>
      </c>
      <c r="K596" s="150">
        <v>0.72154419483764298</v>
      </c>
      <c r="L596" s="153">
        <v>89451.693400000004</v>
      </c>
      <c r="M596" s="152">
        <v>34114</v>
      </c>
      <c r="N596" s="150">
        <v>5</v>
      </c>
      <c r="O596" s="150">
        <v>9.41</v>
      </c>
      <c r="P596" s="150">
        <v>0</v>
      </c>
      <c r="Q596" s="150">
        <v>-60.47</v>
      </c>
      <c r="R596" s="150">
        <v>16882.5</v>
      </c>
      <c r="S596" s="150">
        <v>483.33475299999998</v>
      </c>
      <c r="T596" s="150">
        <v>689.43463410263803</v>
      </c>
      <c r="U596" s="150">
        <v>1</v>
      </c>
      <c r="V596" s="150">
        <v>0.18624044400134401</v>
      </c>
      <c r="W596" s="150">
        <v>0</v>
      </c>
      <c r="X596" s="150">
        <v>11835.7</v>
      </c>
      <c r="Y596" s="150">
        <v>46.6</v>
      </c>
      <c r="Z596" s="150">
        <v>54801.173175965698</v>
      </c>
      <c r="AA596" s="150">
        <v>9.7118644067796591</v>
      </c>
      <c r="AB596" s="150">
        <v>10.371990407725299</v>
      </c>
      <c r="AC596" s="150">
        <v>5.0999999999999996</v>
      </c>
      <c r="AD596" s="150">
        <v>94.771520196078399</v>
      </c>
      <c r="AE596" s="150">
        <v>1.0321</v>
      </c>
      <c r="AF596" s="150">
        <v>0.112089082490355</v>
      </c>
      <c r="AG596" s="150">
        <v>0.195103510253609</v>
      </c>
      <c r="AH596" s="150">
        <v>0.32523891712943398</v>
      </c>
      <c r="AI596" s="150">
        <v>370.68718706432401</v>
      </c>
      <c r="AJ596" s="150">
        <v>4.9528257035375001</v>
      </c>
      <c r="AK596" s="150">
        <v>0.94295770402866597</v>
      </c>
      <c r="AL596" s="150">
        <v>2.1359899199624901</v>
      </c>
      <c r="AM596" s="150">
        <v>0.5</v>
      </c>
      <c r="AN596" s="150">
        <v>0.79571420405881998</v>
      </c>
      <c r="AO596" s="150">
        <v>15</v>
      </c>
      <c r="AP596" s="150">
        <v>0</v>
      </c>
      <c r="AQ596" s="150">
        <v>8.6</v>
      </c>
      <c r="AR596">
        <v>1.20413866853907</v>
      </c>
      <c r="AS596">
        <v>-288419.28999999998</v>
      </c>
      <c r="AT596">
        <v>0.53348119165765795</v>
      </c>
      <c r="AU596" s="150">
        <v>8159909.9500000002</v>
      </c>
    </row>
    <row r="597" spans="1:47" ht="14.5" x14ac:dyDescent="0.35">
      <c r="A597" s="151" t="s">
        <v>1358</v>
      </c>
      <c r="B597" s="151" t="s">
        <v>194</v>
      </c>
      <c r="C597" t="s">
        <v>145</v>
      </c>
      <c r="D597" t="s">
        <v>1578</v>
      </c>
      <c r="E597" s="150">
        <v>65.537000000000006</v>
      </c>
      <c r="F597" t="s">
        <v>1578</v>
      </c>
      <c r="G597" s="152">
        <v>-1101996</v>
      </c>
      <c r="H597" s="150">
        <v>0.33216241799478002</v>
      </c>
      <c r="I597" s="150">
        <v>-1120720</v>
      </c>
      <c r="J597" s="150">
        <v>0</v>
      </c>
      <c r="K597" s="150">
        <v>0.77156901527888699</v>
      </c>
      <c r="L597" s="153">
        <v>111268.72139999999</v>
      </c>
      <c r="M597" s="152">
        <v>37660</v>
      </c>
      <c r="N597" s="150">
        <v>115</v>
      </c>
      <c r="O597" s="150">
        <v>283.89999999999998</v>
      </c>
      <c r="P597" s="150">
        <v>67.41</v>
      </c>
      <c r="Q597" s="150">
        <v>39.74</v>
      </c>
      <c r="R597" s="150">
        <v>13475.2</v>
      </c>
      <c r="S597" s="150">
        <v>3839.4056369999998</v>
      </c>
      <c r="T597" s="150">
        <v>5187.9312109644698</v>
      </c>
      <c r="U597" s="150">
        <v>0.73255216039054905</v>
      </c>
      <c r="V597" s="150">
        <v>0.16162535211696899</v>
      </c>
      <c r="W597" s="150">
        <v>0.18040559021036801</v>
      </c>
      <c r="X597" s="150">
        <v>9972.5</v>
      </c>
      <c r="Y597" s="150">
        <v>260.85000000000002</v>
      </c>
      <c r="Z597" s="150">
        <v>65531.176308223199</v>
      </c>
      <c r="AA597" s="150">
        <v>11.054545454545501</v>
      </c>
      <c r="AB597" s="150">
        <v>14.718825520414001</v>
      </c>
      <c r="AC597" s="150">
        <v>30</v>
      </c>
      <c r="AD597" s="150">
        <v>127.9801879</v>
      </c>
      <c r="AE597" s="150">
        <v>0.56830000000000003</v>
      </c>
      <c r="AF597" s="150">
        <v>0.112850873184052</v>
      </c>
      <c r="AG597" s="150">
        <v>0.145335039684894</v>
      </c>
      <c r="AH597" s="150">
        <v>0.26375089032509902</v>
      </c>
      <c r="AI597" s="150">
        <v>173.48492526579099</v>
      </c>
      <c r="AJ597" s="150">
        <v>4.70693540856265</v>
      </c>
      <c r="AK597" s="150">
        <v>0.95486488839912398</v>
      </c>
      <c r="AL597" s="150">
        <v>1.0469652248457</v>
      </c>
      <c r="AM597" s="150">
        <v>2</v>
      </c>
      <c r="AN597" s="150">
        <v>1.0827049392543699</v>
      </c>
      <c r="AO597" s="150">
        <v>12</v>
      </c>
      <c r="AP597" s="150">
        <v>0.119266055045872</v>
      </c>
      <c r="AQ597" s="150">
        <v>188</v>
      </c>
      <c r="AR597">
        <v>6.9241844058226496</v>
      </c>
      <c r="AS597">
        <v>46652.359999999899</v>
      </c>
      <c r="AT597">
        <v>0.45288983300458102</v>
      </c>
      <c r="AU597" s="150">
        <v>51736842.259999998</v>
      </c>
    </row>
    <row r="598" spans="1:47" ht="14.5" x14ac:dyDescent="0.35">
      <c r="A598" s="151" t="s">
        <v>1359</v>
      </c>
      <c r="B598" s="151" t="s">
        <v>766</v>
      </c>
      <c r="C598" t="s">
        <v>119</v>
      </c>
      <c r="D598" t="s">
        <v>1578</v>
      </c>
      <c r="E598" s="150">
        <v>88.817999999999998</v>
      </c>
      <c r="F598" t="s">
        <v>1578</v>
      </c>
      <c r="G598" s="152">
        <v>-405778</v>
      </c>
      <c r="H598" s="150">
        <v>0.76680984059753798</v>
      </c>
      <c r="I598" s="150">
        <v>-187088</v>
      </c>
      <c r="J598" s="150">
        <v>0</v>
      </c>
      <c r="K598" s="150">
        <v>0.51474166523386999</v>
      </c>
      <c r="L598" s="153">
        <v>396957.70640000002</v>
      </c>
      <c r="M598" s="152">
        <v>41612</v>
      </c>
      <c r="N598" s="150">
        <v>6</v>
      </c>
      <c r="O598" s="150">
        <v>1.3</v>
      </c>
      <c r="P598" s="150">
        <v>0</v>
      </c>
      <c r="Q598" s="150">
        <v>86.34</v>
      </c>
      <c r="R598" s="150">
        <v>13786.4</v>
      </c>
      <c r="S598" s="150">
        <v>594.66944599999999</v>
      </c>
      <c r="T598" s="150">
        <v>720.41318810443295</v>
      </c>
      <c r="U598" s="150">
        <v>0.32364747053104898</v>
      </c>
      <c r="V598" s="150">
        <v>0.17005655104735301</v>
      </c>
      <c r="W598" s="150">
        <v>0</v>
      </c>
      <c r="X598" s="150">
        <v>11380.1</v>
      </c>
      <c r="Y598" s="150">
        <v>41.9</v>
      </c>
      <c r="Z598" s="150">
        <v>56535.107398567998</v>
      </c>
      <c r="AA598" s="150">
        <v>12.7872340425532</v>
      </c>
      <c r="AB598" s="150">
        <v>14.192588210023899</v>
      </c>
      <c r="AC598" s="150">
        <v>7</v>
      </c>
      <c r="AD598" s="150">
        <v>84.952777999999995</v>
      </c>
      <c r="AE598" s="150">
        <v>0.44069999999999998</v>
      </c>
      <c r="AF598" s="150">
        <v>0.11014533138042</v>
      </c>
      <c r="AG598" s="150">
        <v>0.22641872338104099</v>
      </c>
      <c r="AH598" s="150">
        <v>0.340768474463718</v>
      </c>
      <c r="AI598" s="150">
        <v>240.831273513925</v>
      </c>
      <c r="AJ598" s="150">
        <v>4.5011000942638697</v>
      </c>
      <c r="AK598" s="150">
        <v>1.15843996788046</v>
      </c>
      <c r="AL598" s="150">
        <v>1.92188925741019</v>
      </c>
      <c r="AM598" s="150">
        <v>0</v>
      </c>
      <c r="AN598" s="150">
        <v>1.0311280261165701</v>
      </c>
      <c r="AO598" s="150">
        <v>74</v>
      </c>
      <c r="AP598" s="150">
        <v>2.53968253968254E-2</v>
      </c>
      <c r="AQ598" s="150">
        <v>3.54</v>
      </c>
      <c r="AR598">
        <v>3.2080722179540202</v>
      </c>
      <c r="AS598">
        <v>-4660.8900000000103</v>
      </c>
      <c r="AT598">
        <v>0.46033043447206901</v>
      </c>
      <c r="AU598" s="150">
        <v>8198358.4699999997</v>
      </c>
    </row>
    <row r="599" spans="1:47" ht="14.5" x14ac:dyDescent="0.35">
      <c r="A599" s="151" t="s">
        <v>1360</v>
      </c>
      <c r="B599" s="151" t="s">
        <v>688</v>
      </c>
      <c r="C599" t="s">
        <v>185</v>
      </c>
      <c r="D599" t="s">
        <v>1578</v>
      </c>
      <c r="E599" s="150">
        <v>93.552999999999997</v>
      </c>
      <c r="F599" t="s">
        <v>1578</v>
      </c>
      <c r="G599" s="152">
        <v>-118293</v>
      </c>
      <c r="H599" s="150">
        <v>0.173018605018251</v>
      </c>
      <c r="I599" s="150">
        <v>-41236</v>
      </c>
      <c r="J599" s="150">
        <v>0</v>
      </c>
      <c r="K599" s="150">
        <v>0.78561725559179296</v>
      </c>
      <c r="L599" s="153">
        <v>168429.33170000001</v>
      </c>
      <c r="M599" s="152">
        <v>49559</v>
      </c>
      <c r="N599" s="150">
        <v>37</v>
      </c>
      <c r="O599" s="150">
        <v>14.21</v>
      </c>
      <c r="P599" s="150">
        <v>0</v>
      </c>
      <c r="Q599" s="150">
        <v>-26.97</v>
      </c>
      <c r="R599" s="150">
        <v>12400.8</v>
      </c>
      <c r="S599" s="150">
        <v>942.83869500000003</v>
      </c>
      <c r="T599" s="150">
        <v>1114.9984660434</v>
      </c>
      <c r="U599" s="150">
        <v>0.22344573904022899</v>
      </c>
      <c r="V599" s="150">
        <v>0.13314747969693799</v>
      </c>
      <c r="W599" s="150">
        <v>2.6608634258482602E-3</v>
      </c>
      <c r="X599" s="150">
        <v>10486</v>
      </c>
      <c r="Y599" s="150">
        <v>66.11</v>
      </c>
      <c r="Z599" s="150">
        <v>56745.032067765802</v>
      </c>
      <c r="AA599" s="150">
        <v>14.0294117647059</v>
      </c>
      <c r="AB599" s="150">
        <v>14.2616653305098</v>
      </c>
      <c r="AC599" s="150">
        <v>17</v>
      </c>
      <c r="AD599" s="150">
        <v>55.461099705882397</v>
      </c>
      <c r="AE599" s="150">
        <v>0.66100000000000003</v>
      </c>
      <c r="AF599" s="150">
        <v>0.11813262532625</v>
      </c>
      <c r="AG599" s="150">
        <v>0.15755025438474801</v>
      </c>
      <c r="AH599" s="150">
        <v>0.283020599360436</v>
      </c>
      <c r="AI599" s="150">
        <v>271.647739277396</v>
      </c>
      <c r="AJ599" s="150">
        <v>5.6023492893956002</v>
      </c>
      <c r="AK599" s="150">
        <v>1.27144939871935</v>
      </c>
      <c r="AL599" s="150">
        <v>1.96462431672653</v>
      </c>
      <c r="AM599" s="150">
        <v>3.5</v>
      </c>
      <c r="AN599" s="150">
        <v>1.57666151315873</v>
      </c>
      <c r="AO599" s="150">
        <v>70</v>
      </c>
      <c r="AP599" s="150">
        <v>9.3904448105436605E-2</v>
      </c>
      <c r="AQ599" s="150">
        <v>7.84</v>
      </c>
      <c r="AR599">
        <v>3.8289808047249898</v>
      </c>
      <c r="AS599">
        <v>6388.8200000000097</v>
      </c>
      <c r="AT599">
        <v>0.247155509222898</v>
      </c>
      <c r="AU599" s="150">
        <v>11691918.34</v>
      </c>
    </row>
    <row r="600" spans="1:47" ht="14.5" x14ac:dyDescent="0.35">
      <c r="A600" s="151" t="s">
        <v>1361</v>
      </c>
      <c r="B600" s="151" t="s">
        <v>721</v>
      </c>
      <c r="C600" t="s">
        <v>98</v>
      </c>
      <c r="D600" t="s">
        <v>1578</v>
      </c>
      <c r="E600" s="150">
        <v>87.936999999999998</v>
      </c>
      <c r="F600" t="s">
        <v>1578</v>
      </c>
      <c r="G600" s="152">
        <v>3017755</v>
      </c>
      <c r="H600" s="150">
        <v>0.27284915943524901</v>
      </c>
      <c r="I600" s="150">
        <v>3017755</v>
      </c>
      <c r="J600" s="150">
        <v>0</v>
      </c>
      <c r="K600" s="150">
        <v>0.69523199329900198</v>
      </c>
      <c r="L600" s="153">
        <v>277756.37329999998</v>
      </c>
      <c r="M600" s="152">
        <v>43159</v>
      </c>
      <c r="N600" s="150">
        <v>34</v>
      </c>
      <c r="O600" s="150">
        <v>39.11</v>
      </c>
      <c r="P600" s="150">
        <v>0</v>
      </c>
      <c r="Q600" s="150">
        <v>96.35</v>
      </c>
      <c r="R600" s="150">
        <v>13900.8</v>
      </c>
      <c r="S600" s="150">
        <v>1867.7493469999999</v>
      </c>
      <c r="T600" s="150">
        <v>2315.9171612002101</v>
      </c>
      <c r="U600" s="150">
        <v>0.45893638210973497</v>
      </c>
      <c r="V600" s="150">
        <v>0.14006343379007999</v>
      </c>
      <c r="W600" s="150">
        <v>2.9749329635289701E-2</v>
      </c>
      <c r="X600" s="150">
        <v>11210.8</v>
      </c>
      <c r="Y600" s="150">
        <v>126.34</v>
      </c>
      <c r="Z600" s="150">
        <v>70115.665664080996</v>
      </c>
      <c r="AA600" s="150">
        <v>14.412213740458</v>
      </c>
      <c r="AB600" s="150">
        <v>14.783515489947799</v>
      </c>
      <c r="AC600" s="150">
        <v>19.88</v>
      </c>
      <c r="AD600" s="150">
        <v>93.951174396378306</v>
      </c>
      <c r="AE600" s="150">
        <v>0.40589999999999998</v>
      </c>
      <c r="AF600" s="150">
        <v>0.11972616889149</v>
      </c>
      <c r="AG600" s="150">
        <v>0.15089514690471201</v>
      </c>
      <c r="AH600" s="150">
        <v>0.27387944846148898</v>
      </c>
      <c r="AI600" s="150">
        <v>189.53667448397701</v>
      </c>
      <c r="AJ600" s="150">
        <v>6.3736195611951203</v>
      </c>
      <c r="AK600" s="150">
        <v>1.5029031629318099</v>
      </c>
      <c r="AL600" s="150">
        <v>3.42906823876364</v>
      </c>
      <c r="AM600" s="150">
        <v>0.89</v>
      </c>
      <c r="AN600" s="150">
        <v>0.75592955516562599</v>
      </c>
      <c r="AO600" s="150">
        <v>41</v>
      </c>
      <c r="AP600" s="150">
        <v>0.14087759815242501</v>
      </c>
      <c r="AQ600" s="150">
        <v>27.73</v>
      </c>
      <c r="AR600">
        <v>5.5593520891859898</v>
      </c>
      <c r="AS600">
        <v>35584.160000000003</v>
      </c>
      <c r="AT600">
        <v>0.33796171782453699</v>
      </c>
      <c r="AU600" s="150">
        <v>25963233.329999998</v>
      </c>
    </row>
    <row r="601" spans="1:47" ht="14.5" x14ac:dyDescent="0.35">
      <c r="A601" s="151" t="s">
        <v>1362</v>
      </c>
      <c r="B601" s="151" t="s">
        <v>329</v>
      </c>
      <c r="C601" t="s">
        <v>267</v>
      </c>
      <c r="D601" t="s">
        <v>1578</v>
      </c>
      <c r="E601" s="150">
        <v>89.921000000000006</v>
      </c>
      <c r="F601" t="s">
        <v>1578</v>
      </c>
      <c r="G601" s="152">
        <v>1541756</v>
      </c>
      <c r="H601" s="150">
        <v>0.83515919672973604</v>
      </c>
      <c r="I601" s="150">
        <v>994645</v>
      </c>
      <c r="J601" s="150">
        <v>0</v>
      </c>
      <c r="K601" s="150">
        <v>0.74529707508406196</v>
      </c>
      <c r="L601" s="153">
        <v>184353.96470000001</v>
      </c>
      <c r="M601" s="152">
        <v>39349</v>
      </c>
      <c r="N601" s="150">
        <v>68</v>
      </c>
      <c r="O601" s="150">
        <v>74.53</v>
      </c>
      <c r="P601" s="150">
        <v>0</v>
      </c>
      <c r="Q601" s="150">
        <v>-188.91</v>
      </c>
      <c r="R601" s="150">
        <v>13103.1</v>
      </c>
      <c r="S601" s="150">
        <v>3397.6961350000001</v>
      </c>
      <c r="T601" s="150">
        <v>4205.8379384308</v>
      </c>
      <c r="U601" s="150">
        <v>0.43048460865379901</v>
      </c>
      <c r="V601" s="150">
        <v>0.14038480548231799</v>
      </c>
      <c r="W601" s="150">
        <v>1.4205477206395299E-2</v>
      </c>
      <c r="X601" s="150">
        <v>10585.3</v>
      </c>
      <c r="Y601" s="150">
        <v>246</v>
      </c>
      <c r="Z601" s="150">
        <v>63987.554959349603</v>
      </c>
      <c r="AA601" s="150">
        <v>14.014598540146</v>
      </c>
      <c r="AB601" s="150">
        <v>13.8117729065041</v>
      </c>
      <c r="AC601" s="150">
        <v>25</v>
      </c>
      <c r="AD601" s="150">
        <v>135.90784540000001</v>
      </c>
      <c r="AE601" s="150">
        <v>0.60299999999999998</v>
      </c>
      <c r="AF601" s="150">
        <v>0.13012679733264701</v>
      </c>
      <c r="AG601" s="150">
        <v>0.16899949723218199</v>
      </c>
      <c r="AH601" s="150">
        <v>0.30040494457342098</v>
      </c>
      <c r="AI601" s="150">
        <v>226.884915357506</v>
      </c>
      <c r="AJ601" s="150">
        <v>5.59626777500175</v>
      </c>
      <c r="AK601" s="150">
        <v>1.2529718531663601</v>
      </c>
      <c r="AL601" s="150">
        <v>3.30348777899715</v>
      </c>
      <c r="AM601" s="150">
        <v>2.75</v>
      </c>
      <c r="AN601" s="150">
        <v>0.78619879774565304</v>
      </c>
      <c r="AO601" s="150">
        <v>42</v>
      </c>
      <c r="AP601" s="150">
        <v>5.1971326164874501E-2</v>
      </c>
      <c r="AQ601" s="150">
        <v>28.19</v>
      </c>
      <c r="AR601">
        <v>4.7033419717561102</v>
      </c>
      <c r="AS601">
        <v>-451902.19</v>
      </c>
      <c r="AT601">
        <v>0.331652834974766</v>
      </c>
      <c r="AU601" s="150">
        <v>44520202.979999997</v>
      </c>
    </row>
    <row r="602" spans="1:47" ht="14.5" x14ac:dyDescent="0.35">
      <c r="A602" s="151" t="s">
        <v>1363</v>
      </c>
      <c r="B602" s="151" t="s">
        <v>330</v>
      </c>
      <c r="C602" t="s">
        <v>122</v>
      </c>
      <c r="D602" t="s">
        <v>1578</v>
      </c>
      <c r="E602" s="150">
        <v>94.712999999999994</v>
      </c>
      <c r="F602" t="s">
        <v>1578</v>
      </c>
      <c r="G602" s="152">
        <v>-964097</v>
      </c>
      <c r="H602" s="150">
        <v>0.48995436441470303</v>
      </c>
      <c r="I602" s="150">
        <v>1435561</v>
      </c>
      <c r="J602" s="150">
        <v>0</v>
      </c>
      <c r="K602" s="150">
        <v>0.85285836059549802</v>
      </c>
      <c r="L602" s="153">
        <v>206114.35440000001</v>
      </c>
      <c r="M602" s="152">
        <v>58850</v>
      </c>
      <c r="N602" s="150">
        <v>171</v>
      </c>
      <c r="O602" s="150">
        <v>132.63</v>
      </c>
      <c r="P602" s="150">
        <v>0</v>
      </c>
      <c r="Q602" s="150">
        <v>-23.14</v>
      </c>
      <c r="R602" s="150">
        <v>14137.2</v>
      </c>
      <c r="S602" s="150">
        <v>10361.746934999999</v>
      </c>
      <c r="T602" s="150">
        <v>12555.4491634322</v>
      </c>
      <c r="U602" s="150">
        <v>0.23541137081437499</v>
      </c>
      <c r="V602" s="150">
        <v>0.146023548489606</v>
      </c>
      <c r="W602" s="150">
        <v>6.13460915410785E-2</v>
      </c>
      <c r="X602" s="150">
        <v>11667.2</v>
      </c>
      <c r="Y602" s="150">
        <v>660.62</v>
      </c>
      <c r="Z602" s="150">
        <v>79610.948185038302</v>
      </c>
      <c r="AA602" s="150">
        <v>14.6787096774194</v>
      </c>
      <c r="AB602" s="150">
        <v>15.6848822848234</v>
      </c>
      <c r="AC602" s="150">
        <v>45</v>
      </c>
      <c r="AD602" s="150">
        <v>230.261043</v>
      </c>
      <c r="AE602" t="s">
        <v>1560</v>
      </c>
      <c r="AF602" s="150">
        <v>0.11975679568870699</v>
      </c>
      <c r="AG602" s="150">
        <v>0.155849002191768</v>
      </c>
      <c r="AH602" s="150">
        <v>0.27949000309094801</v>
      </c>
      <c r="AI602" s="150">
        <v>153.211809742003</v>
      </c>
      <c r="AJ602" s="150">
        <v>8.0614648557329502</v>
      </c>
      <c r="AK602" s="150">
        <v>1.15362508204507</v>
      </c>
      <c r="AL602" s="150">
        <v>4.3271555398219403</v>
      </c>
      <c r="AM602" s="150">
        <v>0</v>
      </c>
      <c r="AN602" s="150">
        <v>0.70395051483257898</v>
      </c>
      <c r="AO602" s="150">
        <v>19</v>
      </c>
      <c r="AP602" s="150">
        <v>4.3744333635539402E-2</v>
      </c>
      <c r="AQ602" s="150">
        <v>200.32</v>
      </c>
      <c r="AR602">
        <v>3.6894247251530401</v>
      </c>
      <c r="AS602">
        <v>-149876.92000000001</v>
      </c>
      <c r="AT602">
        <v>0.28045035009876501</v>
      </c>
      <c r="AU602" s="150">
        <v>146486321.16</v>
      </c>
    </row>
    <row r="603" spans="1:47" ht="14.5" x14ac:dyDescent="0.35">
      <c r="A603" s="151" t="s">
        <v>1364</v>
      </c>
      <c r="B603" s="151" t="s">
        <v>457</v>
      </c>
      <c r="C603" t="s">
        <v>132</v>
      </c>
      <c r="D603" t="s">
        <v>1578</v>
      </c>
      <c r="E603" s="150">
        <v>85.132000000000005</v>
      </c>
      <c r="F603" t="s">
        <v>1578</v>
      </c>
      <c r="G603" s="152">
        <v>271866</v>
      </c>
      <c r="H603" s="150">
        <v>0.41854197221205203</v>
      </c>
      <c r="I603" s="150">
        <v>271866</v>
      </c>
      <c r="J603" s="150">
        <v>6.7285347553678E-3</v>
      </c>
      <c r="K603" s="150">
        <v>0.70722636105410797</v>
      </c>
      <c r="L603" s="153">
        <v>175927.82800000001</v>
      </c>
      <c r="M603" s="152">
        <v>40435</v>
      </c>
      <c r="N603" s="150">
        <v>35</v>
      </c>
      <c r="O603" s="150">
        <v>27.34</v>
      </c>
      <c r="P603" s="150">
        <v>0</v>
      </c>
      <c r="Q603" s="150">
        <v>141.06</v>
      </c>
      <c r="R603" s="150">
        <v>10394.6</v>
      </c>
      <c r="S603" s="150">
        <v>1103.1917900000001</v>
      </c>
      <c r="T603" s="150">
        <v>1321.7156454435101</v>
      </c>
      <c r="U603" s="150">
        <v>0.375484336227702</v>
      </c>
      <c r="V603" s="150">
        <v>0.162886918329949</v>
      </c>
      <c r="W603" s="150">
        <v>0</v>
      </c>
      <c r="X603" s="150">
        <v>8676</v>
      </c>
      <c r="Y603" s="150">
        <v>70.83</v>
      </c>
      <c r="Z603" s="150">
        <v>56408.640406607403</v>
      </c>
      <c r="AA603" s="150">
        <v>11.307692307692299</v>
      </c>
      <c r="AB603" s="150">
        <v>15.5752052802485</v>
      </c>
      <c r="AC603" s="150">
        <v>6.2</v>
      </c>
      <c r="AD603" s="150">
        <v>177.93415967741899</v>
      </c>
      <c r="AE603" s="150">
        <v>0.47549999999999998</v>
      </c>
      <c r="AF603" s="150">
        <v>0.119398198592041</v>
      </c>
      <c r="AG603" s="150">
        <v>0.13516008001079</v>
      </c>
      <c r="AH603" s="150">
        <v>0.299964890560179</v>
      </c>
      <c r="AI603" s="150">
        <v>175.85337541353499</v>
      </c>
      <c r="AJ603" s="150">
        <v>3.43474664948454</v>
      </c>
      <c r="AK603" s="150">
        <v>1.6361004639175301</v>
      </c>
      <c r="AL603" s="150">
        <v>1.7818629381443301</v>
      </c>
      <c r="AM603" s="150">
        <v>1</v>
      </c>
      <c r="AN603" s="150">
        <v>2.18852019311394</v>
      </c>
      <c r="AO603" s="150">
        <v>168</v>
      </c>
      <c r="AP603" s="150">
        <v>2.75862068965517E-3</v>
      </c>
      <c r="AQ603" s="150">
        <v>4.32</v>
      </c>
      <c r="AR603">
        <v>2.3999487322837898</v>
      </c>
      <c r="AS603">
        <v>-6265.3200000000097</v>
      </c>
      <c r="AT603">
        <v>0.29890541516810998</v>
      </c>
      <c r="AU603" s="150">
        <v>11467252.939999999</v>
      </c>
    </row>
    <row r="604" spans="1:47" ht="14.5" x14ac:dyDescent="0.35">
      <c r="A604" s="151" t="s">
        <v>1365</v>
      </c>
      <c r="B604" s="151" t="s">
        <v>331</v>
      </c>
      <c r="C604" t="s">
        <v>145</v>
      </c>
      <c r="D604" t="s">
        <v>1578</v>
      </c>
      <c r="E604" s="150">
        <v>105.901</v>
      </c>
      <c r="F604" t="s">
        <v>1578</v>
      </c>
      <c r="G604" s="152">
        <v>550991</v>
      </c>
      <c r="H604" s="150">
        <v>0.25032409022613</v>
      </c>
      <c r="I604" s="150">
        <v>550991</v>
      </c>
      <c r="J604" s="150">
        <v>6.97434073573558E-3</v>
      </c>
      <c r="K604" s="150">
        <v>0.79273514051831195</v>
      </c>
      <c r="L604" s="153">
        <v>153439.60389999999</v>
      </c>
      <c r="M604" s="152">
        <v>88908</v>
      </c>
      <c r="N604" s="150">
        <v>9</v>
      </c>
      <c r="O604" s="150">
        <v>5.94</v>
      </c>
      <c r="P604" s="150">
        <v>0</v>
      </c>
      <c r="Q604" s="150">
        <v>-3.97</v>
      </c>
      <c r="R604" s="150">
        <v>13710.2</v>
      </c>
      <c r="S604" s="150">
        <v>1948.714792</v>
      </c>
      <c r="T604" s="150">
        <v>2164.6700396218498</v>
      </c>
      <c r="U604" s="150">
        <v>7.07744035023469E-2</v>
      </c>
      <c r="V604" s="150">
        <v>9.0969431610903498E-2</v>
      </c>
      <c r="W604" s="150">
        <v>4.1052698079996897E-3</v>
      </c>
      <c r="X604" s="150">
        <v>12342.4</v>
      </c>
      <c r="Y604" s="150">
        <v>129.96</v>
      </c>
      <c r="Z604" s="150">
        <v>80315.999538319506</v>
      </c>
      <c r="AA604" s="150">
        <v>14.9673202614379</v>
      </c>
      <c r="AB604" s="150">
        <v>14.994727546937501</v>
      </c>
      <c r="AC604" s="150">
        <v>14.94</v>
      </c>
      <c r="AD604" s="150">
        <v>130.43606372155301</v>
      </c>
      <c r="AE604" s="150">
        <v>0.37109999999999999</v>
      </c>
      <c r="AF604" s="150">
        <v>0.11703477470521099</v>
      </c>
      <c r="AG604" s="150">
        <v>0.11258470531157801</v>
      </c>
      <c r="AH604" s="150">
        <v>0.24566238646463101</v>
      </c>
      <c r="AI604" s="150">
        <v>182.657822202234</v>
      </c>
      <c r="AJ604" s="150">
        <v>6.0548201984559498</v>
      </c>
      <c r="AK604" s="150">
        <v>1.2736421331205701</v>
      </c>
      <c r="AL604" s="150">
        <v>1.5992391304347799</v>
      </c>
      <c r="AM604" s="150">
        <v>3.25</v>
      </c>
      <c r="AN604" s="150">
        <v>0.79127839819895096</v>
      </c>
      <c r="AO604" s="150">
        <v>3</v>
      </c>
      <c r="AP604" s="150">
        <v>8.0645161290322596E-3</v>
      </c>
      <c r="AQ604" s="150">
        <v>77.67</v>
      </c>
      <c r="AR604" t="s">
        <v>1560</v>
      </c>
      <c r="AS604">
        <v>3.1299999999992001</v>
      </c>
      <c r="AT604" t="s">
        <v>1560</v>
      </c>
      <c r="AU604" s="150">
        <v>26717309.170000002</v>
      </c>
    </row>
    <row r="605" spans="1:47" ht="14.5" x14ac:dyDescent="0.35">
      <c r="A605" s="151" t="s">
        <v>1366</v>
      </c>
      <c r="B605" s="151" t="s">
        <v>332</v>
      </c>
      <c r="C605" t="s">
        <v>176</v>
      </c>
      <c r="D605" t="s">
        <v>1578</v>
      </c>
      <c r="E605" s="150">
        <v>81.097999999999999</v>
      </c>
      <c r="F605" t="s">
        <v>1578</v>
      </c>
      <c r="G605" s="152">
        <v>-143071</v>
      </c>
      <c r="H605" s="150">
        <v>0.46257695262118897</v>
      </c>
      <c r="I605" s="150">
        <v>1030887</v>
      </c>
      <c r="J605" s="150">
        <v>3.1347244039702099E-3</v>
      </c>
      <c r="K605" s="150">
        <v>0.69261572123048598</v>
      </c>
      <c r="L605" s="153">
        <v>147241.55489999999</v>
      </c>
      <c r="M605" s="152">
        <v>37290</v>
      </c>
      <c r="N605" t="s">
        <v>1560</v>
      </c>
      <c r="O605" s="150">
        <v>269.60000000000002</v>
      </c>
      <c r="P605" s="150">
        <v>0</v>
      </c>
      <c r="Q605" s="150">
        <v>-253.07</v>
      </c>
      <c r="R605" s="150">
        <v>12581.7</v>
      </c>
      <c r="S605" s="150">
        <v>4035.4324190000002</v>
      </c>
      <c r="T605" s="150">
        <v>5395.3838844070797</v>
      </c>
      <c r="U605" s="150">
        <v>0.82625385951234798</v>
      </c>
      <c r="V605" s="150">
        <v>0.17031452410503101</v>
      </c>
      <c r="W605" s="150">
        <v>2.23024426270289E-3</v>
      </c>
      <c r="X605" s="150">
        <v>9410.4</v>
      </c>
      <c r="Y605" s="150">
        <v>277.42</v>
      </c>
      <c r="Z605" s="150">
        <v>68235.7206041381</v>
      </c>
      <c r="AA605" s="150">
        <v>12.744966442953</v>
      </c>
      <c r="AB605" s="150">
        <v>14.5462923329248</v>
      </c>
      <c r="AC605" s="150">
        <v>30</v>
      </c>
      <c r="AD605" s="150">
        <v>134.51441396666701</v>
      </c>
      <c r="AE605" s="150">
        <v>0.44069999999999998</v>
      </c>
      <c r="AF605" s="150">
        <v>0.128077967362589</v>
      </c>
      <c r="AG605" s="150">
        <v>0.10449801932602</v>
      </c>
      <c r="AH605" s="150">
        <v>0.25702232148145499</v>
      </c>
      <c r="AI605" s="150">
        <v>175.19138634842801</v>
      </c>
      <c r="AJ605" s="150">
        <v>4.0685895500959699</v>
      </c>
      <c r="AK605" s="150">
        <v>0.64744991675778296</v>
      </c>
      <c r="AL605" s="150">
        <v>0.27769548483464002</v>
      </c>
      <c r="AM605" s="150">
        <v>1.8</v>
      </c>
      <c r="AN605" s="150">
        <v>1.65716441122462</v>
      </c>
      <c r="AO605" s="150">
        <v>126</v>
      </c>
      <c r="AP605" s="150">
        <v>0.11032531824611</v>
      </c>
      <c r="AQ605" s="150">
        <v>26.52</v>
      </c>
      <c r="AR605">
        <v>4.1809096651763804</v>
      </c>
      <c r="AS605">
        <v>-17440.909999999702</v>
      </c>
      <c r="AT605">
        <v>0.44287557289518897</v>
      </c>
      <c r="AU605" s="150">
        <v>50772589.189999998</v>
      </c>
    </row>
    <row r="606" spans="1:47" ht="14.5" x14ac:dyDescent="0.35">
      <c r="A606" s="151" t="s">
        <v>1367</v>
      </c>
      <c r="B606" s="151" t="s">
        <v>395</v>
      </c>
      <c r="C606" t="s">
        <v>176</v>
      </c>
      <c r="D606" t="s">
        <v>1578</v>
      </c>
      <c r="E606" s="150">
        <v>89.631</v>
      </c>
      <c r="F606" t="s">
        <v>1578</v>
      </c>
      <c r="G606" s="152">
        <v>2324</v>
      </c>
      <c r="H606" s="150">
        <v>0.47344939016499898</v>
      </c>
      <c r="I606" s="150">
        <v>-22406</v>
      </c>
      <c r="J606" s="150">
        <v>8.2013181354365899E-3</v>
      </c>
      <c r="K606" s="150">
        <v>0.80201320658304598</v>
      </c>
      <c r="L606" s="153">
        <v>254283.98149999999</v>
      </c>
      <c r="M606" s="152">
        <v>49954</v>
      </c>
      <c r="N606" s="150">
        <v>23</v>
      </c>
      <c r="O606" s="150">
        <v>18.89</v>
      </c>
      <c r="P606" s="150">
        <v>0</v>
      </c>
      <c r="Q606" s="150">
        <v>166.71</v>
      </c>
      <c r="R606" s="150">
        <v>14567.5</v>
      </c>
      <c r="S606" s="150">
        <v>657.02676499999995</v>
      </c>
      <c r="T606" s="150">
        <v>789.06023058171695</v>
      </c>
      <c r="U606" s="150">
        <v>0.28950490167626602</v>
      </c>
      <c r="V606" s="150">
        <v>0.14912981056411001</v>
      </c>
      <c r="W606" s="150">
        <v>8.7082555913837092E-3</v>
      </c>
      <c r="X606" s="150">
        <v>12129.9</v>
      </c>
      <c r="Y606" s="150">
        <v>44.54</v>
      </c>
      <c r="Z606" s="150">
        <v>69729.630220027</v>
      </c>
      <c r="AA606" s="150">
        <v>14.1666666666667</v>
      </c>
      <c r="AB606" s="150">
        <v>14.751386731028299</v>
      </c>
      <c r="AC606" s="150">
        <v>7.42</v>
      </c>
      <c r="AD606" s="150">
        <v>88.548081536388096</v>
      </c>
      <c r="AE606" s="150">
        <v>0.28999999999999998</v>
      </c>
      <c r="AF606" s="150">
        <v>0.117963076034044</v>
      </c>
      <c r="AG606" s="150">
        <v>0.16150803610376899</v>
      </c>
      <c r="AH606" s="150">
        <v>0.28573582690057697</v>
      </c>
      <c r="AI606" s="150">
        <v>173.84832108019199</v>
      </c>
      <c r="AJ606" s="150">
        <v>7.1503473906306096</v>
      </c>
      <c r="AK606" s="150">
        <v>1.3215757772077401</v>
      </c>
      <c r="AL606" s="150">
        <v>3.57285537938944</v>
      </c>
      <c r="AM606" s="150">
        <v>1.2</v>
      </c>
      <c r="AN606" s="150">
        <v>1.2830362969214699</v>
      </c>
      <c r="AO606" s="150">
        <v>17</v>
      </c>
      <c r="AP606" s="150">
        <v>3.03030303030303E-2</v>
      </c>
      <c r="AQ606" s="150">
        <v>9.8800000000000008</v>
      </c>
      <c r="AR606">
        <v>1.4893762004761</v>
      </c>
      <c r="AS606">
        <v>-133688.71</v>
      </c>
      <c r="AT606">
        <v>0.279888817686817</v>
      </c>
      <c r="AU606" s="150">
        <v>9571219.8300000001</v>
      </c>
    </row>
    <row r="607" spans="1:47" ht="14.5" x14ac:dyDescent="0.35">
      <c r="A607" s="151" t="s">
        <v>1368</v>
      </c>
      <c r="B607" s="151" t="s">
        <v>333</v>
      </c>
      <c r="C607" t="s">
        <v>136</v>
      </c>
      <c r="D607" t="s">
        <v>1578</v>
      </c>
      <c r="E607" s="150">
        <v>55.960999999999999</v>
      </c>
      <c r="F607" t="s">
        <v>1578</v>
      </c>
      <c r="G607" s="152">
        <v>2409146</v>
      </c>
      <c r="H607" s="150">
        <v>9.7493286294334694E-2</v>
      </c>
      <c r="I607" s="150">
        <v>2246405</v>
      </c>
      <c r="J607" s="150">
        <v>0</v>
      </c>
      <c r="K607" s="150">
        <v>0.569235756306533</v>
      </c>
      <c r="L607" s="153">
        <v>50325.2906</v>
      </c>
      <c r="M607" s="152">
        <v>22600</v>
      </c>
      <c r="N607" s="150">
        <v>66</v>
      </c>
      <c r="O607" s="150">
        <v>2068.6999999999998</v>
      </c>
      <c r="P607" s="150">
        <v>1245.94</v>
      </c>
      <c r="Q607" s="150">
        <v>-1356.08</v>
      </c>
      <c r="R607" s="150">
        <v>17722.900000000001</v>
      </c>
      <c r="S607" s="150">
        <v>5194.2008960000003</v>
      </c>
      <c r="T607" s="150">
        <v>7412.6136691373804</v>
      </c>
      <c r="U607" s="150">
        <v>0.99964517063608005</v>
      </c>
      <c r="V607" s="150">
        <v>0.171961974880072</v>
      </c>
      <c r="W607" s="150">
        <v>7.1986117496522797E-2</v>
      </c>
      <c r="X607" s="150">
        <v>12418.9</v>
      </c>
      <c r="Y607" s="150">
        <v>508.26</v>
      </c>
      <c r="Z607" s="150">
        <v>48974.307244323798</v>
      </c>
      <c r="AA607" s="150">
        <v>5.5411764705882396</v>
      </c>
      <c r="AB607" s="150">
        <v>10.219574422539599</v>
      </c>
      <c r="AC607" s="150">
        <v>123.1</v>
      </c>
      <c r="AD607" s="150">
        <v>42.194970722989403</v>
      </c>
      <c r="AE607" s="150">
        <v>1.0552999999999999</v>
      </c>
      <c r="AF607" s="150">
        <v>0.119565904081068</v>
      </c>
      <c r="AG607" s="150">
        <v>0.175098533348162</v>
      </c>
      <c r="AH607" s="150">
        <v>0.297222348795118</v>
      </c>
      <c r="AI607" s="150">
        <v>242.89472534102001</v>
      </c>
      <c r="AJ607" s="150">
        <v>7.4091376568984604</v>
      </c>
      <c r="AK607" s="150">
        <v>1.7159009038999899</v>
      </c>
      <c r="AL607" s="150">
        <v>4.5144145812923497</v>
      </c>
      <c r="AM607" s="150">
        <v>0.5</v>
      </c>
      <c r="AN607" t="s">
        <v>1560</v>
      </c>
      <c r="AO607" t="s">
        <v>1560</v>
      </c>
      <c r="AP607" s="150">
        <v>0.40382452193475799</v>
      </c>
      <c r="AQ607" t="s">
        <v>1560</v>
      </c>
      <c r="AR607">
        <v>5.6471115554896301</v>
      </c>
      <c r="AS607">
        <v>-126363.72</v>
      </c>
      <c r="AT607">
        <v>0.57050161503803298</v>
      </c>
      <c r="AU607" s="150">
        <v>92056419.430000007</v>
      </c>
    </row>
    <row r="608" spans="1:47" ht="14.5" x14ac:dyDescent="0.35">
      <c r="A608" s="151" t="s">
        <v>1369</v>
      </c>
      <c r="B608" s="151" t="s">
        <v>686</v>
      </c>
      <c r="C608" t="s">
        <v>143</v>
      </c>
      <c r="D608" t="s">
        <v>1578</v>
      </c>
      <c r="E608" s="150">
        <v>85.066999999999993</v>
      </c>
      <c r="F608" t="s">
        <v>1578</v>
      </c>
      <c r="G608" s="152">
        <v>46141</v>
      </c>
      <c r="H608" s="150">
        <v>0.24910553673403499</v>
      </c>
      <c r="I608" s="150">
        <v>25956</v>
      </c>
      <c r="J608" s="150">
        <v>2.41692561365267E-2</v>
      </c>
      <c r="K608" s="150">
        <v>0.75840891405491295</v>
      </c>
      <c r="L608" s="153">
        <v>169306.37400000001</v>
      </c>
      <c r="M608" s="152">
        <v>46673</v>
      </c>
      <c r="N608" s="150">
        <v>21</v>
      </c>
      <c r="O608" s="150">
        <v>28.79</v>
      </c>
      <c r="P608" s="150">
        <v>0</v>
      </c>
      <c r="Q608" s="150">
        <v>-14.63</v>
      </c>
      <c r="R608" s="150">
        <v>12646.1</v>
      </c>
      <c r="S608" s="150">
        <v>1253.771485</v>
      </c>
      <c r="T608" s="150">
        <v>1540.5223078199699</v>
      </c>
      <c r="U608" s="150">
        <v>0.46482655330129802</v>
      </c>
      <c r="V608" s="150">
        <v>0.14934792443457101</v>
      </c>
      <c r="W608" s="150">
        <v>0</v>
      </c>
      <c r="X608" s="150">
        <v>10292.200000000001</v>
      </c>
      <c r="Y608" s="150">
        <v>81.97</v>
      </c>
      <c r="Z608" s="150">
        <v>63580.586190069502</v>
      </c>
      <c r="AA608" s="150">
        <v>14.989361702127701</v>
      </c>
      <c r="AB608" s="150">
        <v>15.295492070269599</v>
      </c>
      <c r="AC608" s="150">
        <v>8</v>
      </c>
      <c r="AD608" s="150">
        <v>156.721435625</v>
      </c>
      <c r="AE608" s="150">
        <v>0.52190000000000003</v>
      </c>
      <c r="AF608" s="150">
        <v>9.6714416982793594E-2</v>
      </c>
      <c r="AG608" s="150">
        <v>0.240612010607167</v>
      </c>
      <c r="AH608" s="150">
        <v>0.33630758309040898</v>
      </c>
      <c r="AI608" s="150">
        <v>0</v>
      </c>
      <c r="AJ608" t="s">
        <v>1560</v>
      </c>
      <c r="AK608" t="s">
        <v>1560</v>
      </c>
      <c r="AL608" t="s">
        <v>1560</v>
      </c>
      <c r="AM608" s="150">
        <v>0.5</v>
      </c>
      <c r="AN608" s="150">
        <v>1.5704494649205001</v>
      </c>
      <c r="AO608" s="150">
        <v>104</v>
      </c>
      <c r="AP608" s="150">
        <v>2.92072322670376E-2</v>
      </c>
      <c r="AQ608" s="150">
        <v>6.36</v>
      </c>
      <c r="AR608">
        <v>5.84589483049864</v>
      </c>
      <c r="AS608">
        <v>-36215.42</v>
      </c>
      <c r="AT608">
        <v>0.26026362460389801</v>
      </c>
      <c r="AU608" s="150">
        <v>15855331.880000001</v>
      </c>
    </row>
    <row r="609" spans="1:47" ht="14.5" x14ac:dyDescent="0.35">
      <c r="A609" s="151" t="s">
        <v>1370</v>
      </c>
      <c r="B609" s="151" t="s">
        <v>334</v>
      </c>
      <c r="C609" t="s">
        <v>335</v>
      </c>
      <c r="D609" t="s">
        <v>1578</v>
      </c>
      <c r="E609" s="150">
        <v>73.667000000000002</v>
      </c>
      <c r="F609" t="s">
        <v>1578</v>
      </c>
      <c r="G609" s="152">
        <v>1080812</v>
      </c>
      <c r="H609" s="150">
        <v>0.14004790779992399</v>
      </c>
      <c r="I609" s="150">
        <v>1080812</v>
      </c>
      <c r="J609" s="150">
        <v>3.96158453349951E-3</v>
      </c>
      <c r="K609" s="150">
        <v>0.63059350006498405</v>
      </c>
      <c r="L609" s="153">
        <v>98154.893299999996</v>
      </c>
      <c r="M609" s="152">
        <v>27906</v>
      </c>
      <c r="N609" s="150">
        <v>80</v>
      </c>
      <c r="O609" s="150">
        <v>328.1</v>
      </c>
      <c r="P609" s="150">
        <v>40.57</v>
      </c>
      <c r="Q609" s="150">
        <v>-621.63</v>
      </c>
      <c r="R609" s="150">
        <v>13078.5</v>
      </c>
      <c r="S609" s="150">
        <v>3114.0823620000001</v>
      </c>
      <c r="T609" s="150">
        <v>4712.0658036533196</v>
      </c>
      <c r="U609" s="150">
        <v>0.973855006855193</v>
      </c>
      <c r="V609" s="150">
        <v>0.26912170516793499</v>
      </c>
      <c r="W609" s="150">
        <v>1.1652664610991099E-3</v>
      </c>
      <c r="X609" s="150">
        <v>8643.2000000000007</v>
      </c>
      <c r="Y609" s="150">
        <v>212.67</v>
      </c>
      <c r="Z609" s="150">
        <v>54020.4822024733</v>
      </c>
      <c r="AA609" s="150">
        <v>8.4340425531914907</v>
      </c>
      <c r="AB609" s="150">
        <v>14.6427910001411</v>
      </c>
      <c r="AC609" s="150">
        <v>29.22</v>
      </c>
      <c r="AD609" s="150">
        <v>106.573660574949</v>
      </c>
      <c r="AE609" s="150">
        <v>0.40589999999999998</v>
      </c>
      <c r="AF609" s="150">
        <v>9.7172072620667002E-2</v>
      </c>
      <c r="AG609" s="150">
        <v>0.25082038784738903</v>
      </c>
      <c r="AH609" s="150">
        <v>0.35076711704179298</v>
      </c>
      <c r="AI609" s="150">
        <v>163.424386654035</v>
      </c>
      <c r="AJ609" s="150">
        <v>8.5630768671512207</v>
      </c>
      <c r="AK609" s="150">
        <v>1.4592802362664199</v>
      </c>
      <c r="AL609" s="150">
        <v>4.3916517428185697</v>
      </c>
      <c r="AM609" s="150">
        <v>0.5</v>
      </c>
      <c r="AN609" s="150">
        <v>1.00059189196401</v>
      </c>
      <c r="AO609" s="150">
        <v>18</v>
      </c>
      <c r="AP609" s="150">
        <v>1.8433179723502301E-2</v>
      </c>
      <c r="AQ609" s="150">
        <v>78.78</v>
      </c>
      <c r="AR609">
        <v>6.7256665949974899</v>
      </c>
      <c r="AS609">
        <v>-14384.719999999699</v>
      </c>
      <c r="AT609">
        <v>0.55619737794348201</v>
      </c>
      <c r="AU609" s="150">
        <v>40727512.770000003</v>
      </c>
    </row>
    <row r="610" spans="1:47" ht="14.5" x14ac:dyDescent="0.35">
      <c r="A610"/>
      <c r="B610"/>
      <c r="C610"/>
      <c r="D610"/>
      <c r="E610"/>
      <c r="F610"/>
      <c r="G610"/>
      <c r="H610"/>
      <c r="I610"/>
      <c r="J610"/>
      <c r="K610"/>
      <c r="L610" s="147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4.5" x14ac:dyDescent="0.35">
      <c r="A611"/>
      <c r="B611"/>
      <c r="C611"/>
      <c r="D611"/>
      <c r="E611"/>
      <c r="F611"/>
      <c r="G611"/>
      <c r="H611"/>
      <c r="I611"/>
      <c r="J611"/>
      <c r="K611"/>
      <c r="L611" s="147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4.5" x14ac:dyDescent="0.35">
      <c r="A612"/>
      <c r="B612"/>
      <c r="C612"/>
      <c r="D612"/>
      <c r="E612"/>
      <c r="F612"/>
      <c r="G612"/>
      <c r="H612"/>
      <c r="I612"/>
      <c r="J612"/>
      <c r="K612"/>
      <c r="L612" s="147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  <row r="613" spans="1:47" ht="14.5" x14ac:dyDescent="0.35">
      <c r="A613"/>
      <c r="B613"/>
      <c r="C613"/>
      <c r="D613"/>
      <c r="E613"/>
      <c r="F613"/>
      <c r="G613"/>
      <c r="H613"/>
      <c r="I613"/>
      <c r="J613"/>
      <c r="K613"/>
      <c r="L613" s="147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/>
    </sheetView>
  </sheetViews>
  <sheetFormatPr defaultColWidth="9.08984375" defaultRowHeight="12.5" x14ac:dyDescent="0.25"/>
  <cols>
    <col min="1" max="1" width="15.08984375" style="35" bestFit="1" customWidth="1"/>
    <col min="2" max="2" width="12.6328125" style="35" bestFit="1" customWidth="1"/>
    <col min="3" max="3" width="12" style="35" bestFit="1" customWidth="1"/>
    <col min="4" max="4" width="12.6328125" style="35" bestFit="1" customWidth="1"/>
    <col min="5" max="9" width="12" style="35" bestFit="1" customWidth="1"/>
    <col min="10" max="10" width="12.6328125" style="35" bestFit="1" customWidth="1"/>
    <col min="11" max="12" width="12" style="35" bestFit="1" customWidth="1"/>
    <col min="13" max="13" width="7.453125" style="35" bestFit="1" customWidth="1"/>
    <col min="14" max="16" width="12" style="35" bestFit="1" customWidth="1"/>
    <col min="17" max="17" width="14" style="35" bestFit="1" customWidth="1"/>
    <col min="18" max="20" width="12" style="35" bestFit="1" customWidth="1"/>
    <col min="21" max="21" width="15.54296875" style="35" bestFit="1" customWidth="1"/>
    <col min="22" max="22" width="12" style="35" bestFit="1" customWidth="1"/>
    <col min="23" max="23" width="16.36328125" style="35" bestFit="1" customWidth="1"/>
    <col min="24" max="24" width="14.36328125" style="35" bestFit="1" customWidth="1"/>
    <col min="25" max="25" width="15" style="35" bestFit="1" customWidth="1"/>
    <col min="26" max="26" width="15.90625" style="35" bestFit="1" customWidth="1"/>
    <col min="27" max="32" width="12" style="35" bestFit="1" customWidth="1"/>
    <col min="33" max="33" width="16" style="35" bestFit="1" customWidth="1"/>
    <col min="34" max="35" width="12" style="35" bestFit="1" customWidth="1"/>
    <col min="36" max="36" width="12.6328125" style="35" bestFit="1" customWidth="1"/>
    <col min="37" max="39" width="12" style="35" bestFit="1" customWidth="1"/>
    <col min="40" max="16384" width="9.08984375" style="35"/>
  </cols>
  <sheetData>
    <row r="1" spans="1:39" x14ac:dyDescent="0.25">
      <c r="A1" s="34" t="s">
        <v>57</v>
      </c>
      <c r="B1" s="34" t="s">
        <v>1432</v>
      </c>
      <c r="C1" s="34" t="s">
        <v>67</v>
      </c>
      <c r="D1" s="34" t="s">
        <v>1433</v>
      </c>
      <c r="E1" s="34" t="s">
        <v>69</v>
      </c>
      <c r="F1" s="34" t="s">
        <v>70</v>
      </c>
      <c r="G1" s="34" t="s">
        <v>1434</v>
      </c>
      <c r="H1" s="34" t="s">
        <v>1451</v>
      </c>
      <c r="I1" s="34" t="s">
        <v>1452</v>
      </c>
      <c r="J1" s="34" t="s">
        <v>64</v>
      </c>
      <c r="K1" s="34" t="s">
        <v>1435</v>
      </c>
      <c r="L1" s="34" t="s">
        <v>1436</v>
      </c>
      <c r="M1" s="34" t="s">
        <v>1492</v>
      </c>
      <c r="N1" s="34" t="s">
        <v>1437</v>
      </c>
      <c r="O1" s="34" t="s">
        <v>1438</v>
      </c>
      <c r="P1" s="34" t="s">
        <v>1439</v>
      </c>
      <c r="Q1" s="34" t="s">
        <v>1440</v>
      </c>
      <c r="R1" s="34" t="s">
        <v>1441</v>
      </c>
      <c r="S1" s="34" t="s">
        <v>1442</v>
      </c>
      <c r="T1" s="34" t="s">
        <v>1443</v>
      </c>
      <c r="U1" s="34" t="s">
        <v>79</v>
      </c>
      <c r="V1" s="34" t="s">
        <v>1444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1445</v>
      </c>
      <c r="AF1" s="34" t="s">
        <v>1446</v>
      </c>
      <c r="AG1" s="34" t="s">
        <v>1447</v>
      </c>
      <c r="AH1" s="34" t="s">
        <v>1448</v>
      </c>
      <c r="AI1" s="34" t="s">
        <v>91</v>
      </c>
      <c r="AJ1" s="34" t="s">
        <v>92</v>
      </c>
      <c r="AK1" s="34" t="s">
        <v>93</v>
      </c>
      <c r="AL1" s="34" t="s">
        <v>1449</v>
      </c>
      <c r="AM1" s="34" t="s">
        <v>1450</v>
      </c>
    </row>
    <row r="2" spans="1:39" ht="14.5" x14ac:dyDescent="0.35">
      <c r="A2" t="s">
        <v>96</v>
      </c>
      <c r="B2" s="150">
        <v>-323177.43478260899</v>
      </c>
      <c r="C2" s="150">
        <v>0.55833212941407595</v>
      </c>
      <c r="D2" s="150">
        <v>-120378.30434782599</v>
      </c>
      <c r="E2" s="150">
        <v>2.1843426791892401E-3</v>
      </c>
      <c r="F2" s="150">
        <v>0.79059604072158696</v>
      </c>
      <c r="G2" s="150">
        <v>25.913043478260899</v>
      </c>
      <c r="H2" s="150">
        <v>19.062173913043502</v>
      </c>
      <c r="I2" s="150">
        <v>0</v>
      </c>
      <c r="J2" s="150">
        <v>10.1186956521739</v>
      </c>
      <c r="K2" s="150">
        <v>12288.8973859912</v>
      </c>
      <c r="L2" s="150">
        <v>1169.7426760434801</v>
      </c>
      <c r="M2" s="150">
        <v>1582.4573036863001</v>
      </c>
      <c r="N2" s="150">
        <v>0.81226968537092703</v>
      </c>
      <c r="O2" s="150">
        <v>0.192318901597751</v>
      </c>
      <c r="P2" s="150">
        <v>2.23014489049637E-4</v>
      </c>
      <c r="Q2" s="150">
        <v>9083.8771323732908</v>
      </c>
      <c r="R2" s="150">
        <v>83.593043478260896</v>
      </c>
      <c r="S2" s="150">
        <v>60411.181770898402</v>
      </c>
      <c r="T2" s="150">
        <v>14.541463820580001</v>
      </c>
      <c r="U2" s="150">
        <v>13.9933016836225</v>
      </c>
      <c r="V2" s="150">
        <v>9.8695652173912993</v>
      </c>
      <c r="W2" s="150">
        <v>118.520183035242</v>
      </c>
      <c r="X2" s="150">
        <v>0.10937960306305899</v>
      </c>
      <c r="Y2" s="150">
        <v>0.22225559578472201</v>
      </c>
      <c r="Z2" s="150">
        <v>0.33620822272495798</v>
      </c>
      <c r="AA2" s="150">
        <v>143.74621906183401</v>
      </c>
      <c r="AB2" s="150">
        <v>7.7801373831244103</v>
      </c>
      <c r="AC2" s="150">
        <v>1.52031995986927</v>
      </c>
      <c r="AD2" s="150">
        <v>3.8479718645277399</v>
      </c>
      <c r="AE2" s="150">
        <v>1.45650102857187</v>
      </c>
      <c r="AF2" s="150">
        <v>163.52173913043501</v>
      </c>
      <c r="AG2" s="150">
        <v>1.18099903770449E-3</v>
      </c>
      <c r="AH2" s="150">
        <v>2.8526086956521701</v>
      </c>
      <c r="AI2">
        <v>5.1494713951564099</v>
      </c>
      <c r="AJ2">
        <v>-132676.03956521701</v>
      </c>
      <c r="AK2">
        <v>0.471996743905234</v>
      </c>
      <c r="AL2" s="150">
        <v>14374847.713912999</v>
      </c>
      <c r="AM2" s="150">
        <v>1169.7426760434801</v>
      </c>
    </row>
    <row r="3" spans="1:39" ht="14.5" x14ac:dyDescent="0.35">
      <c r="A3" t="s">
        <v>164</v>
      </c>
      <c r="B3" s="150">
        <v>251368.08636363599</v>
      </c>
      <c r="C3" s="150">
        <v>0.47394736060460901</v>
      </c>
      <c r="D3" s="150">
        <v>606538.89545454597</v>
      </c>
      <c r="E3" s="150">
        <v>3.2690381865233499E-3</v>
      </c>
      <c r="F3" s="150">
        <v>0.69471404893523803</v>
      </c>
      <c r="G3" s="150">
        <v>40.954545454545503</v>
      </c>
      <c r="H3" s="150">
        <v>62.939909090909197</v>
      </c>
      <c r="I3" s="150">
        <v>58.0193181818182</v>
      </c>
      <c r="J3" s="150">
        <v>-33.451636363637</v>
      </c>
      <c r="K3" s="150">
        <v>11455.827133066199</v>
      </c>
      <c r="L3" s="150">
        <v>1685.16781323182</v>
      </c>
      <c r="M3" s="150">
        <v>2046.7874795253499</v>
      </c>
      <c r="N3" s="150">
        <v>0.53889583502192795</v>
      </c>
      <c r="O3" s="150">
        <v>0.13713188171099</v>
      </c>
      <c r="P3" s="150">
        <v>5.1801935794288604E-3</v>
      </c>
      <c r="Q3" s="150">
        <v>9431.8493501180692</v>
      </c>
      <c r="R3" s="150">
        <v>112.417454545455</v>
      </c>
      <c r="S3" s="150">
        <v>58278.113173544698</v>
      </c>
      <c r="T3" s="150">
        <v>13.7253435247843</v>
      </c>
      <c r="U3" s="150">
        <v>14.9902683710957</v>
      </c>
      <c r="V3" s="150">
        <v>13.594545454545401</v>
      </c>
      <c r="W3" s="150">
        <v>123.959114254046</v>
      </c>
      <c r="X3" s="150">
        <v>0.11438428577625</v>
      </c>
      <c r="Y3" s="150">
        <v>0.12799237774368599</v>
      </c>
      <c r="Z3" s="150">
        <v>0.248397930213621</v>
      </c>
      <c r="AA3" s="150">
        <v>196.85181398812799</v>
      </c>
      <c r="AB3" s="150">
        <v>6.2169219403034104</v>
      </c>
      <c r="AC3" s="150">
        <v>1.0992371379730399</v>
      </c>
      <c r="AD3" s="150">
        <v>2.6129422729318401</v>
      </c>
      <c r="AE3" s="150">
        <v>1.1708310788774201</v>
      </c>
      <c r="AF3" s="150">
        <v>56.022727272727302</v>
      </c>
      <c r="AG3" s="150">
        <v>7.9920919749865704E-2</v>
      </c>
      <c r="AH3" s="150">
        <v>23.860590909090799</v>
      </c>
      <c r="AI3">
        <v>4.0566326150714298</v>
      </c>
      <c r="AJ3">
        <v>-29698.3914999999</v>
      </c>
      <c r="AK3">
        <v>0.44328708716582299</v>
      </c>
      <c r="AL3" s="150">
        <v>19304991.158590902</v>
      </c>
      <c r="AM3" s="150">
        <v>1685.16781323182</v>
      </c>
    </row>
    <row r="4" spans="1:39" ht="14.5" x14ac:dyDescent="0.35">
      <c r="A4" t="s">
        <v>102</v>
      </c>
      <c r="B4" s="150">
        <v>-943050.43925233604</v>
      </c>
      <c r="C4" s="150">
        <v>0.29572718547138699</v>
      </c>
      <c r="D4" s="150">
        <v>-1007826.3271028</v>
      </c>
      <c r="E4" s="150">
        <v>3.6767412294737398E-3</v>
      </c>
      <c r="F4" s="150">
        <v>0.59676228151630795</v>
      </c>
      <c r="G4" s="150">
        <v>69.119402985074601</v>
      </c>
      <c r="H4" s="150">
        <v>31.5946728971963</v>
      </c>
      <c r="I4" s="150">
        <v>0</v>
      </c>
      <c r="J4" s="150">
        <v>-11.8224299065421</v>
      </c>
      <c r="K4" s="150">
        <v>11627.5146171169</v>
      </c>
      <c r="L4" s="150">
        <v>1134.9032971588799</v>
      </c>
      <c r="M4" s="150">
        <v>1334.2917501250799</v>
      </c>
      <c r="N4" s="150">
        <v>0.34085653827770901</v>
      </c>
      <c r="O4" s="150">
        <v>0.13645379205585201</v>
      </c>
      <c r="P4" s="150">
        <v>2.88893983655015E-3</v>
      </c>
      <c r="Q4" s="150">
        <v>9889.9694729371804</v>
      </c>
      <c r="R4" s="150">
        <v>76.877943925233694</v>
      </c>
      <c r="S4" s="150">
        <v>53222.872085135503</v>
      </c>
      <c r="T4" s="150">
        <v>15.7250113664821</v>
      </c>
      <c r="U4" s="150">
        <v>14.762404393418899</v>
      </c>
      <c r="V4" s="150">
        <v>11.2619626168224</v>
      </c>
      <c r="W4" s="150">
        <v>100.773136599089</v>
      </c>
      <c r="X4" s="150">
        <v>0.124933334645369</v>
      </c>
      <c r="Y4" s="150">
        <v>0.19563146887935601</v>
      </c>
      <c r="Z4" s="150">
        <v>0.32388254283533702</v>
      </c>
      <c r="AA4" s="150">
        <v>132.64791086495001</v>
      </c>
      <c r="AB4" s="150">
        <v>6.3713191600499401</v>
      </c>
      <c r="AC4" s="150">
        <v>1.0796019084367301</v>
      </c>
      <c r="AD4" s="150">
        <v>3.7156634839728899</v>
      </c>
      <c r="AE4" s="150">
        <v>1.11661042168594</v>
      </c>
      <c r="AF4" s="150">
        <v>99.588785046729001</v>
      </c>
      <c r="AG4" s="150">
        <v>4.3601469998218199E-2</v>
      </c>
      <c r="AH4" s="150">
        <v>5.7774766355140201</v>
      </c>
      <c r="AI4">
        <v>1.4006895407931901</v>
      </c>
      <c r="AJ4">
        <v>-71969.963364486001</v>
      </c>
      <c r="AK4">
        <v>0.32158786814102402</v>
      </c>
      <c r="AL4" s="150">
        <v>13196104.676728999</v>
      </c>
      <c r="AM4" s="150">
        <v>1134.9032971588799</v>
      </c>
    </row>
    <row r="5" spans="1:39" ht="14.5" x14ac:dyDescent="0.35">
      <c r="A5" t="s">
        <v>104</v>
      </c>
      <c r="B5" s="150">
        <v>411392.61714285699</v>
      </c>
      <c r="C5" s="150">
        <v>0.30865083336297</v>
      </c>
      <c r="D5" s="150">
        <v>438172.942857143</v>
      </c>
      <c r="E5" s="150">
        <v>1.4091485867806001E-3</v>
      </c>
      <c r="F5" s="150">
        <v>0.725343500184082</v>
      </c>
      <c r="G5" s="150">
        <v>57.651898734177202</v>
      </c>
      <c r="H5" s="150">
        <v>37.360114285714303</v>
      </c>
      <c r="I5" s="150">
        <v>1.1142857142857101</v>
      </c>
      <c r="J5" s="150">
        <v>39.011828571428602</v>
      </c>
      <c r="K5" s="150">
        <v>11097.204655027401</v>
      </c>
      <c r="L5" s="150">
        <v>1663.7800722628599</v>
      </c>
      <c r="M5" s="150">
        <v>2144.5036360252002</v>
      </c>
      <c r="N5" s="150">
        <v>0.56641708486557996</v>
      </c>
      <c r="O5" s="150">
        <v>0.176622867887503</v>
      </c>
      <c r="P5" s="150">
        <v>1.50122896439075E-2</v>
      </c>
      <c r="Q5" s="150">
        <v>8609.5950842398706</v>
      </c>
      <c r="R5" s="150">
        <v>99.319542857142906</v>
      </c>
      <c r="S5" s="150">
        <v>60080.960904831198</v>
      </c>
      <c r="T5" s="150">
        <v>17.072398929400698</v>
      </c>
      <c r="U5" s="150">
        <v>16.751789470637899</v>
      </c>
      <c r="V5" s="150">
        <v>12.1314285714286</v>
      </c>
      <c r="W5" s="150">
        <v>137.14626125577001</v>
      </c>
      <c r="X5" s="150">
        <v>0.112769118286208</v>
      </c>
      <c r="Y5" s="150">
        <v>0.20524811658040401</v>
      </c>
      <c r="Z5" s="150">
        <v>0.32015451989809501</v>
      </c>
      <c r="AA5" s="150">
        <v>200.189504685213</v>
      </c>
      <c r="AB5" s="150">
        <v>5.7315879967977397</v>
      </c>
      <c r="AC5" s="150">
        <v>1.35254965770608</v>
      </c>
      <c r="AD5" s="150">
        <v>2.9626737514243899</v>
      </c>
      <c r="AE5" s="150">
        <v>1.31236021469717</v>
      </c>
      <c r="AF5" s="150">
        <v>104.58285714285699</v>
      </c>
      <c r="AG5" s="150">
        <v>8.0183117439901093E-3</v>
      </c>
      <c r="AH5" s="150">
        <v>10.227942857142899</v>
      </c>
      <c r="AI5">
        <v>4.58645885692522</v>
      </c>
      <c r="AJ5">
        <v>-6050.9615999998096</v>
      </c>
      <c r="AK5">
        <v>0.36126752826665298</v>
      </c>
      <c r="AL5" s="150">
        <v>18463307.962857101</v>
      </c>
      <c r="AM5" s="150">
        <v>1663.7800722628599</v>
      </c>
    </row>
    <row r="6" spans="1:39" ht="14.5" x14ac:dyDescent="0.35">
      <c r="A6" t="s">
        <v>106</v>
      </c>
      <c r="B6" s="150">
        <v>-405013.206896552</v>
      </c>
      <c r="C6" s="150">
        <v>0.41723324363049202</v>
      </c>
      <c r="D6" s="150">
        <v>-347185.103448276</v>
      </c>
      <c r="E6" s="150">
        <v>4.5480280764044296E-3</v>
      </c>
      <c r="F6" s="150">
        <v>0.73112236770900396</v>
      </c>
      <c r="G6" s="150">
        <v>21.511111111111099</v>
      </c>
      <c r="H6" s="150">
        <v>23.763620689655198</v>
      </c>
      <c r="I6" s="150">
        <v>0</v>
      </c>
      <c r="J6" s="150">
        <v>7.9798275862068699</v>
      </c>
      <c r="K6" s="150">
        <v>14241.965181162401</v>
      </c>
      <c r="L6" s="150">
        <v>1087.50360782759</v>
      </c>
      <c r="M6" s="150">
        <v>1498.2048334178101</v>
      </c>
      <c r="N6" s="150">
        <v>0.83742344399198798</v>
      </c>
      <c r="O6" s="150">
        <v>0.20284390519383999</v>
      </c>
      <c r="P6" s="150">
        <v>2.01326361817732E-3</v>
      </c>
      <c r="Q6" s="150">
        <v>10337.831097324801</v>
      </c>
      <c r="R6" s="150">
        <v>84.982241379310395</v>
      </c>
      <c r="S6" s="150">
        <v>57573.188069718497</v>
      </c>
      <c r="T6" s="150">
        <v>14.0404587571034</v>
      </c>
      <c r="U6" s="150">
        <v>12.7968336699148</v>
      </c>
      <c r="V6" s="150">
        <v>10.2375862068966</v>
      </c>
      <c r="W6" s="150">
        <v>106.226564138233</v>
      </c>
      <c r="X6" s="150">
        <v>0.112775328555605</v>
      </c>
      <c r="Y6" s="150">
        <v>0.19951243203535901</v>
      </c>
      <c r="Z6" s="150">
        <v>0.31655524442771499</v>
      </c>
      <c r="AA6" s="150">
        <v>213.302867467646</v>
      </c>
      <c r="AB6" s="150">
        <v>6.1538798277672999</v>
      </c>
      <c r="AC6" s="150">
        <v>1.0630182450390899</v>
      </c>
      <c r="AD6" s="150">
        <v>3.2028704100594299</v>
      </c>
      <c r="AE6" s="150">
        <v>1.27124478309722</v>
      </c>
      <c r="AF6" s="150">
        <v>108.48275862069001</v>
      </c>
      <c r="AG6" s="150">
        <v>0</v>
      </c>
      <c r="AH6" s="150">
        <v>9.0212068965517194</v>
      </c>
      <c r="AI6">
        <v>6.1211021558027996</v>
      </c>
      <c r="AJ6">
        <v>-103497.756896552</v>
      </c>
      <c r="AK6">
        <v>0.438597655340073</v>
      </c>
      <c r="AL6" s="150">
        <v>15488188.517069001</v>
      </c>
      <c r="AM6" s="150">
        <v>1087.50360782759</v>
      </c>
    </row>
    <row r="7" spans="1:39" ht="14.5" x14ac:dyDescent="0.35">
      <c r="A7" t="s">
        <v>282</v>
      </c>
      <c r="B7" s="150">
        <v>325255.27777777798</v>
      </c>
      <c r="C7" s="150">
        <v>0.52777234859542799</v>
      </c>
      <c r="D7" s="150">
        <v>330988.72222222202</v>
      </c>
      <c r="E7" s="150">
        <v>0</v>
      </c>
      <c r="F7" s="150">
        <v>0.72820750483910701</v>
      </c>
      <c r="G7" s="150">
        <v>22.0138888888889</v>
      </c>
      <c r="H7" s="150">
        <v>13.2356944444444</v>
      </c>
      <c r="I7" s="150">
        <v>0</v>
      </c>
      <c r="J7" s="150">
        <v>-7.6851388888888996</v>
      </c>
      <c r="K7" s="150">
        <v>11444.16699903</v>
      </c>
      <c r="L7" s="150">
        <v>1119.2358302222201</v>
      </c>
      <c r="M7" s="150">
        <v>1329.2330382238599</v>
      </c>
      <c r="N7" s="150">
        <v>0.33558294977762099</v>
      </c>
      <c r="O7" s="150">
        <v>0.13438902510248399</v>
      </c>
      <c r="P7" s="150">
        <v>3.4661606018444101E-3</v>
      </c>
      <c r="Q7" s="150">
        <v>9636.1746842196808</v>
      </c>
      <c r="R7" s="150">
        <v>72.276666666666699</v>
      </c>
      <c r="S7" s="150">
        <v>59532.409158864903</v>
      </c>
      <c r="T7" s="150">
        <v>17.144383464772702</v>
      </c>
      <c r="U7" s="150">
        <v>15.485437857615</v>
      </c>
      <c r="V7" s="150">
        <v>9.1187500000000004</v>
      </c>
      <c r="W7" s="150">
        <v>122.74004992156</v>
      </c>
      <c r="X7" s="150">
        <v>0.11849114533674</v>
      </c>
      <c r="Y7" s="150">
        <v>0.16656000216498701</v>
      </c>
      <c r="Z7" s="150">
        <v>0.28900350047175399</v>
      </c>
      <c r="AA7" s="150">
        <v>212.93146747317701</v>
      </c>
      <c r="AB7" s="150">
        <v>5.7534653406202896</v>
      </c>
      <c r="AC7" s="150">
        <v>1.1961849296331699</v>
      </c>
      <c r="AD7" s="150">
        <v>2.4164570374935099</v>
      </c>
      <c r="AE7" s="150">
        <v>1.11020775756951</v>
      </c>
      <c r="AF7" s="150">
        <v>65.4444444444444</v>
      </c>
      <c r="AG7" s="150">
        <v>1.3025361100192799E-2</v>
      </c>
      <c r="AH7" s="150">
        <v>7.3</v>
      </c>
      <c r="AI7">
        <v>2.0252462731819199</v>
      </c>
      <c r="AJ7">
        <v>-64821.729861111497</v>
      </c>
      <c r="AK7">
        <v>0.46450812399317598</v>
      </c>
      <c r="AL7" s="150">
        <v>12808721.7523611</v>
      </c>
      <c r="AM7" s="150">
        <v>1119.2358302222201</v>
      </c>
    </row>
    <row r="8" spans="1:39" ht="14.5" x14ac:dyDescent="0.35">
      <c r="A8" t="s">
        <v>113</v>
      </c>
      <c r="B8" s="150">
        <v>443138.33986928099</v>
      </c>
      <c r="C8" s="150">
        <v>0.42261318936472703</v>
      </c>
      <c r="D8" s="150">
        <v>325094.37908496702</v>
      </c>
      <c r="E8" s="150">
        <v>1.7948312068116298E-2</v>
      </c>
      <c r="F8" s="150">
        <v>0.60953268896739898</v>
      </c>
      <c r="G8" s="150">
        <v>21.962616822429901</v>
      </c>
      <c r="H8" s="150">
        <v>10.2661437908497</v>
      </c>
      <c r="I8" s="150">
        <v>0</v>
      </c>
      <c r="J8" s="150">
        <v>49.589607843137202</v>
      </c>
      <c r="K8" s="150">
        <v>11307.527806157401</v>
      </c>
      <c r="L8" s="150">
        <v>1257.77362156863</v>
      </c>
      <c r="M8" s="150">
        <v>1537.80464041041</v>
      </c>
      <c r="N8" s="150">
        <v>0.40007266702977101</v>
      </c>
      <c r="O8" s="150">
        <v>0.160352924207153</v>
      </c>
      <c r="P8" s="150">
        <v>1.63691075094339E-3</v>
      </c>
      <c r="Q8" s="150">
        <v>9248.4505677801299</v>
      </c>
      <c r="R8" s="150">
        <v>82.482549019607902</v>
      </c>
      <c r="S8" s="150">
        <v>56251.850302262297</v>
      </c>
      <c r="T8" s="150">
        <v>15.420413745668499</v>
      </c>
      <c r="U8" s="150">
        <v>15.248966436156399</v>
      </c>
      <c r="V8" s="150">
        <v>11.3562091503268</v>
      </c>
      <c r="W8" s="150">
        <v>110.756468546763</v>
      </c>
      <c r="X8" s="150">
        <v>0.10843508680952101</v>
      </c>
      <c r="Y8" s="150">
        <v>0.20077078845209101</v>
      </c>
      <c r="Z8" s="150">
        <v>0.31524952480628499</v>
      </c>
      <c r="AA8" s="150">
        <v>154.05859990575601</v>
      </c>
      <c r="AB8" s="150">
        <v>7.0242152776716598</v>
      </c>
      <c r="AC8" s="150">
        <v>1.4781999490740001</v>
      </c>
      <c r="AD8" s="150">
        <v>3.67441499171297</v>
      </c>
      <c r="AE8" s="150">
        <v>1.2625072884594499</v>
      </c>
      <c r="AF8" s="150">
        <v>62.307189542483698</v>
      </c>
      <c r="AG8" s="150">
        <v>1.2147817895130499E-2</v>
      </c>
      <c r="AH8" s="150">
        <v>13.095620915032701</v>
      </c>
      <c r="AI8">
        <v>2.8762878701107399</v>
      </c>
      <c r="AJ8">
        <v>-47285.591437908399</v>
      </c>
      <c r="AK8">
        <v>0.25495349726573402</v>
      </c>
      <c r="AL8" s="150">
        <v>14222310.199738599</v>
      </c>
      <c r="AM8" s="150">
        <v>1257.77362156863</v>
      </c>
    </row>
    <row r="9" spans="1:39" ht="14.5" x14ac:dyDescent="0.35">
      <c r="A9" t="s">
        <v>360</v>
      </c>
      <c r="B9" s="150">
        <v>335255.880733945</v>
      </c>
      <c r="C9" s="150">
        <v>0.41327272729641401</v>
      </c>
      <c r="D9" s="150">
        <v>276634.862385321</v>
      </c>
      <c r="E9" s="150">
        <v>5.51285320416279E-4</v>
      </c>
      <c r="F9" s="150">
        <v>0.67553067249349597</v>
      </c>
      <c r="G9" s="150">
        <v>23.9724770642202</v>
      </c>
      <c r="H9" s="150">
        <v>15.202477064220201</v>
      </c>
      <c r="I9" s="150">
        <v>0</v>
      </c>
      <c r="J9" s="150">
        <v>32.058440366972398</v>
      </c>
      <c r="K9" s="150">
        <v>11579.909062966401</v>
      </c>
      <c r="L9" s="150">
        <v>1058.30024118349</v>
      </c>
      <c r="M9" s="150">
        <v>1285.4738323814099</v>
      </c>
      <c r="N9" s="150">
        <v>0.48396358423264402</v>
      </c>
      <c r="O9" s="150">
        <v>0.14371459789576799</v>
      </c>
      <c r="P9" s="150">
        <v>5.0473775000887998E-4</v>
      </c>
      <c r="Q9" s="150">
        <v>9533.4655949527005</v>
      </c>
      <c r="R9" s="150">
        <v>71.424220183486199</v>
      </c>
      <c r="S9" s="150">
        <v>54200.197021543303</v>
      </c>
      <c r="T9" s="150">
        <v>12.6278701748437</v>
      </c>
      <c r="U9" s="150">
        <v>14.8171059966038</v>
      </c>
      <c r="V9" s="150">
        <v>12.2452293577982</v>
      </c>
      <c r="W9" s="150">
        <v>86.425513990844607</v>
      </c>
      <c r="X9" s="150">
        <v>0.110780868556155</v>
      </c>
      <c r="Y9" s="150">
        <v>0.19287887837863399</v>
      </c>
      <c r="Z9" s="150">
        <v>0.31330407913591402</v>
      </c>
      <c r="AA9" s="150">
        <v>212.530450972409</v>
      </c>
      <c r="AB9" s="150">
        <v>5.9560368050894299</v>
      </c>
      <c r="AC9" s="150">
        <v>1.2451458848430901</v>
      </c>
      <c r="AD9" s="150">
        <v>2.47880237964868</v>
      </c>
      <c r="AE9" s="150">
        <v>1.22899893814603</v>
      </c>
      <c r="AF9" s="150">
        <v>83.110091743119298</v>
      </c>
      <c r="AG9" s="150">
        <v>2.5614858625669801E-2</v>
      </c>
      <c r="AH9" s="150">
        <v>6.1589908256880701</v>
      </c>
      <c r="AI9">
        <v>2.1587251361306401</v>
      </c>
      <c r="AJ9">
        <v>-40545.718899082603</v>
      </c>
      <c r="AK9">
        <v>0.37885530490108199</v>
      </c>
      <c r="AL9" s="150">
        <v>12255020.5542202</v>
      </c>
      <c r="AM9" s="150">
        <v>1058.30024118349</v>
      </c>
    </row>
    <row r="10" spans="1:39" ht="14.5" x14ac:dyDescent="0.35">
      <c r="A10" t="s">
        <v>198</v>
      </c>
      <c r="B10" s="150">
        <v>-117823.055900621</v>
      </c>
      <c r="C10" s="150">
        <v>0.45561071389511898</v>
      </c>
      <c r="D10" s="150">
        <v>-181054.962732919</v>
      </c>
      <c r="E10" s="150">
        <v>2.8744598134633598E-3</v>
      </c>
      <c r="F10" s="150">
        <v>0.71535833823723904</v>
      </c>
      <c r="G10" s="150">
        <v>122.37267080745301</v>
      </c>
      <c r="H10" s="150">
        <v>231.41236024844699</v>
      </c>
      <c r="I10" s="150">
        <v>22.520931677018599</v>
      </c>
      <c r="J10" s="150">
        <v>-21.163788819875801</v>
      </c>
      <c r="K10" s="150">
        <v>11257.105882518301</v>
      </c>
      <c r="L10" s="150">
        <v>5402.5966543291897</v>
      </c>
      <c r="M10" s="150">
        <v>6892.2367815818197</v>
      </c>
      <c r="N10" s="150">
        <v>0.52976126696933701</v>
      </c>
      <c r="O10" s="150">
        <v>0.14680977377642301</v>
      </c>
      <c r="P10" s="150">
        <v>6.2176675221307702E-2</v>
      </c>
      <c r="Q10" s="150">
        <v>8824.0733024213896</v>
      </c>
      <c r="R10" s="150">
        <v>312.517950310559</v>
      </c>
      <c r="S10" s="150">
        <v>65092.029164436601</v>
      </c>
      <c r="T10" s="150">
        <v>12.9873185917867</v>
      </c>
      <c r="U10" s="150">
        <v>17.287316293225601</v>
      </c>
      <c r="V10" s="150">
        <v>31.6162111801242</v>
      </c>
      <c r="W10" s="150">
        <v>170.88058475917501</v>
      </c>
      <c r="X10" s="150">
        <v>0.122862213885024</v>
      </c>
      <c r="Y10" s="150">
        <v>0.13216709435403901</v>
      </c>
      <c r="Z10" s="150">
        <v>0.25625333833010999</v>
      </c>
      <c r="AA10" s="150">
        <v>147.56150705957299</v>
      </c>
      <c r="AB10" s="150">
        <v>5.8830921465108599</v>
      </c>
      <c r="AC10" s="150">
        <v>1.2123057763395999</v>
      </c>
      <c r="AD10" s="150">
        <v>2.2332960097813799</v>
      </c>
      <c r="AE10" s="150">
        <v>1.18437804153111</v>
      </c>
      <c r="AF10" s="150">
        <v>41.937888198757797</v>
      </c>
      <c r="AG10" s="150">
        <v>4.0265025084343202E-2</v>
      </c>
      <c r="AH10" s="150">
        <v>96.108385093167698</v>
      </c>
      <c r="AI10">
        <v>5.2254166675793803</v>
      </c>
      <c r="AJ10">
        <v>35049.502173912697</v>
      </c>
      <c r="AK10">
        <v>0.40314755212047798</v>
      </c>
      <c r="AL10" s="150">
        <v>60817602.578322999</v>
      </c>
      <c r="AM10" s="150">
        <v>5402.5966543291897</v>
      </c>
    </row>
    <row r="11" spans="1:39" ht="14.5" x14ac:dyDescent="0.35">
      <c r="A11" t="s">
        <v>349</v>
      </c>
      <c r="B11" s="150">
        <v>-2218282.5454545501</v>
      </c>
      <c r="C11" s="150">
        <v>0.486334583344185</v>
      </c>
      <c r="D11" s="150">
        <v>-1064044.63636364</v>
      </c>
      <c r="E11" s="150">
        <v>2.63278630599447E-3</v>
      </c>
      <c r="F11" s="150">
        <v>0.73254883758474698</v>
      </c>
      <c r="G11" s="150">
        <v>12</v>
      </c>
      <c r="H11" s="150">
        <v>32.220909090909103</v>
      </c>
      <c r="I11" s="150">
        <v>0</v>
      </c>
      <c r="J11" s="150">
        <v>-68.632727272727294</v>
      </c>
      <c r="K11" s="150">
        <v>13849.4321405029</v>
      </c>
      <c r="L11" s="150">
        <v>1467.1436086363601</v>
      </c>
      <c r="M11" s="150">
        <v>1794.38034294201</v>
      </c>
      <c r="N11" s="150">
        <v>0.48390889295044598</v>
      </c>
      <c r="O11" s="150">
        <v>0.168875814756139</v>
      </c>
      <c r="P11" s="150">
        <v>6.5473583175808701E-3</v>
      </c>
      <c r="Q11" s="150">
        <v>11323.745229435201</v>
      </c>
      <c r="R11" s="150">
        <v>99.8272727272727</v>
      </c>
      <c r="S11" s="150">
        <v>58328.506875512299</v>
      </c>
      <c r="T11" s="150">
        <v>13.5333758309808</v>
      </c>
      <c r="U11" s="150">
        <v>14.696821505327399</v>
      </c>
      <c r="V11" s="150">
        <v>22.045454545454501</v>
      </c>
      <c r="W11" s="150">
        <v>66.5508441030928</v>
      </c>
      <c r="X11" s="150">
        <v>9.9236275785599903E-2</v>
      </c>
      <c r="Y11" s="150">
        <v>0.24082110829094899</v>
      </c>
      <c r="Z11" s="150">
        <v>0.34455213201428903</v>
      </c>
      <c r="AA11" s="150">
        <v>195.70650327912901</v>
      </c>
      <c r="AB11" s="150">
        <v>6.6729395379026002</v>
      </c>
      <c r="AC11" s="150">
        <v>1.2296886106208</v>
      </c>
      <c r="AD11" s="150">
        <v>3.5155250892454299</v>
      </c>
      <c r="AE11" s="150">
        <v>1.85707505104695</v>
      </c>
      <c r="AF11" s="150">
        <v>219.18181818181799</v>
      </c>
      <c r="AG11" s="150">
        <v>3.1180044190019001E-2</v>
      </c>
      <c r="AH11" s="150">
        <v>6.2054545454545504</v>
      </c>
      <c r="AI11">
        <v>5.1299734356006299</v>
      </c>
      <c r="AJ11">
        <v>-42691.830909090997</v>
      </c>
      <c r="AK11">
        <v>0.38714476643829998</v>
      </c>
      <c r="AL11" s="150">
        <v>20319105.848181799</v>
      </c>
      <c r="AM11" s="150">
        <v>1467.1436086363601</v>
      </c>
    </row>
    <row r="12" spans="1:39" ht="14.5" x14ac:dyDescent="0.35">
      <c r="A12" t="s">
        <v>308</v>
      </c>
      <c r="B12" s="150">
        <v>-38799.7345679012</v>
      </c>
      <c r="C12" s="150">
        <v>0.43815534464047501</v>
      </c>
      <c r="D12" s="150">
        <v>-13627.5925925926</v>
      </c>
      <c r="E12" s="150">
        <v>8.3439671176635402E-4</v>
      </c>
      <c r="F12" s="150">
        <v>0.68023009523057898</v>
      </c>
      <c r="G12" s="150">
        <v>60.870370370370402</v>
      </c>
      <c r="H12" s="150">
        <v>38.749753086419801</v>
      </c>
      <c r="I12" s="150">
        <v>0</v>
      </c>
      <c r="J12" s="150">
        <v>1.42358024691366</v>
      </c>
      <c r="K12" s="150">
        <v>11831.4165505192</v>
      </c>
      <c r="L12" s="150">
        <v>1266.6829481790101</v>
      </c>
      <c r="M12" s="150">
        <v>1571.1330731185401</v>
      </c>
      <c r="N12" s="150">
        <v>0.40790437394436602</v>
      </c>
      <c r="O12" s="150">
        <v>0.162827719394704</v>
      </c>
      <c r="P12" s="150">
        <v>1.12322924641776E-3</v>
      </c>
      <c r="Q12" s="150">
        <v>9538.7550894073393</v>
      </c>
      <c r="R12" s="150">
        <v>84.715123456790096</v>
      </c>
      <c r="S12" s="150">
        <v>56671.893207080902</v>
      </c>
      <c r="T12" s="150">
        <v>16.713458686884501</v>
      </c>
      <c r="U12" s="150">
        <v>14.952264678279001</v>
      </c>
      <c r="V12" s="150">
        <v>10.5667901234568</v>
      </c>
      <c r="W12" s="150">
        <v>119.87395731151599</v>
      </c>
      <c r="X12" s="150">
        <v>0.123095453906648</v>
      </c>
      <c r="Y12" s="150">
        <v>0.152430151576296</v>
      </c>
      <c r="Z12" s="150">
        <v>0.28227453762666899</v>
      </c>
      <c r="AA12" s="150">
        <v>167.932290745372</v>
      </c>
      <c r="AB12" s="150">
        <v>6.1483307466256099</v>
      </c>
      <c r="AC12" s="150">
        <v>1.16528369102525</v>
      </c>
      <c r="AD12" s="150">
        <v>2.6442825496778899</v>
      </c>
      <c r="AE12" s="150">
        <v>1.3555101421679701</v>
      </c>
      <c r="AF12" s="150">
        <v>87.086419753086403</v>
      </c>
      <c r="AG12" s="150">
        <v>7.3868082636982801E-3</v>
      </c>
      <c r="AH12" s="150">
        <v>9.0177160493827202</v>
      </c>
      <c r="AI12">
        <v>2.95302891929075</v>
      </c>
      <c r="AJ12">
        <v>9968.1945679013206</v>
      </c>
      <c r="AK12">
        <v>0.331269593986876</v>
      </c>
      <c r="AL12" s="150">
        <v>14986653.5973457</v>
      </c>
      <c r="AM12" s="150">
        <v>1266.6829481790101</v>
      </c>
    </row>
    <row r="13" spans="1:39" ht="14.5" x14ac:dyDescent="0.35">
      <c r="A13" t="s">
        <v>293</v>
      </c>
      <c r="B13" s="150">
        <v>477392.51020408201</v>
      </c>
      <c r="C13" s="150">
        <v>0.405463068423976</v>
      </c>
      <c r="D13" s="150">
        <v>302533.32653061202</v>
      </c>
      <c r="E13" s="150">
        <v>3.4372119943493001E-4</v>
      </c>
      <c r="F13" s="150">
        <v>0.733743708905362</v>
      </c>
      <c r="G13" s="150">
        <v>74.597701149425305</v>
      </c>
      <c r="H13" s="150">
        <v>152.21734693877499</v>
      </c>
      <c r="I13" s="150">
        <v>46.42</v>
      </c>
      <c r="J13" s="150">
        <v>6.0329591836735403</v>
      </c>
      <c r="K13" s="150">
        <v>11832.4198399907</v>
      </c>
      <c r="L13" s="150">
        <v>2386.0144518928601</v>
      </c>
      <c r="M13" s="150">
        <v>3074.1418103533802</v>
      </c>
      <c r="N13" s="150">
        <v>0.61602661828109995</v>
      </c>
      <c r="O13" s="150">
        <v>0.162459841550123</v>
      </c>
      <c r="P13" s="150">
        <v>2.9424144587092499E-2</v>
      </c>
      <c r="Q13" s="150">
        <v>9183.8068901044899</v>
      </c>
      <c r="R13" s="150">
        <v>163.63102040816301</v>
      </c>
      <c r="S13" s="150">
        <v>60891.842736956802</v>
      </c>
      <c r="T13" s="150">
        <v>13.0698173591156</v>
      </c>
      <c r="U13" s="150">
        <v>14.581675564579101</v>
      </c>
      <c r="V13" s="150">
        <v>17.138979591836701</v>
      </c>
      <c r="W13" s="150">
        <v>139.21566561811599</v>
      </c>
      <c r="X13" s="150">
        <v>0.114287420900508</v>
      </c>
      <c r="Y13" s="150">
        <v>0.172735192614904</v>
      </c>
      <c r="Z13" s="150">
        <v>0.29134761208250798</v>
      </c>
      <c r="AA13" s="150">
        <v>147.556708424883</v>
      </c>
      <c r="AB13" s="150">
        <v>6.6783491793012697</v>
      </c>
      <c r="AC13" s="150">
        <v>1.33876063958777</v>
      </c>
      <c r="AD13" s="150">
        <v>3.5692263538414402</v>
      </c>
      <c r="AE13" s="150">
        <v>1.03979307610061</v>
      </c>
      <c r="AF13" s="150">
        <v>56.938775510204103</v>
      </c>
      <c r="AG13" s="150">
        <v>3.0792669001338199E-2</v>
      </c>
      <c r="AH13" s="150">
        <v>24.0798469387755</v>
      </c>
      <c r="AI13">
        <v>5.0443620245437302</v>
      </c>
      <c r="AJ13">
        <v>-35900.361377552901</v>
      </c>
      <c r="AK13">
        <v>0.39158472544780398</v>
      </c>
      <c r="AL13" s="150">
        <v>28232324.739081599</v>
      </c>
      <c r="AM13" s="150">
        <v>2386.0144518928601</v>
      </c>
    </row>
    <row r="14" spans="1:39" ht="14.5" x14ac:dyDescent="0.35">
      <c r="A14" t="s">
        <v>375</v>
      </c>
      <c r="B14" s="150">
        <v>-636005.61170212796</v>
      </c>
      <c r="C14" s="150">
        <v>0.30414138480788699</v>
      </c>
      <c r="D14" s="150">
        <v>-900892.037234043</v>
      </c>
      <c r="E14" s="150">
        <v>2.9668066934276098E-3</v>
      </c>
      <c r="F14" s="150">
        <v>0.71909875256232703</v>
      </c>
      <c r="G14" s="150">
        <v>135.890410958904</v>
      </c>
      <c r="H14" s="150">
        <v>54.135106382978599</v>
      </c>
      <c r="I14" s="150">
        <v>0</v>
      </c>
      <c r="J14" s="150">
        <v>16.344946808510699</v>
      </c>
      <c r="K14" s="150">
        <v>10367.994738433399</v>
      </c>
      <c r="L14" s="150">
        <v>2756.9587591542499</v>
      </c>
      <c r="M14" s="150">
        <v>3341.1281802786498</v>
      </c>
      <c r="N14" s="150">
        <v>0.33082965974165102</v>
      </c>
      <c r="O14" s="150">
        <v>0.14839281544636801</v>
      </c>
      <c r="P14" s="150">
        <v>7.5014928676080204E-3</v>
      </c>
      <c r="Q14" s="150">
        <v>8555.2341504615506</v>
      </c>
      <c r="R14" s="150">
        <v>164.72659574468099</v>
      </c>
      <c r="S14" s="150">
        <v>65095.527715492601</v>
      </c>
      <c r="T14" s="150">
        <v>14.583610495792501</v>
      </c>
      <c r="U14" s="150">
        <v>16.736573391144599</v>
      </c>
      <c r="V14" s="150">
        <v>16.981276595744699</v>
      </c>
      <c r="W14" s="150">
        <v>162.35285631264699</v>
      </c>
      <c r="X14" s="150">
        <v>0.118993297210575</v>
      </c>
      <c r="Y14" s="150">
        <v>0.16389223705057299</v>
      </c>
      <c r="Z14" s="150">
        <v>0.28409373474389399</v>
      </c>
      <c r="AA14" s="150">
        <v>142.10922644194099</v>
      </c>
      <c r="AB14" s="150">
        <v>5.8050744397118299</v>
      </c>
      <c r="AC14" s="150">
        <v>1.2124339144859499</v>
      </c>
      <c r="AD14" s="150">
        <v>2.9398814474791499</v>
      </c>
      <c r="AE14" s="150">
        <v>1.1207341230852801</v>
      </c>
      <c r="AF14" s="150">
        <v>45.085106382978701</v>
      </c>
      <c r="AG14" s="150">
        <v>3.2163527612177001E-2</v>
      </c>
      <c r="AH14" s="150">
        <v>40.034680851063797</v>
      </c>
      <c r="AI14">
        <v>5.1390462267258004</v>
      </c>
      <c r="AJ14">
        <v>-61067.628829783796</v>
      </c>
      <c r="AK14">
        <v>0.35163071618674202</v>
      </c>
      <c r="AL14" s="150">
        <v>28584133.908989299</v>
      </c>
      <c r="AM14" s="150">
        <v>2756.9587591542499</v>
      </c>
    </row>
    <row r="15" spans="1:39" ht="14.5" x14ac:dyDescent="0.35">
      <c r="A15" t="s">
        <v>328</v>
      </c>
      <c r="B15" s="150">
        <v>-312395</v>
      </c>
      <c r="C15" s="150">
        <v>0.33427546258206298</v>
      </c>
      <c r="D15" s="150">
        <v>-240348.68131868099</v>
      </c>
      <c r="E15" s="150">
        <v>6.0594904671483901E-3</v>
      </c>
      <c r="F15" s="150">
        <v>0.76353069030323495</v>
      </c>
      <c r="G15" s="150">
        <v>63.626373626373599</v>
      </c>
      <c r="H15" s="150">
        <v>42.074505494505502</v>
      </c>
      <c r="I15" s="150">
        <v>0</v>
      </c>
      <c r="J15" s="150">
        <v>22.342197802197798</v>
      </c>
      <c r="K15" s="150">
        <v>11212.763670541601</v>
      </c>
      <c r="L15" s="150">
        <v>1589.20888937363</v>
      </c>
      <c r="M15" s="150">
        <v>1919.5644010927001</v>
      </c>
      <c r="N15" s="150">
        <v>0.42281781428292797</v>
      </c>
      <c r="O15" s="150">
        <v>0.16404012290053499</v>
      </c>
      <c r="P15" s="150">
        <v>3.5219457020457998E-3</v>
      </c>
      <c r="Q15" s="150">
        <v>9283.0559316096496</v>
      </c>
      <c r="R15" s="150">
        <v>101.177032967033</v>
      </c>
      <c r="S15" s="150">
        <v>57858.681881719698</v>
      </c>
      <c r="T15" s="150">
        <v>13.4741520411942</v>
      </c>
      <c r="U15" s="150">
        <v>15.7072098555356</v>
      </c>
      <c r="V15" s="150">
        <v>14.162637362637399</v>
      </c>
      <c r="W15" s="150">
        <v>112.211366335351</v>
      </c>
      <c r="X15" s="150">
        <v>0.101931675143037</v>
      </c>
      <c r="Y15" s="150">
        <v>0.20191719048294299</v>
      </c>
      <c r="Z15" s="150">
        <v>0.30919837768826303</v>
      </c>
      <c r="AA15" s="150">
        <v>187.21751322508899</v>
      </c>
      <c r="AB15" s="150">
        <v>5.3114774029378502</v>
      </c>
      <c r="AC15" s="150">
        <v>1.10692298259828</v>
      </c>
      <c r="AD15" s="150">
        <v>2.3892424161840098</v>
      </c>
      <c r="AE15" s="150">
        <v>1.64898063054735</v>
      </c>
      <c r="AF15" s="150">
        <v>114.428571428571</v>
      </c>
      <c r="AG15" s="150">
        <v>9.4199805342800504E-3</v>
      </c>
      <c r="AH15" s="150">
        <v>8.2702197802197794</v>
      </c>
      <c r="AI15">
        <v>3.8491320488865202</v>
      </c>
      <c r="AJ15">
        <v>-73384.300659340704</v>
      </c>
      <c r="AK15">
        <v>0.33500522684788298</v>
      </c>
      <c r="AL15" s="150">
        <v>17819423.6996703</v>
      </c>
      <c r="AM15" s="150">
        <v>1589.20888937363</v>
      </c>
    </row>
    <row r="16" spans="1:39" ht="14.5" x14ac:dyDescent="0.35">
      <c r="A16" t="s">
        <v>168</v>
      </c>
      <c r="B16" s="150">
        <v>254012.86111111101</v>
      </c>
      <c r="C16" s="150">
        <v>0.16575257803504401</v>
      </c>
      <c r="D16" s="150">
        <v>139112.1</v>
      </c>
      <c r="E16" s="150">
        <v>5.5175277070533598E-3</v>
      </c>
      <c r="F16" s="150">
        <v>0.712595877142426</v>
      </c>
      <c r="G16" s="150">
        <v>28.410958904109599</v>
      </c>
      <c r="H16" s="150">
        <v>36.4722222222222</v>
      </c>
      <c r="I16" s="150">
        <v>0.36666666666666697</v>
      </c>
      <c r="J16" s="150">
        <v>-35.194777777777901</v>
      </c>
      <c r="K16" s="150">
        <v>11745.321178976999</v>
      </c>
      <c r="L16" s="150">
        <v>1334.17126132778</v>
      </c>
      <c r="M16" s="150">
        <v>1694.5368729904601</v>
      </c>
      <c r="N16" s="150">
        <v>0.63361479451531899</v>
      </c>
      <c r="O16" s="150">
        <v>0.145020124916514</v>
      </c>
      <c r="P16" s="150">
        <v>1.1272186077295399E-2</v>
      </c>
      <c r="Q16" s="150">
        <v>9247.5237463562407</v>
      </c>
      <c r="R16" s="150">
        <v>90.930388888888899</v>
      </c>
      <c r="S16" s="150">
        <v>54333.114496620401</v>
      </c>
      <c r="T16" s="150">
        <v>14.1057231203112</v>
      </c>
      <c r="U16" s="150">
        <v>14.672446446457499</v>
      </c>
      <c r="V16" s="150">
        <v>13.592833333333299</v>
      </c>
      <c r="W16" s="150">
        <v>98.152550583845198</v>
      </c>
      <c r="X16" s="150">
        <v>0.11977917343455199</v>
      </c>
      <c r="Y16" s="150">
        <v>0.20484605367587999</v>
      </c>
      <c r="Z16" s="150">
        <v>0.331100623734289</v>
      </c>
      <c r="AA16" s="150">
        <v>231.41486825267</v>
      </c>
      <c r="AB16" s="150">
        <v>4.7522193360649396</v>
      </c>
      <c r="AC16" s="150">
        <v>0.95185716762185302</v>
      </c>
      <c r="AD16" s="150">
        <v>2.6914123029365</v>
      </c>
      <c r="AE16" s="150">
        <v>1.0148138669697999</v>
      </c>
      <c r="AF16" s="150">
        <v>38.809815950920203</v>
      </c>
      <c r="AG16" s="150">
        <v>3.08464287858334E-2</v>
      </c>
      <c r="AH16" s="150">
        <v>26.417975460122701</v>
      </c>
      <c r="AI16">
        <v>5.1606010372459901</v>
      </c>
      <c r="AJ16">
        <v>-35363.760888889097</v>
      </c>
      <c r="AK16">
        <v>0.37657875725455398</v>
      </c>
      <c r="AL16" s="150">
        <v>15670269.972055599</v>
      </c>
      <c r="AM16" s="150">
        <v>1334.17126132778</v>
      </c>
    </row>
    <row r="17" spans="1:39" ht="14.5" x14ac:dyDescent="0.35">
      <c r="A17" t="s">
        <v>155</v>
      </c>
      <c r="B17" s="150">
        <v>-936490.57446808496</v>
      </c>
      <c r="C17" s="150">
        <v>0.289046150540059</v>
      </c>
      <c r="D17" s="150">
        <v>-894291.19148936204</v>
      </c>
      <c r="E17" s="150">
        <v>8.64685861537378E-3</v>
      </c>
      <c r="F17" s="150">
        <v>0.75815857803771003</v>
      </c>
      <c r="G17" s="150">
        <v>57.468085106383</v>
      </c>
      <c r="H17" s="150">
        <v>40.558936170212803</v>
      </c>
      <c r="I17" s="150">
        <v>0</v>
      </c>
      <c r="J17" s="150">
        <v>-47.831914893616997</v>
      </c>
      <c r="K17" s="150">
        <v>11576.436913338201</v>
      </c>
      <c r="L17" s="150">
        <v>1501.8065620212799</v>
      </c>
      <c r="M17" s="150">
        <v>1942.59942376612</v>
      </c>
      <c r="N17" s="150">
        <v>0.71698981356537705</v>
      </c>
      <c r="O17" s="150">
        <v>0.17079440287887501</v>
      </c>
      <c r="P17" s="150">
        <v>4.0758242301390101E-4</v>
      </c>
      <c r="Q17" s="150">
        <v>8949.6417576255608</v>
      </c>
      <c r="R17" s="150">
        <v>99.060212765957402</v>
      </c>
      <c r="S17" s="150">
        <v>60639.147640699899</v>
      </c>
      <c r="T17" s="150">
        <v>14.8944441699976</v>
      </c>
      <c r="U17" s="150">
        <v>15.1605424628906</v>
      </c>
      <c r="V17" s="150">
        <v>13.3340425531915</v>
      </c>
      <c r="W17" s="150">
        <v>112.62950122068</v>
      </c>
      <c r="X17" s="150">
        <v>0.112295249233793</v>
      </c>
      <c r="Y17" s="150">
        <v>0.199162721471009</v>
      </c>
      <c r="Z17" s="150">
        <v>0.315191927132562</v>
      </c>
      <c r="AA17" s="150">
        <v>176.45117461614799</v>
      </c>
      <c r="AB17" s="150">
        <v>5.9405619918119799</v>
      </c>
      <c r="AC17" s="150">
        <v>1.3557605330961</v>
      </c>
      <c r="AD17" s="150">
        <v>3.03055739598982</v>
      </c>
      <c r="AE17" s="150">
        <v>1.5872515592102701</v>
      </c>
      <c r="AF17" s="150">
        <v>160.91489361702099</v>
      </c>
      <c r="AG17" s="150">
        <v>1.2098319047048001E-2</v>
      </c>
      <c r="AH17" s="150">
        <v>28.168085106383</v>
      </c>
      <c r="AI17">
        <v>4.9582543505038901</v>
      </c>
      <c r="AJ17">
        <v>-2604.4612765957099</v>
      </c>
      <c r="AK17">
        <v>0.48341085760847902</v>
      </c>
      <c r="AL17" s="150">
        <v>17385568.921276599</v>
      </c>
      <c r="AM17" s="150">
        <v>1501.8065620212799</v>
      </c>
    </row>
    <row r="18" spans="1:39" ht="14.5" x14ac:dyDescent="0.35">
      <c r="A18" t="s">
        <v>132</v>
      </c>
      <c r="B18" s="150">
        <v>1028207.1382978701</v>
      </c>
      <c r="C18" s="150">
        <v>0.48492098869864098</v>
      </c>
      <c r="D18" s="150">
        <v>1029332.9787234</v>
      </c>
      <c r="E18" s="150">
        <v>4.4800509173114804E-3</v>
      </c>
      <c r="F18" s="150">
        <v>0.59450638387141197</v>
      </c>
      <c r="G18" s="150">
        <v>22.9255319148936</v>
      </c>
      <c r="H18" s="150">
        <v>45.391170212765999</v>
      </c>
      <c r="I18" s="150">
        <v>0</v>
      </c>
      <c r="J18" s="150">
        <v>-20.4268085106382</v>
      </c>
      <c r="K18" s="150">
        <v>12424.416680103401</v>
      </c>
      <c r="L18" s="150">
        <v>947.36870110638301</v>
      </c>
      <c r="M18" s="150">
        <v>1198.09306868926</v>
      </c>
      <c r="N18" s="150">
        <v>0.50647048522258797</v>
      </c>
      <c r="O18" s="150">
        <v>0.17604056568305801</v>
      </c>
      <c r="P18" s="150">
        <v>1.0075563392697999E-3</v>
      </c>
      <c r="Q18" s="150">
        <v>9824.3649010599802</v>
      </c>
      <c r="R18" s="150">
        <v>67.847553191489297</v>
      </c>
      <c r="S18" s="150">
        <v>56367.616279926697</v>
      </c>
      <c r="T18" s="150">
        <v>15.275327823484099</v>
      </c>
      <c r="U18" s="150">
        <v>13.9631962619577</v>
      </c>
      <c r="V18" s="150">
        <v>9.7952127659574497</v>
      </c>
      <c r="W18" s="150">
        <v>96.717521481400993</v>
      </c>
      <c r="X18" s="150">
        <v>0.113336657560279</v>
      </c>
      <c r="Y18" s="150">
        <v>0.19381051418539</v>
      </c>
      <c r="Z18" s="150">
        <v>0.32024842344875898</v>
      </c>
      <c r="AA18" s="150">
        <v>166.799165231123</v>
      </c>
      <c r="AB18" s="150">
        <v>5.8514201790249301</v>
      </c>
      <c r="AC18" s="150">
        <v>1.6253701513857399</v>
      </c>
      <c r="AD18" s="150">
        <v>2.8418188976383298</v>
      </c>
      <c r="AE18" s="150">
        <v>1.5066199846294499</v>
      </c>
      <c r="AF18" s="150">
        <v>95.138297872340402</v>
      </c>
      <c r="AG18" s="150">
        <v>4.5676540496382201E-2</v>
      </c>
      <c r="AH18" s="150">
        <v>14.3092553191489</v>
      </c>
      <c r="AI18">
        <v>4.3421775470061599</v>
      </c>
      <c r="AJ18">
        <v>-52390.318191489401</v>
      </c>
      <c r="AK18">
        <v>0.38753837374989902</v>
      </c>
      <c r="AL18" s="150">
        <v>11770503.492233999</v>
      </c>
      <c r="AM18" s="150">
        <v>947.36870110638301</v>
      </c>
    </row>
    <row r="19" spans="1:39" ht="14.5" x14ac:dyDescent="0.35">
      <c r="A19" t="s">
        <v>109</v>
      </c>
      <c r="B19" s="150">
        <v>1640095.6475247501</v>
      </c>
      <c r="C19" s="150">
        <v>0.31685269386901599</v>
      </c>
      <c r="D19" s="150">
        <v>1569110.2257425699</v>
      </c>
      <c r="E19" s="150">
        <v>3.2509849053743399E-3</v>
      </c>
      <c r="F19" s="150">
        <v>0.75693515379944099</v>
      </c>
      <c r="G19" s="150">
        <v>41.344594594594597</v>
      </c>
      <c r="H19" s="150">
        <v>398.55346534653597</v>
      </c>
      <c r="I19" s="150">
        <v>67.168772277227703</v>
      </c>
      <c r="J19" s="150">
        <v>-21.366118811881201</v>
      </c>
      <c r="K19" s="150">
        <v>15011.527435996701</v>
      </c>
      <c r="L19" s="150">
        <v>4048.1049984257402</v>
      </c>
      <c r="M19" s="150">
        <v>5181.4455594034198</v>
      </c>
      <c r="N19" s="150">
        <v>0.42299889664804202</v>
      </c>
      <c r="O19" s="150">
        <v>0.15451590352847799</v>
      </c>
      <c r="P19" s="150">
        <v>3.2394681785285699E-2</v>
      </c>
      <c r="Q19" s="150">
        <v>11728.047424406401</v>
      </c>
      <c r="R19" s="150">
        <v>264.22401980197998</v>
      </c>
      <c r="S19" s="150">
        <v>77209.052549318498</v>
      </c>
      <c r="T19" s="150">
        <v>15.3454018503501</v>
      </c>
      <c r="U19" s="150">
        <v>15.3207304977782</v>
      </c>
      <c r="V19" s="150">
        <v>35.619603960395999</v>
      </c>
      <c r="W19" s="150">
        <v>113.648231544816</v>
      </c>
      <c r="X19" s="150">
        <v>0.118559304399713</v>
      </c>
      <c r="Y19" s="150">
        <v>0.15392938612967</v>
      </c>
      <c r="Z19" s="150">
        <v>0.28003829695839599</v>
      </c>
      <c r="AA19" s="150">
        <v>187.39393886499201</v>
      </c>
      <c r="AB19" s="150">
        <v>7.1398838850190298</v>
      </c>
      <c r="AC19" s="150">
        <v>1.4848290449736199</v>
      </c>
      <c r="AD19" s="150">
        <v>3.5733871815007601</v>
      </c>
      <c r="AE19" s="150">
        <v>0.69893335396051004</v>
      </c>
      <c r="AF19" s="150">
        <v>16.48</v>
      </c>
      <c r="AG19" s="150">
        <v>0.146820225130043</v>
      </c>
      <c r="AH19" s="150">
        <v>110.72356000000001</v>
      </c>
      <c r="AI19">
        <v>3.8797823782921199</v>
      </c>
      <c r="AJ19">
        <v>-176177.57722772099</v>
      </c>
      <c r="AK19">
        <v>0.30508207393511799</v>
      </c>
      <c r="AL19" s="150">
        <v>60768239.247663401</v>
      </c>
      <c r="AM19" s="150">
        <v>4048.1049984257402</v>
      </c>
    </row>
    <row r="20" spans="1:39" ht="14.5" x14ac:dyDescent="0.35">
      <c r="A20" t="s">
        <v>196</v>
      </c>
      <c r="B20" s="150">
        <v>158596.241134752</v>
      </c>
      <c r="C20" s="150">
        <v>0.63108163977823295</v>
      </c>
      <c r="D20" s="150">
        <v>9865.0425531914898</v>
      </c>
      <c r="E20" s="150">
        <v>6.9435168636690298E-3</v>
      </c>
      <c r="F20" s="150">
        <v>0.72427813065591895</v>
      </c>
      <c r="G20" s="150">
        <v>44.978723404255298</v>
      </c>
      <c r="H20" s="150">
        <v>11.611560283687901</v>
      </c>
      <c r="I20" s="150">
        <v>0</v>
      </c>
      <c r="J20" s="150">
        <v>24.0310638297872</v>
      </c>
      <c r="K20" s="150">
        <v>11586.5124676328</v>
      </c>
      <c r="L20" s="150">
        <v>1020.38143897872</v>
      </c>
      <c r="M20" s="150">
        <v>1180.4086977495499</v>
      </c>
      <c r="N20" s="150">
        <v>0.33370747308219201</v>
      </c>
      <c r="O20" s="150">
        <v>0.117413428902547</v>
      </c>
      <c r="P20" s="150">
        <v>3.0676433962887801E-3</v>
      </c>
      <c r="Q20" s="150">
        <v>10015.7363182836</v>
      </c>
      <c r="R20" s="150">
        <v>67.850709219858203</v>
      </c>
      <c r="S20" s="150">
        <v>60238.369208577496</v>
      </c>
      <c r="T20" s="150">
        <v>14.8659708684586</v>
      </c>
      <c r="U20" s="150">
        <v>15.0386259880108</v>
      </c>
      <c r="V20" s="150">
        <v>8.8304255319148908</v>
      </c>
      <c r="W20" s="150">
        <v>115.55291817940901</v>
      </c>
      <c r="X20" s="150">
        <v>0.113699102567709</v>
      </c>
      <c r="Y20" s="150">
        <v>0.18167509607527799</v>
      </c>
      <c r="Z20" s="150">
        <v>0.29951270243746603</v>
      </c>
      <c r="AA20" s="150">
        <v>170.594117329505</v>
      </c>
      <c r="AB20" s="150">
        <v>5.3223211021535599</v>
      </c>
      <c r="AC20" s="150">
        <v>1.0152153544849101</v>
      </c>
      <c r="AD20" s="150">
        <v>2.4353026621025098</v>
      </c>
      <c r="AE20" s="150">
        <v>1.4885367303680801</v>
      </c>
      <c r="AF20" s="150">
        <v>79.517730496453893</v>
      </c>
      <c r="AG20" s="150">
        <v>4.4498101799638097E-3</v>
      </c>
      <c r="AH20" s="150">
        <v>6.08851063829787</v>
      </c>
      <c r="AI20">
        <v>3.53499965976803</v>
      </c>
      <c r="AJ20">
        <v>-44801.774893617003</v>
      </c>
      <c r="AK20">
        <v>0.31241245073539198</v>
      </c>
      <c r="AL20" s="150">
        <v>11822662.2644681</v>
      </c>
      <c r="AM20" s="150">
        <v>1020.38143897872</v>
      </c>
    </row>
    <row r="21" spans="1:39" ht="14.5" x14ac:dyDescent="0.35">
      <c r="A21" t="s">
        <v>160</v>
      </c>
      <c r="B21" s="150">
        <v>555091.64864864899</v>
      </c>
      <c r="C21" s="150">
        <v>0.41473613385554098</v>
      </c>
      <c r="D21" s="150">
        <v>591912.04054054106</v>
      </c>
      <c r="E21" s="150">
        <v>8.5531844967082805E-3</v>
      </c>
      <c r="F21" s="150">
        <v>0.73094380596788699</v>
      </c>
      <c r="G21" s="150">
        <v>33.027027027027003</v>
      </c>
      <c r="H21" s="150">
        <v>18.392297297297301</v>
      </c>
      <c r="I21" s="150">
        <v>0</v>
      </c>
      <c r="J21" s="150">
        <v>-13.2429729729729</v>
      </c>
      <c r="K21" s="150">
        <v>11911.658531451199</v>
      </c>
      <c r="L21" s="150">
        <v>1354.73634258108</v>
      </c>
      <c r="M21" s="150">
        <v>1620.8658317827201</v>
      </c>
      <c r="N21" s="150">
        <v>0.40200351881472401</v>
      </c>
      <c r="O21" s="150">
        <v>0.13864580638938601</v>
      </c>
      <c r="P21" s="150">
        <v>7.1842649712992703E-3</v>
      </c>
      <c r="Q21" s="150">
        <v>9955.8867838088499</v>
      </c>
      <c r="R21" s="150">
        <v>92.797432432432402</v>
      </c>
      <c r="S21" s="150">
        <v>63641.302756221397</v>
      </c>
      <c r="T21" s="150">
        <v>16.4434011309143</v>
      </c>
      <c r="U21" s="150">
        <v>14.598855885021299</v>
      </c>
      <c r="V21" s="150">
        <v>15.805810810810801</v>
      </c>
      <c r="W21" s="150">
        <v>85.711284210391398</v>
      </c>
      <c r="X21" s="150">
        <v>0.124718806538194</v>
      </c>
      <c r="Y21" s="150">
        <v>0.15712738965783801</v>
      </c>
      <c r="Z21" s="150">
        <v>0.28688818779305197</v>
      </c>
      <c r="AA21" s="150">
        <v>166.42793574387201</v>
      </c>
      <c r="AB21" s="150">
        <v>5.9108845788559696</v>
      </c>
      <c r="AC21" s="150">
        <v>1.35752502055503</v>
      </c>
      <c r="AD21" s="150">
        <v>2.9526951870606499</v>
      </c>
      <c r="AE21" s="150">
        <v>1.18003632152891</v>
      </c>
      <c r="AF21" s="150">
        <v>86.986486486486498</v>
      </c>
      <c r="AG21" s="150">
        <v>3.6859801395308801E-3</v>
      </c>
      <c r="AH21" s="150">
        <v>16.022837837837798</v>
      </c>
      <c r="AI21">
        <v>3.96627997302414</v>
      </c>
      <c r="AJ21">
        <v>-43255.378243243402</v>
      </c>
      <c r="AK21">
        <v>0.421576883688971</v>
      </c>
      <c r="AL21" s="150">
        <v>16137156.712973</v>
      </c>
      <c r="AM21" s="150">
        <v>1354.73634258108</v>
      </c>
    </row>
    <row r="22" spans="1:39" ht="14.5" x14ac:dyDescent="0.35">
      <c r="A22" t="s">
        <v>162</v>
      </c>
      <c r="B22" s="150">
        <v>1470939.8965517201</v>
      </c>
      <c r="C22" s="150">
        <v>0.28826027781812202</v>
      </c>
      <c r="D22" s="150">
        <v>1507584.4482758599</v>
      </c>
      <c r="E22" s="150">
        <v>2.97706194592426E-3</v>
      </c>
      <c r="F22" s="150">
        <v>0.81207536490527499</v>
      </c>
      <c r="G22" s="150">
        <v>157.29310344827601</v>
      </c>
      <c r="H22" s="150">
        <v>108.73672413793101</v>
      </c>
      <c r="I22" s="150">
        <v>0</v>
      </c>
      <c r="J22" s="150">
        <v>12.5074137931034</v>
      </c>
      <c r="K22" s="150">
        <v>11446.175040260299</v>
      </c>
      <c r="L22" s="150">
        <v>6101.6607053448297</v>
      </c>
      <c r="M22" s="150">
        <v>7321.5555594359403</v>
      </c>
      <c r="N22" s="150">
        <v>0.22644527787103</v>
      </c>
      <c r="O22" s="150">
        <v>0.14449892257852801</v>
      </c>
      <c r="P22" s="150">
        <v>2.20065957452567E-2</v>
      </c>
      <c r="Q22" s="150">
        <v>9539.04889510061</v>
      </c>
      <c r="R22" s="150">
        <v>360.04862068965502</v>
      </c>
      <c r="S22" s="150">
        <v>70586.806888150197</v>
      </c>
      <c r="T22" s="150">
        <v>9.4995311935840103</v>
      </c>
      <c r="U22" s="150">
        <v>16.9467687271164</v>
      </c>
      <c r="V22" s="150">
        <v>34.017241379310299</v>
      </c>
      <c r="W22" s="150">
        <v>179.36965073998999</v>
      </c>
      <c r="X22" s="150">
        <v>0.113716079399624</v>
      </c>
      <c r="Y22" s="150">
        <v>0.16247458156922401</v>
      </c>
      <c r="Z22" s="150">
        <v>0.290660349373351</v>
      </c>
      <c r="AA22" s="150">
        <v>160.14447071466699</v>
      </c>
      <c r="AB22" s="150">
        <v>5.5688155910716803</v>
      </c>
      <c r="AC22" s="150">
        <v>1.03917892142007</v>
      </c>
      <c r="AD22" s="150">
        <v>3.40607449493326</v>
      </c>
      <c r="AE22" s="150">
        <v>1.0980579223525699</v>
      </c>
      <c r="AF22" s="150">
        <v>80.051724137931004</v>
      </c>
      <c r="AG22" s="150">
        <v>6.5080159166944304E-2</v>
      </c>
      <c r="AH22" s="150">
        <v>50.560689655172403</v>
      </c>
      <c r="AI22">
        <v>5.4017376583733601</v>
      </c>
      <c r="AJ22">
        <v>-127980.37862069</v>
      </c>
      <c r="AK22">
        <v>0.299161378221945</v>
      </c>
      <c r="AL22" s="150">
        <v>69840676.469655201</v>
      </c>
      <c r="AM22" s="150">
        <v>6101.6607053448297</v>
      </c>
    </row>
    <row r="23" spans="1:39" ht="14.5" x14ac:dyDescent="0.35">
      <c r="A23" t="s">
        <v>204</v>
      </c>
      <c r="B23" s="150">
        <v>45585.1476510067</v>
      </c>
      <c r="C23" s="150">
        <v>0.34228450652686998</v>
      </c>
      <c r="D23" s="150">
        <v>-14074.1677852349</v>
      </c>
      <c r="E23" s="150">
        <v>1.6825289245761599E-2</v>
      </c>
      <c r="F23" s="150">
        <v>0.71619820310168802</v>
      </c>
      <c r="G23" s="150">
        <v>29.1543624161074</v>
      </c>
      <c r="H23" s="150">
        <v>98.844697986577202</v>
      </c>
      <c r="I23" s="150">
        <v>5.1543624161073804</v>
      </c>
      <c r="J23" s="150">
        <v>-12.012147651006799</v>
      </c>
      <c r="K23" s="150">
        <v>12815.563642958699</v>
      </c>
      <c r="L23" s="150">
        <v>1925.5259595570501</v>
      </c>
      <c r="M23" s="150">
        <v>2416.7607293975998</v>
      </c>
      <c r="N23" s="150">
        <v>0.53434599727282694</v>
      </c>
      <c r="O23" s="150">
        <v>0.139948429774581</v>
      </c>
      <c r="P23" s="150">
        <v>3.4725672969105402E-3</v>
      </c>
      <c r="Q23" s="150">
        <v>10210.6510506828</v>
      </c>
      <c r="R23" s="150">
        <v>127.24020134228201</v>
      </c>
      <c r="S23" s="150">
        <v>67745.975388197403</v>
      </c>
      <c r="T23" s="150">
        <v>16.946492893270101</v>
      </c>
      <c r="U23" s="150">
        <v>15.1329999421904</v>
      </c>
      <c r="V23" s="150">
        <v>17.844630872483201</v>
      </c>
      <c r="W23" s="150">
        <v>107.905059696485</v>
      </c>
      <c r="X23" s="150">
        <v>0.114136959080227</v>
      </c>
      <c r="Y23" s="150">
        <v>0.14696450972123701</v>
      </c>
      <c r="Z23" s="150">
        <v>0.26614207225951397</v>
      </c>
      <c r="AA23" s="150">
        <v>176.07985349470701</v>
      </c>
      <c r="AB23" s="150">
        <v>6.3435864635949102</v>
      </c>
      <c r="AC23" s="150">
        <v>1.2554562979385699</v>
      </c>
      <c r="AD23" s="150">
        <v>3.79368023589578</v>
      </c>
      <c r="AE23" s="150">
        <v>0.89390919530268398</v>
      </c>
      <c r="AF23" s="150">
        <v>36.577181208053702</v>
      </c>
      <c r="AG23" s="150">
        <v>4.2317322930708702E-2</v>
      </c>
      <c r="AH23" s="150">
        <v>47.8914765100672</v>
      </c>
      <c r="AI23">
        <v>5.2889566337082199</v>
      </c>
      <c r="AJ23">
        <v>-91775.491543624405</v>
      </c>
      <c r="AK23">
        <v>0.39602019516227699</v>
      </c>
      <c r="AL23" s="150">
        <v>24676700.480872501</v>
      </c>
      <c r="AM23" s="150">
        <v>1925.5259595570501</v>
      </c>
    </row>
    <row r="24" spans="1:39" ht="14.5" x14ac:dyDescent="0.35">
      <c r="A24" t="s">
        <v>216</v>
      </c>
      <c r="B24" s="150">
        <v>60314.617449664402</v>
      </c>
      <c r="C24" s="150">
        <v>0.426310338203851</v>
      </c>
      <c r="D24" s="150">
        <v>40026.389261744996</v>
      </c>
      <c r="E24" s="150">
        <v>3.2928866425897302E-3</v>
      </c>
      <c r="F24" s="150">
        <v>0.72303405963738698</v>
      </c>
      <c r="G24" s="150">
        <v>63.489932885906001</v>
      </c>
      <c r="H24" s="150">
        <v>43.546644295302002</v>
      </c>
      <c r="I24" s="150">
        <v>0</v>
      </c>
      <c r="J24" s="150">
        <v>44.146979865771797</v>
      </c>
      <c r="K24" s="150">
        <v>11926.017631193101</v>
      </c>
      <c r="L24" s="150">
        <v>2161.6462085838998</v>
      </c>
      <c r="M24" s="150">
        <v>2637.1431466210802</v>
      </c>
      <c r="N24" s="150">
        <v>0.33730606855992301</v>
      </c>
      <c r="O24" s="150">
        <v>0.14721035168486599</v>
      </c>
      <c r="P24" s="150">
        <v>1.7256444986726901E-2</v>
      </c>
      <c r="Q24" s="150">
        <v>9775.6660759975603</v>
      </c>
      <c r="R24" s="150">
        <v>130.70234899328901</v>
      </c>
      <c r="S24" s="150">
        <v>64942.221475610699</v>
      </c>
      <c r="T24" s="150">
        <v>13.8502617505321</v>
      </c>
      <c r="U24" s="150">
        <v>16.538694409347599</v>
      </c>
      <c r="V24" s="150">
        <v>16.9463087248322</v>
      </c>
      <c r="W24" s="150">
        <v>127.55852874415901</v>
      </c>
      <c r="X24" s="150">
        <v>0.11284609794458</v>
      </c>
      <c r="Y24" s="150">
        <v>0.16536425812068301</v>
      </c>
      <c r="Z24" s="150">
        <v>0.29033917776520002</v>
      </c>
      <c r="AA24" s="150">
        <v>153.06637491342599</v>
      </c>
      <c r="AB24" s="150">
        <v>7.6736780202735204</v>
      </c>
      <c r="AC24" s="150">
        <v>1.5539316685837199</v>
      </c>
      <c r="AD24" s="150">
        <v>3.45588670722872</v>
      </c>
      <c r="AE24" s="150">
        <v>1.27262833903848</v>
      </c>
      <c r="AF24" s="150">
        <v>66.778523489932894</v>
      </c>
      <c r="AG24" s="150">
        <v>2.5076515796727601E-2</v>
      </c>
      <c r="AH24" s="150">
        <v>21.064295302013399</v>
      </c>
      <c r="AI24">
        <v>5.6649402617720499</v>
      </c>
      <c r="AJ24">
        <v>-68143.543758388405</v>
      </c>
      <c r="AK24">
        <v>0.36234269433133098</v>
      </c>
      <c r="AL24" s="150">
        <v>25779830.7959732</v>
      </c>
      <c r="AM24" s="150">
        <v>2161.6462085838998</v>
      </c>
    </row>
    <row r="25" spans="1:39" ht="14.5" x14ac:dyDescent="0.35">
      <c r="A25" t="s">
        <v>317</v>
      </c>
      <c r="B25" s="150">
        <v>1504916.3809523799</v>
      </c>
      <c r="C25" s="150">
        <v>0.41216456061809997</v>
      </c>
      <c r="D25" s="150">
        <v>1186921</v>
      </c>
      <c r="E25" s="150">
        <v>1.78520653302463E-3</v>
      </c>
      <c r="F25" s="150">
        <v>0.68568714480498305</v>
      </c>
      <c r="G25" s="150">
        <v>39.428571428571402</v>
      </c>
      <c r="H25" s="150">
        <v>49.619523809523798</v>
      </c>
      <c r="I25" s="150">
        <v>0</v>
      </c>
      <c r="J25" s="150">
        <v>-72.232380952380893</v>
      </c>
      <c r="K25" s="150">
        <v>10677.8379431721</v>
      </c>
      <c r="L25" s="150">
        <v>2205.3225452380998</v>
      </c>
      <c r="M25" s="150">
        <v>2763.64767561698</v>
      </c>
      <c r="N25" s="150">
        <v>0.50518137989811795</v>
      </c>
      <c r="O25" s="150">
        <v>0.162763973380078</v>
      </c>
      <c r="P25" s="150">
        <v>5.5633437203213001E-3</v>
      </c>
      <c r="Q25" s="150">
        <v>8520.6507899814405</v>
      </c>
      <c r="R25" s="150">
        <v>152.28571428571399</v>
      </c>
      <c r="S25" s="150">
        <v>51213.005941213298</v>
      </c>
      <c r="T25" s="150">
        <v>12.006566604127601</v>
      </c>
      <c r="U25" s="150">
        <v>14.481480128205099</v>
      </c>
      <c r="V25" s="150">
        <v>14.4285714285714</v>
      </c>
      <c r="W25" s="150">
        <v>152.84413679868001</v>
      </c>
      <c r="X25" s="150">
        <v>0.10162886866972</v>
      </c>
      <c r="Y25" s="150">
        <v>0.15815686178622801</v>
      </c>
      <c r="Z25" s="150">
        <v>0.26816051621793302</v>
      </c>
      <c r="AA25" s="150">
        <v>179.787522259094</v>
      </c>
      <c r="AB25" s="150">
        <v>4.8742242363005097</v>
      </c>
      <c r="AC25" s="150">
        <v>0.78741266777152197</v>
      </c>
      <c r="AD25" s="150">
        <v>2.9874260074638399</v>
      </c>
      <c r="AE25" s="150">
        <v>1.4614140472553701</v>
      </c>
      <c r="AF25" s="150">
        <v>99.285714285714306</v>
      </c>
      <c r="AG25" s="150">
        <v>0</v>
      </c>
      <c r="AH25" s="150">
        <v>141.92857142857099</v>
      </c>
      <c r="AI25">
        <v>6.8096708666439101</v>
      </c>
      <c r="AJ25">
        <v>42218.828571428799</v>
      </c>
      <c r="AK25">
        <v>0.37126736289991902</v>
      </c>
      <c r="AL25" s="150">
        <v>23548076.7504762</v>
      </c>
      <c r="AM25" s="150">
        <v>2205.3225452380998</v>
      </c>
    </row>
    <row r="26" spans="1:39" ht="14.5" x14ac:dyDescent="0.35">
      <c r="A26" t="s">
        <v>122</v>
      </c>
      <c r="B26" s="150">
        <v>4298948.6607929496</v>
      </c>
      <c r="C26" s="150">
        <v>0.41399534591060599</v>
      </c>
      <c r="D26" s="150">
        <v>4164279.2290748898</v>
      </c>
      <c r="E26" s="150">
        <v>3.1389666689795401E-3</v>
      </c>
      <c r="F26" s="150">
        <v>0.74517113271011004</v>
      </c>
      <c r="G26" s="150">
        <v>113.01762114537399</v>
      </c>
      <c r="H26" s="150">
        <v>665.59947136563903</v>
      </c>
      <c r="I26" s="150">
        <v>101.446519823789</v>
      </c>
      <c r="J26" s="150">
        <v>-9.3476651982378591</v>
      </c>
      <c r="K26" s="150">
        <v>13200.3996178168</v>
      </c>
      <c r="L26" s="150">
        <v>7860.10273382379</v>
      </c>
      <c r="M26" s="150">
        <v>10100.2968080755</v>
      </c>
      <c r="N26" s="150">
        <v>0.43983474085909702</v>
      </c>
      <c r="O26" s="150">
        <v>0.149198790730383</v>
      </c>
      <c r="P26" s="150">
        <v>9.2812410027884804E-2</v>
      </c>
      <c r="Q26" s="150">
        <v>10272.6186264756</v>
      </c>
      <c r="R26" s="150">
        <v>470.06550660792999</v>
      </c>
      <c r="S26" s="150">
        <v>73721.343926195797</v>
      </c>
      <c r="T26" s="150">
        <v>13.7090275261101</v>
      </c>
      <c r="U26" s="150">
        <v>16.721292295075202</v>
      </c>
      <c r="V26" s="150">
        <v>47.159603524229098</v>
      </c>
      <c r="W26" s="150">
        <v>166.67024627943499</v>
      </c>
      <c r="X26" s="150">
        <v>0.11545096007891301</v>
      </c>
      <c r="Y26" s="150">
        <v>0.155430016571622</v>
      </c>
      <c r="Z26" s="150">
        <v>0.27430030514113901</v>
      </c>
      <c r="AA26" s="150">
        <v>149.570753563784</v>
      </c>
      <c r="AB26" s="150">
        <v>7.3740900302482899</v>
      </c>
      <c r="AC26" s="150">
        <v>1.22348235094955</v>
      </c>
      <c r="AD26" s="150">
        <v>3.7167827731788798</v>
      </c>
      <c r="AE26" s="150">
        <v>0.92277676139849296</v>
      </c>
      <c r="AF26" s="150">
        <v>26.7136563876652</v>
      </c>
      <c r="AG26" s="150">
        <v>0.10242710647863</v>
      </c>
      <c r="AH26" s="150">
        <v>145.714838709677</v>
      </c>
      <c r="AI26">
        <v>5.1779120050745302</v>
      </c>
      <c r="AJ26">
        <v>64692.672466962598</v>
      </c>
      <c r="AK26">
        <v>0.35341352235657703</v>
      </c>
      <c r="AL26" s="150">
        <v>103756497.123568</v>
      </c>
      <c r="AM26" s="150">
        <v>7860.10273382379</v>
      </c>
    </row>
    <row r="27" spans="1:39" ht="14.5" x14ac:dyDescent="0.35">
      <c r="A27" t="s">
        <v>392</v>
      </c>
      <c r="B27" s="150">
        <v>-395489.25490196102</v>
      </c>
      <c r="C27" s="150">
        <v>0.28124845975590002</v>
      </c>
      <c r="D27" s="150">
        <v>-443230.88235294097</v>
      </c>
      <c r="E27" s="150">
        <v>2.5381266500519399E-6</v>
      </c>
      <c r="F27" s="150">
        <v>0.76991916599755195</v>
      </c>
      <c r="G27" s="150">
        <v>21.5490196078431</v>
      </c>
      <c r="H27" s="150">
        <v>16.045686274509801</v>
      </c>
      <c r="I27" s="150">
        <v>0</v>
      </c>
      <c r="J27" s="150">
        <v>-0.91127450980388902</v>
      </c>
      <c r="K27" s="150">
        <v>12300.3322813184</v>
      </c>
      <c r="L27" s="150">
        <v>1124.2259721764699</v>
      </c>
      <c r="M27" s="150">
        <v>1321.83832833117</v>
      </c>
      <c r="N27" s="150">
        <v>0.31924562297570203</v>
      </c>
      <c r="O27" s="150">
        <v>0.135408563298866</v>
      </c>
      <c r="P27" s="150">
        <v>1.2230440248424601E-2</v>
      </c>
      <c r="Q27" s="150">
        <v>10461.455626360301</v>
      </c>
      <c r="R27" s="150">
        <v>75.651568627450999</v>
      </c>
      <c r="S27" s="150">
        <v>60267.363275387899</v>
      </c>
      <c r="T27" s="150">
        <v>16.102202305202098</v>
      </c>
      <c r="U27" s="150">
        <v>14.8605771509215</v>
      </c>
      <c r="V27" s="150">
        <v>10.667156862745101</v>
      </c>
      <c r="W27" s="150">
        <v>105.39134153945101</v>
      </c>
      <c r="X27" s="150">
        <v>0.122928222520159</v>
      </c>
      <c r="Y27" s="150">
        <v>0.159045847397245</v>
      </c>
      <c r="Z27" s="150">
        <v>0.29431620244957102</v>
      </c>
      <c r="AA27" s="150">
        <v>204.978162943234</v>
      </c>
      <c r="AB27" s="150">
        <v>5.5942931184054396</v>
      </c>
      <c r="AC27" s="150">
        <v>1.3891988312644601</v>
      </c>
      <c r="AD27" s="150">
        <v>2.2777108466129898</v>
      </c>
      <c r="AE27" s="150">
        <v>1.12819564187064</v>
      </c>
      <c r="AF27" s="150">
        <v>74.794117647058798</v>
      </c>
      <c r="AG27" s="150">
        <v>3.2728042308993399E-2</v>
      </c>
      <c r="AH27" s="150">
        <v>7.7667647058823501</v>
      </c>
      <c r="AI27">
        <v>3.3669277494988301</v>
      </c>
      <c r="AJ27">
        <v>-93084.011960784395</v>
      </c>
      <c r="AK27">
        <v>0.35510091467741001</v>
      </c>
      <c r="AL27" s="150">
        <v>13828353.017058801</v>
      </c>
      <c r="AM27" s="150">
        <v>1124.2259721764699</v>
      </c>
    </row>
    <row r="28" spans="1:39" ht="14.5" x14ac:dyDescent="0.35">
      <c r="A28" t="s">
        <v>188</v>
      </c>
      <c r="B28" s="150">
        <v>919162.206896552</v>
      </c>
      <c r="C28" s="150">
        <v>0.151181175687474</v>
      </c>
      <c r="D28" s="150">
        <v>940574.62068965496</v>
      </c>
      <c r="E28" s="150">
        <v>1.2310661305714799E-2</v>
      </c>
      <c r="F28" s="150">
        <v>0.72813497518999304</v>
      </c>
      <c r="G28" s="150">
        <v>82.551724137931004</v>
      </c>
      <c r="H28" s="150">
        <v>30.026551724137899</v>
      </c>
      <c r="I28" s="150">
        <v>0</v>
      </c>
      <c r="J28" s="150">
        <v>-52.086206896551701</v>
      </c>
      <c r="K28" s="150">
        <v>11233.983163298501</v>
      </c>
      <c r="L28" s="150">
        <v>2111.7954511379298</v>
      </c>
      <c r="M28" s="150">
        <v>2839.0329400456699</v>
      </c>
      <c r="N28" s="150">
        <v>0.80910646091905603</v>
      </c>
      <c r="O28" s="150">
        <v>0.19768087616819999</v>
      </c>
      <c r="P28" s="150">
        <v>6.2388892465579796E-4</v>
      </c>
      <c r="Q28" s="150">
        <v>8356.3223968905895</v>
      </c>
      <c r="R28" s="150">
        <v>156.76689655172399</v>
      </c>
      <c r="S28" s="150">
        <v>46807.352669458698</v>
      </c>
      <c r="T28" s="150">
        <v>15.8388030548321</v>
      </c>
      <c r="U28" s="150">
        <v>13.470927202039499</v>
      </c>
      <c r="V28" s="150">
        <v>18.606206896551701</v>
      </c>
      <c r="W28" s="150">
        <v>113.49951459097799</v>
      </c>
      <c r="X28" s="150">
        <v>0.10673997688959901</v>
      </c>
      <c r="Y28" s="150">
        <v>0.20166483901843099</v>
      </c>
      <c r="Z28" s="150">
        <v>0.30977774001911501</v>
      </c>
      <c r="AA28" s="150">
        <v>177.62563121247101</v>
      </c>
      <c r="AB28" s="150">
        <v>5.7848764464876004</v>
      </c>
      <c r="AC28" s="150">
        <v>1.4650767891742</v>
      </c>
      <c r="AD28" s="150">
        <v>3.1571639507817602</v>
      </c>
      <c r="AE28" s="150">
        <v>1.3472275771032101</v>
      </c>
      <c r="AF28" s="150">
        <v>255.586206896552</v>
      </c>
      <c r="AG28" s="150">
        <v>3.3656685706926197E-2</v>
      </c>
      <c r="AH28" s="150">
        <v>6.1903448275862099</v>
      </c>
      <c r="AI28">
        <v>5.0993158128536198</v>
      </c>
      <c r="AJ28">
        <v>3026.5748275863002</v>
      </c>
      <c r="AK28">
        <v>0.429721136710214</v>
      </c>
      <c r="AL28" s="150">
        <v>23723874.542413801</v>
      </c>
      <c r="AM28" s="150">
        <v>2111.7954511379298</v>
      </c>
    </row>
    <row r="29" spans="1:39" ht="14.5" x14ac:dyDescent="0.35">
      <c r="A29" t="s">
        <v>502</v>
      </c>
      <c r="B29" s="150">
        <v>1139530.0425531899</v>
      </c>
      <c r="C29" s="150">
        <v>0.362242987969143</v>
      </c>
      <c r="D29" s="150">
        <v>1066294.84042553</v>
      </c>
      <c r="E29" s="150">
        <v>1.7178994398043301E-3</v>
      </c>
      <c r="F29" s="150">
        <v>0.73872795025237203</v>
      </c>
      <c r="G29" s="150">
        <v>95.147368421052605</v>
      </c>
      <c r="H29" s="150">
        <v>41.324315789473701</v>
      </c>
      <c r="I29" s="150">
        <v>0</v>
      </c>
      <c r="J29" s="150">
        <v>25.248526315789299</v>
      </c>
      <c r="K29" s="150">
        <v>12955.5865275173</v>
      </c>
      <c r="L29" s="150">
        <v>1785.2086445473701</v>
      </c>
      <c r="M29" s="150">
        <v>2025.4820813793499</v>
      </c>
      <c r="N29" s="150">
        <v>0.17442081117284999</v>
      </c>
      <c r="O29" s="150">
        <v>0.112922946673011</v>
      </c>
      <c r="P29" s="150">
        <v>1.1276809286433201E-2</v>
      </c>
      <c r="Q29" s="150">
        <v>11418.7260784627</v>
      </c>
      <c r="R29" s="150">
        <v>114.382210526316</v>
      </c>
      <c r="S29" s="150">
        <v>69336.335628194007</v>
      </c>
      <c r="T29" s="150">
        <v>16.205041085704401</v>
      </c>
      <c r="U29" s="150">
        <v>15.6073976567943</v>
      </c>
      <c r="V29" s="150">
        <v>12.545894736842101</v>
      </c>
      <c r="W29" s="150">
        <v>142.29424700216501</v>
      </c>
      <c r="X29" s="150">
        <v>0.11090706749227</v>
      </c>
      <c r="Y29" s="150">
        <v>0.172925308611349</v>
      </c>
      <c r="Z29" s="150">
        <v>0.28765919541803497</v>
      </c>
      <c r="AA29" s="150">
        <v>178.17695010075201</v>
      </c>
      <c r="AB29" s="150">
        <v>6.5836135027040896</v>
      </c>
      <c r="AC29" s="150">
        <v>1.11291873144807</v>
      </c>
      <c r="AD29" s="150">
        <v>3.2822289390310799</v>
      </c>
      <c r="AE29" s="150">
        <v>1.05454477509677</v>
      </c>
      <c r="AF29" s="150">
        <v>80.031914893617</v>
      </c>
      <c r="AG29" s="150">
        <v>6.9408883607468594E-2</v>
      </c>
      <c r="AH29" s="150">
        <v>14.164893617021299</v>
      </c>
      <c r="AI29">
        <v>2.98309784284428</v>
      </c>
      <c r="AJ29">
        <v>-74437.532315789504</v>
      </c>
      <c r="AK29">
        <v>0.23095146383415499</v>
      </c>
      <c r="AL29" s="150">
        <v>23128425.064105298</v>
      </c>
      <c r="AM29" s="150">
        <v>1785.2086445473701</v>
      </c>
    </row>
    <row r="30" spans="1:39" ht="14.5" x14ac:dyDescent="0.35">
      <c r="A30" t="s">
        <v>176</v>
      </c>
      <c r="B30" s="150">
        <v>-43697.943925233601</v>
      </c>
      <c r="C30" s="150">
        <v>0.29603765553311001</v>
      </c>
      <c r="D30" s="150">
        <v>-132087.44859813101</v>
      </c>
      <c r="E30" s="150">
        <v>2.0063564334229498E-3</v>
      </c>
      <c r="F30" s="150">
        <v>0.79660650505276798</v>
      </c>
      <c r="G30" s="150">
        <v>182.87878787878799</v>
      </c>
      <c r="H30" s="150">
        <v>141.993925233645</v>
      </c>
      <c r="I30" s="150">
        <v>0</v>
      </c>
      <c r="J30" s="150">
        <v>3.1916822429906699</v>
      </c>
      <c r="K30" s="150">
        <v>11602.5542636308</v>
      </c>
      <c r="L30" s="150">
        <v>3715.1306439813102</v>
      </c>
      <c r="M30" s="150">
        <v>4539.3046551076004</v>
      </c>
      <c r="N30" s="150">
        <v>0.281592501065137</v>
      </c>
      <c r="O30" s="150">
        <v>0.146068833890143</v>
      </c>
      <c r="P30" s="150">
        <v>1.7780944800302002E-2</v>
      </c>
      <c r="Q30" s="150">
        <v>9495.9488662585009</v>
      </c>
      <c r="R30" s="150">
        <v>212.329813084112</v>
      </c>
      <c r="S30" s="150">
        <v>69534.595390524904</v>
      </c>
      <c r="T30" s="150">
        <v>15.672056653178901</v>
      </c>
      <c r="U30" s="150">
        <v>17.496980711369101</v>
      </c>
      <c r="V30" s="150">
        <v>20.027476635513999</v>
      </c>
      <c r="W30" s="150">
        <v>185.50168409101499</v>
      </c>
      <c r="X30" s="150">
        <v>0.116712868732852</v>
      </c>
      <c r="Y30" s="150">
        <v>0.15593235005469699</v>
      </c>
      <c r="Z30" s="150">
        <v>0.27882957849173601</v>
      </c>
      <c r="AA30" s="150">
        <v>164.241335544984</v>
      </c>
      <c r="AB30" s="150">
        <v>5.4556181963321002</v>
      </c>
      <c r="AC30" s="150">
        <v>0.86588649661425598</v>
      </c>
      <c r="AD30" s="150">
        <v>2.3266321904402698</v>
      </c>
      <c r="AE30" s="150">
        <v>0.96516478082849</v>
      </c>
      <c r="AF30" s="150">
        <v>61.112149532710298</v>
      </c>
      <c r="AG30" s="150">
        <v>5.2434481740376897E-2</v>
      </c>
      <c r="AH30" s="150">
        <v>44.759439252336499</v>
      </c>
      <c r="AI30">
        <v>5.0908794427410102</v>
      </c>
      <c r="AJ30">
        <v>-75717.830747663305</v>
      </c>
      <c r="AK30">
        <v>0.29280681638647099</v>
      </c>
      <c r="AL30" s="150">
        <v>43105004.893270999</v>
      </c>
      <c r="AM30" s="150">
        <v>3715.1306439813102</v>
      </c>
    </row>
    <row r="31" spans="1:39" ht="14.5" x14ac:dyDescent="0.35">
      <c r="A31" t="s">
        <v>134</v>
      </c>
      <c r="B31" s="150">
        <v>525382.22580645198</v>
      </c>
      <c r="C31" s="150">
        <v>0.33703289045611401</v>
      </c>
      <c r="D31" s="150">
        <v>736599.22580645198</v>
      </c>
      <c r="E31" s="150">
        <v>6.6934467722376003E-4</v>
      </c>
      <c r="F31" s="150">
        <v>0.67095281008853003</v>
      </c>
      <c r="G31" s="150">
        <v>23.838709677419399</v>
      </c>
      <c r="H31" s="150">
        <v>33.165322580645103</v>
      </c>
      <c r="I31" s="150">
        <v>0</v>
      </c>
      <c r="J31" s="150">
        <v>-18.133548387096699</v>
      </c>
      <c r="K31" s="150">
        <v>12452.661455326701</v>
      </c>
      <c r="L31" s="150">
        <v>1421.9026495483899</v>
      </c>
      <c r="M31" s="150">
        <v>1839.6146333259801</v>
      </c>
      <c r="N31" s="150">
        <v>0.64818304300555496</v>
      </c>
      <c r="O31" s="150">
        <v>0.164637709512195</v>
      </c>
      <c r="P31" s="150">
        <v>2.72548069801917E-3</v>
      </c>
      <c r="Q31" s="150">
        <v>9625.0986464731395</v>
      </c>
      <c r="R31" s="150">
        <v>94.600806451612897</v>
      </c>
      <c r="S31" s="150">
        <v>55456.601295767403</v>
      </c>
      <c r="T31" s="150">
        <v>16.110481224159201</v>
      </c>
      <c r="U31" s="150">
        <v>15.030555265675</v>
      </c>
      <c r="V31" s="150">
        <v>14.209677419354801</v>
      </c>
      <c r="W31" s="150">
        <v>100.06579372531201</v>
      </c>
      <c r="X31" s="150">
        <v>0.101216833988216</v>
      </c>
      <c r="Y31" s="150">
        <v>0.200001408476491</v>
      </c>
      <c r="Z31" s="150">
        <v>0.30625073530778402</v>
      </c>
      <c r="AA31" s="150">
        <v>228.11089350876799</v>
      </c>
      <c r="AB31" s="150">
        <v>5.4640311063386502</v>
      </c>
      <c r="AC31" s="150">
        <v>1.22242917878017</v>
      </c>
      <c r="AD31" s="150">
        <v>2.3827819870041398</v>
      </c>
      <c r="AE31" s="150">
        <v>1.26484182150404</v>
      </c>
      <c r="AF31" s="150">
        <v>155.72580645161301</v>
      </c>
      <c r="AG31" s="150">
        <v>5.9795900777824696E-3</v>
      </c>
      <c r="AH31" s="150">
        <v>5.2859677419354796</v>
      </c>
      <c r="AI31">
        <v>6.1907778443379904</v>
      </c>
      <c r="AJ31">
        <v>-21682.6195161289</v>
      </c>
      <c r="AK31">
        <v>0.37757255459164202</v>
      </c>
      <c r="AL31" s="150">
        <v>17706472.317258101</v>
      </c>
      <c r="AM31" s="150">
        <v>1421.9026495483899</v>
      </c>
    </row>
    <row r="32" spans="1:39" ht="14.5" x14ac:dyDescent="0.35">
      <c r="A32" t="s">
        <v>145</v>
      </c>
      <c r="B32" s="150">
        <v>-685427.10746268695</v>
      </c>
      <c r="C32" s="150">
        <v>0.34571544212454403</v>
      </c>
      <c r="D32" s="150">
        <v>-937549.39104477596</v>
      </c>
      <c r="E32" s="150">
        <v>1.93670039954958E-3</v>
      </c>
      <c r="F32" s="150">
        <v>0.702965436927382</v>
      </c>
      <c r="G32" s="150">
        <v>64.77</v>
      </c>
      <c r="H32" s="150">
        <v>192.730656716418</v>
      </c>
      <c r="I32" s="150">
        <v>78.034447761194002</v>
      </c>
      <c r="J32" s="150">
        <v>-15.376328358208999</v>
      </c>
      <c r="K32" s="150">
        <v>12794.121396046699</v>
      </c>
      <c r="L32" s="150">
        <v>4082.7148695134401</v>
      </c>
      <c r="M32" s="150">
        <v>5123.7608459286103</v>
      </c>
      <c r="N32" s="150">
        <v>0.41952112636747702</v>
      </c>
      <c r="O32" s="150">
        <v>0.146135120125017</v>
      </c>
      <c r="P32" s="150">
        <v>4.3347056742059201E-2</v>
      </c>
      <c r="Q32" s="150">
        <v>10194.6111921883</v>
      </c>
      <c r="R32" s="150">
        <v>263.11791044776101</v>
      </c>
      <c r="S32" s="150">
        <v>71378.0443885891</v>
      </c>
      <c r="T32" s="150">
        <v>13.915411625229</v>
      </c>
      <c r="U32" s="150">
        <v>15.5166741122475</v>
      </c>
      <c r="V32" s="150">
        <v>28.7122089552239</v>
      </c>
      <c r="W32" s="150">
        <v>142.19438413395301</v>
      </c>
      <c r="X32" s="150">
        <v>0.119158523699746</v>
      </c>
      <c r="Y32" s="150">
        <v>0.13205382666215201</v>
      </c>
      <c r="Z32" s="150">
        <v>0.25799887872794097</v>
      </c>
      <c r="AA32" s="150">
        <v>166.927892307337</v>
      </c>
      <c r="AB32" s="150">
        <v>5.5092650535801999</v>
      </c>
      <c r="AC32" s="150">
        <v>1.19333351739686</v>
      </c>
      <c r="AD32" s="150">
        <v>2.5012631974455002</v>
      </c>
      <c r="AE32" s="150">
        <v>0.81955756462517304</v>
      </c>
      <c r="AF32" s="150">
        <v>18.504477611940299</v>
      </c>
      <c r="AG32" s="150">
        <v>0.12814285753672</v>
      </c>
      <c r="AH32" s="150">
        <v>102.931727272727</v>
      </c>
      <c r="AI32">
        <v>3.4156854938075201</v>
      </c>
      <c r="AJ32">
        <v>63509.5809562262</v>
      </c>
      <c r="AK32">
        <v>0.30696959256811801</v>
      </c>
      <c r="AL32" s="150">
        <v>52234749.666000001</v>
      </c>
      <c r="AM32" s="150">
        <v>4082.7148695134401</v>
      </c>
    </row>
    <row r="33" spans="1:39" ht="14.5" x14ac:dyDescent="0.35">
      <c r="A33" t="s">
        <v>179</v>
      </c>
      <c r="B33" s="150">
        <v>-63678.567251462002</v>
      </c>
      <c r="C33" s="150">
        <v>0.26875780788287801</v>
      </c>
      <c r="D33" s="150">
        <v>-24049.421052631598</v>
      </c>
      <c r="E33" s="150">
        <v>9.5904041071147197E-4</v>
      </c>
      <c r="F33" s="150">
        <v>0.75170778484449996</v>
      </c>
      <c r="G33" s="150">
        <v>45.245614035087698</v>
      </c>
      <c r="H33" s="150">
        <v>35.338421052631602</v>
      </c>
      <c r="I33" s="150">
        <v>0</v>
      </c>
      <c r="J33" s="150">
        <v>-6.2320467836257798</v>
      </c>
      <c r="K33" s="150">
        <v>11509.8423863957</v>
      </c>
      <c r="L33" s="150">
        <v>1594.64780775439</v>
      </c>
      <c r="M33" s="150">
        <v>1939.8482947934699</v>
      </c>
      <c r="N33" s="150">
        <v>0.33025531286221599</v>
      </c>
      <c r="O33" s="150">
        <v>0.154567406715408</v>
      </c>
      <c r="P33" s="150">
        <v>1.3069038219509299E-2</v>
      </c>
      <c r="Q33" s="150">
        <v>9461.6393345431206</v>
      </c>
      <c r="R33" s="150">
        <v>102.972807017544</v>
      </c>
      <c r="S33" s="150">
        <v>59335.9712659051</v>
      </c>
      <c r="T33" s="150">
        <v>14.9814150672834</v>
      </c>
      <c r="U33" s="150">
        <v>15.4861060307184</v>
      </c>
      <c r="V33" s="150">
        <v>12.623216374268999</v>
      </c>
      <c r="W33" s="150">
        <v>126.326584324807</v>
      </c>
      <c r="X33" s="150">
        <v>0.113316041222048</v>
      </c>
      <c r="Y33" s="150">
        <v>0.15218375077945201</v>
      </c>
      <c r="Z33" s="150">
        <v>0.28418225650331402</v>
      </c>
      <c r="AA33" s="150">
        <v>154.79443243758601</v>
      </c>
      <c r="AB33" s="150">
        <v>7.4343534148296602</v>
      </c>
      <c r="AC33" s="150">
        <v>1.33806159902308</v>
      </c>
      <c r="AD33" s="150">
        <v>3.1300107656736502</v>
      </c>
      <c r="AE33" s="150">
        <v>1.14205705275564</v>
      </c>
      <c r="AF33" s="150">
        <v>79.543859649122794</v>
      </c>
      <c r="AG33" s="150">
        <v>5.2367180771193303E-2</v>
      </c>
      <c r="AH33" s="150">
        <v>11.168479532163699</v>
      </c>
      <c r="AI33">
        <v>4.3397151462264096</v>
      </c>
      <c r="AJ33">
        <v>-68751.276081871794</v>
      </c>
      <c r="AK33">
        <v>0.29088952402198598</v>
      </c>
      <c r="AL33" s="150">
        <v>18354144.9290643</v>
      </c>
      <c r="AM33" s="150">
        <v>1594.64780775439</v>
      </c>
    </row>
    <row r="34" spans="1:39" ht="14.5" x14ac:dyDescent="0.35">
      <c r="A34" t="s">
        <v>212</v>
      </c>
      <c r="B34" s="150">
        <v>445961.35849056602</v>
      </c>
      <c r="C34" s="150">
        <v>0.58672236439116698</v>
      </c>
      <c r="D34" s="150">
        <v>793763.33962264203</v>
      </c>
      <c r="E34" s="150">
        <v>7.4867361274568703E-4</v>
      </c>
      <c r="F34" s="150">
        <v>0.70781004706450901</v>
      </c>
      <c r="G34" s="150">
        <v>32</v>
      </c>
      <c r="H34" s="150">
        <v>25.423584905660402</v>
      </c>
      <c r="I34" s="150">
        <v>0</v>
      </c>
      <c r="J34" s="150">
        <v>1.3426415094339701</v>
      </c>
      <c r="K34" s="150">
        <v>12780.843486818299</v>
      </c>
      <c r="L34" s="150">
        <v>856.81206330188695</v>
      </c>
      <c r="M34" s="150">
        <v>1071.90867197441</v>
      </c>
      <c r="N34" s="150">
        <v>0.50671094537426498</v>
      </c>
      <c r="O34" s="150">
        <v>0.16531885498836099</v>
      </c>
      <c r="P34" s="150">
        <v>5.2777260200192102E-3</v>
      </c>
      <c r="Q34" s="150">
        <v>10216.151025728999</v>
      </c>
      <c r="R34" s="150">
        <v>62.231132075471699</v>
      </c>
      <c r="S34" s="150">
        <v>54859.303145607497</v>
      </c>
      <c r="T34" s="150">
        <v>14.236943833851299</v>
      </c>
      <c r="U34" s="150">
        <v>13.768222346699</v>
      </c>
      <c r="V34" s="150">
        <v>10.7405660377358</v>
      </c>
      <c r="W34" s="150">
        <v>79.773455169082098</v>
      </c>
      <c r="X34" s="150">
        <v>0.122007099099791</v>
      </c>
      <c r="Y34" s="150">
        <v>0.18257755973561701</v>
      </c>
      <c r="Z34" s="150">
        <v>0.310607137464468</v>
      </c>
      <c r="AA34" s="150">
        <v>190.238367645924</v>
      </c>
      <c r="AB34" s="150">
        <v>7.4335174955856802</v>
      </c>
      <c r="AC34" s="150">
        <v>1.2720003016580099</v>
      </c>
      <c r="AD34" s="150">
        <v>3.0414770014129102</v>
      </c>
      <c r="AE34" s="150">
        <v>1.35461560523726</v>
      </c>
      <c r="AF34" s="150">
        <v>96.301886792452805</v>
      </c>
      <c r="AG34" s="150">
        <v>4.2889929594147301E-3</v>
      </c>
      <c r="AH34" s="150">
        <v>3.4003773584905699</v>
      </c>
      <c r="AI34">
        <v>3.5672180133915199</v>
      </c>
      <c r="AJ34">
        <v>-51861.489056604201</v>
      </c>
      <c r="AK34">
        <v>0.44122335440236898</v>
      </c>
      <c r="AL34" s="150">
        <v>10950780.878679199</v>
      </c>
      <c r="AM34" s="150">
        <v>856.81206330188695</v>
      </c>
    </row>
    <row r="35" spans="1:39" ht="14.5" x14ac:dyDescent="0.35">
      <c r="A35" t="s">
        <v>343</v>
      </c>
      <c r="B35" s="150">
        <v>2669619.9473684202</v>
      </c>
      <c r="C35" s="150">
        <v>1.0303010101289101</v>
      </c>
      <c r="D35" s="150">
        <v>3006828</v>
      </c>
      <c r="E35" s="150">
        <v>4.9928186615897201E-3</v>
      </c>
      <c r="F35" s="150">
        <v>0.44140866272552898</v>
      </c>
      <c r="G35" s="150">
        <v>30.578947368421101</v>
      </c>
      <c r="H35" s="150">
        <v>60.003157894736802</v>
      </c>
      <c r="I35" s="150">
        <v>0</v>
      </c>
      <c r="J35" s="150">
        <v>-124.855263157895</v>
      </c>
      <c r="K35" s="150">
        <v>13320.019148793999</v>
      </c>
      <c r="L35" s="150">
        <v>1272.5276843684201</v>
      </c>
      <c r="M35" s="150">
        <v>1571.9257550063701</v>
      </c>
      <c r="N35" s="150">
        <v>0.51572988582495605</v>
      </c>
      <c r="O35" s="150">
        <v>0.16395076217174001</v>
      </c>
      <c r="P35" s="150">
        <v>0</v>
      </c>
      <c r="Q35" s="150">
        <v>10783.0112644787</v>
      </c>
      <c r="R35" s="150">
        <v>82.368421052631604</v>
      </c>
      <c r="S35" s="150">
        <v>54174.138658147</v>
      </c>
      <c r="T35" s="150">
        <v>13.518210862619799</v>
      </c>
      <c r="U35" s="150">
        <v>15.449217893290699</v>
      </c>
      <c r="V35" s="150">
        <v>11.2631578947368</v>
      </c>
      <c r="W35" s="150">
        <v>112.981429920561</v>
      </c>
      <c r="X35" s="150">
        <v>0.10528186085612901</v>
      </c>
      <c r="Y35" s="150">
        <v>0.25529211918054801</v>
      </c>
      <c r="Z35" s="150">
        <v>0.36828155287421899</v>
      </c>
      <c r="AA35" s="150">
        <v>146.015766529573</v>
      </c>
      <c r="AB35" s="150">
        <v>7.9473357885979699</v>
      </c>
      <c r="AC35" s="150">
        <v>1.33290112121297</v>
      </c>
      <c r="AD35" s="150">
        <v>3.5420717102697101</v>
      </c>
      <c r="AE35" s="150">
        <v>2.0582374359376301</v>
      </c>
      <c r="AF35" s="150">
        <v>317.10526315789502</v>
      </c>
      <c r="AG35" s="150">
        <v>1.34952766531714E-3</v>
      </c>
      <c r="AH35" s="150">
        <v>2.7336842105263202</v>
      </c>
      <c r="AI35">
        <v>5.4911619939657799</v>
      </c>
      <c r="AJ35">
        <v>-18365.1015789474</v>
      </c>
      <c r="AK35">
        <v>0.29757621878075702</v>
      </c>
      <c r="AL35" s="150">
        <v>16950093.1231579</v>
      </c>
      <c r="AM35" s="150">
        <v>1272.5276843684201</v>
      </c>
    </row>
    <row r="36" spans="1:39" ht="14.5" x14ac:dyDescent="0.35">
      <c r="A36" t="s">
        <v>246</v>
      </c>
      <c r="B36" s="150">
        <v>972636.60526315798</v>
      </c>
      <c r="C36" s="150">
        <v>0.69526461430279995</v>
      </c>
      <c r="D36" s="150">
        <v>912188.47368421103</v>
      </c>
      <c r="E36" s="150">
        <v>6.8443292740303302E-3</v>
      </c>
      <c r="F36" s="150">
        <v>0.70263794966348603</v>
      </c>
      <c r="G36" s="150">
        <v>30.460526315789501</v>
      </c>
      <c r="H36" s="150">
        <v>14.4198684210526</v>
      </c>
      <c r="I36" s="150">
        <v>0</v>
      </c>
      <c r="J36" s="150">
        <v>-5.3424999999999896</v>
      </c>
      <c r="K36" s="150">
        <v>12601.241249074399</v>
      </c>
      <c r="L36" s="150">
        <v>1137.0130384868401</v>
      </c>
      <c r="M36" s="150">
        <v>1376.82329273142</v>
      </c>
      <c r="N36" s="150">
        <v>0.32645761990213101</v>
      </c>
      <c r="O36" s="150">
        <v>0.149141960057668</v>
      </c>
      <c r="P36" s="150">
        <v>2.9653828348842099E-3</v>
      </c>
      <c r="Q36" s="150">
        <v>10406.401225891201</v>
      </c>
      <c r="R36" s="150">
        <v>82.5547368421052</v>
      </c>
      <c r="S36" s="150">
        <v>61671.607877389099</v>
      </c>
      <c r="T36" s="150">
        <v>12.4869305213766</v>
      </c>
      <c r="U36" s="150">
        <v>13.772838264405101</v>
      </c>
      <c r="V36" s="150">
        <v>15.467631578947399</v>
      </c>
      <c r="W36" s="150">
        <v>73.509188054000703</v>
      </c>
      <c r="X36" s="150">
        <v>0.12526697450362301</v>
      </c>
      <c r="Y36" s="150">
        <v>0.155838080758682</v>
      </c>
      <c r="Z36" s="150">
        <v>0.28414395614687599</v>
      </c>
      <c r="AA36" s="150">
        <v>174.19819449444699</v>
      </c>
      <c r="AB36" s="150">
        <v>6.0113931620348797</v>
      </c>
      <c r="AC36" s="150">
        <v>1.35338144050746</v>
      </c>
      <c r="AD36" s="150">
        <v>3.01602103423062</v>
      </c>
      <c r="AE36" s="150">
        <v>1.10725093962178</v>
      </c>
      <c r="AF36" s="150">
        <v>104.68421052631599</v>
      </c>
      <c r="AG36" s="150">
        <v>2.0420560935482002E-2</v>
      </c>
      <c r="AH36" s="150">
        <v>4.9509210526315801</v>
      </c>
      <c r="AI36">
        <v>4.0029739314179</v>
      </c>
      <c r="AJ36">
        <v>-45094.874868421197</v>
      </c>
      <c r="AK36">
        <v>0.34510063196007501</v>
      </c>
      <c r="AL36" s="150">
        <v>14327775.6013158</v>
      </c>
      <c r="AM36" s="150">
        <v>1137.0130384868401</v>
      </c>
    </row>
    <row r="37" spans="1:39" ht="14.5" x14ac:dyDescent="0.35">
      <c r="A37" t="s">
        <v>202</v>
      </c>
      <c r="B37" s="150">
        <v>300303.90990991</v>
      </c>
      <c r="C37" s="150">
        <v>0.57140857019048097</v>
      </c>
      <c r="D37" s="150">
        <v>577116.17117117101</v>
      </c>
      <c r="E37" s="150">
        <v>2.4287463852888601E-3</v>
      </c>
      <c r="F37" s="150">
        <v>0.69296231379950801</v>
      </c>
      <c r="G37" s="150">
        <v>35.279279279279301</v>
      </c>
      <c r="H37" s="150">
        <v>21.830090090090099</v>
      </c>
      <c r="I37" s="150">
        <v>0</v>
      </c>
      <c r="J37" s="150">
        <v>15.646036036036101</v>
      </c>
      <c r="K37" s="150">
        <v>12038.7273972843</v>
      </c>
      <c r="L37" s="150">
        <v>1269.7925310810799</v>
      </c>
      <c r="M37" s="150">
        <v>1564.2467007769701</v>
      </c>
      <c r="N37" s="150">
        <v>0.486620945967906</v>
      </c>
      <c r="O37" s="150">
        <v>0.161215962945815</v>
      </c>
      <c r="P37" s="150">
        <v>9.6490189951116596E-4</v>
      </c>
      <c r="Q37" s="150">
        <v>9772.5544987243793</v>
      </c>
      <c r="R37" s="150">
        <v>88.233963963964001</v>
      </c>
      <c r="S37" s="150">
        <v>55820.4227734003</v>
      </c>
      <c r="T37" s="150">
        <v>13.3199305286824</v>
      </c>
      <c r="U37" s="150">
        <v>14.391198967323801</v>
      </c>
      <c r="V37" s="150">
        <v>13.5537837837838</v>
      </c>
      <c r="W37" s="150">
        <v>93.685464615445895</v>
      </c>
      <c r="X37" s="150">
        <v>0.107933180476808</v>
      </c>
      <c r="Y37" s="150">
        <v>0.19231139460945201</v>
      </c>
      <c r="Z37" s="150">
        <v>0.30469545165006601</v>
      </c>
      <c r="AA37" s="150">
        <v>181.314950067751</v>
      </c>
      <c r="AB37" s="150">
        <v>5.8884413201343397</v>
      </c>
      <c r="AC37" s="150">
        <v>1.4007873365541801</v>
      </c>
      <c r="AD37" s="150">
        <v>3.0284648826980298</v>
      </c>
      <c r="AE37" s="150">
        <v>1.45158143369274</v>
      </c>
      <c r="AF37" s="150">
        <v>107.135135135135</v>
      </c>
      <c r="AG37" s="150">
        <v>9.9013371058622596E-3</v>
      </c>
      <c r="AH37" s="150">
        <v>6.3439639639639598</v>
      </c>
      <c r="AI37">
        <v>4.7618958791094004</v>
      </c>
      <c r="AJ37">
        <v>-33083.284594595003</v>
      </c>
      <c r="AK37">
        <v>0.37535953083842299</v>
      </c>
      <c r="AL37" s="150">
        <v>15286686.132792801</v>
      </c>
      <c r="AM37" s="150">
        <v>1269.7925310810799</v>
      </c>
    </row>
    <row r="38" spans="1:39" ht="14.5" x14ac:dyDescent="0.35">
      <c r="A38" t="s">
        <v>221</v>
      </c>
      <c r="B38" s="150">
        <v>116062</v>
      </c>
      <c r="C38" s="150">
        <v>0.12526544054507599</v>
      </c>
      <c r="D38" s="150">
        <v>116062</v>
      </c>
      <c r="E38" s="150">
        <v>0</v>
      </c>
      <c r="F38" s="150">
        <v>0.85420762123947502</v>
      </c>
      <c r="G38" s="150">
        <v>117</v>
      </c>
      <c r="H38" s="150">
        <v>39.630000000000003</v>
      </c>
      <c r="I38" s="150">
        <v>0</v>
      </c>
      <c r="J38" s="150">
        <v>64.31</v>
      </c>
      <c r="K38" s="150">
        <v>12522.0134892267</v>
      </c>
      <c r="L38" s="150">
        <v>3668.201082</v>
      </c>
      <c r="M38" s="150">
        <v>5464.4137988146704</v>
      </c>
      <c r="N38" s="150">
        <v>1</v>
      </c>
      <c r="O38" s="150">
        <v>0.21463547946251901</v>
      </c>
      <c r="P38" s="150">
        <v>2.7261319040197598E-4</v>
      </c>
      <c r="Q38" s="150">
        <v>8405.8903884555293</v>
      </c>
      <c r="R38" s="150">
        <v>229.17</v>
      </c>
      <c r="S38" s="150">
        <v>61476.633241698299</v>
      </c>
      <c r="T38" s="150">
        <v>14.3997905485011</v>
      </c>
      <c r="U38" s="150">
        <v>16.0064628092682</v>
      </c>
      <c r="V38" s="150">
        <v>25.74</v>
      </c>
      <c r="W38" s="150">
        <v>142.509754545455</v>
      </c>
      <c r="X38" s="150">
        <v>0.104585572311498</v>
      </c>
      <c r="Y38" s="150">
        <v>0.193572045283989</v>
      </c>
      <c r="Z38" s="150">
        <v>0.305654514068397</v>
      </c>
      <c r="AA38" s="150">
        <v>199.06624082937901</v>
      </c>
      <c r="AB38" s="150">
        <v>5.0137195483522001</v>
      </c>
      <c r="AC38" s="150">
        <v>0.99811092623405495</v>
      </c>
      <c r="AD38" s="150">
        <v>3.3699051238333899</v>
      </c>
      <c r="AE38" s="150">
        <v>1.30355942197604</v>
      </c>
      <c r="AF38" s="150">
        <v>317</v>
      </c>
      <c r="AG38" s="150">
        <v>3.1023784901757999E-3</v>
      </c>
      <c r="AH38" s="150">
        <v>5.84</v>
      </c>
      <c r="AI38">
        <v>7.4033046433325502</v>
      </c>
      <c r="AJ38">
        <v>-181825.86</v>
      </c>
      <c r="AK38">
        <v>0.48000821855345199</v>
      </c>
      <c r="AL38" s="150">
        <v>45933263.43</v>
      </c>
      <c r="AM38" s="150">
        <v>3668.201082</v>
      </c>
    </row>
    <row r="39" spans="1:39" ht="14.5" x14ac:dyDescent="0.35">
      <c r="A39" t="s">
        <v>538</v>
      </c>
      <c r="B39" s="150">
        <v>-283970</v>
      </c>
      <c r="C39" s="150">
        <v>0.48064387309159801</v>
      </c>
      <c r="D39" s="150">
        <v>-334143.8</v>
      </c>
      <c r="E39" s="150">
        <v>0</v>
      </c>
      <c r="F39" s="150">
        <v>0.78051901542553204</v>
      </c>
      <c r="G39" s="150">
        <v>191.05</v>
      </c>
      <c r="H39" s="150">
        <v>22.226500000000001</v>
      </c>
      <c r="I39" s="150">
        <v>0</v>
      </c>
      <c r="J39" s="150">
        <v>-44.874000000000002</v>
      </c>
      <c r="K39" s="150">
        <v>12326.9239650584</v>
      </c>
      <c r="L39" s="150">
        <v>1956.8430010500001</v>
      </c>
      <c r="M39" s="150">
        <v>2324.26814185483</v>
      </c>
      <c r="N39" s="150">
        <v>0.36793144468599298</v>
      </c>
      <c r="O39" s="150">
        <v>0.163017003806045</v>
      </c>
      <c r="P39" s="150">
        <v>1.1815894498226599E-2</v>
      </c>
      <c r="Q39" s="150">
        <v>10378.2581928134</v>
      </c>
      <c r="R39" s="150">
        <v>142.93049999999999</v>
      </c>
      <c r="S39" s="150">
        <v>59388.3004047422</v>
      </c>
      <c r="T39" s="150">
        <v>14.9789583049104</v>
      </c>
      <c r="U39" s="150">
        <v>13.6908707452223</v>
      </c>
      <c r="V39" s="150">
        <v>16.89</v>
      </c>
      <c r="W39" s="150">
        <v>115.858081767318</v>
      </c>
      <c r="X39" s="150">
        <v>0.11273093905538301</v>
      </c>
      <c r="Y39" s="150">
        <v>0.17467428652068101</v>
      </c>
      <c r="Z39" s="150">
        <v>0.28945809370000303</v>
      </c>
      <c r="AA39" s="150">
        <v>243.80719339466799</v>
      </c>
      <c r="AB39" s="150">
        <v>5.0577877995960501</v>
      </c>
      <c r="AC39" s="150">
        <v>0.75029818437686302</v>
      </c>
      <c r="AD39" s="150">
        <v>2.97509146446265</v>
      </c>
      <c r="AE39" s="150">
        <v>1.48382178098674</v>
      </c>
      <c r="AF39" s="150">
        <v>238.3</v>
      </c>
      <c r="AG39" s="150">
        <v>1.7045454545454499E-3</v>
      </c>
      <c r="AH39" s="150">
        <v>4.3064999999999998</v>
      </c>
      <c r="AI39">
        <v>5.4475659086280404</v>
      </c>
      <c r="AJ39">
        <v>-100557.2585</v>
      </c>
      <c r="AK39">
        <v>0.42015222682825598</v>
      </c>
      <c r="AL39" s="150">
        <v>24121854.885499999</v>
      </c>
      <c r="AM39" s="150">
        <v>1956.8430010500001</v>
      </c>
    </row>
    <row r="40" spans="1:39" ht="14.5" x14ac:dyDescent="0.35">
      <c r="A40" t="s">
        <v>117</v>
      </c>
      <c r="B40" s="150">
        <v>190114.23489932899</v>
      </c>
      <c r="C40" s="150">
        <v>0.27538438435275903</v>
      </c>
      <c r="D40" s="150">
        <v>225030.28187919501</v>
      </c>
      <c r="E40" s="150">
        <v>9.1132004628756902E-4</v>
      </c>
      <c r="F40" s="150">
        <v>0.73733968990716003</v>
      </c>
      <c r="G40" s="150">
        <v>44.275167785234899</v>
      </c>
      <c r="H40" s="150">
        <v>41.762348993288597</v>
      </c>
      <c r="I40" s="150">
        <v>0</v>
      </c>
      <c r="J40" s="150">
        <v>-23.3171812080537</v>
      </c>
      <c r="K40" s="150">
        <v>11136.9548715287</v>
      </c>
      <c r="L40" s="150">
        <v>1436.2843867382601</v>
      </c>
      <c r="M40" s="150">
        <v>1758.6256351920399</v>
      </c>
      <c r="N40" s="150">
        <v>0.45772487043822602</v>
      </c>
      <c r="O40" s="150">
        <v>0.150539927874312</v>
      </c>
      <c r="P40" s="150">
        <v>2.28244194800571E-2</v>
      </c>
      <c r="Q40" s="150">
        <v>9095.6449614352005</v>
      </c>
      <c r="R40" s="150">
        <v>105.026174496644</v>
      </c>
      <c r="S40" s="150">
        <v>60752.590428081203</v>
      </c>
      <c r="T40" s="150">
        <v>15.9933925068215</v>
      </c>
      <c r="U40" s="150">
        <v>13.675489882611499</v>
      </c>
      <c r="V40" s="150">
        <v>11.514630872483201</v>
      </c>
      <c r="W40" s="150">
        <v>124.73559965961</v>
      </c>
      <c r="X40" s="150">
        <v>0.112712908648988</v>
      </c>
      <c r="Y40" s="150">
        <v>0.17380344553837601</v>
      </c>
      <c r="Z40" s="150">
        <v>0.29164021572983501</v>
      </c>
      <c r="AA40" s="150">
        <v>160.76702491323201</v>
      </c>
      <c r="AB40" s="150">
        <v>6.7392709938227897</v>
      </c>
      <c r="AC40" s="150">
        <v>1.30752255358846</v>
      </c>
      <c r="AD40" s="150">
        <v>3.36234566010548</v>
      </c>
      <c r="AE40" s="150">
        <v>1.4203295366783399</v>
      </c>
      <c r="AF40" s="150">
        <v>79.268456375838895</v>
      </c>
      <c r="AG40" s="150">
        <v>3.8805902166428902E-2</v>
      </c>
      <c r="AH40" s="150">
        <v>12.0156375838926</v>
      </c>
      <c r="AI40">
        <v>4.1664895216656497</v>
      </c>
      <c r="AJ40">
        <v>-43915.280335570496</v>
      </c>
      <c r="AK40">
        <v>0.361648912187084</v>
      </c>
      <c r="AL40" s="150">
        <v>15995834.3977852</v>
      </c>
      <c r="AM40" s="150">
        <v>1436.2843867382601</v>
      </c>
    </row>
    <row r="41" spans="1:39" ht="14.5" x14ac:dyDescent="0.35">
      <c r="A41" t="s">
        <v>208</v>
      </c>
      <c r="B41" s="150">
        <v>-980212.40425531904</v>
      </c>
      <c r="C41" s="150">
        <v>0.45021107153805001</v>
      </c>
      <c r="D41" s="150">
        <v>-992748.63829787204</v>
      </c>
      <c r="E41" s="150">
        <v>0</v>
      </c>
      <c r="F41" s="150">
        <v>0.77501561649338901</v>
      </c>
      <c r="G41" s="150">
        <v>41.255319148936202</v>
      </c>
      <c r="H41" s="150">
        <v>25.540212765957399</v>
      </c>
      <c r="I41" s="150">
        <v>0</v>
      </c>
      <c r="J41" s="150">
        <v>-11.0170212765958</v>
      </c>
      <c r="K41" s="150">
        <v>12840.269194262501</v>
      </c>
      <c r="L41" s="150">
        <v>1583.9670681914899</v>
      </c>
      <c r="M41" s="150">
        <v>2084.4011369494501</v>
      </c>
      <c r="N41" s="150">
        <v>0.74899464203419797</v>
      </c>
      <c r="O41" s="150">
        <v>0.15874154426403</v>
      </c>
      <c r="P41" s="150">
        <v>3.0894689160829202E-4</v>
      </c>
      <c r="Q41" s="150">
        <v>9757.5093344034995</v>
      </c>
      <c r="R41" s="150">
        <v>117.454255319149</v>
      </c>
      <c r="S41" s="150">
        <v>59665.331618466204</v>
      </c>
      <c r="T41" s="150">
        <v>14.3074261595732</v>
      </c>
      <c r="U41" s="150">
        <v>13.4858210448613</v>
      </c>
      <c r="V41" s="150">
        <v>10.246808510638299</v>
      </c>
      <c r="W41" s="150">
        <v>154.58150374792399</v>
      </c>
      <c r="X41" s="150">
        <v>0.104647511266691</v>
      </c>
      <c r="Y41" s="150">
        <v>0.18953179073461099</v>
      </c>
      <c r="Z41" s="150">
        <v>0.29302126963452901</v>
      </c>
      <c r="AA41" s="150">
        <v>111.427955991204</v>
      </c>
      <c r="AB41" s="150">
        <v>13.6456789918673</v>
      </c>
      <c r="AC41" s="150">
        <v>2.6575426657325001</v>
      </c>
      <c r="AD41" s="150">
        <v>5.1710701958768501</v>
      </c>
      <c r="AE41" s="150">
        <v>1.3429332586671401</v>
      </c>
      <c r="AF41" s="150">
        <v>130.191489361702</v>
      </c>
      <c r="AG41" s="150">
        <v>2.4626453011784701E-2</v>
      </c>
      <c r="AH41" s="150">
        <v>7.5744680851063801</v>
      </c>
      <c r="AI41">
        <v>2.7820298440581799</v>
      </c>
      <c r="AJ41">
        <v>-9287.8051063831699</v>
      </c>
      <c r="AK41">
        <v>0.40470557766110599</v>
      </c>
      <c r="AL41" s="150">
        <v>20338563.5504255</v>
      </c>
      <c r="AM41" s="150">
        <v>1583.9670681914899</v>
      </c>
    </row>
    <row r="42" spans="1:39" ht="14.5" x14ac:dyDescent="0.35">
      <c r="A42" t="s">
        <v>295</v>
      </c>
      <c r="B42" s="150">
        <v>-739614.31468531501</v>
      </c>
      <c r="C42" s="150">
        <v>0.228439588617291</v>
      </c>
      <c r="D42" s="150">
        <v>-536730.16083916102</v>
      </c>
      <c r="E42" s="150">
        <v>2.9318152870172602E-3</v>
      </c>
      <c r="F42" s="150">
        <v>0.60246647348986104</v>
      </c>
      <c r="G42" s="150">
        <v>44.069930069930102</v>
      </c>
      <c r="H42" s="150">
        <v>35.120139860139901</v>
      </c>
      <c r="I42" s="150">
        <v>0</v>
      </c>
      <c r="J42" s="150">
        <v>-36.301398601398603</v>
      </c>
      <c r="K42" s="150">
        <v>10501.2458102854</v>
      </c>
      <c r="L42" s="150">
        <v>1829.57611443357</v>
      </c>
      <c r="M42" s="150">
        <v>2372.23402736239</v>
      </c>
      <c r="N42" s="150">
        <v>0.72003109508108099</v>
      </c>
      <c r="O42" s="150">
        <v>0.14333764364871601</v>
      </c>
      <c r="P42" s="150">
        <v>2.6991627936467E-4</v>
      </c>
      <c r="Q42" s="150">
        <v>8099.0443121060198</v>
      </c>
      <c r="R42" s="150">
        <v>123.341538461539</v>
      </c>
      <c r="S42" s="150">
        <v>47058.358234341598</v>
      </c>
      <c r="T42" s="150">
        <v>15.1489071224141</v>
      </c>
      <c r="U42" s="150">
        <v>14.8334140894803</v>
      </c>
      <c r="V42" s="150">
        <v>14.1745454545455</v>
      </c>
      <c r="W42" s="150">
        <v>129.07476435844799</v>
      </c>
      <c r="X42" s="150">
        <v>0.10433791901080799</v>
      </c>
      <c r="Y42" s="150">
        <v>0.213165311227698</v>
      </c>
      <c r="Z42" s="150">
        <v>0.32239760445594101</v>
      </c>
      <c r="AA42" s="150">
        <v>144.96996616875001</v>
      </c>
      <c r="AB42" s="150">
        <v>8.5348974629909993</v>
      </c>
      <c r="AC42" s="150">
        <v>1.44050660556417</v>
      </c>
      <c r="AD42" s="150">
        <v>3.6309639567476699</v>
      </c>
      <c r="AE42" s="150">
        <v>1.31756302020906</v>
      </c>
      <c r="AF42" s="150">
        <v>90.167832167832202</v>
      </c>
      <c r="AG42" s="150">
        <v>1.5512764164216901E-2</v>
      </c>
      <c r="AH42" s="150">
        <v>37.398671328671298</v>
      </c>
      <c r="AI42">
        <v>3.2257340169403599</v>
      </c>
      <c r="AJ42">
        <v>66156.905205905001</v>
      </c>
      <c r="AK42">
        <v>0.411170388284405</v>
      </c>
      <c r="AL42" s="150">
        <v>19212828.506293699</v>
      </c>
      <c r="AM42" s="150">
        <v>1829.57611443357</v>
      </c>
    </row>
    <row r="43" spans="1:39" ht="14.5" x14ac:dyDescent="0.35">
      <c r="A43" t="s">
        <v>244</v>
      </c>
      <c r="B43" s="150">
        <v>-81308.157407407401</v>
      </c>
      <c r="C43" s="150">
        <v>0.49338241931051602</v>
      </c>
      <c r="D43" s="150">
        <v>8758.8796296296296</v>
      </c>
      <c r="E43" s="150">
        <v>1.44606819772527E-3</v>
      </c>
      <c r="F43" s="150">
        <v>0.73217676796228603</v>
      </c>
      <c r="G43" s="150">
        <v>72.120370370370395</v>
      </c>
      <c r="H43" s="150">
        <v>29.0408333333333</v>
      </c>
      <c r="I43" s="150">
        <v>0</v>
      </c>
      <c r="J43" s="150">
        <v>31.597592592592601</v>
      </c>
      <c r="K43" s="150">
        <v>11184.3145695977</v>
      </c>
      <c r="L43" s="150">
        <v>1246.6204625648099</v>
      </c>
      <c r="M43" s="150">
        <v>1516.3532817052701</v>
      </c>
      <c r="N43" s="150">
        <v>0.33418908707601602</v>
      </c>
      <c r="O43" s="150">
        <v>0.16293789842631801</v>
      </c>
      <c r="P43" s="150">
        <v>4.85927857998413E-3</v>
      </c>
      <c r="Q43" s="150">
        <v>9194.8199475933397</v>
      </c>
      <c r="R43" s="150">
        <v>82.407962962962898</v>
      </c>
      <c r="S43" s="150">
        <v>56168.393967007003</v>
      </c>
      <c r="T43" s="150">
        <v>13.4177747116312</v>
      </c>
      <c r="U43" s="150">
        <v>15.1274272259962</v>
      </c>
      <c r="V43" s="150">
        <v>7.68888888888889</v>
      </c>
      <c r="W43" s="150">
        <v>162.13271911970099</v>
      </c>
      <c r="X43" s="150">
        <v>0.10369735859289</v>
      </c>
      <c r="Y43" s="150">
        <v>0.198277521868401</v>
      </c>
      <c r="Z43" s="150">
        <v>0.306011024354373</v>
      </c>
      <c r="AA43" s="150">
        <v>174.471640084569</v>
      </c>
      <c r="AB43" s="150">
        <v>5.8741783404685002</v>
      </c>
      <c r="AC43" s="150">
        <v>1.2113870614084099</v>
      </c>
      <c r="AD43" s="150">
        <v>2.8914029328491502</v>
      </c>
      <c r="AE43" s="150">
        <v>1.4353453017912501</v>
      </c>
      <c r="AF43" s="150">
        <v>88.3611111111111</v>
      </c>
      <c r="AG43" s="150">
        <v>2.7083756517028998E-3</v>
      </c>
      <c r="AH43" s="150">
        <v>6.1943518518518497</v>
      </c>
      <c r="AI43">
        <v>5.2940580695415198</v>
      </c>
      <c r="AJ43">
        <v>-36048.928333333301</v>
      </c>
      <c r="AK43">
        <v>0.32320502018760899</v>
      </c>
      <c r="AL43" s="150">
        <v>13942595.402222199</v>
      </c>
      <c r="AM43" s="150">
        <v>1246.6204625648099</v>
      </c>
    </row>
    <row r="44" spans="1:39" ht="14.5" x14ac:dyDescent="0.35">
      <c r="A44" t="s">
        <v>269</v>
      </c>
      <c r="B44" s="150">
        <v>-126519.23497267799</v>
      </c>
      <c r="C44" s="150">
        <v>0.32546988914442099</v>
      </c>
      <c r="D44" s="150">
        <v>-895958.366120219</v>
      </c>
      <c r="E44" s="150">
        <v>5.30919122756495E-3</v>
      </c>
      <c r="F44" s="150">
        <v>0.769551501280061</v>
      </c>
      <c r="G44" s="150">
        <v>41.956284153005498</v>
      </c>
      <c r="H44" s="150">
        <v>77.809836065573805</v>
      </c>
      <c r="I44" s="150">
        <v>21.373333333333299</v>
      </c>
      <c r="J44" s="150">
        <v>-9.5225683060108004</v>
      </c>
      <c r="K44" s="150">
        <v>12625.483794845</v>
      </c>
      <c r="L44" s="150">
        <v>3808.0201268743199</v>
      </c>
      <c r="M44" s="150">
        <v>4727.63302189775</v>
      </c>
      <c r="N44" s="150">
        <v>0.38409633769208201</v>
      </c>
      <c r="O44" s="150">
        <v>0.13923094630813501</v>
      </c>
      <c r="P44" s="150">
        <v>4.34236750271767E-2</v>
      </c>
      <c r="Q44" s="150">
        <v>10169.591459321</v>
      </c>
      <c r="R44" s="150">
        <v>233.79743169398901</v>
      </c>
      <c r="S44" s="150">
        <v>72911.194239186603</v>
      </c>
      <c r="T44" s="150">
        <v>15.12408691565</v>
      </c>
      <c r="U44" s="150">
        <v>16.2876901567445</v>
      </c>
      <c r="V44" s="150">
        <v>24.552131147541001</v>
      </c>
      <c r="W44" s="150">
        <v>155.099372188541</v>
      </c>
      <c r="X44" s="150">
        <v>0.11525371906911901</v>
      </c>
      <c r="Y44" s="150">
        <v>0.14880202202835</v>
      </c>
      <c r="Z44" s="150">
        <v>0.27060776905883899</v>
      </c>
      <c r="AA44" s="150">
        <v>163.563333104576</v>
      </c>
      <c r="AB44" s="150">
        <v>7.4819656599992497</v>
      </c>
      <c r="AC44" s="150">
        <v>1.2985846532032701</v>
      </c>
      <c r="AD44" s="150">
        <v>3.6266949537058899</v>
      </c>
      <c r="AE44" s="150">
        <v>0.86341962373216796</v>
      </c>
      <c r="AF44" s="150">
        <v>30.218579234972701</v>
      </c>
      <c r="AG44" s="150">
        <v>7.6821674469870996E-2</v>
      </c>
      <c r="AH44" s="150">
        <v>82.828306010928998</v>
      </c>
      <c r="AI44">
        <v>4.9682417857233903</v>
      </c>
      <c r="AJ44">
        <v>-200661.014137933</v>
      </c>
      <c r="AK44">
        <v>0.30223972142291999</v>
      </c>
      <c r="AL44" s="150">
        <v>48078096.402295098</v>
      </c>
      <c r="AM44" s="150">
        <v>3808.0201268743199</v>
      </c>
    </row>
    <row r="45" spans="1:39" ht="14.5" x14ac:dyDescent="0.35">
      <c r="A45" t="s">
        <v>206</v>
      </c>
      <c r="B45" s="150">
        <v>462791.6875</v>
      </c>
      <c r="C45" s="150">
        <v>0.38800989055393398</v>
      </c>
      <c r="D45" s="150">
        <v>393345.28125</v>
      </c>
      <c r="E45" s="150">
        <v>5.4964539532640399E-3</v>
      </c>
      <c r="F45" s="150">
        <v>0.70428988885045496</v>
      </c>
      <c r="G45" s="150">
        <v>22.863636363636399</v>
      </c>
      <c r="H45" s="150">
        <v>28.982343749999998</v>
      </c>
      <c r="I45" s="150">
        <v>0</v>
      </c>
      <c r="J45" s="150">
        <v>2.6021874999999599</v>
      </c>
      <c r="K45" s="150">
        <v>11898.644826485101</v>
      </c>
      <c r="L45" s="150">
        <v>1324.9665942578099</v>
      </c>
      <c r="M45" s="150">
        <v>1742.2943258642799</v>
      </c>
      <c r="N45" s="150">
        <v>0.60755243616583798</v>
      </c>
      <c r="O45" s="150">
        <v>0.15460527558436901</v>
      </c>
      <c r="P45" s="150">
        <v>4.5916901165594199E-4</v>
      </c>
      <c r="Q45" s="150">
        <v>9048.5899414329706</v>
      </c>
      <c r="R45" s="150">
        <v>93.30078125</v>
      </c>
      <c r="S45" s="150">
        <v>56184.446173749202</v>
      </c>
      <c r="T45" s="150">
        <v>17.649487125811198</v>
      </c>
      <c r="U45" s="150">
        <v>14.2010235767218</v>
      </c>
      <c r="V45" s="150">
        <v>13.446875</v>
      </c>
      <c r="W45" s="150">
        <v>98.5334209069255</v>
      </c>
      <c r="X45" s="150">
        <v>0.108566824624657</v>
      </c>
      <c r="Y45" s="150">
        <v>0.17506388643064999</v>
      </c>
      <c r="Z45" s="150">
        <v>0.28938026170375097</v>
      </c>
      <c r="AA45" s="150">
        <v>191.344706235415</v>
      </c>
      <c r="AB45" s="150">
        <v>7.2559803346830103</v>
      </c>
      <c r="AC45" s="150">
        <v>1.5356244866914801</v>
      </c>
      <c r="AD45" s="150">
        <v>4.3977443826190399</v>
      </c>
      <c r="AE45" s="150">
        <v>1.1035341535024801</v>
      </c>
      <c r="AF45" s="150">
        <v>54.0390625</v>
      </c>
      <c r="AG45" s="150">
        <v>3.3513119130689301E-2</v>
      </c>
      <c r="AH45" s="150">
        <v>46.539687499999999</v>
      </c>
      <c r="AI45">
        <v>3.61681315827509</v>
      </c>
      <c r="AJ45">
        <v>-128313.52960937499</v>
      </c>
      <c r="AK45">
        <v>0.40674865898679602</v>
      </c>
      <c r="AL45" s="150">
        <v>15765306.9120313</v>
      </c>
      <c r="AM45" s="150">
        <v>1324.9665942578099</v>
      </c>
    </row>
    <row r="46" spans="1:39" ht="14.5" x14ac:dyDescent="0.35">
      <c r="A46" t="s">
        <v>200</v>
      </c>
      <c r="B46" s="150">
        <v>1275117.9547738701</v>
      </c>
      <c r="C46" s="150">
        <v>0.51815674664543099</v>
      </c>
      <c r="D46" s="150">
        <v>1184977.8040201</v>
      </c>
      <c r="E46" s="150">
        <v>3.6856449632750601E-3</v>
      </c>
      <c r="F46" s="150">
        <v>0.693845712823149</v>
      </c>
      <c r="G46" s="150">
        <v>92.505952380952394</v>
      </c>
      <c r="H46" s="150">
        <v>66.2306532663317</v>
      </c>
      <c r="I46" s="150">
        <v>0</v>
      </c>
      <c r="J46" s="150">
        <v>9.0819095477387606</v>
      </c>
      <c r="K46" s="150">
        <v>10862.731608178599</v>
      </c>
      <c r="L46" s="150">
        <v>2340.38859017085</v>
      </c>
      <c r="M46" s="150">
        <v>2883.4976069245599</v>
      </c>
      <c r="N46" s="150">
        <v>0.39041542785086902</v>
      </c>
      <c r="O46" s="150">
        <v>0.15399352438555999</v>
      </c>
      <c r="P46" s="150">
        <v>2.3753295028351801E-2</v>
      </c>
      <c r="Q46" s="150">
        <v>8816.7276618566902</v>
      </c>
      <c r="R46" s="150">
        <v>148.33804020100499</v>
      </c>
      <c r="S46" s="150">
        <v>59910.914576478201</v>
      </c>
      <c r="T46" s="150">
        <v>13.846954887434499</v>
      </c>
      <c r="U46" s="150">
        <v>15.777399964294499</v>
      </c>
      <c r="V46" s="150">
        <v>16.757135678392</v>
      </c>
      <c r="W46" s="150">
        <v>139.665193090771</v>
      </c>
      <c r="X46" s="150">
        <v>0.113428540305211</v>
      </c>
      <c r="Y46" s="150">
        <v>0.15051666570357999</v>
      </c>
      <c r="Z46" s="150">
        <v>0.26972267214214601</v>
      </c>
      <c r="AA46" s="150">
        <v>138.592296385298</v>
      </c>
      <c r="AB46" s="150">
        <v>7.2340487298630398</v>
      </c>
      <c r="AC46" s="150">
        <v>1.51602375012948</v>
      </c>
      <c r="AD46" s="150">
        <v>3.1140274695857801</v>
      </c>
      <c r="AE46" s="150">
        <v>1.1107226928934799</v>
      </c>
      <c r="AF46" s="150">
        <v>75.673366834170807</v>
      </c>
      <c r="AG46" s="150">
        <v>1.7192572516176698E-2</v>
      </c>
      <c r="AH46" s="150">
        <v>28.8440201005026</v>
      </c>
      <c r="AI46">
        <v>4.3379904133373799</v>
      </c>
      <c r="AJ46">
        <v>-28290.905075377101</v>
      </c>
      <c r="AK46">
        <v>0.345890748172685</v>
      </c>
      <c r="AL46" s="150">
        <v>25423013.113869298</v>
      </c>
      <c r="AM46" s="150">
        <v>2340.38859017085</v>
      </c>
    </row>
    <row r="47" spans="1:39" ht="14.5" x14ac:dyDescent="0.35">
      <c r="A47" t="s">
        <v>115</v>
      </c>
      <c r="B47" s="150">
        <v>533326.63461538497</v>
      </c>
      <c r="C47" s="150">
        <v>0.45525896283475398</v>
      </c>
      <c r="D47" s="150">
        <v>467836.25</v>
      </c>
      <c r="E47" s="150">
        <v>0</v>
      </c>
      <c r="F47" s="150">
        <v>0.72269890031694295</v>
      </c>
      <c r="G47" s="150">
        <v>44.076923076923102</v>
      </c>
      <c r="H47" s="150">
        <v>25.695096153846201</v>
      </c>
      <c r="I47" s="150">
        <v>0</v>
      </c>
      <c r="J47" s="150">
        <v>-12.6108653846154</v>
      </c>
      <c r="K47" s="150">
        <v>11606.253543569201</v>
      </c>
      <c r="L47" s="150">
        <v>1533.77606779808</v>
      </c>
      <c r="M47" s="150">
        <v>1862.2942379781</v>
      </c>
      <c r="N47" s="150">
        <v>0.437132537404535</v>
      </c>
      <c r="O47" s="150">
        <v>0.148375504855114</v>
      </c>
      <c r="P47" s="150">
        <v>8.70344784972105E-3</v>
      </c>
      <c r="Q47" s="150">
        <v>9558.8514204125804</v>
      </c>
      <c r="R47" s="150">
        <v>105.594230769231</v>
      </c>
      <c r="S47" s="150">
        <v>58243.861062849501</v>
      </c>
      <c r="T47" s="150">
        <v>15.828643756032699</v>
      </c>
      <c r="U47" s="150">
        <v>14.5251881340946</v>
      </c>
      <c r="V47" s="150">
        <v>13.057692307692299</v>
      </c>
      <c r="W47" s="150">
        <v>117.461495619293</v>
      </c>
      <c r="X47" s="150">
        <v>0.117119015136001</v>
      </c>
      <c r="Y47" s="150">
        <v>0.159366145213373</v>
      </c>
      <c r="Z47" s="150">
        <v>0.28228376634810698</v>
      </c>
      <c r="AA47" s="150">
        <v>216.59737191071599</v>
      </c>
      <c r="AB47" s="150">
        <v>4.4861616772938602</v>
      </c>
      <c r="AC47" s="150">
        <v>0.96900494859136699</v>
      </c>
      <c r="AD47" s="150">
        <v>2.0335643012681301</v>
      </c>
      <c r="AE47" s="150">
        <v>1.2259167971343099</v>
      </c>
      <c r="AF47" s="150">
        <v>87.057692307692307</v>
      </c>
      <c r="AG47" s="150">
        <v>0</v>
      </c>
      <c r="AH47" s="150">
        <v>16.022211538461502</v>
      </c>
      <c r="AI47">
        <v>3.6853991227469298</v>
      </c>
      <c r="AJ47">
        <v>-75878.138557692495</v>
      </c>
      <c r="AK47">
        <v>0.39353056796650898</v>
      </c>
      <c r="AL47" s="150">
        <v>17801393.921923101</v>
      </c>
      <c r="AM47" s="150">
        <v>1533.77606779808</v>
      </c>
    </row>
    <row r="48" spans="1:39" ht="14.5" x14ac:dyDescent="0.35">
      <c r="A48" t="s">
        <v>173</v>
      </c>
      <c r="B48" s="150">
        <v>306624.13782051299</v>
      </c>
      <c r="C48" s="150">
        <v>0.36523816008242499</v>
      </c>
      <c r="D48" s="150">
        <v>330301.733974359</v>
      </c>
      <c r="E48" s="150">
        <v>1.3167907862030399E-3</v>
      </c>
      <c r="F48" s="150">
        <v>0.622154420768816</v>
      </c>
      <c r="G48" s="150">
        <v>35.022435897435898</v>
      </c>
      <c r="H48" s="150">
        <v>227.74557692307701</v>
      </c>
      <c r="I48" s="150">
        <v>47.997788461538498</v>
      </c>
      <c r="J48" s="150">
        <v>7.49455128205111</v>
      </c>
      <c r="K48" s="150">
        <v>11677.2408325286</v>
      </c>
      <c r="L48" s="150">
        <v>2956.5545240000001</v>
      </c>
      <c r="M48" s="150">
        <v>3647.61711665443</v>
      </c>
      <c r="N48" s="150">
        <v>0.42792159256870199</v>
      </c>
      <c r="O48" s="150">
        <v>0.13608599122727499</v>
      </c>
      <c r="P48" s="150">
        <v>2.1000194689927101E-2</v>
      </c>
      <c r="Q48" s="150">
        <v>9464.9186323907506</v>
      </c>
      <c r="R48" s="150">
        <v>184.97955128205101</v>
      </c>
      <c r="S48" s="150">
        <v>64471.790819394097</v>
      </c>
      <c r="T48" s="150">
        <v>13.622486338580099</v>
      </c>
      <c r="U48" s="150">
        <v>15.9831424798514</v>
      </c>
      <c r="V48" s="150">
        <v>20.781570512820501</v>
      </c>
      <c r="W48" s="150">
        <v>142.26809865866699</v>
      </c>
      <c r="X48" s="150">
        <v>0.117426637824691</v>
      </c>
      <c r="Y48" s="150">
        <v>0.148461659362604</v>
      </c>
      <c r="Z48" s="150">
        <v>0.27125563493785898</v>
      </c>
      <c r="AA48" s="150">
        <v>158.65710278373999</v>
      </c>
      <c r="AB48" s="150">
        <v>6.3724120827684496</v>
      </c>
      <c r="AC48" s="150">
        <v>1.3666271978372599</v>
      </c>
      <c r="AD48" s="150">
        <v>3.1367846220520801</v>
      </c>
      <c r="AE48" s="150">
        <v>0.87060945627285602</v>
      </c>
      <c r="AF48" s="150">
        <v>36.865384615384599</v>
      </c>
      <c r="AG48" s="150">
        <v>8.2112936083325594E-2</v>
      </c>
      <c r="AH48" s="150">
        <v>49.347275641025597</v>
      </c>
      <c r="AI48">
        <v>2.7719215641179602</v>
      </c>
      <c r="AJ48">
        <v>16625.325192307399</v>
      </c>
      <c r="AK48">
        <v>0.31191014914481302</v>
      </c>
      <c r="AL48" s="150">
        <v>34524399.21125</v>
      </c>
      <c r="AM48" s="150">
        <v>2956.5545240000001</v>
      </c>
    </row>
    <row r="49" spans="1:39" ht="14.5" x14ac:dyDescent="0.35">
      <c r="A49" t="s">
        <v>237</v>
      </c>
      <c r="B49" s="150">
        <v>1599206.7304964501</v>
      </c>
      <c r="C49" s="150">
        <v>0.26615804820908201</v>
      </c>
      <c r="D49" s="150">
        <v>1525491.0496453899</v>
      </c>
      <c r="E49" s="150">
        <v>2.46936902045431E-3</v>
      </c>
      <c r="F49" s="150">
        <v>0.76318408772018898</v>
      </c>
      <c r="G49" s="150">
        <v>69.588652482269495</v>
      </c>
      <c r="H49" s="150">
        <v>566.10460992908202</v>
      </c>
      <c r="I49" s="150">
        <v>115.470070921984</v>
      </c>
      <c r="J49" s="150">
        <v>-58.6560992907797</v>
      </c>
      <c r="K49" s="150">
        <v>12611.521422305001</v>
      </c>
      <c r="L49" s="150">
        <v>5675.1421362623996</v>
      </c>
      <c r="M49" s="150">
        <v>7188.8507576575803</v>
      </c>
      <c r="N49" s="150">
        <v>0.44862794256861999</v>
      </c>
      <c r="O49" s="150">
        <v>0.15275070756338799</v>
      </c>
      <c r="P49" s="150">
        <v>1.51528008516769E-2</v>
      </c>
      <c r="Q49" s="150">
        <v>9955.9970068735292</v>
      </c>
      <c r="R49" s="150">
        <v>362.31787234042599</v>
      </c>
      <c r="S49" s="150">
        <v>69344.204555108401</v>
      </c>
      <c r="T49" s="150">
        <v>13.825679500113701</v>
      </c>
      <c r="U49" s="150">
        <v>15.663434154112499</v>
      </c>
      <c r="V49" s="150">
        <v>47.075886524822401</v>
      </c>
      <c r="W49" s="150">
        <v>120.553059224279</v>
      </c>
      <c r="X49" s="150">
        <v>0.11452474215186501</v>
      </c>
      <c r="Y49" s="150">
        <v>0.15165724327642599</v>
      </c>
      <c r="Z49" s="150">
        <v>0.27657750439946499</v>
      </c>
      <c r="AA49" s="150">
        <v>166.519063649798</v>
      </c>
      <c r="AB49" s="150">
        <v>7.7831527749339697</v>
      </c>
      <c r="AC49" s="150">
        <v>1.3522403387452899</v>
      </c>
      <c r="AD49" s="150">
        <v>3.5946521364728099</v>
      </c>
      <c r="AE49" s="150">
        <v>0.92121969400186798</v>
      </c>
      <c r="AF49" s="150">
        <v>31.212765957446798</v>
      </c>
      <c r="AG49" s="150">
        <v>9.4875947730086396E-2</v>
      </c>
      <c r="AH49" s="150">
        <v>94.867480916030502</v>
      </c>
      <c r="AI49">
        <v>3.1417012548297598</v>
      </c>
      <c r="AJ49">
        <v>-223426.299312977</v>
      </c>
      <c r="AK49">
        <v>0.30698841964670798</v>
      </c>
      <c r="AL49" s="150">
        <v>71572176.626099199</v>
      </c>
      <c r="AM49" s="150">
        <v>5675.1421362623996</v>
      </c>
    </row>
    <row r="50" spans="1:39" ht="14.5" x14ac:dyDescent="0.35">
      <c r="A50" t="s">
        <v>223</v>
      </c>
      <c r="B50" s="150">
        <v>-22295.053191489402</v>
      </c>
      <c r="C50" s="150">
        <v>0.289991304593813</v>
      </c>
      <c r="D50" s="150">
        <v>22252.691489361699</v>
      </c>
      <c r="E50" s="150">
        <v>8.0128036947004991E-3</v>
      </c>
      <c r="F50" s="150">
        <v>0.76752125639589397</v>
      </c>
      <c r="G50" s="150">
        <v>50.872340425531902</v>
      </c>
      <c r="H50" s="150">
        <v>35.969574468085099</v>
      </c>
      <c r="I50" s="150">
        <v>0</v>
      </c>
      <c r="J50" s="150">
        <v>31.742553191489399</v>
      </c>
      <c r="K50" s="150">
        <v>10655.8744220548</v>
      </c>
      <c r="L50" s="150">
        <v>1727.6626056383</v>
      </c>
      <c r="M50" s="150">
        <v>2077.2152411032898</v>
      </c>
      <c r="N50" s="150">
        <v>0.33783579626506499</v>
      </c>
      <c r="O50" s="150">
        <v>0.159428196263079</v>
      </c>
      <c r="P50" s="150">
        <v>1.4281348564133999E-2</v>
      </c>
      <c r="Q50" s="150">
        <v>8862.7097496086008</v>
      </c>
      <c r="R50" s="150">
        <v>104.28861702127701</v>
      </c>
      <c r="S50" s="150">
        <v>58040.919626690702</v>
      </c>
      <c r="T50" s="150">
        <v>14.0005284026632</v>
      </c>
      <c r="U50" s="150">
        <v>16.5661666151525</v>
      </c>
      <c r="V50" s="150">
        <v>13.5651063829787</v>
      </c>
      <c r="W50" s="150">
        <v>127.36078559665</v>
      </c>
      <c r="X50" s="150">
        <v>0.107791685108119</v>
      </c>
      <c r="Y50" s="150">
        <v>0.18732514028066799</v>
      </c>
      <c r="Z50" s="150">
        <v>0.30211344834027598</v>
      </c>
      <c r="AA50" s="150">
        <v>128.379078946731</v>
      </c>
      <c r="AB50" s="150">
        <v>8.4156396581884607</v>
      </c>
      <c r="AC50" s="150">
        <v>1.6971909859172201</v>
      </c>
      <c r="AD50" s="150">
        <v>3.7738321699010098</v>
      </c>
      <c r="AE50" s="150">
        <v>1.53952261660114</v>
      </c>
      <c r="AF50" s="150">
        <v>83.138297872340402</v>
      </c>
      <c r="AG50" s="150">
        <v>1.4743462923293101E-2</v>
      </c>
      <c r="AH50" s="150">
        <v>14.444680851063801</v>
      </c>
      <c r="AI50">
        <v>5.9283438640245496</v>
      </c>
      <c r="AJ50">
        <v>-105348.60627659599</v>
      </c>
      <c r="AK50">
        <v>0.28037378969476201</v>
      </c>
      <c r="AL50" s="150">
        <v>18409755.769361701</v>
      </c>
      <c r="AM50" s="150">
        <v>1727.6626056383</v>
      </c>
    </row>
    <row r="51" spans="1:39" ht="14.5" x14ac:dyDescent="0.35">
      <c r="A51" t="s">
        <v>136</v>
      </c>
      <c r="B51" s="150">
        <v>638875.793103448</v>
      </c>
      <c r="C51" s="150">
        <v>0.245075490736891</v>
      </c>
      <c r="D51" s="150">
        <v>580256.65862069</v>
      </c>
      <c r="E51" s="150">
        <v>2.69436695042589E-3</v>
      </c>
      <c r="F51" s="150">
        <v>0.70555000713678995</v>
      </c>
      <c r="G51" s="150">
        <v>37.778625954198503</v>
      </c>
      <c r="H51" s="150">
        <v>148.32124137931001</v>
      </c>
      <c r="I51" s="150">
        <v>55.852482758620702</v>
      </c>
      <c r="J51" s="150">
        <v>6.1942068965521502</v>
      </c>
      <c r="K51" s="150">
        <v>11727.075768017001</v>
      </c>
      <c r="L51" s="150">
        <v>2189.1583124344802</v>
      </c>
      <c r="M51" s="150">
        <v>2694.3473621249</v>
      </c>
      <c r="N51" s="150">
        <v>0.48407210789240701</v>
      </c>
      <c r="O51" s="150">
        <v>0.14183818447724</v>
      </c>
      <c r="P51" s="150">
        <v>1.7860926814363701E-2</v>
      </c>
      <c r="Q51" s="150">
        <v>9528.2537652668707</v>
      </c>
      <c r="R51" s="150">
        <v>157.18772413793101</v>
      </c>
      <c r="S51" s="150">
        <v>56620.446478886101</v>
      </c>
      <c r="T51" s="150">
        <v>12.838174605194199</v>
      </c>
      <c r="U51" s="150">
        <v>13.9270310352831</v>
      </c>
      <c r="V51" s="150">
        <v>19.794689655172402</v>
      </c>
      <c r="W51" s="150">
        <v>110.59321214780699</v>
      </c>
      <c r="X51" s="150">
        <v>0.11603995443176</v>
      </c>
      <c r="Y51" s="150">
        <v>0.166057721387388</v>
      </c>
      <c r="Z51" s="150">
        <v>0.28719501686811399</v>
      </c>
      <c r="AA51" s="150">
        <v>188.65292107885699</v>
      </c>
      <c r="AB51" s="150">
        <v>5.6928890734577298</v>
      </c>
      <c r="AC51" s="150">
        <v>1.2066766837479399</v>
      </c>
      <c r="AD51" s="150">
        <v>3.4297537382912102</v>
      </c>
      <c r="AE51" s="150">
        <v>0.834581244729657</v>
      </c>
      <c r="AF51" s="150">
        <v>37.664259927797801</v>
      </c>
      <c r="AG51" s="150">
        <v>5.1346586336583601E-2</v>
      </c>
      <c r="AH51" s="150">
        <v>42.4167164179105</v>
      </c>
      <c r="AI51">
        <v>5.0605040579121399</v>
      </c>
      <c r="AJ51">
        <v>-41069.305068965703</v>
      </c>
      <c r="AK51">
        <v>0.34240760905406897</v>
      </c>
      <c r="AL51" s="150">
        <v>25672425.398103401</v>
      </c>
      <c r="AM51" s="150">
        <v>2189.1583124344802</v>
      </c>
    </row>
    <row r="52" spans="1:39" ht="14.5" x14ac:dyDescent="0.35">
      <c r="A52" t="s">
        <v>233</v>
      </c>
      <c r="B52" s="150">
        <v>190576.60747663601</v>
      </c>
      <c r="C52" s="150">
        <v>0.329513870440029</v>
      </c>
      <c r="D52" s="150">
        <v>213280.82242990701</v>
      </c>
      <c r="E52" s="150">
        <v>1.6305944304450301E-3</v>
      </c>
      <c r="F52" s="150">
        <v>0.70339649206963595</v>
      </c>
      <c r="G52" s="150">
        <v>19.112149532710301</v>
      </c>
      <c r="H52" s="150">
        <v>86.781121495327099</v>
      </c>
      <c r="I52" s="150">
        <v>7.1383177570093501</v>
      </c>
      <c r="J52" s="150">
        <v>7.7772897196262001</v>
      </c>
      <c r="K52" s="150">
        <v>11407.6225232173</v>
      </c>
      <c r="L52" s="150">
        <v>1836.73353040187</v>
      </c>
      <c r="M52" s="150">
        <v>2361.1813366762299</v>
      </c>
      <c r="N52" s="150">
        <v>0.66188970097345301</v>
      </c>
      <c r="O52" s="150">
        <v>0.148204530330208</v>
      </c>
      <c r="P52" s="150">
        <v>1.48625280708154E-2</v>
      </c>
      <c r="Q52" s="150">
        <v>8873.8473683073298</v>
      </c>
      <c r="R52" s="150">
        <v>121.424859813084</v>
      </c>
      <c r="S52" s="150">
        <v>54715.676172179803</v>
      </c>
      <c r="T52" s="150">
        <v>13.211277925812301</v>
      </c>
      <c r="U52" s="150">
        <v>15.126503199009299</v>
      </c>
      <c r="V52" s="150">
        <v>15.9783177570093</v>
      </c>
      <c r="W52" s="150">
        <v>114.951621211572</v>
      </c>
      <c r="X52" s="150">
        <v>0.115522504487443</v>
      </c>
      <c r="Y52" s="150">
        <v>0.16077629503093199</v>
      </c>
      <c r="Z52" s="150">
        <v>0.28003375556698001</v>
      </c>
      <c r="AA52" s="150">
        <v>174.94623044548601</v>
      </c>
      <c r="AB52" s="150">
        <v>5.1374406996652997</v>
      </c>
      <c r="AC52" s="150">
        <v>1.1668204401175599</v>
      </c>
      <c r="AD52" s="150">
        <v>2.21576909266137</v>
      </c>
      <c r="AE52" s="150">
        <v>1.4377718350639399</v>
      </c>
      <c r="AF52" s="150">
        <v>77.971962616822395</v>
      </c>
      <c r="AG52" s="150">
        <v>1.47140695215625E-2</v>
      </c>
      <c r="AH52" s="150">
        <v>38.201954022988502</v>
      </c>
      <c r="AI52">
        <v>3.84951271853588</v>
      </c>
      <c r="AJ52">
        <v>-31974.835233646099</v>
      </c>
      <c r="AK52">
        <v>0.44106512651302998</v>
      </c>
      <c r="AL52" s="150">
        <v>20952762.7905607</v>
      </c>
      <c r="AM52" s="150">
        <v>1836.73353040187</v>
      </c>
    </row>
    <row r="53" spans="1:39" ht="14.5" x14ac:dyDescent="0.35">
      <c r="A53" t="s">
        <v>128</v>
      </c>
      <c r="B53" s="150">
        <v>-261650.76744185999</v>
      </c>
      <c r="C53" s="150">
        <v>0.48734693793705902</v>
      </c>
      <c r="D53" s="150">
        <v>-318443.55813953502</v>
      </c>
      <c r="E53" s="150">
        <v>4.2274964393702202E-4</v>
      </c>
      <c r="F53" s="150">
        <v>0.80460962663452396</v>
      </c>
      <c r="G53" s="150">
        <v>100.29651162790699</v>
      </c>
      <c r="H53" s="150">
        <v>49.188779069767399</v>
      </c>
      <c r="I53" s="150">
        <v>0</v>
      </c>
      <c r="J53" s="150">
        <v>-60.5608720930232</v>
      </c>
      <c r="K53" s="150">
        <v>11925.137103654501</v>
      </c>
      <c r="L53" s="150">
        <v>3351.8253911453498</v>
      </c>
      <c r="M53" s="150">
        <v>3932.91227975948</v>
      </c>
      <c r="N53" s="150">
        <v>0.21843348308419</v>
      </c>
      <c r="O53" s="150">
        <v>0.13381320186633699</v>
      </c>
      <c r="P53" s="150">
        <v>6.60147952351583E-3</v>
      </c>
      <c r="Q53" s="150">
        <v>10163.2008276989</v>
      </c>
      <c r="R53" s="150">
        <v>207.949593023256</v>
      </c>
      <c r="S53" s="150">
        <v>69737.099400206804</v>
      </c>
      <c r="T53" s="150">
        <v>15.4951739478457</v>
      </c>
      <c r="U53" s="150">
        <v>16.118451315124702</v>
      </c>
      <c r="V53" s="150">
        <v>22.829069767441901</v>
      </c>
      <c r="W53" s="150">
        <v>146.82268814674299</v>
      </c>
      <c r="X53" s="150">
        <v>0.123058845407884</v>
      </c>
      <c r="Y53" s="150">
        <v>0.15219295528688401</v>
      </c>
      <c r="Z53" s="150">
        <v>0.28181327022974401</v>
      </c>
      <c r="AA53" s="150">
        <v>3994.9208583413301</v>
      </c>
      <c r="AB53" s="150">
        <v>0.302814509132946</v>
      </c>
      <c r="AC53" s="150">
        <v>4.7599310196816798E-2</v>
      </c>
      <c r="AD53" s="150">
        <v>0.13992055558962499</v>
      </c>
      <c r="AE53" s="150">
        <v>1.2840546349611801</v>
      </c>
      <c r="AF53" s="150">
        <v>80.156976744186096</v>
      </c>
      <c r="AG53" s="150">
        <v>3.11061464997269E-2</v>
      </c>
      <c r="AH53" s="150">
        <v>34.984011627907002</v>
      </c>
      <c r="AI53">
        <v>6.1045996465368297</v>
      </c>
      <c r="AJ53">
        <v>-52595.207732557901</v>
      </c>
      <c r="AK53">
        <v>0.25632728693303097</v>
      </c>
      <c r="AL53" s="150">
        <v>39970977.3369186</v>
      </c>
      <c r="AM53" s="150">
        <v>3351.8253911453498</v>
      </c>
    </row>
    <row r="54" spans="1:39" ht="14.5" x14ac:dyDescent="0.35">
      <c r="A54" t="s">
        <v>605</v>
      </c>
      <c r="B54" s="150">
        <v>466461.07894736802</v>
      </c>
      <c r="C54" s="150">
        <v>0.30061871477484098</v>
      </c>
      <c r="D54" s="150">
        <v>463908.86842105299</v>
      </c>
      <c r="E54" s="150">
        <v>2.2483712919636801E-3</v>
      </c>
      <c r="F54" s="150">
        <v>0.74236487614228197</v>
      </c>
      <c r="G54" s="150">
        <v>41.4868421052632</v>
      </c>
      <c r="H54" s="150">
        <v>21.4507894736842</v>
      </c>
      <c r="I54" s="150">
        <v>0</v>
      </c>
      <c r="J54" s="150">
        <v>-13.5003947368421</v>
      </c>
      <c r="K54" s="150">
        <v>12541.6829378451</v>
      </c>
      <c r="L54" s="150">
        <v>1061.9958728684201</v>
      </c>
      <c r="M54" s="150">
        <v>1429.3473244756999</v>
      </c>
      <c r="N54" s="150">
        <v>0.867308416576129</v>
      </c>
      <c r="O54" s="150">
        <v>0.14907105591393499</v>
      </c>
      <c r="P54" s="150">
        <v>0</v>
      </c>
      <c r="Q54" s="150">
        <v>9318.3897928387596</v>
      </c>
      <c r="R54" s="150">
        <v>80.787499999999994</v>
      </c>
      <c r="S54" s="150">
        <v>50657.292670016301</v>
      </c>
      <c r="T54" s="150">
        <v>14.374292531576501</v>
      </c>
      <c r="U54" s="150">
        <v>13.1455469332313</v>
      </c>
      <c r="V54" s="150">
        <v>13.671052631578901</v>
      </c>
      <c r="W54" s="150">
        <v>77.682085022136704</v>
      </c>
      <c r="X54" s="150">
        <v>0.10165789512371599</v>
      </c>
      <c r="Y54" s="150">
        <v>0.21722989907451701</v>
      </c>
      <c r="Z54" s="150">
        <v>0.32270803073279702</v>
      </c>
      <c r="AA54" s="150">
        <v>156.331190345349</v>
      </c>
      <c r="AB54" s="150">
        <v>8.5896226967176599</v>
      </c>
      <c r="AC54" s="150">
        <v>1.5306750266331099</v>
      </c>
      <c r="AD54" s="150">
        <v>4.9367828569173202</v>
      </c>
      <c r="AE54" s="150">
        <v>1.3336708094283101</v>
      </c>
      <c r="AF54" s="150">
        <v>133.5</v>
      </c>
      <c r="AG54" s="150">
        <v>0</v>
      </c>
      <c r="AH54" s="150">
        <v>4.1492105263157901</v>
      </c>
      <c r="AI54">
        <v>6.3387308442846804</v>
      </c>
      <c r="AJ54">
        <v>-24016.175263157798</v>
      </c>
      <c r="AK54">
        <v>0.49142566887207101</v>
      </c>
      <c r="AL54" s="150">
        <v>13319215.518815801</v>
      </c>
      <c r="AM54" s="150">
        <v>1061.9958728684201</v>
      </c>
    </row>
    <row r="55" spans="1:39" ht="14.5" x14ac:dyDescent="0.35">
      <c r="A55" t="s">
        <v>139</v>
      </c>
      <c r="B55" s="150">
        <v>-31380.333333333299</v>
      </c>
      <c r="C55" s="150">
        <v>0.34356881286204399</v>
      </c>
      <c r="D55" s="150">
        <v>-75493.727272727294</v>
      </c>
      <c r="E55" s="150">
        <v>0</v>
      </c>
      <c r="F55" s="150">
        <v>0.77394881442599806</v>
      </c>
      <c r="G55" s="150">
        <v>30.747474747474701</v>
      </c>
      <c r="H55" s="150">
        <v>14.671686746988</v>
      </c>
      <c r="I55" s="150">
        <v>0</v>
      </c>
      <c r="J55" s="150">
        <v>-12.3774747474748</v>
      </c>
      <c r="K55" s="150">
        <v>11612.427202975699</v>
      </c>
      <c r="L55" s="150">
        <v>1476.7167680404</v>
      </c>
      <c r="M55" s="150">
        <v>1726.0329801555499</v>
      </c>
      <c r="N55" s="150">
        <v>0.26770233433055901</v>
      </c>
      <c r="O55" s="150">
        <v>0.14072194575609201</v>
      </c>
      <c r="P55" s="150">
        <v>2.22837035708877E-2</v>
      </c>
      <c r="Q55" s="150">
        <v>9935.0743383463105</v>
      </c>
      <c r="R55" s="150">
        <v>97.200808080808102</v>
      </c>
      <c r="S55" s="150">
        <v>61938.860370284201</v>
      </c>
      <c r="T55" s="150">
        <v>16.914478825465999</v>
      </c>
      <c r="U55" s="150">
        <v>15.192433038341999</v>
      </c>
      <c r="V55" s="150">
        <v>12.839595959596</v>
      </c>
      <c r="W55" s="150">
        <v>115.012713226131</v>
      </c>
      <c r="X55" s="150">
        <v>0.110045867766298</v>
      </c>
      <c r="Y55" s="150">
        <v>0.180763027671626</v>
      </c>
      <c r="Z55" s="150">
        <v>0.30175018985603602</v>
      </c>
      <c r="AA55" s="150">
        <v>226.83940671986099</v>
      </c>
      <c r="AB55" s="150">
        <v>4.4269967817533296</v>
      </c>
      <c r="AC55" s="150">
        <v>0.87626616533753598</v>
      </c>
      <c r="AD55" s="150">
        <v>2.45534445003371</v>
      </c>
      <c r="AE55" s="150">
        <v>1.4072167514168701</v>
      </c>
      <c r="AF55" s="150">
        <v>92.020202020202007</v>
      </c>
      <c r="AG55" s="150">
        <v>5.0343692516216501E-3</v>
      </c>
      <c r="AH55" s="150">
        <v>6.1734343434343399</v>
      </c>
      <c r="AI55">
        <v>4.2956216343386204</v>
      </c>
      <c r="AJ55">
        <v>-59214.930202020201</v>
      </c>
      <c r="AK55">
        <v>0.45774982017292298</v>
      </c>
      <c r="AL55" s="150">
        <v>17148265.9682828</v>
      </c>
      <c r="AM55" s="150">
        <v>1476.7167680404</v>
      </c>
    </row>
    <row r="56" spans="1:39" ht="14.5" x14ac:dyDescent="0.35">
      <c r="A56" t="s">
        <v>272</v>
      </c>
      <c r="B56" s="150">
        <v>-153216.390625</v>
      </c>
      <c r="C56" s="150">
        <v>0.37484155491332199</v>
      </c>
      <c r="D56" s="150">
        <v>-87080.427083333299</v>
      </c>
      <c r="E56" s="150">
        <v>1.0964730487022E-3</v>
      </c>
      <c r="F56" s="150">
        <v>0.75634376345030496</v>
      </c>
      <c r="G56" s="150">
        <v>82.0520833333333</v>
      </c>
      <c r="H56" s="150">
        <v>30.324427083333301</v>
      </c>
      <c r="I56" s="150">
        <v>0</v>
      </c>
      <c r="J56" s="150">
        <v>14.3736979166667</v>
      </c>
      <c r="K56" s="150">
        <v>11710.459937101001</v>
      </c>
      <c r="L56" s="150">
        <v>2015.0198519166599</v>
      </c>
      <c r="M56" s="150">
        <v>2372.3585384432699</v>
      </c>
      <c r="N56" s="150">
        <v>0.348646248493373</v>
      </c>
      <c r="O56" s="150">
        <v>0.12037618268195401</v>
      </c>
      <c r="P56" s="150">
        <v>1.9494015718655701E-2</v>
      </c>
      <c r="Q56" s="150">
        <v>9946.5611398762503</v>
      </c>
      <c r="R56" s="150">
        <v>131.413802083333</v>
      </c>
      <c r="S56" s="150">
        <v>63994.095280691297</v>
      </c>
      <c r="T56" s="150">
        <v>13.722992535109899</v>
      </c>
      <c r="U56" s="150">
        <v>15.333395883629301</v>
      </c>
      <c r="V56" s="150">
        <v>18.952187500000001</v>
      </c>
      <c r="W56" s="150">
        <v>106.321228191556</v>
      </c>
      <c r="X56" s="150">
        <v>0.117170684775445</v>
      </c>
      <c r="Y56" s="150">
        <v>0.16233403052429801</v>
      </c>
      <c r="Z56" s="150">
        <v>0.28623948034360402</v>
      </c>
      <c r="AA56" s="150">
        <v>160.14881250494</v>
      </c>
      <c r="AB56" s="150">
        <v>5.4335199596481498</v>
      </c>
      <c r="AC56" s="150">
        <v>1.0165043249660799</v>
      </c>
      <c r="AD56" s="150">
        <v>3.31546048181584</v>
      </c>
      <c r="AE56" s="150">
        <v>1.1975308316122799</v>
      </c>
      <c r="AF56" s="150">
        <v>45.6666666666667</v>
      </c>
      <c r="AG56" s="150">
        <v>3.7034614338689403E-2</v>
      </c>
      <c r="AH56" s="150">
        <v>26.715</v>
      </c>
      <c r="AI56">
        <v>2.4295983760027502</v>
      </c>
      <c r="AJ56">
        <v>-71967.3630208338</v>
      </c>
      <c r="AK56">
        <v>0.36100648952099801</v>
      </c>
      <c r="AL56" s="150">
        <v>23596809.248333301</v>
      </c>
      <c r="AM56" s="150">
        <v>2015.0198519166599</v>
      </c>
    </row>
    <row r="57" spans="1:39" ht="14.5" x14ac:dyDescent="0.35">
      <c r="A57" t="s">
        <v>616</v>
      </c>
      <c r="B57" s="150">
        <v>9525087</v>
      </c>
      <c r="C57" s="150">
        <v>0.498657348776117</v>
      </c>
      <c r="D57" s="150">
        <v>9525087</v>
      </c>
      <c r="E57" s="150">
        <v>8.3401478236633797E-3</v>
      </c>
      <c r="F57" s="150">
        <v>0.52596481859805799</v>
      </c>
      <c r="G57" s="150">
        <v>55</v>
      </c>
      <c r="H57" s="150">
        <v>32.659999999999997</v>
      </c>
      <c r="I57" s="150">
        <v>0</v>
      </c>
      <c r="J57" s="150">
        <v>-159.16</v>
      </c>
      <c r="K57" s="150">
        <v>18900.575551099399</v>
      </c>
      <c r="L57" s="150">
        <v>2023.716402</v>
      </c>
      <c r="M57" s="150">
        <v>2529.10155070164</v>
      </c>
      <c r="N57" s="150">
        <v>0.53101054522164204</v>
      </c>
      <c r="O57" s="150">
        <v>0.20380819693529401</v>
      </c>
      <c r="P57" s="150">
        <v>1.48242115201278E-3</v>
      </c>
      <c r="Q57" s="150">
        <v>15123.712505489801</v>
      </c>
      <c r="R57" s="150">
        <v>196.4</v>
      </c>
      <c r="S57" s="150">
        <v>50550.203665987799</v>
      </c>
      <c r="T57" s="150">
        <v>11.8380855397149</v>
      </c>
      <c r="U57" s="150">
        <v>10.304055</v>
      </c>
      <c r="V57" s="150">
        <v>34</v>
      </c>
      <c r="W57" s="150">
        <v>59.521070647058799</v>
      </c>
      <c r="X57" s="150">
        <v>0.104342083048484</v>
      </c>
      <c r="Y57" s="150">
        <v>0.276973149328474</v>
      </c>
      <c r="Z57" s="150">
        <v>0.38258425706265897</v>
      </c>
      <c r="AA57" s="150">
        <v>261.38445064596601</v>
      </c>
      <c r="AB57" s="150">
        <v>7.0568184653892096</v>
      </c>
      <c r="AC57" s="150">
        <v>1.4331604747357101</v>
      </c>
      <c r="AD57" s="150">
        <v>2.8552773702757102</v>
      </c>
      <c r="AE57" s="150">
        <v>1.3373237692145601</v>
      </c>
      <c r="AF57" s="150">
        <v>546</v>
      </c>
      <c r="AG57" s="150">
        <v>2.0610687022900798E-2</v>
      </c>
      <c r="AH57" s="150">
        <v>2.36</v>
      </c>
      <c r="AI57">
        <v>10.735544749102299</v>
      </c>
      <c r="AJ57">
        <v>-615702.48</v>
      </c>
      <c r="AK57">
        <v>0.34947255091394602</v>
      </c>
      <c r="AL57" s="150">
        <v>38249404.75</v>
      </c>
      <c r="AM57" s="150">
        <v>2023.716402</v>
      </c>
    </row>
    <row r="58" spans="1:39" ht="14.5" x14ac:dyDescent="0.35">
      <c r="A58" t="s">
        <v>141</v>
      </c>
      <c r="B58" s="150">
        <v>-593345.08894878696</v>
      </c>
      <c r="C58" s="150">
        <v>0.37451712950947502</v>
      </c>
      <c r="D58" s="150">
        <v>-840717.45822102402</v>
      </c>
      <c r="E58" s="150">
        <v>1.49386170233799E-3</v>
      </c>
      <c r="F58" s="150">
        <v>0.76726420265655204</v>
      </c>
      <c r="G58" s="150">
        <v>108.951807228916</v>
      </c>
      <c r="H58" s="150">
        <v>365.97474393531098</v>
      </c>
      <c r="I58" s="150">
        <v>102.302911051213</v>
      </c>
      <c r="J58" s="150">
        <v>-9.1158221024259696</v>
      </c>
      <c r="K58" s="150">
        <v>13205.285989791601</v>
      </c>
      <c r="L58" s="150">
        <v>4079.95139743666</v>
      </c>
      <c r="M58" s="150">
        <v>5055.8729521569603</v>
      </c>
      <c r="N58" s="150">
        <v>0.37552167047602703</v>
      </c>
      <c r="O58" s="150">
        <v>0.15577943681218001</v>
      </c>
      <c r="P58" s="150">
        <v>3.4144350821575999E-2</v>
      </c>
      <c r="Q58" s="150">
        <v>10656.305159846999</v>
      </c>
      <c r="R58" s="150">
        <v>258.54838274932598</v>
      </c>
      <c r="S58" s="150">
        <v>69343.591973640898</v>
      </c>
      <c r="T58" s="150">
        <v>15.456490701506301</v>
      </c>
      <c r="U58" s="150">
        <v>15.780224010886</v>
      </c>
      <c r="V58" s="150">
        <v>26.908787061994602</v>
      </c>
      <c r="W58" s="150">
        <v>151.62152749720499</v>
      </c>
      <c r="X58" s="150">
        <v>0.114151715733653</v>
      </c>
      <c r="Y58" s="150">
        <v>0.16934481981956101</v>
      </c>
      <c r="Z58" s="150">
        <v>0.29006105867027099</v>
      </c>
      <c r="AA58" s="150">
        <v>167.01171283244699</v>
      </c>
      <c r="AB58" s="150">
        <v>6.1969373533179404</v>
      </c>
      <c r="AC58" s="150">
        <v>0.95775128823746103</v>
      </c>
      <c r="AD58" s="150">
        <v>3.2181286507076199</v>
      </c>
      <c r="AE58" s="150">
        <v>0.90263637802163499</v>
      </c>
      <c r="AF58" s="150">
        <v>29.849056603773601</v>
      </c>
      <c r="AG58" s="150">
        <v>8.8553319332529107E-2</v>
      </c>
      <c r="AH58" s="150">
        <v>83.188615819209005</v>
      </c>
      <c r="AI58">
        <v>5.3840881835986201</v>
      </c>
      <c r="AJ58">
        <v>-66510.816819406304</v>
      </c>
      <c r="AK58">
        <v>0.39531759271767403</v>
      </c>
      <c r="AL58" s="150">
        <v>53876925.027601101</v>
      </c>
      <c r="AM58" s="150">
        <v>4079.95139743666</v>
      </c>
    </row>
    <row r="59" spans="1:39" ht="14.5" x14ac:dyDescent="0.35">
      <c r="A59" t="s">
        <v>627</v>
      </c>
      <c r="B59" s="150">
        <v>626773</v>
      </c>
      <c r="C59" s="150">
        <v>0.34602174000889002</v>
      </c>
      <c r="D59" s="150">
        <v>626773</v>
      </c>
      <c r="E59" s="150">
        <v>0</v>
      </c>
      <c r="F59" s="150">
        <v>0.72320903415581606</v>
      </c>
      <c r="G59" s="150">
        <v>119</v>
      </c>
      <c r="H59" s="150">
        <v>35.340000000000003</v>
      </c>
      <c r="I59" s="150">
        <v>0</v>
      </c>
      <c r="J59" s="150">
        <v>-151.21</v>
      </c>
      <c r="K59" s="150">
        <v>13768.6867647136</v>
      </c>
      <c r="L59" s="150">
        <v>1743.240898</v>
      </c>
      <c r="M59" s="150">
        <v>2464.3226198479301</v>
      </c>
      <c r="N59" s="150">
        <v>1</v>
      </c>
      <c r="O59" s="150">
        <v>0.18809619277300799</v>
      </c>
      <c r="P59" s="150">
        <v>5.7364418259535301E-4</v>
      </c>
      <c r="Q59" s="150">
        <v>9739.8521146071107</v>
      </c>
      <c r="R59" s="150">
        <v>133.57</v>
      </c>
      <c r="S59" s="150">
        <v>57810.462678745302</v>
      </c>
      <c r="T59" s="150">
        <v>10.968031743655001</v>
      </c>
      <c r="U59" s="150">
        <v>13.051140959796401</v>
      </c>
      <c r="V59" s="150">
        <v>11.15</v>
      </c>
      <c r="W59" s="150">
        <v>156.34447515695101</v>
      </c>
      <c r="X59" s="150">
        <v>0.119482923741286</v>
      </c>
      <c r="Y59" s="150">
        <v>0.19787408704183401</v>
      </c>
      <c r="Z59" s="150">
        <v>0.32208939948887899</v>
      </c>
      <c r="AA59" s="150">
        <v>210.81079523869701</v>
      </c>
      <c r="AB59" s="150">
        <v>5.8854457487741296</v>
      </c>
      <c r="AC59" s="150">
        <v>1.5143406150848699</v>
      </c>
      <c r="AD59" s="150">
        <v>2.7931976032261701</v>
      </c>
      <c r="AE59" s="150">
        <v>1.7365283766066</v>
      </c>
      <c r="AF59" s="150">
        <v>387</v>
      </c>
      <c r="AG59" s="150">
        <v>0</v>
      </c>
      <c r="AH59" s="150">
        <v>2.86</v>
      </c>
      <c r="AI59">
        <v>5.6428000000000003</v>
      </c>
      <c r="AJ59">
        <v>-388549.89</v>
      </c>
      <c r="AK59">
        <v>0.49714235702201198</v>
      </c>
      <c r="AL59" s="150">
        <v>24002137.879999999</v>
      </c>
      <c r="AM59" s="150">
        <v>1743.240898</v>
      </c>
    </row>
    <row r="60" spans="1:39" ht="14.5" x14ac:dyDescent="0.35">
      <c r="A60" t="s">
        <v>379</v>
      </c>
      <c r="B60" s="150">
        <v>730414.21428571397</v>
      </c>
      <c r="C60" s="150">
        <v>0.35916268751383001</v>
      </c>
      <c r="D60" s="150">
        <v>637219.21428571397</v>
      </c>
      <c r="E60" s="150">
        <v>0</v>
      </c>
      <c r="F60" s="150">
        <v>0.62785519905250498</v>
      </c>
      <c r="G60" s="150">
        <v>39.175324675324703</v>
      </c>
      <c r="H60" s="150">
        <v>42.845194805194801</v>
      </c>
      <c r="I60" s="150">
        <v>0</v>
      </c>
      <c r="J60" s="150">
        <v>7.5836363636364004</v>
      </c>
      <c r="K60" s="150">
        <v>10960.6435853654</v>
      </c>
      <c r="L60" s="150">
        <v>1182.5166147207799</v>
      </c>
      <c r="M60" s="150">
        <v>1452.5043389846001</v>
      </c>
      <c r="N60" s="150">
        <v>0.38558147476129001</v>
      </c>
      <c r="O60" s="150">
        <v>0.16664380964269801</v>
      </c>
      <c r="P60" s="150">
        <v>5.8981764286022401E-4</v>
      </c>
      <c r="Q60" s="150">
        <v>8923.3076968210698</v>
      </c>
      <c r="R60" s="150">
        <v>80.770324675324702</v>
      </c>
      <c r="S60" s="150">
        <v>53515.806165952403</v>
      </c>
      <c r="T60" s="150">
        <v>12.7234269368893</v>
      </c>
      <c r="U60" s="150">
        <v>14.640483611700001</v>
      </c>
      <c r="V60" s="150">
        <v>11.902662337662299</v>
      </c>
      <c r="W60" s="150">
        <v>99.348917172846896</v>
      </c>
      <c r="X60" s="150">
        <v>0.11648078593674301</v>
      </c>
      <c r="Y60" s="150">
        <v>0.15963786271706701</v>
      </c>
      <c r="Z60" s="150">
        <v>0.28045732564428599</v>
      </c>
      <c r="AA60" s="150">
        <v>194.320720452405</v>
      </c>
      <c r="AB60" s="150">
        <v>6.5537406390071498</v>
      </c>
      <c r="AC60" s="150">
        <v>1.6142913446393901</v>
      </c>
      <c r="AD60" s="150">
        <v>3.0327170661813101</v>
      </c>
      <c r="AE60" s="150">
        <v>1.35370998838985</v>
      </c>
      <c r="AF60" s="150">
        <v>90.850649350649306</v>
      </c>
      <c r="AG60" s="150">
        <v>5.0161636123266497E-2</v>
      </c>
      <c r="AH60" s="150">
        <v>6.58305194805195</v>
      </c>
      <c r="AI60">
        <v>3.6543286372336801</v>
      </c>
      <c r="AJ60">
        <v>13663.370519480601</v>
      </c>
      <c r="AK60">
        <v>0.32515548863350102</v>
      </c>
      <c r="AL60" s="150">
        <v>12961143.147727299</v>
      </c>
      <c r="AM60" s="150">
        <v>1182.5166147207799</v>
      </c>
    </row>
    <row r="61" spans="1:39" ht="14.5" x14ac:dyDescent="0.35">
      <c r="A61" t="s">
        <v>335</v>
      </c>
      <c r="B61" s="150">
        <v>396241.681818182</v>
      </c>
      <c r="C61" s="150">
        <v>0.16005611445815601</v>
      </c>
      <c r="D61" s="150">
        <v>432246.068181818</v>
      </c>
      <c r="E61" s="150">
        <v>2.99119694443298E-3</v>
      </c>
      <c r="F61" s="150">
        <v>0.65003043117517101</v>
      </c>
      <c r="G61" s="150">
        <v>57.848484848484901</v>
      </c>
      <c r="H61" s="150">
        <v>130.08462121212099</v>
      </c>
      <c r="I61" s="150">
        <v>10.1425</v>
      </c>
      <c r="J61" s="150">
        <v>-111.481818181818</v>
      </c>
      <c r="K61" s="150">
        <v>11358.6744794882</v>
      </c>
      <c r="L61" s="150">
        <v>2162.0499408636401</v>
      </c>
      <c r="M61" s="150">
        <v>2895.6280695892101</v>
      </c>
      <c r="N61" s="150">
        <v>0.68578448777301604</v>
      </c>
      <c r="O61" s="150">
        <v>0.19678210667793999</v>
      </c>
      <c r="P61" s="150">
        <v>1.2364235460156101E-3</v>
      </c>
      <c r="Q61" s="150">
        <v>8481.0690104100795</v>
      </c>
      <c r="R61" s="150">
        <v>137.529848484848</v>
      </c>
      <c r="S61" s="150">
        <v>54750.123663513303</v>
      </c>
      <c r="T61" s="150">
        <v>13.2734271458427</v>
      </c>
      <c r="U61" s="150">
        <v>15.720586946635301</v>
      </c>
      <c r="V61" s="150">
        <v>18.1845454545455</v>
      </c>
      <c r="W61" s="150">
        <v>118.894912510623</v>
      </c>
      <c r="X61" s="150">
        <v>0.106756749516756</v>
      </c>
      <c r="Y61" s="150">
        <v>0.21839467269812299</v>
      </c>
      <c r="Z61" s="150">
        <v>0.32566728139484402</v>
      </c>
      <c r="AA61" s="150">
        <v>169.11126827611901</v>
      </c>
      <c r="AB61" s="150">
        <v>6.6061692424791598</v>
      </c>
      <c r="AC61" s="150">
        <v>1.4563725157479099</v>
      </c>
      <c r="AD61" s="150">
        <v>3.4426896422117501</v>
      </c>
      <c r="AE61" s="150">
        <v>1.32636896529439</v>
      </c>
      <c r="AF61" s="150">
        <v>99.977272727272705</v>
      </c>
      <c r="AG61" s="150">
        <v>2.0452497105431299E-2</v>
      </c>
      <c r="AH61" s="150">
        <v>28.3450757575757</v>
      </c>
      <c r="AI61">
        <v>5.0768243796936199</v>
      </c>
      <c r="AJ61">
        <v>27779.535454546101</v>
      </c>
      <c r="AK61">
        <v>0.44800616397870402</v>
      </c>
      <c r="AL61" s="150">
        <v>24558021.486666702</v>
      </c>
      <c r="AM61" s="150">
        <v>2162.0499408636401</v>
      </c>
    </row>
    <row r="62" spans="1:39" ht="14.5" x14ac:dyDescent="0.35">
      <c r="A62" t="s">
        <v>345</v>
      </c>
      <c r="B62" s="150">
        <v>2820040</v>
      </c>
      <c r="C62" s="150">
        <v>0.52035664797300096</v>
      </c>
      <c r="D62" s="150">
        <v>2704827.63636364</v>
      </c>
      <c r="E62" s="150">
        <v>1.5628526257901999E-2</v>
      </c>
      <c r="F62" s="150">
        <v>0.47816098910524302</v>
      </c>
      <c r="G62" s="150">
        <v>21.272727272727298</v>
      </c>
      <c r="H62" s="150">
        <v>16.38</v>
      </c>
      <c r="I62" s="150">
        <v>0</v>
      </c>
      <c r="J62" s="150">
        <v>44.611818181818201</v>
      </c>
      <c r="K62" s="150">
        <v>18171.0255597662</v>
      </c>
      <c r="L62" s="150">
        <v>864.451410454545</v>
      </c>
      <c r="M62" s="150">
        <v>1020.22245475533</v>
      </c>
      <c r="N62" s="150">
        <v>0.41286941232534302</v>
      </c>
      <c r="O62" s="150">
        <v>0.13125815053500101</v>
      </c>
      <c r="P62" s="150">
        <v>0</v>
      </c>
      <c r="Q62" s="150">
        <v>15396.611397180501</v>
      </c>
      <c r="R62" s="150">
        <v>61.976363636363601</v>
      </c>
      <c r="S62" s="150">
        <v>58392.507422184397</v>
      </c>
      <c r="T62" s="150">
        <v>14.131487077184801</v>
      </c>
      <c r="U62" s="150">
        <v>13.948082135418201</v>
      </c>
      <c r="V62" s="150">
        <v>9.1818181818181799</v>
      </c>
      <c r="W62" s="150">
        <v>94.148173415841597</v>
      </c>
      <c r="X62" s="150">
        <v>0.100134807962487</v>
      </c>
      <c r="Y62" s="150">
        <v>0.27078944054733001</v>
      </c>
      <c r="Z62" s="150">
        <v>0.37730782119290002</v>
      </c>
      <c r="AA62" s="150">
        <v>208.55349584260199</v>
      </c>
      <c r="AB62" s="150">
        <v>20.0210660330549</v>
      </c>
      <c r="AC62" s="150">
        <v>1.36792948816214</v>
      </c>
      <c r="AD62" s="150">
        <v>3.6812989781799299</v>
      </c>
      <c r="AE62" s="150">
        <v>1.52415897596312</v>
      </c>
      <c r="AF62" s="150">
        <v>223.272727272727</v>
      </c>
      <c r="AG62" s="150">
        <v>1.34569377990431E-3</v>
      </c>
      <c r="AH62" s="150">
        <v>2.5209090909090901</v>
      </c>
      <c r="AI62">
        <v>6.5955317481448397</v>
      </c>
      <c r="AJ62">
        <v>-103562.640909091</v>
      </c>
      <c r="AK62">
        <v>0.33530811824942602</v>
      </c>
      <c r="AL62" s="150">
        <v>15707968.6745455</v>
      </c>
      <c r="AM62" s="150">
        <v>864.451410454545</v>
      </c>
    </row>
    <row r="63" spans="1:39" ht="14.5" x14ac:dyDescent="0.35">
      <c r="A63" t="s">
        <v>274</v>
      </c>
      <c r="B63" s="150">
        <v>175200.49</v>
      </c>
      <c r="C63" s="150">
        <v>0.34637536750935899</v>
      </c>
      <c r="D63" s="150">
        <v>168428.85</v>
      </c>
      <c r="E63" s="150">
        <v>0</v>
      </c>
      <c r="F63" s="150">
        <v>0.72209243194567097</v>
      </c>
      <c r="G63" s="150">
        <v>14.3939393939394</v>
      </c>
      <c r="H63" s="150">
        <v>17.566199999999998</v>
      </c>
      <c r="I63" s="150">
        <v>0</v>
      </c>
      <c r="J63" s="150">
        <v>48.895200000000003</v>
      </c>
      <c r="K63" s="150">
        <v>12496.400690992101</v>
      </c>
      <c r="L63" s="150">
        <v>1333.3990258900001</v>
      </c>
      <c r="M63" s="150">
        <v>1579.82544462132</v>
      </c>
      <c r="N63" s="150">
        <v>0.34486521199688902</v>
      </c>
      <c r="O63" s="150">
        <v>0.15626237127399001</v>
      </c>
      <c r="P63" s="150">
        <v>7.9652268329136904E-4</v>
      </c>
      <c r="Q63" s="150">
        <v>10547.170616367701</v>
      </c>
      <c r="R63" s="150">
        <v>81.2610999999999</v>
      </c>
      <c r="S63" s="150">
        <v>66195.201131906899</v>
      </c>
      <c r="T63" s="150">
        <v>12.6025859851762</v>
      </c>
      <c r="U63" s="150">
        <v>16.408823236333301</v>
      </c>
      <c r="V63" s="150">
        <v>12.26</v>
      </c>
      <c r="W63" s="150">
        <v>108.760116304241</v>
      </c>
      <c r="X63" s="150">
        <v>0.124228377876623</v>
      </c>
      <c r="Y63" s="150">
        <v>0.12956308909132899</v>
      </c>
      <c r="Z63" s="150">
        <v>0.25485065740860702</v>
      </c>
      <c r="AA63" s="150">
        <v>221.154908826465</v>
      </c>
      <c r="AB63" s="150">
        <v>5.6136563886989697</v>
      </c>
      <c r="AC63" s="150">
        <v>1.2804517179995301</v>
      </c>
      <c r="AD63" s="150">
        <v>2.9334275358480499</v>
      </c>
      <c r="AE63" s="150">
        <v>0.81199096587495501</v>
      </c>
      <c r="AF63" s="150">
        <v>67.61</v>
      </c>
      <c r="AG63" s="150">
        <v>2.7076274820170599E-2</v>
      </c>
      <c r="AH63" s="150">
        <v>9.1560000000000006</v>
      </c>
      <c r="AI63">
        <v>4.98651289891286</v>
      </c>
      <c r="AJ63">
        <v>-99594.974799999502</v>
      </c>
      <c r="AK63">
        <v>0.347210559804635</v>
      </c>
      <c r="AL63" s="150">
        <v>16662688.5085</v>
      </c>
      <c r="AM63" s="150">
        <v>1333.3990258900001</v>
      </c>
    </row>
    <row r="64" spans="1:39" ht="14.5" x14ac:dyDescent="0.35">
      <c r="A64" t="s">
        <v>384</v>
      </c>
      <c r="B64" s="150">
        <v>73859.1594202899</v>
      </c>
      <c r="C64" s="150">
        <v>0.61463330692634099</v>
      </c>
      <c r="D64" s="150">
        <v>245689.52173913</v>
      </c>
      <c r="E64" s="150">
        <v>0</v>
      </c>
      <c r="F64" s="150">
        <v>0.69279921136523803</v>
      </c>
      <c r="G64" s="150">
        <v>34</v>
      </c>
      <c r="H64" s="150">
        <v>15.2197101449275</v>
      </c>
      <c r="I64" s="150">
        <v>0</v>
      </c>
      <c r="J64" s="150">
        <v>-7.7111594202899303</v>
      </c>
      <c r="K64" s="150">
        <v>13028.2644679353</v>
      </c>
      <c r="L64" s="150">
        <v>919.04874956521701</v>
      </c>
      <c r="M64" s="150">
        <v>1106.8920367291601</v>
      </c>
      <c r="N64" s="150">
        <v>0.35406642460592302</v>
      </c>
      <c r="O64" s="150">
        <v>0.17568177711584201</v>
      </c>
      <c r="P64" s="150">
        <v>2.7814104037816199E-3</v>
      </c>
      <c r="Q64" s="150">
        <v>10817.3243378303</v>
      </c>
      <c r="R64" s="150">
        <v>67.888550724637696</v>
      </c>
      <c r="S64" s="150">
        <v>55317.681729005999</v>
      </c>
      <c r="T64" s="150">
        <v>14.683272456349</v>
      </c>
      <c r="U64" s="150">
        <v>13.5376103887232</v>
      </c>
      <c r="V64" s="150">
        <v>9.8550724637681206</v>
      </c>
      <c r="W64" s="150">
        <v>93.256417235294194</v>
      </c>
      <c r="X64" s="150">
        <v>0.10797700780528301</v>
      </c>
      <c r="Y64" s="150">
        <v>0.20064121939738899</v>
      </c>
      <c r="Z64" s="150">
        <v>0.30929170378140702</v>
      </c>
      <c r="AA64" s="150">
        <v>153.62541589181799</v>
      </c>
      <c r="AB64" s="150">
        <v>11.9684573957576</v>
      </c>
      <c r="AC64" s="150">
        <v>1.9185164366707701</v>
      </c>
      <c r="AD64" s="150">
        <v>3.4442799067712402</v>
      </c>
      <c r="AE64" s="150">
        <v>1.37647654680332</v>
      </c>
      <c r="AF64" s="150">
        <v>121.768115942029</v>
      </c>
      <c r="AG64" s="150">
        <v>2.0296719094258502E-2</v>
      </c>
      <c r="AH64" s="150">
        <v>3.7869565217391301</v>
      </c>
      <c r="AI64">
        <v>2.9438209893606202</v>
      </c>
      <c r="AJ64">
        <v>-16374.6027536232</v>
      </c>
      <c r="AK64">
        <v>0.35632428447202602</v>
      </c>
      <c r="AL64" s="150">
        <v>11973610.1682609</v>
      </c>
      <c r="AM64" s="150">
        <v>919.04874956521701</v>
      </c>
    </row>
    <row r="65" spans="1:39" ht="14.5" x14ac:dyDescent="0.35">
      <c r="A65" t="s">
        <v>252</v>
      </c>
      <c r="B65" s="150">
        <v>-334749.57575757598</v>
      </c>
      <c r="C65" s="150">
        <v>0.113172838194068</v>
      </c>
      <c r="D65" s="150">
        <v>-334749.57575757598</v>
      </c>
      <c r="E65" s="150">
        <v>8.2941680236628592E-3</v>
      </c>
      <c r="F65" s="150">
        <v>0.73063473344418495</v>
      </c>
      <c r="G65" s="150">
        <v>38.393939393939398</v>
      </c>
      <c r="H65" s="150">
        <v>28.169696969697</v>
      </c>
      <c r="I65" s="150">
        <v>0</v>
      </c>
      <c r="J65" s="150">
        <v>24.054848484848499</v>
      </c>
      <c r="K65" s="150">
        <v>13611.1710641136</v>
      </c>
      <c r="L65" s="150">
        <v>1395.7223270303</v>
      </c>
      <c r="M65" s="150">
        <v>1854.9037771707999</v>
      </c>
      <c r="N65" s="150">
        <v>0.78120018715387096</v>
      </c>
      <c r="O65" s="150">
        <v>0.159827202502835</v>
      </c>
      <c r="P65" s="150">
        <v>0</v>
      </c>
      <c r="Q65" s="150">
        <v>10241.725519686001</v>
      </c>
      <c r="R65" s="150">
        <v>93.784242424242393</v>
      </c>
      <c r="S65" s="150">
        <v>58946.562467688498</v>
      </c>
      <c r="T65" s="150">
        <v>15.2535801064985</v>
      </c>
      <c r="U65" s="150">
        <v>14.8822690353099</v>
      </c>
      <c r="V65" s="150">
        <v>10.735757575757599</v>
      </c>
      <c r="W65" s="150">
        <v>130.00687815287301</v>
      </c>
      <c r="X65" s="150">
        <v>9.8089094612060404E-2</v>
      </c>
      <c r="Y65" s="150">
        <v>0.17954162228571099</v>
      </c>
      <c r="Z65" s="150">
        <v>0.35628238878296897</v>
      </c>
      <c r="AA65" s="150">
        <v>195.21506894767501</v>
      </c>
      <c r="AB65" s="150">
        <v>6.5460939050617304</v>
      </c>
      <c r="AC65" s="150">
        <v>1.40655160793467</v>
      </c>
      <c r="AD65" s="150">
        <v>2.6303948726885999</v>
      </c>
      <c r="AE65" s="150">
        <v>1.4886774163938701</v>
      </c>
      <c r="AF65" s="150">
        <v>100.727272727273</v>
      </c>
      <c r="AG65" s="150">
        <v>1.8832658351813001E-2</v>
      </c>
      <c r="AH65" s="150">
        <v>8.8748484848484797</v>
      </c>
      <c r="AI65">
        <v>4.5182756994027402</v>
      </c>
      <c r="AJ65">
        <v>-57018.842727272699</v>
      </c>
      <c r="AK65">
        <v>0.50507475168361504</v>
      </c>
      <c r="AL65" s="150">
        <v>18997415.351212099</v>
      </c>
      <c r="AM65" s="150">
        <v>1395.7223270303</v>
      </c>
    </row>
    <row r="66" spans="1:39" ht="14.5" x14ac:dyDescent="0.35">
      <c r="A66" t="s">
        <v>147</v>
      </c>
      <c r="B66" s="150">
        <v>908216.61728395103</v>
      </c>
      <c r="C66" s="150">
        <v>0.68002208353839799</v>
      </c>
      <c r="D66" s="150">
        <v>929034.55555555597</v>
      </c>
      <c r="E66" s="150">
        <v>1.26235031181658E-2</v>
      </c>
      <c r="F66" s="150">
        <v>0.72559557187372503</v>
      </c>
      <c r="G66" s="150">
        <v>62.209876543209901</v>
      </c>
      <c r="H66" s="150">
        <v>49.081851851851802</v>
      </c>
      <c r="I66" s="150">
        <v>0</v>
      </c>
      <c r="J66" s="150">
        <v>17.434444444444502</v>
      </c>
      <c r="K66" s="150">
        <v>11696.5777482379</v>
      </c>
      <c r="L66" s="150">
        <v>2029.53028635802</v>
      </c>
      <c r="M66" s="150">
        <v>2471.2924114955899</v>
      </c>
      <c r="N66" s="150">
        <v>0.351412077825213</v>
      </c>
      <c r="O66" s="150">
        <v>0.159032616024634</v>
      </c>
      <c r="P66" s="150">
        <v>3.8238263782555998E-3</v>
      </c>
      <c r="Q66" s="150">
        <v>9605.7264111549903</v>
      </c>
      <c r="R66" s="150">
        <v>126.503086419753</v>
      </c>
      <c r="S66" s="150">
        <v>63948.902908727097</v>
      </c>
      <c r="T66" s="150">
        <v>12.0031229414205</v>
      </c>
      <c r="U66" s="150">
        <v>16.0433262444189</v>
      </c>
      <c r="V66" s="150">
        <v>14.969135802469101</v>
      </c>
      <c r="W66" s="150">
        <v>135.580992325773</v>
      </c>
      <c r="X66" s="150">
        <v>0.113128730345175</v>
      </c>
      <c r="Y66" s="150">
        <v>0.14985753284540701</v>
      </c>
      <c r="Z66" s="150">
        <v>0.26900410779282602</v>
      </c>
      <c r="AA66" s="150">
        <v>162.435864292731</v>
      </c>
      <c r="AB66" s="150">
        <v>6.4962617041907702</v>
      </c>
      <c r="AC66" s="150">
        <v>1.2152547237031801</v>
      </c>
      <c r="AD66" s="150">
        <v>3.1210397680063799</v>
      </c>
      <c r="AE66" s="150">
        <v>1.7541169024149299</v>
      </c>
      <c r="AF66" s="150">
        <v>141.12345679012299</v>
      </c>
      <c r="AG66" s="150">
        <v>1.92196850898399E-2</v>
      </c>
      <c r="AH66" s="150">
        <v>15.677407407407401</v>
      </c>
      <c r="AI66">
        <v>4.9787076220462199</v>
      </c>
      <c r="AJ66">
        <v>26787.285925925898</v>
      </c>
      <c r="AK66">
        <v>0.40147274611794198</v>
      </c>
      <c r="AL66" s="150">
        <v>23738558.786790099</v>
      </c>
      <c r="AM66" s="150">
        <v>2029.53028635802</v>
      </c>
    </row>
    <row r="67" spans="1:39" ht="14.5" x14ac:dyDescent="0.35">
      <c r="A67" t="s">
        <v>649</v>
      </c>
      <c r="B67" s="150">
        <v>-361483.80519480503</v>
      </c>
      <c r="C67" s="150">
        <v>0.40482532753060502</v>
      </c>
      <c r="D67" s="150">
        <v>-482803.68831168802</v>
      </c>
      <c r="E67" s="150">
        <v>2.2080928871386199E-2</v>
      </c>
      <c r="F67" s="150">
        <v>0.73300401550871197</v>
      </c>
      <c r="G67" s="150">
        <v>21.75</v>
      </c>
      <c r="H67" s="150">
        <v>13.189480519480499</v>
      </c>
      <c r="I67" s="150">
        <v>0</v>
      </c>
      <c r="J67" s="150">
        <v>-18.420909090909099</v>
      </c>
      <c r="K67" s="150">
        <v>12899.655695232401</v>
      </c>
      <c r="L67" s="150">
        <v>1171.80959396104</v>
      </c>
      <c r="M67" s="150">
        <v>1611.5061876652801</v>
      </c>
      <c r="N67" s="150">
        <v>0.99180913953973904</v>
      </c>
      <c r="O67" s="150">
        <v>0.160318787090798</v>
      </c>
      <c r="P67" s="150">
        <v>0</v>
      </c>
      <c r="Q67" s="150">
        <v>9380.0076091343908</v>
      </c>
      <c r="R67" s="150">
        <v>77.769480519480496</v>
      </c>
      <c r="S67" s="150">
        <v>62394.027278420202</v>
      </c>
      <c r="T67" s="150">
        <v>14.502567528075801</v>
      </c>
      <c r="U67" s="150">
        <v>15.067730761908701</v>
      </c>
      <c r="V67" s="150">
        <v>10.0779220779221</v>
      </c>
      <c r="W67" s="150">
        <v>116.274921050258</v>
      </c>
      <c r="X67" s="150">
        <v>0.11325983116376</v>
      </c>
      <c r="Y67" s="150">
        <v>0.199829288187966</v>
      </c>
      <c r="Z67" s="150">
        <v>0.31612107519043797</v>
      </c>
      <c r="AA67" s="150">
        <v>206.94073858658399</v>
      </c>
      <c r="AB67" s="150">
        <v>5.9893401538742799</v>
      </c>
      <c r="AC67" s="150">
        <v>1.1141004371971399</v>
      </c>
      <c r="AD67" s="150">
        <v>3.36672762705222</v>
      </c>
      <c r="AE67" s="150">
        <v>1.16593063414336</v>
      </c>
      <c r="AF67" s="150">
        <v>118.506493506494</v>
      </c>
      <c r="AG67" s="150">
        <v>2.4552442984943499E-2</v>
      </c>
      <c r="AH67" s="150">
        <v>6.1279220779220802</v>
      </c>
      <c r="AI67">
        <v>3.1712749518955201</v>
      </c>
      <c r="AJ67">
        <v>-146136.735064935</v>
      </c>
      <c r="AK67">
        <v>0.48371861883302297</v>
      </c>
      <c r="AL67" s="150">
        <v>15115940.302467501</v>
      </c>
      <c r="AM67" s="150">
        <v>1171.80959396104</v>
      </c>
    </row>
    <row r="68" spans="1:39" ht="14.5" x14ac:dyDescent="0.35">
      <c r="A68" t="s">
        <v>210</v>
      </c>
      <c r="B68" s="150">
        <v>36130.487455197101</v>
      </c>
      <c r="C68" s="150">
        <v>0.26367335822406102</v>
      </c>
      <c r="D68" s="150">
        <v>47233.928315412202</v>
      </c>
      <c r="E68" s="150">
        <v>3.4642541921566499E-3</v>
      </c>
      <c r="F68" s="150">
        <v>0.76654380725316396</v>
      </c>
      <c r="G68" s="150">
        <v>41.057347670250898</v>
      </c>
      <c r="H68" s="150">
        <v>92.093835125447995</v>
      </c>
      <c r="I68" s="150">
        <v>0</v>
      </c>
      <c r="J68" s="150">
        <v>-18.723440860215</v>
      </c>
      <c r="K68" s="150">
        <v>12127.0400206299</v>
      </c>
      <c r="L68" s="150">
        <v>1786.4617764838699</v>
      </c>
      <c r="M68" s="150">
        <v>2192.5830658646</v>
      </c>
      <c r="N68" s="150">
        <v>0.36541995738918398</v>
      </c>
      <c r="O68" s="150">
        <v>0.14567954279003001</v>
      </c>
      <c r="P68" s="150">
        <v>1.1981528064106E-2</v>
      </c>
      <c r="Q68" s="150">
        <v>9880.8085294605007</v>
      </c>
      <c r="R68" s="150">
        <v>120.90967741935501</v>
      </c>
      <c r="S68" s="150">
        <v>63720.831977423397</v>
      </c>
      <c r="T68" s="150">
        <v>14.485619764153499</v>
      </c>
      <c r="U68" s="150">
        <v>14.775176103463</v>
      </c>
      <c r="V68" s="150">
        <v>12.998637992831499</v>
      </c>
      <c r="W68" s="150">
        <v>137.43453563897</v>
      </c>
      <c r="X68" s="150">
        <v>0.114201949269005</v>
      </c>
      <c r="Y68" s="150">
        <v>0.17669237451242401</v>
      </c>
      <c r="Z68" s="150">
        <v>0.29545663320009002</v>
      </c>
      <c r="AA68" s="150">
        <v>180.75064495088799</v>
      </c>
      <c r="AB68" s="150">
        <v>6.5363737894652898</v>
      </c>
      <c r="AC68" s="150">
        <v>1.0984164029782999</v>
      </c>
      <c r="AD68" s="150">
        <v>3.2663578443433998</v>
      </c>
      <c r="AE68" s="150">
        <v>0.98243097814717395</v>
      </c>
      <c r="AF68" s="150">
        <v>46.652329749103899</v>
      </c>
      <c r="AG68" s="150">
        <v>3.9517354699118802E-2</v>
      </c>
      <c r="AH68" s="150">
        <v>29.525663082437301</v>
      </c>
      <c r="AI68">
        <v>4.6879899504098201</v>
      </c>
      <c r="AJ68">
        <v>-46045.873799282803</v>
      </c>
      <c r="AK68">
        <v>0.28586714115624701</v>
      </c>
      <c r="AL68" s="150">
        <v>21664493.458745498</v>
      </c>
      <c r="AM68" s="150">
        <v>1786.4617764838699</v>
      </c>
    </row>
    <row r="69" spans="1:39" ht="14.5" x14ac:dyDescent="0.35">
      <c r="A69" t="s">
        <v>171</v>
      </c>
      <c r="B69" s="150">
        <v>-569359.67768594995</v>
      </c>
      <c r="C69" s="150">
        <v>0.54817879188021901</v>
      </c>
      <c r="D69" s="150">
        <v>-526705.04958677699</v>
      </c>
      <c r="E69" s="150">
        <v>6.4468061219209397E-3</v>
      </c>
      <c r="F69" s="150">
        <v>0.72858623044898996</v>
      </c>
      <c r="G69" s="150">
        <v>65.504132231404995</v>
      </c>
      <c r="H69" s="150">
        <v>20.64</v>
      </c>
      <c r="I69" s="150">
        <v>0</v>
      </c>
      <c r="J69" s="150">
        <v>-1.93272727272725</v>
      </c>
      <c r="K69" s="150">
        <v>12856.792656141401</v>
      </c>
      <c r="L69" s="150">
        <v>994.18465791735605</v>
      </c>
      <c r="M69" s="150">
        <v>1175.85941045401</v>
      </c>
      <c r="N69" s="150">
        <v>0.38385163240264197</v>
      </c>
      <c r="O69" s="150">
        <v>0.136346301874708</v>
      </c>
      <c r="P69" s="150">
        <v>4.4754263833185698E-3</v>
      </c>
      <c r="Q69" s="150">
        <v>10870.369276396001</v>
      </c>
      <c r="R69" s="150">
        <v>70.9171074380166</v>
      </c>
      <c r="S69" s="150">
        <v>56547.4413825011</v>
      </c>
      <c r="T69" s="150">
        <v>14.480414218905301</v>
      </c>
      <c r="U69" s="150">
        <v>14.0189679730846</v>
      </c>
      <c r="V69" s="150">
        <v>8.6528925619834691</v>
      </c>
      <c r="W69" s="150">
        <v>114.89622121107899</v>
      </c>
      <c r="X69" s="150">
        <v>0.116299113519941</v>
      </c>
      <c r="Y69" s="150">
        <v>0.190004068507902</v>
      </c>
      <c r="Z69" s="150">
        <v>0.310224866887018</v>
      </c>
      <c r="AA69" s="150">
        <v>213.71611329914299</v>
      </c>
      <c r="AB69" s="150">
        <v>6.0386997276118404</v>
      </c>
      <c r="AC69" s="150">
        <v>0.92559494247735796</v>
      </c>
      <c r="AD69" s="150">
        <v>2.8956490330898998</v>
      </c>
      <c r="AE69" s="150">
        <v>1.34663747188789</v>
      </c>
      <c r="AF69" s="150">
        <v>79.181818181818201</v>
      </c>
      <c r="AG69" s="150">
        <v>6.6201589961920604E-3</v>
      </c>
      <c r="AH69" s="150">
        <v>6.91520661157025</v>
      </c>
      <c r="AI69">
        <v>7.7535854223186202</v>
      </c>
      <c r="AJ69">
        <v>-89670.771900826498</v>
      </c>
      <c r="AK69">
        <v>0.31085996086899997</v>
      </c>
      <c r="AL69" s="150">
        <v>12782026.0087603</v>
      </c>
      <c r="AM69" s="150">
        <v>994.18465791735605</v>
      </c>
    </row>
    <row r="70" spans="1:39" ht="14.5" x14ac:dyDescent="0.35">
      <c r="A70" t="s">
        <v>665</v>
      </c>
      <c r="B70" s="150">
        <v>-31838.050724637698</v>
      </c>
      <c r="C70" s="150">
        <v>0.56475891157457103</v>
      </c>
      <c r="D70" s="150">
        <v>-82892.398550724596</v>
      </c>
      <c r="E70" s="150">
        <v>9.2572159938695002E-4</v>
      </c>
      <c r="F70" s="150">
        <v>0.726973947157042</v>
      </c>
      <c r="G70" s="150">
        <v>20.2826086956522</v>
      </c>
      <c r="H70" s="150">
        <v>6.98088</v>
      </c>
      <c r="I70" s="150">
        <v>0</v>
      </c>
      <c r="J70" s="150">
        <v>-3.7587681159420199</v>
      </c>
      <c r="K70" s="150">
        <v>11872.3236241422</v>
      </c>
      <c r="L70" s="150">
        <v>701.17244892753604</v>
      </c>
      <c r="M70" s="150">
        <v>847.21559895539201</v>
      </c>
      <c r="N70" s="150">
        <v>0.22882927283951299</v>
      </c>
      <c r="O70" s="150">
        <v>0.15080766378730101</v>
      </c>
      <c r="P70" s="150">
        <v>2.6082629234028599E-3</v>
      </c>
      <c r="Q70" s="150">
        <v>9825.7707250245203</v>
      </c>
      <c r="R70" s="150">
        <v>49.879130434782603</v>
      </c>
      <c r="S70" s="150">
        <v>56829.296792826703</v>
      </c>
      <c r="T70" s="150">
        <v>18.851658792559402</v>
      </c>
      <c r="U70" s="150">
        <v>14.057431290714399</v>
      </c>
      <c r="V70" s="150">
        <v>4.6449275362318803</v>
      </c>
      <c r="W70" s="150">
        <v>150.954442982839</v>
      </c>
      <c r="X70" s="150">
        <v>0.105807722781063</v>
      </c>
      <c r="Y70" s="150">
        <v>0.20875117993240899</v>
      </c>
      <c r="Z70" s="150">
        <v>0.32833161306070602</v>
      </c>
      <c r="AA70" s="150">
        <v>209.67266451646901</v>
      </c>
      <c r="AB70" s="150">
        <v>5.9375396075492599</v>
      </c>
      <c r="AC70" s="150">
        <v>1.1648740870602099</v>
      </c>
      <c r="AD70" s="150">
        <v>2.832203060936</v>
      </c>
      <c r="AE70" s="150">
        <v>1.1081804626035501</v>
      </c>
      <c r="AF70" s="150">
        <v>63.673913043478301</v>
      </c>
      <c r="AG70" s="150">
        <v>7.9649222438004597E-2</v>
      </c>
      <c r="AH70" s="150">
        <v>5.4971014492753598</v>
      </c>
      <c r="AI70">
        <v>3.3048780018235902</v>
      </c>
      <c r="AJ70">
        <v>-57922.769782607997</v>
      </c>
      <c r="AK70">
        <v>0.44555732417420102</v>
      </c>
      <c r="AL70" s="150">
        <v>8324546.2300000004</v>
      </c>
      <c r="AM70" s="150">
        <v>701.17244892753604</v>
      </c>
    </row>
    <row r="71" spans="1:39" ht="14.5" x14ac:dyDescent="0.35">
      <c r="A71" t="s">
        <v>228</v>
      </c>
      <c r="B71" s="150">
        <v>-22355.597285067899</v>
      </c>
      <c r="C71" s="150">
        <v>0.34301433824802602</v>
      </c>
      <c r="D71" s="150">
        <v>-77658.828054298603</v>
      </c>
      <c r="E71" s="150">
        <v>3.5115367569724899E-3</v>
      </c>
      <c r="F71" s="150">
        <v>0.68876811788636705</v>
      </c>
      <c r="G71" s="150">
        <v>84.884057971014499</v>
      </c>
      <c r="H71" s="150">
        <v>195.37104072398199</v>
      </c>
      <c r="I71" s="150">
        <v>16.696515837104101</v>
      </c>
      <c r="J71" s="150">
        <v>-35.219321266968002</v>
      </c>
      <c r="K71" s="150">
        <v>11977.5944492657</v>
      </c>
      <c r="L71" s="150">
        <v>1870.0406500814499</v>
      </c>
      <c r="M71" s="150">
        <v>2398.14017804997</v>
      </c>
      <c r="N71" s="150">
        <v>0.54237680407690303</v>
      </c>
      <c r="O71" s="150">
        <v>0.17273680927445501</v>
      </c>
      <c r="P71" s="150">
        <v>2.7931508898776402E-3</v>
      </c>
      <c r="Q71" s="150">
        <v>9339.9830065521692</v>
      </c>
      <c r="R71" s="150">
        <v>129.56013574660599</v>
      </c>
      <c r="S71" s="150">
        <v>55361.431087574798</v>
      </c>
      <c r="T71" s="150">
        <v>16.0033304473647</v>
      </c>
      <c r="U71" s="150">
        <v>14.433765751364099</v>
      </c>
      <c r="V71" s="150">
        <v>16.734977375565599</v>
      </c>
      <c r="W71" s="150">
        <v>111.74443849633499</v>
      </c>
      <c r="X71" s="150">
        <v>0.12766298229397199</v>
      </c>
      <c r="Y71" s="150">
        <v>0.190220758216186</v>
      </c>
      <c r="Z71" s="150">
        <v>0.325299935809376</v>
      </c>
      <c r="AA71" s="150">
        <v>203.78153336646699</v>
      </c>
      <c r="AB71" s="150">
        <v>5.1772610427919004</v>
      </c>
      <c r="AC71" s="150">
        <v>1.00019728854514</v>
      </c>
      <c r="AD71" s="150">
        <v>2.81647528940303</v>
      </c>
      <c r="AE71" s="150">
        <v>1.05786434869797</v>
      </c>
      <c r="AF71" s="150">
        <v>60.484162895927597</v>
      </c>
      <c r="AG71" s="150">
        <v>5.31154614640744E-2</v>
      </c>
      <c r="AH71" s="150">
        <v>25.792443438913999</v>
      </c>
      <c r="AI71">
        <v>3.8154230510930698</v>
      </c>
      <c r="AJ71">
        <v>-46238.284072398303</v>
      </c>
      <c r="AK71">
        <v>0.39979016294463399</v>
      </c>
      <c r="AL71" s="150">
        <v>22398588.5103168</v>
      </c>
      <c r="AM71" s="150">
        <v>1870.0406500814499</v>
      </c>
    </row>
    <row r="72" spans="1:39" ht="14.5" x14ac:dyDescent="0.35">
      <c r="A72" t="s">
        <v>143</v>
      </c>
      <c r="B72" s="150">
        <v>101540.912751678</v>
      </c>
      <c r="C72" s="150">
        <v>0.441317275100161</v>
      </c>
      <c r="D72" s="150">
        <v>238483.261744966</v>
      </c>
      <c r="E72" s="150">
        <v>7.9956603584478807E-3</v>
      </c>
      <c r="F72" s="150">
        <v>0.69961655998047501</v>
      </c>
      <c r="G72" s="150">
        <v>17.369127516778502</v>
      </c>
      <c r="H72" s="150">
        <v>29.928859060402701</v>
      </c>
      <c r="I72" s="150">
        <v>0</v>
      </c>
      <c r="J72" s="150">
        <v>35.0450335570468</v>
      </c>
      <c r="K72" s="150">
        <v>11714.0506173207</v>
      </c>
      <c r="L72" s="150">
        <v>1491.1029561140899</v>
      </c>
      <c r="M72" s="150">
        <v>1888.09379968084</v>
      </c>
      <c r="N72" s="150">
        <v>0.70198806778669098</v>
      </c>
      <c r="O72" s="150">
        <v>0.13413488044192601</v>
      </c>
      <c r="P72" s="150">
        <v>1.1267648571863E-3</v>
      </c>
      <c r="Q72" s="150">
        <v>9251.0528377931205</v>
      </c>
      <c r="R72" s="150">
        <v>94.610402684563795</v>
      </c>
      <c r="S72" s="150">
        <v>60280.655219746099</v>
      </c>
      <c r="T72" s="150">
        <v>12.923079105764</v>
      </c>
      <c r="U72" s="150">
        <v>15.7604545991154</v>
      </c>
      <c r="V72" s="150">
        <v>12.261744966443</v>
      </c>
      <c r="W72" s="150">
        <v>121.606097679803</v>
      </c>
      <c r="X72" s="150">
        <v>0.106566726462858</v>
      </c>
      <c r="Y72" s="150">
        <v>0.19012931414141901</v>
      </c>
      <c r="Z72" s="150">
        <v>0.30453150322918399</v>
      </c>
      <c r="AA72" s="150">
        <v>157.67091702540301</v>
      </c>
      <c r="AB72" s="150">
        <v>7.2856121015007798</v>
      </c>
      <c r="AC72" s="150">
        <v>1.3128080695664801</v>
      </c>
      <c r="AD72" s="150">
        <v>2.6636229550352102</v>
      </c>
      <c r="AE72" s="150">
        <v>1.24510598900004</v>
      </c>
      <c r="AF72" s="150">
        <v>83.228187919463096</v>
      </c>
      <c r="AG72" s="150">
        <v>3.9005026600792803E-2</v>
      </c>
      <c r="AH72" s="150">
        <v>13.221677852349</v>
      </c>
      <c r="AI72">
        <v>5.4144023223520197</v>
      </c>
      <c r="AJ72">
        <v>-103307.86409396</v>
      </c>
      <c r="AK72">
        <v>0.41654610232454298</v>
      </c>
      <c r="AL72" s="150">
        <v>17466855.503557</v>
      </c>
      <c r="AM72" s="150">
        <v>1491.1029561140899</v>
      </c>
    </row>
    <row r="73" spans="1:39" ht="14.5" x14ac:dyDescent="0.35">
      <c r="A73" t="s">
        <v>185</v>
      </c>
      <c r="B73" s="150">
        <v>187031.45</v>
      </c>
      <c r="C73" s="150">
        <v>0.29913958615312197</v>
      </c>
      <c r="D73" s="150">
        <v>155264.14000000001</v>
      </c>
      <c r="E73" s="150">
        <v>1.8550542939725499E-2</v>
      </c>
      <c r="F73" s="150">
        <v>0.71414106965267898</v>
      </c>
      <c r="G73" s="150">
        <v>36.11</v>
      </c>
      <c r="H73" s="150">
        <v>39.950499999999998</v>
      </c>
      <c r="I73" s="150">
        <v>0</v>
      </c>
      <c r="J73" s="150">
        <v>20.584199999999999</v>
      </c>
      <c r="K73" s="150">
        <v>11853.492399316699</v>
      </c>
      <c r="L73" s="150">
        <v>1342.54437246</v>
      </c>
      <c r="M73" s="150">
        <v>1603.33347529356</v>
      </c>
      <c r="N73" s="150">
        <v>0.425846940889124</v>
      </c>
      <c r="O73" s="150">
        <v>0.13673895464894201</v>
      </c>
      <c r="P73" s="150">
        <v>4.0770550771222899E-3</v>
      </c>
      <c r="Q73" s="150">
        <v>9925.4707519820695</v>
      </c>
      <c r="R73" s="150">
        <v>85.391999999999996</v>
      </c>
      <c r="S73" s="150">
        <v>59814.481340172402</v>
      </c>
      <c r="T73" s="150">
        <v>13.538856098931999</v>
      </c>
      <c r="U73" s="150">
        <v>15.722132898398</v>
      </c>
      <c r="V73" s="150">
        <v>12.576000000000001</v>
      </c>
      <c r="W73" s="150">
        <v>106.754482542939</v>
      </c>
      <c r="X73" s="150">
        <v>0.112702564063187</v>
      </c>
      <c r="Y73" s="150">
        <v>0.17074918244856199</v>
      </c>
      <c r="Z73" s="150">
        <v>0.28742446106701702</v>
      </c>
      <c r="AA73" s="150">
        <v>192.35552678739799</v>
      </c>
      <c r="AB73" s="150">
        <v>5.89904002593188</v>
      </c>
      <c r="AC73" s="150">
        <v>1.4779620089122101</v>
      </c>
      <c r="AD73" s="150">
        <v>2.5569826800301101</v>
      </c>
      <c r="AE73" s="150">
        <v>1.1974486367063899</v>
      </c>
      <c r="AF73" s="150">
        <v>93.86</v>
      </c>
      <c r="AG73" s="150">
        <v>2.9064724361457898E-2</v>
      </c>
      <c r="AH73" s="150">
        <v>7.4926000000000004</v>
      </c>
      <c r="AI73">
        <v>4.7831528065196602</v>
      </c>
      <c r="AJ73">
        <v>-41934.191700000098</v>
      </c>
      <c r="AK73">
        <v>0.43158966635573198</v>
      </c>
      <c r="AL73" s="150">
        <v>15913839.514699999</v>
      </c>
      <c r="AM73" s="150">
        <v>1342.54437246</v>
      </c>
    </row>
    <row r="74" spans="1:39" ht="14.5" x14ac:dyDescent="0.35">
      <c r="A74" t="s">
        <v>250</v>
      </c>
      <c r="B74" s="150">
        <v>274004.20207253902</v>
      </c>
      <c r="C74" s="150">
        <v>0.33850697193095602</v>
      </c>
      <c r="D74" s="150">
        <v>138772.40414507801</v>
      </c>
      <c r="E74" s="150">
        <v>4.6972888944473903E-3</v>
      </c>
      <c r="F74" s="150">
        <v>0.65248061358943499</v>
      </c>
      <c r="G74" s="150">
        <v>16.758169934640499</v>
      </c>
      <c r="H74" s="150">
        <v>63.543056994818599</v>
      </c>
      <c r="I74" s="150">
        <v>5.03626943005181</v>
      </c>
      <c r="J74" s="150">
        <v>0.377979274611278</v>
      </c>
      <c r="K74" s="150">
        <v>11627.682948990399</v>
      </c>
      <c r="L74" s="150">
        <v>1191.6785810466299</v>
      </c>
      <c r="M74" s="150">
        <v>1561.9978956852599</v>
      </c>
      <c r="N74" s="150">
        <v>0.64837433335068995</v>
      </c>
      <c r="O74" s="150">
        <v>0.156023907509142</v>
      </c>
      <c r="P74" s="150">
        <v>2.9425714654712099E-3</v>
      </c>
      <c r="Q74" s="150">
        <v>8870.9855216763608</v>
      </c>
      <c r="R74" s="150">
        <v>89.447150259067399</v>
      </c>
      <c r="S74" s="150">
        <v>53432.889500269303</v>
      </c>
      <c r="T74" s="150">
        <v>13.425938262093601</v>
      </c>
      <c r="U74" s="150">
        <v>13.322711540783001</v>
      </c>
      <c r="V74" s="150">
        <v>9.83668393782383</v>
      </c>
      <c r="W74" s="150">
        <v>121.14637296258</v>
      </c>
      <c r="X74" s="150">
        <v>0.108974203898028</v>
      </c>
      <c r="Y74" s="150">
        <v>0.17976958837898299</v>
      </c>
      <c r="Z74" s="150">
        <v>0.29253874810484298</v>
      </c>
      <c r="AA74" s="150">
        <v>184.823279119223</v>
      </c>
      <c r="AB74" s="150">
        <v>6.3282325327567603</v>
      </c>
      <c r="AC74" s="150">
        <v>1.5105614970312</v>
      </c>
      <c r="AD74" s="150">
        <v>3.5806072502791801</v>
      </c>
      <c r="AE74" s="150">
        <v>1.1158529418391601</v>
      </c>
      <c r="AF74" s="150">
        <v>61.647668393782403</v>
      </c>
      <c r="AG74" s="150">
        <v>2.4149858172940498E-2</v>
      </c>
      <c r="AH74" s="150">
        <v>16.362487046632101</v>
      </c>
      <c r="AI74">
        <v>4.2106682926051597</v>
      </c>
      <c r="AJ74">
        <v>-22776.1883419693</v>
      </c>
      <c r="AK74">
        <v>0.39436126361294099</v>
      </c>
      <c r="AL74" s="150">
        <v>13856460.717513001</v>
      </c>
      <c r="AM74" s="150">
        <v>1191.6785810466299</v>
      </c>
    </row>
    <row r="75" spans="1:39" ht="14.5" x14ac:dyDescent="0.35">
      <c r="A75" t="s">
        <v>181</v>
      </c>
      <c r="B75" s="150">
        <v>475130.34586466203</v>
      </c>
      <c r="C75" s="150">
        <v>0.48816005057789202</v>
      </c>
      <c r="D75" s="150">
        <v>246905.92481202999</v>
      </c>
      <c r="E75" s="150">
        <v>7.8380720945077701E-4</v>
      </c>
      <c r="F75" s="150">
        <v>0.663437523144633</v>
      </c>
      <c r="G75" s="150">
        <v>12.6917293233083</v>
      </c>
      <c r="H75" s="150">
        <v>59.332781954887203</v>
      </c>
      <c r="I75" s="150">
        <v>0</v>
      </c>
      <c r="J75" s="150">
        <v>16.5784210526317</v>
      </c>
      <c r="K75" s="150">
        <v>11038.821083717599</v>
      </c>
      <c r="L75" s="150">
        <v>1194.8116216917299</v>
      </c>
      <c r="M75" s="150">
        <v>1430.41386474257</v>
      </c>
      <c r="N75" s="150">
        <v>0.38450027204790299</v>
      </c>
      <c r="O75" s="150">
        <v>0.14418827079847699</v>
      </c>
      <c r="P75" s="150">
        <v>5.4280929823602702E-3</v>
      </c>
      <c r="Q75" s="150">
        <v>9220.6263136125308</v>
      </c>
      <c r="R75" s="150">
        <v>79.496917293233096</v>
      </c>
      <c r="S75" s="150">
        <v>57137.837262333</v>
      </c>
      <c r="T75" s="150">
        <v>13.8812778478193</v>
      </c>
      <c r="U75" s="150">
        <v>15.0296597952917</v>
      </c>
      <c r="V75" s="150">
        <v>11.3624060150376</v>
      </c>
      <c r="W75" s="150">
        <v>105.15480789108</v>
      </c>
      <c r="X75" s="150">
        <v>0.117137058191691</v>
      </c>
      <c r="Y75" s="150">
        <v>0.13694958202931901</v>
      </c>
      <c r="Z75" s="150">
        <v>0.25890695136073699</v>
      </c>
      <c r="AA75" s="150">
        <v>170.20306616688401</v>
      </c>
      <c r="AB75" s="150">
        <v>6.28021802746039</v>
      </c>
      <c r="AC75" s="150">
        <v>1.3566178905133901</v>
      </c>
      <c r="AD75" s="150">
        <v>2.9471981250388199</v>
      </c>
      <c r="AE75" s="150">
        <v>1.0631315620647801</v>
      </c>
      <c r="AF75" s="150">
        <v>63.654135338345903</v>
      </c>
      <c r="AG75" s="150">
        <v>2.96269282487822E-2</v>
      </c>
      <c r="AH75" s="150">
        <v>10.4970676691729</v>
      </c>
      <c r="AI75">
        <v>2.97755807581522</v>
      </c>
      <c r="AJ75">
        <v>-51941.693834586498</v>
      </c>
      <c r="AK75">
        <v>0.36215270490838097</v>
      </c>
      <c r="AL75" s="150">
        <v>13189311.720601499</v>
      </c>
      <c r="AM75" s="150">
        <v>1194.8116216917299</v>
      </c>
    </row>
    <row r="76" spans="1:39" ht="14.5" x14ac:dyDescent="0.35">
      <c r="A76" t="s">
        <v>289</v>
      </c>
      <c r="B76" s="150">
        <v>-364082.48780487798</v>
      </c>
      <c r="C76" s="150">
        <v>0.59259111183933499</v>
      </c>
      <c r="D76" s="150">
        <v>-356471.09146341501</v>
      </c>
      <c r="E76" s="150">
        <v>0</v>
      </c>
      <c r="F76" s="150">
        <v>0.74689378376127502</v>
      </c>
      <c r="G76" s="150">
        <v>23.737804878048799</v>
      </c>
      <c r="H76" s="150">
        <v>11.6301219512195</v>
      </c>
      <c r="I76" s="150">
        <v>0</v>
      </c>
      <c r="J76" s="150">
        <v>-5.1937195121950896</v>
      </c>
      <c r="K76" s="150">
        <v>11489.8352241837</v>
      </c>
      <c r="L76" s="150">
        <v>1078.5845976585399</v>
      </c>
      <c r="M76" s="150">
        <v>1302.9333032975901</v>
      </c>
      <c r="N76" s="150">
        <v>0.35147664077514001</v>
      </c>
      <c r="O76" s="150">
        <v>0.162289818964094</v>
      </c>
      <c r="P76" s="150">
        <v>8.6370683264688306E-3</v>
      </c>
      <c r="Q76" s="150">
        <v>9511.4303019765193</v>
      </c>
      <c r="R76" s="150">
        <v>67.233658536585395</v>
      </c>
      <c r="S76" s="150">
        <v>62085.161260511297</v>
      </c>
      <c r="T76" s="150">
        <v>16.7415783325715</v>
      </c>
      <c r="U76" s="150">
        <v>16.042330896981099</v>
      </c>
      <c r="V76" s="150">
        <v>10.5921341463415</v>
      </c>
      <c r="W76" s="150">
        <v>101.828827199199</v>
      </c>
      <c r="X76" s="150">
        <v>0.115899806571406</v>
      </c>
      <c r="Y76" s="150">
        <v>0.18785419553007701</v>
      </c>
      <c r="Z76" s="150">
        <v>0.31075551353595698</v>
      </c>
      <c r="AA76" s="150">
        <v>164.507551248922</v>
      </c>
      <c r="AB76" s="150">
        <v>6.98654174446468</v>
      </c>
      <c r="AC76" s="150">
        <v>1.19142499442686</v>
      </c>
      <c r="AD76" s="150">
        <v>3.3682884411567202</v>
      </c>
      <c r="AE76" s="150">
        <v>1.0594891440787799</v>
      </c>
      <c r="AF76" s="150">
        <v>58.939024390243901</v>
      </c>
      <c r="AG76" s="150">
        <v>2.1915922318158601E-2</v>
      </c>
      <c r="AH76" s="150">
        <v>7.21481707317073</v>
      </c>
      <c r="AI76">
        <v>4.58269514689019</v>
      </c>
      <c r="AJ76">
        <v>-65902.513597561105</v>
      </c>
      <c r="AK76">
        <v>0.38562353783282999</v>
      </c>
      <c r="AL76" s="150">
        <v>12392759.302439</v>
      </c>
      <c r="AM76" s="150">
        <v>1078.5845976585399</v>
      </c>
    </row>
    <row r="77" spans="1:39" ht="14.5" x14ac:dyDescent="0.35">
      <c r="A77" t="s">
        <v>100</v>
      </c>
      <c r="B77" s="150">
        <v>-97141.022332506196</v>
      </c>
      <c r="C77" s="150">
        <v>0.38102032544880299</v>
      </c>
      <c r="D77" s="150">
        <v>-174132.481389578</v>
      </c>
      <c r="E77" s="150">
        <v>2.7419225071471601E-3</v>
      </c>
      <c r="F77" s="150">
        <v>0.726693644988189</v>
      </c>
      <c r="G77" s="150">
        <v>79.263027295285397</v>
      </c>
      <c r="H77" s="150">
        <v>75.192258064516096</v>
      </c>
      <c r="I77" s="150">
        <v>11.307692307692299</v>
      </c>
      <c r="J77" s="150">
        <v>-18.062704714640301</v>
      </c>
      <c r="K77" s="150">
        <v>11360.695021403901</v>
      </c>
      <c r="L77" s="150">
        <v>2966.7393252729498</v>
      </c>
      <c r="M77" s="150">
        <v>3708.9120845642301</v>
      </c>
      <c r="N77" s="150">
        <v>0.51620541040518997</v>
      </c>
      <c r="O77" s="150">
        <v>0.137603874264137</v>
      </c>
      <c r="P77" s="150">
        <v>8.9783338545045503E-3</v>
      </c>
      <c r="Q77" s="150">
        <v>9087.3603671281799</v>
      </c>
      <c r="R77" s="150">
        <v>184.14243176178701</v>
      </c>
      <c r="S77" s="150">
        <v>59883.000402913996</v>
      </c>
      <c r="T77" s="150">
        <v>14.6086749118036</v>
      </c>
      <c r="U77" s="150">
        <v>16.111111908801298</v>
      </c>
      <c r="V77" s="150">
        <v>20.097568238213402</v>
      </c>
      <c r="W77" s="150">
        <v>147.616830559232</v>
      </c>
      <c r="X77" s="150">
        <v>0.117829570123548</v>
      </c>
      <c r="Y77" s="150">
        <v>0.171692979954011</v>
      </c>
      <c r="Z77" s="150">
        <v>0.29317806252649797</v>
      </c>
      <c r="AA77" s="150">
        <v>150.98453059257599</v>
      </c>
      <c r="AB77" s="150">
        <v>8.3747752374072508</v>
      </c>
      <c r="AC77" s="150">
        <v>1.2647468119713601</v>
      </c>
      <c r="AD77" s="150">
        <v>3.6435526266843601</v>
      </c>
      <c r="AE77" s="150">
        <v>1.01179001565245</v>
      </c>
      <c r="AF77" s="150">
        <v>41.466501240694797</v>
      </c>
      <c r="AG77" s="150">
        <v>3.1991675334320201E-2</v>
      </c>
      <c r="AH77" s="150">
        <v>62.733945409429197</v>
      </c>
      <c r="AI77">
        <v>3.9861326350328099</v>
      </c>
      <c r="AJ77">
        <v>-34468.577196030201</v>
      </c>
      <c r="AK77">
        <v>0.39634691588380799</v>
      </c>
      <c r="AL77" s="150">
        <v>33704220.682431802</v>
      </c>
      <c r="AM77" s="150">
        <v>2966.7393252729498</v>
      </c>
    </row>
    <row r="78" spans="1:39" ht="14.5" x14ac:dyDescent="0.35">
      <c r="A78" t="s">
        <v>98</v>
      </c>
      <c r="B78" s="150">
        <v>-114102.449541284</v>
      </c>
      <c r="C78" s="150">
        <v>0.32309812745137301</v>
      </c>
      <c r="D78" s="150">
        <v>-193590.067278287</v>
      </c>
      <c r="E78" s="150">
        <v>4.5984878844094502E-3</v>
      </c>
      <c r="F78" s="150">
        <v>0.77406962285133596</v>
      </c>
      <c r="G78" s="150">
        <v>56.844290657439402</v>
      </c>
      <c r="H78" s="150">
        <v>112.443853211009</v>
      </c>
      <c r="I78" s="150">
        <v>29.177584097859299</v>
      </c>
      <c r="J78" s="150">
        <v>42.695045871559202</v>
      </c>
      <c r="K78" s="150">
        <v>12724.1138422964</v>
      </c>
      <c r="L78" s="150">
        <v>3665.6838148440402</v>
      </c>
      <c r="M78" s="150">
        <v>4555.0899374085202</v>
      </c>
      <c r="N78" s="150">
        <v>0.37642163732476203</v>
      </c>
      <c r="O78" s="150">
        <v>0.14944297314146801</v>
      </c>
      <c r="P78" s="150">
        <v>2.6768728960762201E-2</v>
      </c>
      <c r="Q78" s="150">
        <v>10239.661304355001</v>
      </c>
      <c r="R78" s="150">
        <v>230.19226299694199</v>
      </c>
      <c r="S78" s="150">
        <v>70544.861206700196</v>
      </c>
      <c r="T78" s="150">
        <v>14.2495563142471</v>
      </c>
      <c r="U78" s="150">
        <v>15.924444058715901</v>
      </c>
      <c r="V78" s="150">
        <v>23.5286544342508</v>
      </c>
      <c r="W78" s="150">
        <v>155.79657668429499</v>
      </c>
      <c r="X78" s="150">
        <v>0.111961047609798</v>
      </c>
      <c r="Y78" s="150">
        <v>0.155304355297814</v>
      </c>
      <c r="Z78" s="150">
        <v>0.28414780078673202</v>
      </c>
      <c r="AA78" s="150">
        <v>171.66462946816</v>
      </c>
      <c r="AB78" s="150">
        <v>6.5473370424972899</v>
      </c>
      <c r="AC78" s="150">
        <v>1.12462286648277</v>
      </c>
      <c r="AD78" s="150">
        <v>3.19281092539702</v>
      </c>
      <c r="AE78" s="150">
        <v>0.90322506510267897</v>
      </c>
      <c r="AF78" s="150">
        <v>23.363914373088701</v>
      </c>
      <c r="AG78" s="150">
        <v>8.31960349950044E-2</v>
      </c>
      <c r="AH78" s="150">
        <v>79.580458715596293</v>
      </c>
      <c r="AI78">
        <v>4.9983425530097501</v>
      </c>
      <c r="AJ78">
        <v>-92916.243149849804</v>
      </c>
      <c r="AK78">
        <v>0.29825839794578202</v>
      </c>
      <c r="AL78" s="150">
        <v>46642578.169938803</v>
      </c>
      <c r="AM78" s="150">
        <v>3665.6838148440402</v>
      </c>
    </row>
    <row r="79" spans="1:39" ht="14.5" x14ac:dyDescent="0.35">
      <c r="A79" t="s">
        <v>192</v>
      </c>
      <c r="B79" s="150">
        <v>498320.551807229</v>
      </c>
      <c r="C79" s="150">
        <v>0.34337255756670498</v>
      </c>
      <c r="D79" s="150">
        <v>485484.043373494</v>
      </c>
      <c r="E79" s="150">
        <v>3.78848077449915E-3</v>
      </c>
      <c r="F79" s="150">
        <v>0.70461892625149503</v>
      </c>
      <c r="G79" s="150">
        <v>22.6465517241379</v>
      </c>
      <c r="H79" s="150">
        <v>67.107975903614701</v>
      </c>
      <c r="I79" s="150">
        <v>20.405421686747001</v>
      </c>
      <c r="J79" s="150">
        <v>25.956337349397501</v>
      </c>
      <c r="K79" s="150">
        <v>12068.501571962201</v>
      </c>
      <c r="L79" s="150">
        <v>1445.6423020867501</v>
      </c>
      <c r="M79" s="150">
        <v>1810.29952507555</v>
      </c>
      <c r="N79" s="150">
        <v>0.57274889549595098</v>
      </c>
      <c r="O79" s="150">
        <v>0.142148358981357</v>
      </c>
      <c r="P79" s="150">
        <v>4.38647878524525E-3</v>
      </c>
      <c r="Q79" s="150">
        <v>9637.4860367379297</v>
      </c>
      <c r="R79" s="150">
        <v>97.536891566264998</v>
      </c>
      <c r="S79" s="150">
        <v>58285.5271932943</v>
      </c>
      <c r="T79" s="150">
        <v>15.864593464913201</v>
      </c>
      <c r="U79" s="150">
        <v>14.821492451444399</v>
      </c>
      <c r="V79" s="150">
        <v>11.833662650602401</v>
      </c>
      <c r="W79" s="150">
        <v>122.163555339577</v>
      </c>
      <c r="X79" s="150">
        <v>0.112119109131985</v>
      </c>
      <c r="Y79" s="150">
        <v>0.180129302400512</v>
      </c>
      <c r="Z79" s="150">
        <v>0.295375177541572</v>
      </c>
      <c r="AA79" s="150">
        <v>197.01938287620499</v>
      </c>
      <c r="AB79" s="150">
        <v>6.5390777344844198</v>
      </c>
      <c r="AC79" s="150">
        <v>1.3344015413182999</v>
      </c>
      <c r="AD79" s="150">
        <v>3.2033585017239701</v>
      </c>
      <c r="AE79" s="150">
        <v>1.0721461180202601</v>
      </c>
      <c r="AF79" s="150">
        <v>34.937984496124002</v>
      </c>
      <c r="AG79" s="150">
        <v>1.7783720487329999E-2</v>
      </c>
      <c r="AH79" s="150">
        <v>46.306279069767498</v>
      </c>
      <c r="AI79">
        <v>4.4905713486861201</v>
      </c>
      <c r="AJ79">
        <v>-221.01785542210601</v>
      </c>
      <c r="AK79">
        <v>0.38382596168715999</v>
      </c>
      <c r="AL79" s="150">
        <v>17446736.3952289</v>
      </c>
      <c r="AM79" s="150">
        <v>1445.6423020867501</v>
      </c>
    </row>
    <row r="80" spans="1:39" ht="14.5" x14ac:dyDescent="0.35">
      <c r="A80" t="s">
        <v>149</v>
      </c>
      <c r="B80" s="150">
        <v>1344.86538461538</v>
      </c>
      <c r="C80" s="150">
        <v>0.29409814144763502</v>
      </c>
      <c r="D80" s="150">
        <v>30620.070512820501</v>
      </c>
      <c r="E80" s="150">
        <v>2.3434618203509402E-3</v>
      </c>
      <c r="F80" s="150">
        <v>0.76273387194895204</v>
      </c>
      <c r="G80" s="150">
        <v>60.980769230769198</v>
      </c>
      <c r="H80" s="150">
        <v>37.506858974358998</v>
      </c>
      <c r="I80" s="150">
        <v>0</v>
      </c>
      <c r="J80" s="150">
        <v>8.4353846153847503</v>
      </c>
      <c r="K80" s="150">
        <v>10866.117153793</v>
      </c>
      <c r="L80" s="150">
        <v>1833.3831965705101</v>
      </c>
      <c r="M80" s="150">
        <v>2235.9644961269</v>
      </c>
      <c r="N80" s="150">
        <v>0.45497992581320001</v>
      </c>
      <c r="O80" s="150">
        <v>0.143654374464144</v>
      </c>
      <c r="P80" s="150">
        <v>5.5584648746986799E-2</v>
      </c>
      <c r="Q80" s="150">
        <v>8909.6927237614</v>
      </c>
      <c r="R80" s="150">
        <v>119.27160256410301</v>
      </c>
      <c r="S80" s="150">
        <v>59199.759307699402</v>
      </c>
      <c r="T80" s="150">
        <v>15.1857132799143</v>
      </c>
      <c r="U80" s="150">
        <v>15.371497968975101</v>
      </c>
      <c r="V80" s="150">
        <v>12.871794871794901</v>
      </c>
      <c r="W80" s="150">
        <v>142.434152721614</v>
      </c>
      <c r="X80" s="150">
        <v>0.105606544280436</v>
      </c>
      <c r="Y80" s="150">
        <v>0.192914221566482</v>
      </c>
      <c r="Z80" s="150">
        <v>0.30222070323337902</v>
      </c>
      <c r="AA80" s="150">
        <v>93.138557714548696</v>
      </c>
      <c r="AB80" s="150">
        <v>11.168185386993899</v>
      </c>
      <c r="AC80" s="150">
        <v>2.3534603259240598</v>
      </c>
      <c r="AD80" s="150">
        <v>5.8265220250862404</v>
      </c>
      <c r="AE80" s="150">
        <v>1.36340433180112</v>
      </c>
      <c r="AF80" s="150">
        <v>74.743589743589695</v>
      </c>
      <c r="AG80" s="150">
        <v>1.6558341478701898E-2</v>
      </c>
      <c r="AH80" s="150">
        <v>12.3280769230769</v>
      </c>
      <c r="AI80">
        <v>5.2156542202749199</v>
      </c>
      <c r="AJ80">
        <v>-74251.185512821801</v>
      </c>
      <c r="AK80">
        <v>0.31953874504130902</v>
      </c>
      <c r="AL80" s="150">
        <v>19921756.601730701</v>
      </c>
      <c r="AM80" s="150">
        <v>1833.3831965705101</v>
      </c>
    </row>
    <row r="81" spans="1:39" ht="14.5" x14ac:dyDescent="0.35">
      <c r="A81" t="s">
        <v>371</v>
      </c>
      <c r="B81" s="150">
        <v>696665.27777777798</v>
      </c>
      <c r="C81" s="150">
        <v>0.52230545576620702</v>
      </c>
      <c r="D81" s="150">
        <v>993288</v>
      </c>
      <c r="E81" s="150">
        <v>0</v>
      </c>
      <c r="F81" s="150">
        <v>0.80249184473944701</v>
      </c>
      <c r="G81" s="150">
        <v>93.0833333333333</v>
      </c>
      <c r="H81" s="150">
        <v>38.445277777777797</v>
      </c>
      <c r="I81" s="150">
        <v>0</v>
      </c>
      <c r="J81" s="150">
        <v>41.779722222222198</v>
      </c>
      <c r="K81" s="150">
        <v>11729.75653748</v>
      </c>
      <c r="L81" s="150">
        <v>2389.9570770555601</v>
      </c>
      <c r="M81" s="150">
        <v>2878.4728876842701</v>
      </c>
      <c r="N81" s="150">
        <v>0.24664034622356601</v>
      </c>
      <c r="O81" s="150">
        <v>0.15672320398383999</v>
      </c>
      <c r="P81" s="150">
        <v>4.8906490836601703E-3</v>
      </c>
      <c r="Q81" s="150">
        <v>9739.0580848728896</v>
      </c>
      <c r="R81" s="150">
        <v>147.53583333333299</v>
      </c>
      <c r="S81" s="150">
        <v>64180.913026778799</v>
      </c>
      <c r="T81" s="150">
        <v>14.5864752254161</v>
      </c>
      <c r="U81" s="150">
        <v>16.1991634375077</v>
      </c>
      <c r="V81" s="150">
        <v>19.4027777777778</v>
      </c>
      <c r="W81" s="150">
        <v>123.17602687759501</v>
      </c>
      <c r="X81" s="150">
        <v>0.122343891670484</v>
      </c>
      <c r="Y81" s="150">
        <v>0.14431376290505701</v>
      </c>
      <c r="Z81" s="150">
        <v>0.27524356935017702</v>
      </c>
      <c r="AA81" s="150">
        <v>223.83391299374799</v>
      </c>
      <c r="AB81" s="150">
        <v>5.7095290478029099</v>
      </c>
      <c r="AC81" s="150">
        <v>0.90520921239044405</v>
      </c>
      <c r="AD81" s="150">
        <v>2.3231068877021701</v>
      </c>
      <c r="AE81" s="150">
        <v>1.3700588405651299</v>
      </c>
      <c r="AF81" s="150">
        <v>150.694444444444</v>
      </c>
      <c r="AG81" s="150">
        <v>1.73298554282597E-2</v>
      </c>
      <c r="AH81" s="150">
        <v>8.0861111111111104</v>
      </c>
      <c r="AI81">
        <v>4.6555800242888301</v>
      </c>
      <c r="AJ81">
        <v>-21751.5169444442</v>
      </c>
      <c r="AK81">
        <v>0.30297111605663002</v>
      </c>
      <c r="AL81" s="150">
        <v>28033614.648888901</v>
      </c>
      <c r="AM81" s="150">
        <v>2389.9570770555601</v>
      </c>
    </row>
    <row r="82" spans="1:39" ht="14.5" x14ac:dyDescent="0.35">
      <c r="A82" t="s">
        <v>311</v>
      </c>
      <c r="B82" s="150">
        <v>-413752.97752809001</v>
      </c>
      <c r="C82" s="150">
        <v>0.506891362026338</v>
      </c>
      <c r="D82" s="150">
        <v>-465089.03370786499</v>
      </c>
      <c r="E82" s="150">
        <v>1.07419706283553E-3</v>
      </c>
      <c r="F82" s="150">
        <v>0.71363547503491898</v>
      </c>
      <c r="G82" s="150">
        <v>36.505617977528097</v>
      </c>
      <c r="H82" s="150">
        <v>23.0925842696629</v>
      </c>
      <c r="I82" s="150">
        <v>0</v>
      </c>
      <c r="J82" s="150">
        <v>-60.45</v>
      </c>
      <c r="K82" s="150">
        <v>11711.4592608208</v>
      </c>
      <c r="L82" s="150">
        <v>1395.1142078988801</v>
      </c>
      <c r="M82" s="150">
        <v>1702.40172563698</v>
      </c>
      <c r="N82" s="150">
        <v>0.42205960170683599</v>
      </c>
      <c r="O82" s="150">
        <v>0.16937507249460301</v>
      </c>
      <c r="P82" s="150">
        <v>5.4658293871434598E-3</v>
      </c>
      <c r="Q82" s="150">
        <v>9597.5133036748794</v>
      </c>
      <c r="R82" s="150">
        <v>101.524606741573</v>
      </c>
      <c r="S82" s="150">
        <v>55137.826399533398</v>
      </c>
      <c r="T82" s="150">
        <v>14.6263318019985</v>
      </c>
      <c r="U82" s="150">
        <v>13.7416361675755</v>
      </c>
      <c r="V82" s="150">
        <v>10.685393258427</v>
      </c>
      <c r="W82" s="150">
        <v>130.562738699264</v>
      </c>
      <c r="X82" s="150">
        <v>0.11343475649147</v>
      </c>
      <c r="Y82" s="150">
        <v>0.16251619651167401</v>
      </c>
      <c r="Z82" s="150">
        <v>0.29197315754186598</v>
      </c>
      <c r="AA82" s="150">
        <v>196.58301181093501</v>
      </c>
      <c r="AB82" s="150">
        <v>5.0927583885655503</v>
      </c>
      <c r="AC82" s="150">
        <v>1.23772723417927</v>
      </c>
      <c r="AD82" s="150">
        <v>2.94273352495305</v>
      </c>
      <c r="AE82" s="150">
        <v>1.2055185535392701</v>
      </c>
      <c r="AF82" s="150">
        <v>105.561797752809</v>
      </c>
      <c r="AG82" s="150">
        <v>1.00694205194026E-2</v>
      </c>
      <c r="AH82" s="150">
        <v>4.2642696629213503</v>
      </c>
      <c r="AI82">
        <v>4.0809903429247099</v>
      </c>
      <c r="AJ82">
        <v>-32150.7359550564</v>
      </c>
      <c r="AK82">
        <v>0.40570656370374403</v>
      </c>
      <c r="AL82" s="150">
        <v>16338823.210000001</v>
      </c>
      <c r="AM82" s="150">
        <v>1395.1142078988801</v>
      </c>
    </row>
    <row r="83" spans="1:39" ht="14.5" x14ac:dyDescent="0.35">
      <c r="A83" t="s">
        <v>756</v>
      </c>
      <c r="B83" s="150">
        <v>873699</v>
      </c>
      <c r="C83" s="150">
        <v>0.83775267610397697</v>
      </c>
      <c r="D83" s="150">
        <v>873699</v>
      </c>
      <c r="E83" s="150">
        <v>0</v>
      </c>
      <c r="F83" s="150">
        <v>0.77463154492229802</v>
      </c>
      <c r="G83" s="150">
        <v>81</v>
      </c>
      <c r="H83" s="150">
        <v>31.85</v>
      </c>
      <c r="I83" s="150">
        <v>0</v>
      </c>
      <c r="J83" s="150">
        <v>-110.88</v>
      </c>
      <c r="K83" s="150">
        <v>13977.7181417993</v>
      </c>
      <c r="L83" s="150">
        <v>1897.1321700000001</v>
      </c>
      <c r="M83" s="150">
        <v>2381.7044890328302</v>
      </c>
      <c r="N83" s="150">
        <v>0.48895347497059199</v>
      </c>
      <c r="O83" s="150">
        <v>0.187736456443095</v>
      </c>
      <c r="P83" s="150">
        <v>0</v>
      </c>
      <c r="Q83" s="150">
        <v>11133.8660493386</v>
      </c>
      <c r="R83" s="150">
        <v>137.63999999999999</v>
      </c>
      <c r="S83" s="150">
        <v>59882.7027027027</v>
      </c>
      <c r="T83" s="150">
        <v>15.6640511479221</v>
      </c>
      <c r="U83" s="150">
        <v>13.7832909764603</v>
      </c>
      <c r="V83" s="150">
        <v>18.399999999999999</v>
      </c>
      <c r="W83" s="150">
        <v>103.10500923913</v>
      </c>
      <c r="X83" s="150">
        <v>9.7395723634848899E-2</v>
      </c>
      <c r="Y83" s="150">
        <v>0.27412981026189398</v>
      </c>
      <c r="Z83" s="150">
        <v>0.37055017874475499</v>
      </c>
      <c r="AA83" s="150">
        <v>215.293908594676</v>
      </c>
      <c r="AB83" s="150">
        <v>5.9874267029999402</v>
      </c>
      <c r="AC83" s="150">
        <v>1.1493174044721299</v>
      </c>
      <c r="AD83" s="150">
        <v>3.0886546649332498</v>
      </c>
      <c r="AE83" s="150">
        <v>1.8080854825775301</v>
      </c>
      <c r="AF83" s="150">
        <v>416</v>
      </c>
      <c r="AG83" s="150">
        <v>5.4495912806539499E-3</v>
      </c>
      <c r="AH83" s="150">
        <v>3.39</v>
      </c>
      <c r="AI83">
        <v>5.8973187037261798</v>
      </c>
      <c r="AJ83">
        <v>-83439.090000000098</v>
      </c>
      <c r="AK83">
        <v>0.50898169923266601</v>
      </c>
      <c r="AL83" s="150">
        <v>26517578.75</v>
      </c>
      <c r="AM83" s="150">
        <v>1897.1321700000001</v>
      </c>
    </row>
    <row r="84" spans="1:39" ht="14.5" x14ac:dyDescent="0.35">
      <c r="A84" t="s">
        <v>183</v>
      </c>
      <c r="B84" s="150">
        <v>-1678026.56737589</v>
      </c>
      <c r="C84" s="150">
        <v>0.34034829824211998</v>
      </c>
      <c r="D84" s="150">
        <v>-1600987.6170212801</v>
      </c>
      <c r="E84" s="150">
        <v>4.56955306249179E-3</v>
      </c>
      <c r="F84" s="150">
        <v>0.81221710826303894</v>
      </c>
      <c r="G84" s="150">
        <v>190.51428571428599</v>
      </c>
      <c r="H84" s="150">
        <v>67.773617021276607</v>
      </c>
      <c r="I84" s="150">
        <v>0</v>
      </c>
      <c r="J84" s="150">
        <v>10.669432624113499</v>
      </c>
      <c r="K84" s="150">
        <v>11009.0876305072</v>
      </c>
      <c r="L84" s="150">
        <v>4465.8598569290798</v>
      </c>
      <c r="M84" s="150">
        <v>5216.2762994223303</v>
      </c>
      <c r="N84" s="150">
        <v>0.16447155450221301</v>
      </c>
      <c r="O84" s="150">
        <v>0.12017623547846699</v>
      </c>
      <c r="P84" s="150">
        <v>2.89891740353341E-2</v>
      </c>
      <c r="Q84" s="150">
        <v>9425.3140915754902</v>
      </c>
      <c r="R84" s="150">
        <v>251.23879432624099</v>
      </c>
      <c r="S84" s="150">
        <v>70305.635310646496</v>
      </c>
      <c r="T84" s="150">
        <v>15.196782355347301</v>
      </c>
      <c r="U84" s="150">
        <v>17.775359370376599</v>
      </c>
      <c r="V84" s="150">
        <v>25.355886524822701</v>
      </c>
      <c r="W84" s="150">
        <v>176.127143200342</v>
      </c>
      <c r="X84" s="150">
        <v>0.113761438266148</v>
      </c>
      <c r="Y84" s="150">
        <v>0.165157515557011</v>
      </c>
      <c r="Z84" s="150">
        <v>0.284426962215655</v>
      </c>
      <c r="AA84" s="150">
        <v>155.56573544772499</v>
      </c>
      <c r="AB84" s="150">
        <v>5.28857057904938</v>
      </c>
      <c r="AC84" s="150">
        <v>1.0843407264671401</v>
      </c>
      <c r="AD84" s="150">
        <v>2.5967213100345101</v>
      </c>
      <c r="AE84" s="150">
        <v>0.92911153390490797</v>
      </c>
      <c r="AF84" s="150">
        <v>39.9007092198582</v>
      </c>
      <c r="AG84" s="150">
        <v>5.9243060038891002E-2</v>
      </c>
      <c r="AH84" s="150">
        <v>63.108906249999997</v>
      </c>
      <c r="AI84">
        <v>5.6987568519669196</v>
      </c>
      <c r="AJ84">
        <v>-55352.108439715303</v>
      </c>
      <c r="AK84">
        <v>0.26768063275039899</v>
      </c>
      <c r="AL84" s="150">
        <v>49165042.510496497</v>
      </c>
      <c r="AM84" s="150">
        <v>4465.8598569290798</v>
      </c>
    </row>
    <row r="85" spans="1:39" ht="14.5" x14ac:dyDescent="0.35">
      <c r="A85" t="s">
        <v>119</v>
      </c>
      <c r="B85" s="150">
        <v>893212.01459854003</v>
      </c>
      <c r="C85" s="150">
        <v>0.46145536163589701</v>
      </c>
      <c r="D85" s="150">
        <v>935730.54014598497</v>
      </c>
      <c r="E85" s="150">
        <v>5.7917211295032203E-3</v>
      </c>
      <c r="F85" s="150">
        <v>0.66645067602289998</v>
      </c>
      <c r="G85" s="150">
        <v>24.992700729927002</v>
      </c>
      <c r="H85" s="150">
        <v>23.180948905109499</v>
      </c>
      <c r="I85" s="150">
        <v>0</v>
      </c>
      <c r="J85" s="150">
        <v>14.890510948905099</v>
      </c>
      <c r="K85" s="150">
        <v>11409.8937992149</v>
      </c>
      <c r="L85" s="150">
        <v>1258.0027795255501</v>
      </c>
      <c r="M85" s="150">
        <v>1523.2349244791801</v>
      </c>
      <c r="N85" s="150">
        <v>0.455181814803017</v>
      </c>
      <c r="O85" s="150">
        <v>0.157084431608705</v>
      </c>
      <c r="P85" s="150">
        <v>9.0056770141646605E-4</v>
      </c>
      <c r="Q85" s="150">
        <v>9423.15455274331</v>
      </c>
      <c r="R85" s="150">
        <v>81.729927007299196</v>
      </c>
      <c r="S85" s="150">
        <v>54662.0536750916</v>
      </c>
      <c r="T85" s="150">
        <v>16.237831562025502</v>
      </c>
      <c r="U85" s="150">
        <v>15.3921926225775</v>
      </c>
      <c r="V85" s="150">
        <v>11.3719708029197</v>
      </c>
      <c r="W85" s="150">
        <v>110.623110217849</v>
      </c>
      <c r="X85" s="150">
        <v>0.12870671349552501</v>
      </c>
      <c r="Y85" s="150">
        <v>0.200633528921879</v>
      </c>
      <c r="Z85" s="150">
        <v>0.33270332482620102</v>
      </c>
      <c r="AA85" s="150">
        <v>141.819485197505</v>
      </c>
      <c r="AB85" s="150">
        <v>7.2264893811184301</v>
      </c>
      <c r="AC85" s="150">
        <v>1.3019635178273501</v>
      </c>
      <c r="AD85" s="150">
        <v>4.4251913599806896</v>
      </c>
      <c r="AE85" s="150">
        <v>1.1585986259132599</v>
      </c>
      <c r="AF85" s="150">
        <v>103.27737226277399</v>
      </c>
      <c r="AG85" s="150">
        <v>1.7915320248348202E-2</v>
      </c>
      <c r="AH85" s="150">
        <v>8.5596350364963492</v>
      </c>
      <c r="AI85">
        <v>3.6547673799884501</v>
      </c>
      <c r="AJ85">
        <v>16210.128540146199</v>
      </c>
      <c r="AK85">
        <v>0.362806799890183</v>
      </c>
      <c r="AL85" s="150">
        <v>14353678.1135036</v>
      </c>
      <c r="AM85" s="150">
        <v>1258.0027795255501</v>
      </c>
    </row>
    <row r="86" spans="1:39" ht="14.5" x14ac:dyDescent="0.35">
      <c r="A86" t="s">
        <v>267</v>
      </c>
      <c r="B86" s="150">
        <v>400700.86752136803</v>
      </c>
      <c r="C86" s="150">
        <v>0.44827196540914599</v>
      </c>
      <c r="D86" s="150">
        <v>441744.188034188</v>
      </c>
      <c r="E86" s="150">
        <v>1.49424825706993E-2</v>
      </c>
      <c r="F86" s="150">
        <v>0.74361018806985502</v>
      </c>
      <c r="G86" s="150">
        <v>71.9707317073171</v>
      </c>
      <c r="H86" s="150">
        <v>29.346880341880301</v>
      </c>
      <c r="I86" s="150">
        <v>0</v>
      </c>
      <c r="J86" s="150">
        <v>27.980213675213601</v>
      </c>
      <c r="K86" s="150">
        <v>11815.133167284799</v>
      </c>
      <c r="L86" s="150">
        <v>1556.85461417949</v>
      </c>
      <c r="M86" s="150">
        <v>1838.3527184023301</v>
      </c>
      <c r="N86" s="150">
        <v>0.36586153048938203</v>
      </c>
      <c r="O86" s="150">
        <v>0.125575426036829</v>
      </c>
      <c r="P86" s="150">
        <v>1.3514268775792799E-2</v>
      </c>
      <c r="Q86" s="150">
        <v>10005.938688751001</v>
      </c>
      <c r="R86" s="150">
        <v>105.367692307692</v>
      </c>
      <c r="S86" s="150">
        <v>59047.132135979598</v>
      </c>
      <c r="T86" s="150">
        <v>15.930457607953301</v>
      </c>
      <c r="U86" s="150">
        <v>14.775445680571501</v>
      </c>
      <c r="V86" s="150">
        <v>11.9514957264957</v>
      </c>
      <c r="W86" s="150">
        <v>130.26441625444701</v>
      </c>
      <c r="X86" s="150">
        <v>0.11708070338078</v>
      </c>
      <c r="Y86" s="150">
        <v>0.191364624770157</v>
      </c>
      <c r="Z86" s="150">
        <v>0.31378348405773299</v>
      </c>
      <c r="AA86" s="150">
        <v>176.166793592755</v>
      </c>
      <c r="AB86" s="150">
        <v>6.5720679445302403</v>
      </c>
      <c r="AC86" s="150">
        <v>1.34775055944175</v>
      </c>
      <c r="AD86" s="150">
        <v>3.3202298059978701</v>
      </c>
      <c r="AE86" s="150">
        <v>1.07726759708483</v>
      </c>
      <c r="AF86" s="150">
        <v>61.0555555555556</v>
      </c>
      <c r="AG86" s="150">
        <v>5.37909955466691E-2</v>
      </c>
      <c r="AH86" s="150">
        <v>14.2511965811966</v>
      </c>
      <c r="AI86">
        <v>4.2616521539167804</v>
      </c>
      <c r="AJ86">
        <v>-80528.176495724794</v>
      </c>
      <c r="AK86">
        <v>0.35283829329546401</v>
      </c>
      <c r="AL86" s="150">
        <v>18394444.588632502</v>
      </c>
      <c r="AM86" s="150">
        <v>1556.85461417949</v>
      </c>
    </row>
    <row r="87" spans="1:39" ht="14.5" x14ac:dyDescent="0.35">
      <c r="A87" t="s">
        <v>130</v>
      </c>
      <c r="B87" s="150">
        <v>-161582.50625000001</v>
      </c>
      <c r="C87" s="150">
        <v>0.56594966107766098</v>
      </c>
      <c r="D87" s="150">
        <v>-164167.41250000001</v>
      </c>
      <c r="E87" s="150">
        <v>2.7040804746925199E-3</v>
      </c>
      <c r="F87" s="150">
        <v>0.77749193021595298</v>
      </c>
      <c r="G87" s="150">
        <v>29.225000000000001</v>
      </c>
      <c r="H87" s="150">
        <v>7.6286250000000102</v>
      </c>
      <c r="I87" s="150">
        <v>0.24374999999999999</v>
      </c>
      <c r="J87" s="150">
        <v>-4.0278124999999996</v>
      </c>
      <c r="K87" s="150">
        <v>12691.732307665799</v>
      </c>
      <c r="L87" s="150">
        <v>878.50331010000002</v>
      </c>
      <c r="M87" s="150">
        <v>1064.51925737087</v>
      </c>
      <c r="N87" s="150">
        <v>0.38221606537604202</v>
      </c>
      <c r="O87" s="150">
        <v>0.158717875046058</v>
      </c>
      <c r="P87" s="150">
        <v>5.2878163096747102E-3</v>
      </c>
      <c r="Q87" s="150">
        <v>10473.9569209156</v>
      </c>
      <c r="R87" s="150">
        <v>65.567437499999997</v>
      </c>
      <c r="S87" s="150">
        <v>56265.534368717701</v>
      </c>
      <c r="T87" s="150">
        <v>15.148144229366901</v>
      </c>
      <c r="U87" s="150">
        <v>13.398469478085</v>
      </c>
      <c r="V87" s="150">
        <v>9.1103749999999994</v>
      </c>
      <c r="W87" s="150">
        <v>96.428885759367603</v>
      </c>
      <c r="X87" s="150">
        <v>0.118972533325768</v>
      </c>
      <c r="Y87" s="150">
        <v>0.169509642643834</v>
      </c>
      <c r="Z87" s="150">
        <v>0.29300269666254702</v>
      </c>
      <c r="AA87" s="150">
        <v>180.1876321126</v>
      </c>
      <c r="AB87" s="150">
        <v>6.1279748452152498</v>
      </c>
      <c r="AC87" s="150">
        <v>1.4018669395425101</v>
      </c>
      <c r="AD87" s="150">
        <v>2.9970669285346099</v>
      </c>
      <c r="AE87" s="150">
        <v>1.0823048936812301</v>
      </c>
      <c r="AF87" s="150">
        <v>62.362499999999997</v>
      </c>
      <c r="AG87" s="150">
        <v>4.3048271914744203E-2</v>
      </c>
      <c r="AH87" s="150">
        <v>7.25512500000002</v>
      </c>
      <c r="AI87">
        <v>3.25776958437792</v>
      </c>
      <c r="AJ87">
        <v>-46280.742375000002</v>
      </c>
      <c r="AK87">
        <v>0.37901322757918698</v>
      </c>
      <c r="AL87" s="150">
        <v>11149728.8431875</v>
      </c>
      <c r="AM87" s="150">
        <v>878.50331010000002</v>
      </c>
    </row>
    <row r="88" spans="1:39" ht="14.5" x14ac:dyDescent="0.35">
      <c r="A88" t="s">
        <v>124</v>
      </c>
      <c r="B88" s="150">
        <v>970831.23563218396</v>
      </c>
      <c r="C88" s="150">
        <v>0.33406700202075201</v>
      </c>
      <c r="D88" s="150">
        <v>1021619.94827586</v>
      </c>
      <c r="E88" s="150">
        <v>7.4694895695438497E-3</v>
      </c>
      <c r="F88" s="150">
        <v>0.76407077768773901</v>
      </c>
      <c r="G88" s="150">
        <v>36.609195402298901</v>
      </c>
      <c r="H88" s="150">
        <v>27.635344827586199</v>
      </c>
      <c r="I88" s="150">
        <v>0</v>
      </c>
      <c r="J88" s="150">
        <v>41.9813793103447</v>
      </c>
      <c r="K88" s="150">
        <v>11653.4701031449</v>
      </c>
      <c r="L88" s="150">
        <v>2162.7714152183898</v>
      </c>
      <c r="M88" s="150">
        <v>2528.0147049950601</v>
      </c>
      <c r="N88" s="150">
        <v>0.234745969643534</v>
      </c>
      <c r="O88" s="150">
        <v>0.11607490913442201</v>
      </c>
      <c r="P88" s="150">
        <v>6.6611572879780798E-3</v>
      </c>
      <c r="Q88" s="150">
        <v>9969.7964483292799</v>
      </c>
      <c r="R88" s="150">
        <v>132.93545977011499</v>
      </c>
      <c r="S88" s="150">
        <v>67130.890052082104</v>
      </c>
      <c r="T88" s="150">
        <v>14.172636708592099</v>
      </c>
      <c r="U88" s="150">
        <v>16.2693341487551</v>
      </c>
      <c r="V88" s="150">
        <v>14.8616666666667</v>
      </c>
      <c r="W88" s="150">
        <v>145.526841889765</v>
      </c>
      <c r="X88" s="150">
        <v>0.11310112733142701</v>
      </c>
      <c r="Y88" s="150">
        <v>0.16044934521249901</v>
      </c>
      <c r="Z88" s="150">
        <v>0.27789505698184302</v>
      </c>
      <c r="AA88" s="150">
        <v>163.97946147175799</v>
      </c>
      <c r="AB88" s="150">
        <v>6.7591965284351101</v>
      </c>
      <c r="AC88" s="150">
        <v>1.3217329676218299</v>
      </c>
      <c r="AD88" s="150">
        <v>3.3675634629087798</v>
      </c>
      <c r="AE88" s="150">
        <v>1.27296157043594</v>
      </c>
      <c r="AF88" s="150">
        <v>57.988505747126403</v>
      </c>
      <c r="AG88" s="150">
        <v>3.1841816555584997E-2</v>
      </c>
      <c r="AH88" s="150">
        <v>33.400517241379298</v>
      </c>
      <c r="AI88">
        <v>4.7907037324086499</v>
      </c>
      <c r="AJ88">
        <v>-54374.706839080201</v>
      </c>
      <c r="AK88">
        <v>0.28923307139877402</v>
      </c>
      <c r="AL88" s="150">
        <v>25203792.027183902</v>
      </c>
      <c r="AM88" s="150">
        <v>2162.7714152183898</v>
      </c>
    </row>
    <row r="89" spans="1:39" ht="14.5" x14ac:dyDescent="0.35">
      <c r="A89" t="s">
        <v>347</v>
      </c>
      <c r="B89" s="150">
        <v>322677.42857142899</v>
      </c>
      <c r="C89" s="150">
        <v>0.28117231304646301</v>
      </c>
      <c r="D89" s="150">
        <v>-7001.5714285714303</v>
      </c>
      <c r="E89" s="150">
        <v>4.4163537083779097E-3</v>
      </c>
      <c r="F89" s="150">
        <v>0.671742769982137</v>
      </c>
      <c r="G89" s="150">
        <v>22.530612244897998</v>
      </c>
      <c r="H89" s="150">
        <v>27.494489795918401</v>
      </c>
      <c r="I89" s="150">
        <v>0</v>
      </c>
      <c r="J89" s="150">
        <v>22.775306122448999</v>
      </c>
      <c r="K89" s="150">
        <v>11749.5247522066</v>
      </c>
      <c r="L89" s="150">
        <v>1077.1559851224499</v>
      </c>
      <c r="M89" s="150">
        <v>1308.3531241299499</v>
      </c>
      <c r="N89" s="150">
        <v>0.28786742421815398</v>
      </c>
      <c r="O89" s="150">
        <v>0.15938507179244901</v>
      </c>
      <c r="P89" s="150">
        <v>1.3716491181868099E-2</v>
      </c>
      <c r="Q89" s="150">
        <v>9673.2836691928496</v>
      </c>
      <c r="R89" s="150">
        <v>66.940816326530594</v>
      </c>
      <c r="S89" s="150">
        <v>59515.377586049202</v>
      </c>
      <c r="T89" s="150">
        <v>17.185451663059101</v>
      </c>
      <c r="U89" s="150">
        <v>16.0911689494223</v>
      </c>
      <c r="V89" s="150">
        <v>8.5795918367346893</v>
      </c>
      <c r="W89" s="150">
        <v>125.548628142246</v>
      </c>
      <c r="X89" s="150">
        <v>0.11926495707674301</v>
      </c>
      <c r="Y89" s="150">
        <v>0.17638804227013599</v>
      </c>
      <c r="Z89" s="150">
        <v>0.30143287325393298</v>
      </c>
      <c r="AA89" s="150">
        <v>171.38696005567999</v>
      </c>
      <c r="AB89" s="150">
        <v>6.94381206476206</v>
      </c>
      <c r="AC89" s="150">
        <v>1.30799028710642</v>
      </c>
      <c r="AD89" s="150">
        <v>3.0300112293793702</v>
      </c>
      <c r="AE89" s="150">
        <v>1.1660306756918899</v>
      </c>
      <c r="AF89" s="150">
        <v>133</v>
      </c>
      <c r="AG89" s="150">
        <v>8.9417223143547497E-2</v>
      </c>
      <c r="AH89" s="150">
        <v>3.2812244897959202</v>
      </c>
      <c r="AI89">
        <v>1.83075951096125</v>
      </c>
      <c r="AJ89">
        <v>-75437.506938775507</v>
      </c>
      <c r="AK89">
        <v>0.35023751067596398</v>
      </c>
      <c r="AL89" s="150">
        <v>12656070.9091837</v>
      </c>
      <c r="AM89" s="150">
        <v>1077.1559851224499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9"/>
  <sheetViews>
    <sheetView workbookViewId="0">
      <pane xSplit="1" ySplit="1" topLeftCell="AH2" activePane="bottomRight" state="frozen"/>
      <selection activeCell="AK6" sqref="AK6"/>
      <selection pane="topRight" activeCell="AK6" sqref="AK6"/>
      <selection pane="bottomLeft" activeCell="AK6" sqref="AK6"/>
      <selection pane="bottomRight" activeCell="AJ3" sqref="AJ3"/>
    </sheetView>
  </sheetViews>
  <sheetFormatPr defaultColWidth="9.08984375" defaultRowHeight="12.5" x14ac:dyDescent="0.25"/>
  <cols>
    <col min="1" max="1" width="9.08984375" style="35"/>
    <col min="2" max="12" width="9.36328125" style="35" bestFit="1" customWidth="1"/>
    <col min="13" max="13" width="9.36328125" style="35" customWidth="1"/>
    <col min="14" max="37" width="9.36328125" style="35" bestFit="1" customWidth="1"/>
    <col min="38" max="38" width="10" style="35" bestFit="1" customWidth="1"/>
    <col min="39" max="39" width="9.36328125" style="35" bestFit="1" customWidth="1"/>
    <col min="40" max="16384" width="9.08984375" style="35"/>
  </cols>
  <sheetData>
    <row r="1" spans="1:39" x14ac:dyDescent="0.25">
      <c r="A1" s="34" t="s">
        <v>1453</v>
      </c>
      <c r="B1" s="34" t="s">
        <v>1432</v>
      </c>
      <c r="C1" s="34" t="s">
        <v>67</v>
      </c>
      <c r="D1" s="34" t="s">
        <v>1433</v>
      </c>
      <c r="E1" s="34" t="s">
        <v>69</v>
      </c>
      <c r="F1" s="34" t="s">
        <v>70</v>
      </c>
      <c r="G1" s="34" t="s">
        <v>1434</v>
      </c>
      <c r="H1" s="34" t="s">
        <v>1451</v>
      </c>
      <c r="I1" s="34" t="s">
        <v>1452</v>
      </c>
      <c r="J1" s="34" t="s">
        <v>64</v>
      </c>
      <c r="K1" s="34" t="s">
        <v>1435</v>
      </c>
      <c r="L1" s="34" t="s">
        <v>1436</v>
      </c>
      <c r="M1" s="34" t="s">
        <v>1492</v>
      </c>
      <c r="N1" s="34" t="s">
        <v>1437</v>
      </c>
      <c r="O1" s="34" t="s">
        <v>1438</v>
      </c>
      <c r="P1" s="34" t="s">
        <v>1439</v>
      </c>
      <c r="Q1" s="34" t="s">
        <v>1440</v>
      </c>
      <c r="R1" s="34" t="s">
        <v>1441</v>
      </c>
      <c r="S1" s="34" t="s">
        <v>1442</v>
      </c>
      <c r="T1" s="34" t="s">
        <v>1443</v>
      </c>
      <c r="U1" s="34" t="s">
        <v>79</v>
      </c>
      <c r="V1" s="34" t="s">
        <v>1444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1445</v>
      </c>
      <c r="AF1" s="34" t="s">
        <v>1446</v>
      </c>
      <c r="AG1" s="34" t="s">
        <v>1447</v>
      </c>
      <c r="AH1" s="34" t="s">
        <v>1448</v>
      </c>
      <c r="AI1" s="34" t="s">
        <v>91</v>
      </c>
      <c r="AJ1" s="34" t="s">
        <v>92</v>
      </c>
      <c r="AK1" s="34" t="s">
        <v>93</v>
      </c>
      <c r="AL1" s="34" t="s">
        <v>1449</v>
      </c>
      <c r="AM1" s="34" t="s">
        <v>1450</v>
      </c>
    </row>
    <row r="2" spans="1:39" ht="14.5" x14ac:dyDescent="0.35">
      <c r="A2" t="s">
        <v>95</v>
      </c>
      <c r="B2" s="150">
        <v>364203.1</v>
      </c>
      <c r="C2" s="150">
        <v>0.43269543940146499</v>
      </c>
      <c r="D2" s="150">
        <v>311306.59999999998</v>
      </c>
      <c r="E2" s="150">
        <v>7.7579722632445201E-3</v>
      </c>
      <c r="F2" s="150">
        <v>0.70502849735042805</v>
      </c>
      <c r="G2" s="150">
        <v>31.705882352941199</v>
      </c>
      <c r="H2" s="150">
        <v>21.882999999999999</v>
      </c>
      <c r="I2" s="150">
        <v>0</v>
      </c>
      <c r="J2" s="150">
        <v>-23.013500000000001</v>
      </c>
      <c r="K2" s="150">
        <v>13805.963849777299</v>
      </c>
      <c r="L2" s="150">
        <v>1173.4924556000001</v>
      </c>
      <c r="M2" s="150">
        <v>1606.1135644036301</v>
      </c>
      <c r="N2" s="150">
        <v>0.87600734128656599</v>
      </c>
      <c r="O2" s="150">
        <v>0.171756294842941</v>
      </c>
      <c r="P2" s="150">
        <v>1.70431432299018E-4</v>
      </c>
      <c r="Q2" s="150">
        <v>10087.203532220799</v>
      </c>
      <c r="R2" s="150">
        <v>88.985500000000002</v>
      </c>
      <c r="S2" s="150">
        <v>56720.482112254198</v>
      </c>
      <c r="T2" s="150">
        <v>15.296312320546599</v>
      </c>
      <c r="U2" s="150">
        <v>13.1874570081643</v>
      </c>
      <c r="V2" s="150">
        <v>12.2225</v>
      </c>
      <c r="W2" s="150">
        <v>96.010837030067506</v>
      </c>
      <c r="X2" s="150">
        <v>0.10585081038166901</v>
      </c>
      <c r="Y2" s="150">
        <v>0.20933657863320401</v>
      </c>
      <c r="Z2" s="150">
        <v>0.318937817911498</v>
      </c>
      <c r="AA2" s="150">
        <v>199.56936994559399</v>
      </c>
      <c r="AB2" s="150">
        <v>6.91072226493388</v>
      </c>
      <c r="AC2" s="150">
        <v>1.3762317856009001</v>
      </c>
      <c r="AD2" s="150">
        <v>3.7183765579821602</v>
      </c>
      <c r="AE2" s="150">
        <v>1.3437335483066</v>
      </c>
      <c r="AF2" s="150">
        <v>150.68421052631601</v>
      </c>
      <c r="AG2" s="150">
        <v>1.2582797197095701E-2</v>
      </c>
      <c r="AH2" s="150">
        <v>5.9252631578947401</v>
      </c>
      <c r="AI2">
        <v>4.1775805777984196</v>
      </c>
      <c r="AJ2">
        <v>-69660.559500000105</v>
      </c>
      <c r="AK2">
        <v>0.50187275263543596</v>
      </c>
      <c r="AL2" s="150">
        <v>16201194.42</v>
      </c>
      <c r="AM2" s="150">
        <v>1173.4924556000001</v>
      </c>
    </row>
    <row r="3" spans="1:39" ht="14.5" x14ac:dyDescent="0.35">
      <c r="A3" t="s">
        <v>97</v>
      </c>
      <c r="B3" s="150">
        <v>2917095.25</v>
      </c>
      <c r="C3" s="150">
        <v>0.235837410445454</v>
      </c>
      <c r="D3" s="150">
        <v>1447040.6</v>
      </c>
      <c r="E3" s="150">
        <v>1.6623911404187301E-3</v>
      </c>
      <c r="F3" s="150">
        <v>0.58840118100314398</v>
      </c>
      <c r="G3" s="150">
        <v>147.36842105263199</v>
      </c>
      <c r="H3" s="150">
        <v>3424.1675</v>
      </c>
      <c r="I3" s="150">
        <v>976.32899999999995</v>
      </c>
      <c r="J3" s="150">
        <v>-338.36500000000001</v>
      </c>
      <c r="K3" s="150">
        <v>14881.434635490201</v>
      </c>
      <c r="L3" s="150">
        <v>12868.648652649999</v>
      </c>
      <c r="M3" s="150">
        <v>18405.4618495264</v>
      </c>
      <c r="N3" s="150">
        <v>0.86703119854021105</v>
      </c>
      <c r="O3" s="150">
        <v>0.192844868776409</v>
      </c>
      <c r="P3" s="150">
        <v>9.2050984802204902E-2</v>
      </c>
      <c r="Q3" s="150">
        <v>10404.7350366504</v>
      </c>
      <c r="R3" s="150">
        <v>863.93050000000005</v>
      </c>
      <c r="S3" s="150">
        <v>66457.913218713802</v>
      </c>
      <c r="T3" s="150">
        <v>12.7271233044788</v>
      </c>
      <c r="U3" s="150">
        <v>14.895467462544699</v>
      </c>
      <c r="V3" s="150">
        <v>128.24700000000001</v>
      </c>
      <c r="W3" s="150">
        <v>100.34268756890999</v>
      </c>
      <c r="X3" s="150">
        <v>0.11369682188652901</v>
      </c>
      <c r="Y3" s="150">
        <v>0.157253087181182</v>
      </c>
      <c r="Z3" s="150">
        <v>0.27807847229340199</v>
      </c>
      <c r="AA3" s="150">
        <v>191.65510043606</v>
      </c>
      <c r="AB3" s="150">
        <v>7.2646593160239297</v>
      </c>
      <c r="AC3" s="150">
        <v>1.4274291099473</v>
      </c>
      <c r="AD3" s="150">
        <v>3.43961759077101</v>
      </c>
      <c r="AE3" s="150">
        <v>0.78313657984200502</v>
      </c>
      <c r="AF3" s="150">
        <v>38.789473684210499</v>
      </c>
      <c r="AG3" s="150">
        <v>0.173968357463892</v>
      </c>
      <c r="AH3" s="150">
        <v>129.620555555556</v>
      </c>
      <c r="AI3">
        <v>5.9193398258932497</v>
      </c>
      <c r="AJ3">
        <v>247685.910999999</v>
      </c>
      <c r="AK3">
        <v>0.49675430880228999</v>
      </c>
      <c r="AL3" s="150">
        <v>191503953.77149999</v>
      </c>
      <c r="AM3" s="150">
        <v>12868.648652649999</v>
      </c>
    </row>
    <row r="4" spans="1:39" ht="14.5" x14ac:dyDescent="0.35">
      <c r="A4" t="s">
        <v>99</v>
      </c>
      <c r="B4" s="150">
        <v>283926.90000000002</v>
      </c>
      <c r="C4" s="150">
        <v>0.31369012145803798</v>
      </c>
      <c r="D4" s="150">
        <v>294522.34999999998</v>
      </c>
      <c r="E4" s="150">
        <v>1.79039879792821E-3</v>
      </c>
      <c r="F4" s="150">
        <v>0.66636075951527396</v>
      </c>
      <c r="G4" s="150">
        <v>54.941176470588204</v>
      </c>
      <c r="H4" s="150">
        <v>299.16649999999998</v>
      </c>
      <c r="I4" s="150">
        <v>83.639499999999998</v>
      </c>
      <c r="J4" s="150">
        <v>-215.70500000000001</v>
      </c>
      <c r="K4" s="150">
        <v>12955.349454097901</v>
      </c>
      <c r="L4" s="150">
        <v>3251.8078931999999</v>
      </c>
      <c r="M4" s="150">
        <v>4639.86749269967</v>
      </c>
      <c r="N4" s="150">
        <v>0.98159344170510099</v>
      </c>
      <c r="O4" s="150">
        <v>0.18591091334583301</v>
      </c>
      <c r="P4" s="150">
        <v>2.9688640602626899E-2</v>
      </c>
      <c r="Q4" s="150">
        <v>9079.6359336304995</v>
      </c>
      <c r="R4" s="150">
        <v>226.27799999999999</v>
      </c>
      <c r="S4" s="150">
        <v>58707.7686739321</v>
      </c>
      <c r="T4" s="150">
        <v>13.6411847373585</v>
      </c>
      <c r="U4" s="150">
        <v>14.370853079839801</v>
      </c>
      <c r="V4" s="150">
        <v>28.401</v>
      </c>
      <c r="W4" s="150">
        <v>114.496246371607</v>
      </c>
      <c r="X4" s="150">
        <v>0.115068842055689</v>
      </c>
      <c r="Y4" s="150">
        <v>0.17606098994064401</v>
      </c>
      <c r="Z4" s="150">
        <v>0.29505363153603498</v>
      </c>
      <c r="AA4" s="150">
        <v>184.24641604840099</v>
      </c>
      <c r="AB4" s="150">
        <v>6.9626732577915202</v>
      </c>
      <c r="AC4" s="150">
        <v>1.30846916703685</v>
      </c>
      <c r="AD4" s="150">
        <v>3.0551331601222098</v>
      </c>
      <c r="AE4" s="150">
        <v>0.98443324868072501</v>
      </c>
      <c r="AF4" s="150">
        <v>15.85</v>
      </c>
      <c r="AG4" s="150">
        <v>6.1713410023198099E-2</v>
      </c>
      <c r="AH4" s="150">
        <v>99.468999999999994</v>
      </c>
      <c r="AI4">
        <v>5.0703961945628304</v>
      </c>
      <c r="AJ4">
        <v>59912.319499999503</v>
      </c>
      <c r="AK4">
        <v>0.54536150091823998</v>
      </c>
      <c r="AL4" s="150">
        <v>42128307.614</v>
      </c>
      <c r="AM4" s="150">
        <v>3251.8078931999999</v>
      </c>
    </row>
    <row r="5" spans="1:39" ht="14.5" x14ac:dyDescent="0.35">
      <c r="A5" t="s">
        <v>101</v>
      </c>
      <c r="B5" s="150">
        <v>-271456.3</v>
      </c>
      <c r="C5" s="150">
        <v>0.36924375211190702</v>
      </c>
      <c r="D5" s="150">
        <v>-301717.05</v>
      </c>
      <c r="E5" s="150">
        <v>5.2544530227330204E-3</v>
      </c>
      <c r="F5" s="150">
        <v>0.76979468398412898</v>
      </c>
      <c r="G5" s="150">
        <v>61.2</v>
      </c>
      <c r="H5" s="150">
        <v>62.959499999999998</v>
      </c>
      <c r="I5" s="150">
        <v>0</v>
      </c>
      <c r="J5" s="150">
        <v>40.534500000000001</v>
      </c>
      <c r="K5" s="150">
        <v>10883.1709970131</v>
      </c>
      <c r="L5" s="150">
        <v>2599.8300326499998</v>
      </c>
      <c r="M5" s="150">
        <v>3128.8433056388199</v>
      </c>
      <c r="N5" s="150">
        <v>0.37392729270424402</v>
      </c>
      <c r="O5" s="150">
        <v>0.14337192536393001</v>
      </c>
      <c r="P5" s="150">
        <v>1.75198536935018E-2</v>
      </c>
      <c r="Q5" s="150">
        <v>9043.0846305111299</v>
      </c>
      <c r="R5" s="150">
        <v>160.0505</v>
      </c>
      <c r="S5" s="150">
        <v>62994.828707189299</v>
      </c>
      <c r="T5" s="150">
        <v>14.9962043230106</v>
      </c>
      <c r="U5" s="150">
        <v>16.243810751294099</v>
      </c>
      <c r="V5" s="150">
        <v>17.901</v>
      </c>
      <c r="W5" s="150">
        <v>145.23378764594199</v>
      </c>
      <c r="X5" s="150">
        <v>0.11309753604915</v>
      </c>
      <c r="Y5" s="150">
        <v>0.16804576598663101</v>
      </c>
      <c r="Z5" s="150">
        <v>0.284438871780404</v>
      </c>
      <c r="AA5" s="150">
        <v>150.88705610502899</v>
      </c>
      <c r="AB5" s="150">
        <v>6.2860143272406699</v>
      </c>
      <c r="AC5" s="150">
        <v>1.29632653225101</v>
      </c>
      <c r="AD5" s="150">
        <v>3.2647697108218701</v>
      </c>
      <c r="AE5" s="150">
        <v>1.2443647991883999</v>
      </c>
      <c r="AF5" s="150">
        <v>57.45</v>
      </c>
      <c r="AG5" s="150">
        <v>2.8133742335376799E-2</v>
      </c>
      <c r="AH5" s="150">
        <v>23.823</v>
      </c>
      <c r="AI5">
        <v>4.3422608920655499</v>
      </c>
      <c r="AJ5">
        <v>-86912.8734999999</v>
      </c>
      <c r="AK5">
        <v>0.31244553204495301</v>
      </c>
      <c r="AL5" s="150">
        <v>28294394.808499999</v>
      </c>
      <c r="AM5" s="150">
        <v>2599.8300326499998</v>
      </c>
    </row>
    <row r="6" spans="1:39" ht="14.5" x14ac:dyDescent="0.35">
      <c r="A6" t="s">
        <v>103</v>
      </c>
      <c r="B6" s="150">
        <v>-594101.5</v>
      </c>
      <c r="C6" s="150">
        <v>0.29419564406847698</v>
      </c>
      <c r="D6" s="150">
        <v>-648661.19999999995</v>
      </c>
      <c r="E6" s="150">
        <v>1.8009614839588899E-3</v>
      </c>
      <c r="F6" s="150">
        <v>0.674997970473876</v>
      </c>
      <c r="G6" s="150">
        <v>55.352941176470601</v>
      </c>
      <c r="H6" s="150">
        <v>257.803</v>
      </c>
      <c r="I6" s="150">
        <v>22.18</v>
      </c>
      <c r="J6" s="150">
        <v>-204.2345</v>
      </c>
      <c r="K6" s="150">
        <v>12904.8651990116</v>
      </c>
      <c r="L6" s="150">
        <v>2827.6355761</v>
      </c>
      <c r="M6" s="150">
        <v>3967.0482900040802</v>
      </c>
      <c r="N6" s="150">
        <v>0.94769897051091201</v>
      </c>
      <c r="O6" s="150">
        <v>0.17804827284157601</v>
      </c>
      <c r="P6" s="150">
        <v>1.53943010435729E-2</v>
      </c>
      <c r="Q6" s="150">
        <v>9198.3392371214304</v>
      </c>
      <c r="R6" s="150">
        <v>193.14850000000001</v>
      </c>
      <c r="S6" s="150">
        <v>60449.751005055703</v>
      </c>
      <c r="T6" s="150">
        <v>13.891125222303</v>
      </c>
      <c r="U6" s="150">
        <v>14.639697311136199</v>
      </c>
      <c r="V6" s="150">
        <v>25.419499999999999</v>
      </c>
      <c r="W6" s="150">
        <v>111.23883538621899</v>
      </c>
      <c r="X6" s="150">
        <v>0.11894964813098501</v>
      </c>
      <c r="Y6" s="150">
        <v>0.16471738870746999</v>
      </c>
      <c r="Z6" s="150">
        <v>0.28961392575357198</v>
      </c>
      <c r="AA6" s="150">
        <v>188.63537596866601</v>
      </c>
      <c r="AB6" s="150">
        <v>6.6420575285985697</v>
      </c>
      <c r="AC6" s="150">
        <v>1.2427283512448</v>
      </c>
      <c r="AD6" s="150">
        <v>2.63294890194287</v>
      </c>
      <c r="AE6" s="150">
        <v>1.0849984122952301</v>
      </c>
      <c r="AF6" s="150">
        <v>29.55</v>
      </c>
      <c r="AG6" s="150">
        <v>5.6478852808417197E-2</v>
      </c>
      <c r="AH6" s="150">
        <v>80.915000000000006</v>
      </c>
      <c r="AI6">
        <v>5.0901290978827296</v>
      </c>
      <c r="AJ6">
        <v>8269.1365000002606</v>
      </c>
      <c r="AK6">
        <v>0.52952161845827395</v>
      </c>
      <c r="AL6" s="150">
        <v>36490255.941500001</v>
      </c>
      <c r="AM6" s="150">
        <v>2827.6355761</v>
      </c>
    </row>
    <row r="7" spans="1:39" ht="14.5" x14ac:dyDescent="0.35">
      <c r="A7" t="s">
        <v>105</v>
      </c>
      <c r="B7" s="150">
        <v>133386</v>
      </c>
      <c r="C7" s="150">
        <v>0.33712800156919298</v>
      </c>
      <c r="D7" s="150">
        <v>53153.75</v>
      </c>
      <c r="E7" s="150">
        <v>4.7313407454321896E-3</v>
      </c>
      <c r="F7" s="150">
        <v>0.73838566576071796</v>
      </c>
      <c r="G7" s="150">
        <v>60.25</v>
      </c>
      <c r="H7" s="150">
        <v>62.207999999999998</v>
      </c>
      <c r="I7" s="150">
        <v>0</v>
      </c>
      <c r="J7" s="150">
        <v>50.157500000000098</v>
      </c>
      <c r="K7" s="150">
        <v>11455.903421557399</v>
      </c>
      <c r="L7" s="150">
        <v>2477.0841850500001</v>
      </c>
      <c r="M7" s="150">
        <v>3002.4100836201301</v>
      </c>
      <c r="N7" s="150">
        <v>0.39045417137507499</v>
      </c>
      <c r="O7" s="150">
        <v>0.143347534731781</v>
      </c>
      <c r="P7" s="150">
        <v>1.9771140317143301E-2</v>
      </c>
      <c r="Q7" s="150">
        <v>9451.4861063830303</v>
      </c>
      <c r="R7" s="150">
        <v>160.489</v>
      </c>
      <c r="S7" s="150">
        <v>62976.0490625526</v>
      </c>
      <c r="T7" s="150">
        <v>15.1381091538984</v>
      </c>
      <c r="U7" s="150">
        <v>15.4346041476363</v>
      </c>
      <c r="V7" s="150">
        <v>17.030999999999999</v>
      </c>
      <c r="W7" s="150">
        <v>145.44561006693701</v>
      </c>
      <c r="X7" s="150">
        <v>0.11541075986247699</v>
      </c>
      <c r="Y7" s="150">
        <v>0.16489191152962099</v>
      </c>
      <c r="Z7" s="150">
        <v>0.28440338926992498</v>
      </c>
      <c r="AA7" s="150">
        <v>170.503308910139</v>
      </c>
      <c r="AB7" s="150">
        <v>5.9043328801952804</v>
      </c>
      <c r="AC7" s="150">
        <v>1.1701154927873401</v>
      </c>
      <c r="AD7" s="150">
        <v>3.2826956627667898</v>
      </c>
      <c r="AE7" s="150">
        <v>1.1126216070235999</v>
      </c>
      <c r="AF7" s="150">
        <v>50.65</v>
      </c>
      <c r="AG7" s="150">
        <v>4.4342342243899498E-2</v>
      </c>
      <c r="AH7" s="150">
        <v>36.651499999999999</v>
      </c>
      <c r="AI7">
        <v>4.7743735740896298</v>
      </c>
      <c r="AJ7">
        <v>-127453.4855</v>
      </c>
      <c r="AK7">
        <v>0.30020006498823298</v>
      </c>
      <c r="AL7" s="150">
        <v>28377237.191</v>
      </c>
      <c r="AM7" s="150">
        <v>2477.0841850500001</v>
      </c>
    </row>
    <row r="8" spans="1:39" ht="14.5" x14ac:dyDescent="0.35">
      <c r="A8" t="s">
        <v>107</v>
      </c>
      <c r="B8" s="150">
        <v>536498.6</v>
      </c>
      <c r="C8" s="150">
        <v>0.30989779027654402</v>
      </c>
      <c r="D8" s="150">
        <v>482064.6</v>
      </c>
      <c r="E8" s="150">
        <v>1.7044537696053099E-3</v>
      </c>
      <c r="F8" s="150">
        <v>0.71419213613449195</v>
      </c>
      <c r="G8" s="150">
        <v>76</v>
      </c>
      <c r="H8" s="150">
        <v>295.00599999999997</v>
      </c>
      <c r="I8" s="150">
        <v>31.945</v>
      </c>
      <c r="J8" s="150">
        <v>-90.833000000000098</v>
      </c>
      <c r="K8" s="150">
        <v>12037.582907501301</v>
      </c>
      <c r="L8" s="150">
        <v>4203.3913793000002</v>
      </c>
      <c r="M8" s="150">
        <v>5638.1335603511397</v>
      </c>
      <c r="N8" s="150">
        <v>0.75026524478079504</v>
      </c>
      <c r="O8" s="150">
        <v>0.17747668226274799</v>
      </c>
      <c r="P8" s="150">
        <v>3.6381877774481097E-2</v>
      </c>
      <c r="Q8" s="150">
        <v>8974.3656618607492</v>
      </c>
      <c r="R8" s="150">
        <v>273.38299999999998</v>
      </c>
      <c r="S8" s="150">
        <v>62400.957179122299</v>
      </c>
      <c r="T8" s="150">
        <v>13.5182143732419</v>
      </c>
      <c r="U8" s="150">
        <v>15.375467308867</v>
      </c>
      <c r="V8" s="150">
        <v>27.965499999999999</v>
      </c>
      <c r="W8" s="150">
        <v>150.30631954729901</v>
      </c>
      <c r="X8" s="150">
        <v>0.11630712163584001</v>
      </c>
      <c r="Y8" s="150">
        <v>0.16260150445562099</v>
      </c>
      <c r="Z8" s="150">
        <v>0.28186154343250103</v>
      </c>
      <c r="AA8" s="150">
        <v>154.72049621710599</v>
      </c>
      <c r="AB8" s="150">
        <v>7.1656472898933901</v>
      </c>
      <c r="AC8" s="150">
        <v>1.3608183760210599</v>
      </c>
      <c r="AD8" s="150">
        <v>3.2265132779109398</v>
      </c>
      <c r="AE8" s="150">
        <v>0.99657080392870601</v>
      </c>
      <c r="AF8" s="150">
        <v>15.75</v>
      </c>
      <c r="AG8" s="150">
        <v>4.9625557681888602E-2</v>
      </c>
      <c r="AH8" s="150">
        <v>126.512</v>
      </c>
      <c r="AI8">
        <v>5.4764650196645404</v>
      </c>
      <c r="AJ8">
        <v>-57145.020499999599</v>
      </c>
      <c r="AK8">
        <v>0.42536327740936802</v>
      </c>
      <c r="AL8" s="150">
        <v>50598672.221000001</v>
      </c>
      <c r="AM8" s="150">
        <v>4203.3913793000002</v>
      </c>
    </row>
    <row r="9" spans="1:39" ht="14.5" x14ac:dyDescent="0.35">
      <c r="A9" t="s">
        <v>108</v>
      </c>
      <c r="B9" s="150">
        <v>394696.6</v>
      </c>
      <c r="C9" s="150">
        <v>0.297446161134724</v>
      </c>
      <c r="D9" s="150">
        <v>344850.5</v>
      </c>
      <c r="E9" s="150">
        <v>3.5897152586264998E-3</v>
      </c>
      <c r="F9" s="150">
        <v>0.80488517346590405</v>
      </c>
      <c r="G9" s="150">
        <v>50.95</v>
      </c>
      <c r="H9" s="150">
        <v>29.268000000000001</v>
      </c>
      <c r="I9" s="150">
        <v>0</v>
      </c>
      <c r="J9" s="150">
        <v>-12.989000000000001</v>
      </c>
      <c r="K9" s="150">
        <v>12936.541076174801</v>
      </c>
      <c r="L9" s="150">
        <v>3476.3179794500002</v>
      </c>
      <c r="M9" s="150">
        <v>4019.5219320582601</v>
      </c>
      <c r="N9" s="150">
        <v>9.1176208339878898E-2</v>
      </c>
      <c r="O9" s="150">
        <v>0.114057466590767</v>
      </c>
      <c r="P9" s="150">
        <v>1.46573704566754E-2</v>
      </c>
      <c r="Q9" s="150">
        <v>11188.278381148601</v>
      </c>
      <c r="R9" s="150">
        <v>209.89500000000001</v>
      </c>
      <c r="S9" s="150">
        <v>77312.245508468506</v>
      </c>
      <c r="T9" s="150">
        <v>15.8276757426332</v>
      </c>
      <c r="U9" s="150">
        <v>16.5621762283523</v>
      </c>
      <c r="V9" s="150">
        <v>22.702000000000002</v>
      </c>
      <c r="W9" s="150">
        <v>153.12826973174199</v>
      </c>
      <c r="X9" s="150">
        <v>0.118062722173819</v>
      </c>
      <c r="Y9" s="150">
        <v>0.14522198098869299</v>
      </c>
      <c r="Z9" s="150">
        <v>0.26868726938017601</v>
      </c>
      <c r="AA9" s="150">
        <v>168.37109075177401</v>
      </c>
      <c r="AB9" s="150">
        <v>6.2847005615557299</v>
      </c>
      <c r="AC9" s="150">
        <v>1.2782166699455499</v>
      </c>
      <c r="AD9" s="150">
        <v>2.9881003959515899</v>
      </c>
      <c r="AE9" s="150">
        <v>0.74254149726762797</v>
      </c>
      <c r="AF9" s="150">
        <v>15.9</v>
      </c>
      <c r="AG9" s="150">
        <v>0.144635529657132</v>
      </c>
      <c r="AH9" s="150">
        <v>97.907777777777795</v>
      </c>
      <c r="AI9">
        <v>4.1901864700161804</v>
      </c>
      <c r="AJ9">
        <v>-20716.8357894736</v>
      </c>
      <c r="AK9">
        <v>0.187620766656</v>
      </c>
      <c r="AL9" s="150">
        <v>44971530.335000001</v>
      </c>
      <c r="AM9" s="150">
        <v>3476.3179794500002</v>
      </c>
    </row>
    <row r="10" spans="1:39" ht="14.5" x14ac:dyDescent="0.35">
      <c r="A10" t="s">
        <v>110</v>
      </c>
      <c r="B10" s="150">
        <v>835970.55</v>
      </c>
      <c r="C10" s="150">
        <v>0.44120326190773701</v>
      </c>
      <c r="D10" s="150">
        <v>825359.6</v>
      </c>
      <c r="E10" s="150">
        <v>2.1763852852559299E-3</v>
      </c>
      <c r="F10" s="150">
        <v>0.78004542600482396</v>
      </c>
      <c r="G10" s="150">
        <v>29.8333333333333</v>
      </c>
      <c r="H10" s="150">
        <v>22.190999999999999</v>
      </c>
      <c r="I10" s="150">
        <v>0</v>
      </c>
      <c r="J10" s="150">
        <v>-8.0634999999999994</v>
      </c>
      <c r="K10" s="150">
        <v>14354.3093887656</v>
      </c>
      <c r="L10" s="150">
        <v>2798.9622035000002</v>
      </c>
      <c r="M10" s="150">
        <v>3243.3802542208</v>
      </c>
      <c r="N10" s="150">
        <v>0.10170253060010601</v>
      </c>
      <c r="O10" s="150">
        <v>0.107274932035359</v>
      </c>
      <c r="P10" s="150">
        <v>2.6406230569165301E-2</v>
      </c>
      <c r="Q10" s="150">
        <v>12387.437268329901</v>
      </c>
      <c r="R10" s="150">
        <v>181.726</v>
      </c>
      <c r="S10" s="150">
        <v>79302.474246943195</v>
      </c>
      <c r="T10" s="150">
        <v>15.6903800226715</v>
      </c>
      <c r="U10" s="150">
        <v>15.402100984449101</v>
      </c>
      <c r="V10" s="150">
        <v>19.478999999999999</v>
      </c>
      <c r="W10" s="150">
        <v>143.69126769854699</v>
      </c>
      <c r="X10" s="150">
        <v>0.11969753564940599</v>
      </c>
      <c r="Y10" s="150">
        <v>0.13189101169068301</v>
      </c>
      <c r="Z10" s="150">
        <v>0.25809084712214803</v>
      </c>
      <c r="AA10" s="150">
        <v>181.99172156130899</v>
      </c>
      <c r="AB10" s="150">
        <v>7.4855117440449899</v>
      </c>
      <c r="AC10" s="150">
        <v>1.3662492929014101</v>
      </c>
      <c r="AD10" s="150">
        <v>3.3767506907063698</v>
      </c>
      <c r="AE10" s="150">
        <v>0.78118737221774004</v>
      </c>
      <c r="AF10" s="150">
        <v>14.05</v>
      </c>
      <c r="AG10" s="150">
        <v>0.148756307743695</v>
      </c>
      <c r="AH10" s="150">
        <v>99.924117647058793</v>
      </c>
      <c r="AI10">
        <v>5.3897094591245098</v>
      </c>
      <c r="AJ10">
        <v>-30879.185555555599</v>
      </c>
      <c r="AK10">
        <v>0.19031289898985301</v>
      </c>
      <c r="AL10" s="150">
        <v>40177169.436499998</v>
      </c>
      <c r="AM10" s="150">
        <v>2798.9622035000002</v>
      </c>
    </row>
    <row r="11" spans="1:39" ht="14.5" x14ac:dyDescent="0.35">
      <c r="A11" t="s">
        <v>111</v>
      </c>
      <c r="B11" s="150">
        <v>439183.95</v>
      </c>
      <c r="C11" s="150">
        <v>0.36424968575866501</v>
      </c>
      <c r="D11" s="150">
        <v>521440.15</v>
      </c>
      <c r="E11" s="150">
        <v>3.3317032094709298E-3</v>
      </c>
      <c r="F11" s="150">
        <v>0.72262947236131403</v>
      </c>
      <c r="G11" s="150">
        <v>71.6666666666667</v>
      </c>
      <c r="H11" s="150">
        <v>343.72500000000002</v>
      </c>
      <c r="I11" s="150">
        <v>79.017499999999998</v>
      </c>
      <c r="J11" s="150">
        <v>-39.968499999999999</v>
      </c>
      <c r="K11" s="150">
        <v>12475.4415338049</v>
      </c>
      <c r="L11" s="150">
        <v>3822.1076340499999</v>
      </c>
      <c r="M11" s="150">
        <v>5051.1097674217099</v>
      </c>
      <c r="N11" s="150">
        <v>0.67754192029541405</v>
      </c>
      <c r="O11" s="150">
        <v>0.16888289199381401</v>
      </c>
      <c r="P11" s="150">
        <v>5.16509555333515E-2</v>
      </c>
      <c r="Q11" s="150">
        <v>9440.0008156700806</v>
      </c>
      <c r="R11" s="150">
        <v>248.41050000000001</v>
      </c>
      <c r="S11" s="150">
        <v>65844.172267275397</v>
      </c>
      <c r="T11" s="150">
        <v>12.984153246340201</v>
      </c>
      <c r="U11" s="150">
        <v>15.3862563540994</v>
      </c>
      <c r="V11" s="150">
        <v>27.6145</v>
      </c>
      <c r="W11" s="150">
        <v>138.40944554672399</v>
      </c>
      <c r="X11" s="150">
        <v>0.11524653188254699</v>
      </c>
      <c r="Y11" s="150">
        <v>0.16180978163808299</v>
      </c>
      <c r="Z11" s="150">
        <v>0.28310488887343899</v>
      </c>
      <c r="AA11" s="150">
        <v>153.44047215608299</v>
      </c>
      <c r="AB11" s="150">
        <v>6.7888726158038102</v>
      </c>
      <c r="AC11" s="150">
        <v>1.2785197701145501</v>
      </c>
      <c r="AD11" s="150">
        <v>3.0858492427523498</v>
      </c>
      <c r="AE11" s="150">
        <v>0.85660748426656597</v>
      </c>
      <c r="AF11" s="150">
        <v>15.95</v>
      </c>
      <c r="AG11" s="150">
        <v>0.118259373438295</v>
      </c>
      <c r="AH11" s="150">
        <v>119.215</v>
      </c>
      <c r="AI11">
        <v>5.6646387473639699</v>
      </c>
      <c r="AJ11">
        <v>-62230.6505000002</v>
      </c>
      <c r="AK11">
        <v>0.41294370250514301</v>
      </c>
      <c r="AL11" s="150">
        <v>47682480.324500002</v>
      </c>
      <c r="AM11" s="150">
        <v>3822.1076340499999</v>
      </c>
    </row>
    <row r="12" spans="1:39" ht="14.5" x14ac:dyDescent="0.35">
      <c r="A12" t="s">
        <v>112</v>
      </c>
      <c r="B12" s="150">
        <v>384086.35</v>
      </c>
      <c r="C12" s="150">
        <v>0.36875791822153903</v>
      </c>
      <c r="D12" s="150">
        <v>379159.9</v>
      </c>
      <c r="E12" s="150">
        <v>8.43447196615142E-3</v>
      </c>
      <c r="F12" s="150">
        <v>0.69115567985674597</v>
      </c>
      <c r="G12" s="150">
        <v>34.705882352941202</v>
      </c>
      <c r="H12" s="150">
        <v>31.2315</v>
      </c>
      <c r="I12" s="150">
        <v>0</v>
      </c>
      <c r="J12" s="150">
        <v>20.657</v>
      </c>
      <c r="K12" s="150">
        <v>11522.1106920941</v>
      </c>
      <c r="L12" s="150">
        <v>1330.5899121</v>
      </c>
      <c r="M12" s="150">
        <v>1687.05112269401</v>
      </c>
      <c r="N12" s="150">
        <v>0.526585513596876</v>
      </c>
      <c r="O12" s="150">
        <v>0.17778665409889399</v>
      </c>
      <c r="P12" s="150">
        <v>3.2256746883238302E-3</v>
      </c>
      <c r="Q12" s="150">
        <v>9087.5753833220806</v>
      </c>
      <c r="R12" s="150">
        <v>90.142499999999998</v>
      </c>
      <c r="S12" s="150">
        <v>55023.6214992928</v>
      </c>
      <c r="T12" s="150">
        <v>14.4199461963003</v>
      </c>
      <c r="U12" s="150">
        <v>14.760960835343999</v>
      </c>
      <c r="V12" s="150">
        <v>11.281000000000001</v>
      </c>
      <c r="W12" s="150">
        <v>117.949642061874</v>
      </c>
      <c r="X12" s="150">
        <v>0.115841193039108</v>
      </c>
      <c r="Y12" s="150">
        <v>0.18008338397975701</v>
      </c>
      <c r="Z12" s="150">
        <v>0.29987154965116503</v>
      </c>
      <c r="AA12" s="150">
        <v>207.648951406777</v>
      </c>
      <c r="AB12" s="150">
        <v>5.3411446979249799</v>
      </c>
      <c r="AC12" s="150">
        <v>1.29670858312619</v>
      </c>
      <c r="AD12" s="150">
        <v>2.7437206003280501</v>
      </c>
      <c r="AE12" s="150">
        <v>1.07287690382065</v>
      </c>
      <c r="AF12" s="150">
        <v>58.3</v>
      </c>
      <c r="AG12" s="150">
        <v>1.4491266556250101E-2</v>
      </c>
      <c r="AH12" s="150">
        <v>13.4765</v>
      </c>
      <c r="AI12">
        <v>3.9766936571123401</v>
      </c>
      <c r="AJ12">
        <v>-32707.718500000101</v>
      </c>
      <c r="AK12">
        <v>0.36802327381447397</v>
      </c>
      <c r="AL12" s="150">
        <v>15331204.253</v>
      </c>
      <c r="AM12" s="150">
        <v>1330.5899121</v>
      </c>
    </row>
    <row r="13" spans="1:39" ht="14.5" x14ac:dyDescent="0.35">
      <c r="A13" t="s">
        <v>114</v>
      </c>
      <c r="B13" s="150">
        <v>-578840.85</v>
      </c>
      <c r="C13" s="150">
        <v>0.31849015299505901</v>
      </c>
      <c r="D13" s="150">
        <v>-660641.1</v>
      </c>
      <c r="E13" s="150">
        <v>4.8853636183334402E-3</v>
      </c>
      <c r="F13" s="150">
        <v>0.74750058229837502</v>
      </c>
      <c r="G13" s="150">
        <v>52.473684210526301</v>
      </c>
      <c r="H13" s="150">
        <v>60.161499999999997</v>
      </c>
      <c r="I13" s="150">
        <v>0</v>
      </c>
      <c r="J13" s="150">
        <v>-55.065000000000097</v>
      </c>
      <c r="K13" s="150">
        <v>11183.713907498601</v>
      </c>
      <c r="L13" s="150">
        <v>2288.5694856999999</v>
      </c>
      <c r="M13" s="150">
        <v>2821.8896067013702</v>
      </c>
      <c r="N13" s="150">
        <v>0.47927790078198401</v>
      </c>
      <c r="O13" s="150">
        <v>0.15095614088131201</v>
      </c>
      <c r="P13" s="150">
        <v>2.09913090907555E-2</v>
      </c>
      <c r="Q13" s="150">
        <v>9070.0594115085805</v>
      </c>
      <c r="R13" s="150">
        <v>145.40950000000001</v>
      </c>
      <c r="S13" s="150">
        <v>61424.043738545297</v>
      </c>
      <c r="T13" s="150">
        <v>14.653100382024601</v>
      </c>
      <c r="U13" s="150">
        <v>15.7387893205052</v>
      </c>
      <c r="V13" s="150">
        <v>17.37</v>
      </c>
      <c r="W13" s="150">
        <v>131.75414425446201</v>
      </c>
      <c r="X13" s="150">
        <v>0.113319575763078</v>
      </c>
      <c r="Y13" s="150">
        <v>0.15943882188910799</v>
      </c>
      <c r="Z13" s="150">
        <v>0.289109551279359</v>
      </c>
      <c r="AA13" s="150">
        <v>169.33097396493</v>
      </c>
      <c r="AB13" s="150">
        <v>5.8531766073837197</v>
      </c>
      <c r="AC13" s="150">
        <v>1.17100592683272</v>
      </c>
      <c r="AD13" s="150">
        <v>3.13180301848368</v>
      </c>
      <c r="AE13" s="150">
        <v>1.1811198007227499</v>
      </c>
      <c r="AF13" s="150">
        <v>46.65</v>
      </c>
      <c r="AG13" s="150">
        <v>2.8106426951026098E-2</v>
      </c>
      <c r="AH13" s="150">
        <v>26.8965</v>
      </c>
      <c r="AI13">
        <v>3.6707325612405501</v>
      </c>
      <c r="AJ13">
        <v>-82350.732999999993</v>
      </c>
      <c r="AK13">
        <v>0.35888442521692798</v>
      </c>
      <c r="AL13" s="150">
        <v>25594706.385499999</v>
      </c>
      <c r="AM13" s="150">
        <v>2288.5694856999999</v>
      </c>
    </row>
    <row r="14" spans="1:39" ht="14.5" x14ac:dyDescent="0.35">
      <c r="A14" t="s">
        <v>116</v>
      </c>
      <c r="B14" s="150">
        <v>-37283.449999999997</v>
      </c>
      <c r="C14" s="150">
        <v>0.37889263506047499</v>
      </c>
      <c r="D14" s="150">
        <v>-64706.05</v>
      </c>
      <c r="E14" s="150">
        <v>7.3683385923756801E-3</v>
      </c>
      <c r="F14" s="150">
        <v>0.73776911374822796</v>
      </c>
      <c r="G14" s="150">
        <v>55.35</v>
      </c>
      <c r="H14" s="150">
        <v>42.733499999999999</v>
      </c>
      <c r="I14" s="150">
        <v>0</v>
      </c>
      <c r="J14" s="150">
        <v>-7.3844999999999201</v>
      </c>
      <c r="K14" s="150">
        <v>11176.998145494799</v>
      </c>
      <c r="L14" s="150">
        <v>1938.108829</v>
      </c>
      <c r="M14" s="150">
        <v>2353.7625344706898</v>
      </c>
      <c r="N14" s="150">
        <v>0.42991309204752598</v>
      </c>
      <c r="O14" s="150">
        <v>0.15082696893797601</v>
      </c>
      <c r="P14" s="150">
        <v>9.2868275406839899E-3</v>
      </c>
      <c r="Q14" s="150">
        <v>9203.2388443005402</v>
      </c>
      <c r="R14" s="150">
        <v>122.9615</v>
      </c>
      <c r="S14" s="150">
        <v>60163.021705981097</v>
      </c>
      <c r="T14" s="150">
        <v>14.8709148798608</v>
      </c>
      <c r="U14" s="150">
        <v>15.7619159574338</v>
      </c>
      <c r="V14" s="150">
        <v>14.984</v>
      </c>
      <c r="W14" s="150">
        <v>129.345223505072</v>
      </c>
      <c r="X14" s="150">
        <v>0.111250885479925</v>
      </c>
      <c r="Y14" s="150">
        <v>0.18002459435442</v>
      </c>
      <c r="Z14" s="150">
        <v>0.297990074504771</v>
      </c>
      <c r="AA14" s="150">
        <v>182.58092358135599</v>
      </c>
      <c r="AB14" s="150">
        <v>5.3455124784626298</v>
      </c>
      <c r="AC14" s="150">
        <v>1.2304743110090699</v>
      </c>
      <c r="AD14" s="150">
        <v>2.4637454660959399</v>
      </c>
      <c r="AE14" s="150">
        <v>1.2484211885421801</v>
      </c>
      <c r="AF14" s="150">
        <v>99.5</v>
      </c>
      <c r="AG14" s="150">
        <v>1.76566227166766E-2</v>
      </c>
      <c r="AH14" s="150">
        <v>11.1321052631579</v>
      </c>
      <c r="AI14">
        <v>4.6759094812795903</v>
      </c>
      <c r="AJ14">
        <v>-76559.249500000005</v>
      </c>
      <c r="AK14">
        <v>0.36582368363542001</v>
      </c>
      <c r="AL14" s="150">
        <v>21662238.787500001</v>
      </c>
      <c r="AM14" s="150">
        <v>1938.108829</v>
      </c>
    </row>
    <row r="15" spans="1:39" ht="14.5" x14ac:dyDescent="0.35">
      <c r="A15" t="s">
        <v>118</v>
      </c>
      <c r="B15" s="150">
        <v>325095.7</v>
      </c>
      <c r="C15" s="150">
        <v>0.37327014825260202</v>
      </c>
      <c r="D15" s="150">
        <v>316788.59999999998</v>
      </c>
      <c r="E15" s="150">
        <v>3.84300858461854E-3</v>
      </c>
      <c r="F15" s="150">
        <v>0.66485934713668604</v>
      </c>
      <c r="G15" s="150">
        <v>30.235294117647101</v>
      </c>
      <c r="H15" s="150">
        <v>34.256</v>
      </c>
      <c r="I15" s="150">
        <v>0</v>
      </c>
      <c r="J15" s="150">
        <v>-23.6615</v>
      </c>
      <c r="K15" s="150">
        <v>11402.488084468599</v>
      </c>
      <c r="L15" s="150">
        <v>1255.9598958500001</v>
      </c>
      <c r="M15" s="150">
        <v>1579.47426854071</v>
      </c>
      <c r="N15" s="150">
        <v>0.53285011576510399</v>
      </c>
      <c r="O15" s="150">
        <v>0.16455070741739899</v>
      </c>
      <c r="P15" s="150">
        <v>1.85102530557047E-3</v>
      </c>
      <c r="Q15" s="150">
        <v>9066.9838896655892</v>
      </c>
      <c r="R15" s="150">
        <v>85.039500000000004</v>
      </c>
      <c r="S15" s="150">
        <v>54081.404594335603</v>
      </c>
      <c r="T15" s="150">
        <v>14.9213012776416</v>
      </c>
      <c r="U15" s="150">
        <v>14.769135470575399</v>
      </c>
      <c r="V15" s="150">
        <v>11.3795</v>
      </c>
      <c r="W15" s="150">
        <v>110.370393765104</v>
      </c>
      <c r="X15" s="150">
        <v>0.114508455458379</v>
      </c>
      <c r="Y15" s="150">
        <v>0.184683466465762</v>
      </c>
      <c r="Z15" s="150">
        <v>0.30404661737171801</v>
      </c>
      <c r="AA15" s="150">
        <v>176.08161751879101</v>
      </c>
      <c r="AB15" s="150">
        <v>6.1995793177028702</v>
      </c>
      <c r="AC15" s="150">
        <v>1.44542085073374</v>
      </c>
      <c r="AD15" s="150">
        <v>3.2699251711892501</v>
      </c>
      <c r="AE15" s="150">
        <v>1.0931902109298199</v>
      </c>
      <c r="AF15" s="150">
        <v>37.75</v>
      </c>
      <c r="AG15" s="150">
        <v>4.0207814864463398E-2</v>
      </c>
      <c r="AH15" s="150">
        <v>18.791</v>
      </c>
      <c r="AI15">
        <v>3.1442774667659301</v>
      </c>
      <c r="AJ15">
        <v>-41057.253499999999</v>
      </c>
      <c r="AK15">
        <v>0.36576119222182002</v>
      </c>
      <c r="AL15" s="150">
        <v>14321067.747</v>
      </c>
      <c r="AM15" s="150">
        <v>1255.9598958500001</v>
      </c>
    </row>
    <row r="16" spans="1:39" ht="14.5" x14ac:dyDescent="0.35">
      <c r="A16" t="s">
        <v>120</v>
      </c>
      <c r="B16" s="150">
        <v>371451.3</v>
      </c>
      <c r="C16" s="150">
        <v>0.33092963808780901</v>
      </c>
      <c r="D16" s="150">
        <v>172136.1</v>
      </c>
      <c r="E16" s="150">
        <v>1.9793134562204199E-3</v>
      </c>
      <c r="F16" s="150">
        <v>0.78244356969281603</v>
      </c>
      <c r="G16" s="150">
        <v>126.105263157895</v>
      </c>
      <c r="H16" s="150">
        <v>226.95349999999999</v>
      </c>
      <c r="I16" s="150">
        <v>0</v>
      </c>
      <c r="J16" s="150">
        <v>-64.583500000000001</v>
      </c>
      <c r="K16" s="150">
        <v>11828.7365549345</v>
      </c>
      <c r="L16" s="150">
        <v>5893.5414198500002</v>
      </c>
      <c r="M16" s="150">
        <v>7285.0761032650398</v>
      </c>
      <c r="N16" s="150">
        <v>0.38079976169186203</v>
      </c>
      <c r="O16" s="150">
        <v>0.15132322732919701</v>
      </c>
      <c r="P16" s="150">
        <v>2.7663611194939101E-2</v>
      </c>
      <c r="Q16" s="150">
        <v>9569.3096191206296</v>
      </c>
      <c r="R16" s="150">
        <v>360.87450000000001</v>
      </c>
      <c r="S16" s="150">
        <v>69015.462228558696</v>
      </c>
      <c r="T16" s="150">
        <v>14.481073060025</v>
      </c>
      <c r="U16" s="150">
        <v>16.331276994772399</v>
      </c>
      <c r="V16" s="150">
        <v>36.032499999999999</v>
      </c>
      <c r="W16" s="150">
        <v>163.56182390480799</v>
      </c>
      <c r="X16" s="150">
        <v>0.11420289266238801</v>
      </c>
      <c r="Y16" s="150">
        <v>0.15697281700149601</v>
      </c>
      <c r="Z16" s="150">
        <v>0.277410920491515</v>
      </c>
      <c r="AA16" s="150">
        <v>154.660014253908</v>
      </c>
      <c r="AB16" s="150">
        <v>6.1784589189279302</v>
      </c>
      <c r="AC16" s="150">
        <v>1.03777533222336</v>
      </c>
      <c r="AD16" s="150">
        <v>3.14413811449583</v>
      </c>
      <c r="AE16" s="150">
        <v>0.90753456183373704</v>
      </c>
      <c r="AF16" s="150">
        <v>28.8</v>
      </c>
      <c r="AG16" s="150">
        <v>9.8661711530816806E-2</v>
      </c>
      <c r="AH16" s="150">
        <v>89.221999999999994</v>
      </c>
      <c r="AI16">
        <v>5.8716564113584599</v>
      </c>
      <c r="AJ16">
        <v>-196594.27299999999</v>
      </c>
      <c r="AK16">
        <v>0.31910388176966598</v>
      </c>
      <c r="AL16" s="150">
        <v>69713148.831</v>
      </c>
      <c r="AM16" s="150">
        <v>5893.5414198500002</v>
      </c>
    </row>
    <row r="17" spans="1:39" ht="14.5" x14ac:dyDescent="0.35">
      <c r="A17" t="s">
        <v>121</v>
      </c>
      <c r="B17" s="150">
        <v>750793.45</v>
      </c>
      <c r="C17" s="150">
        <v>0.42016598680728101</v>
      </c>
      <c r="D17" s="150">
        <v>664640.05000000005</v>
      </c>
      <c r="E17" s="150">
        <v>2.0185096092021101E-3</v>
      </c>
      <c r="F17" s="150">
        <v>0.77808838230576505</v>
      </c>
      <c r="G17" s="150">
        <v>26.3888888888889</v>
      </c>
      <c r="H17" s="150">
        <v>20.303000000000001</v>
      </c>
      <c r="I17" s="150">
        <v>0</v>
      </c>
      <c r="J17" s="150">
        <v>-3.7195</v>
      </c>
      <c r="K17" s="150">
        <v>14866.737489101601</v>
      </c>
      <c r="L17" s="150">
        <v>2899.4687451499999</v>
      </c>
      <c r="M17" s="150">
        <v>3384.8889099899402</v>
      </c>
      <c r="N17" s="150">
        <v>8.9144397066652406E-2</v>
      </c>
      <c r="O17" s="150">
        <v>0.115336858970935</v>
      </c>
      <c r="P17" s="150">
        <v>2.64815372051985E-2</v>
      </c>
      <c r="Q17" s="150">
        <v>12734.7283288326</v>
      </c>
      <c r="R17" s="150">
        <v>189.3235</v>
      </c>
      <c r="S17" s="150">
        <v>79677.923720510094</v>
      </c>
      <c r="T17" s="150">
        <v>16.406045736530299</v>
      </c>
      <c r="U17" s="150">
        <v>15.3148908886113</v>
      </c>
      <c r="V17" s="150">
        <v>19.686499999999999</v>
      </c>
      <c r="W17" s="150">
        <v>147.282083922993</v>
      </c>
      <c r="X17" s="150">
        <v>0.120651148517846</v>
      </c>
      <c r="Y17" s="150">
        <v>0.13148724847632101</v>
      </c>
      <c r="Z17" s="150">
        <v>0.25793388982676002</v>
      </c>
      <c r="AA17" s="150">
        <v>188.58965143689201</v>
      </c>
      <c r="AB17" s="150">
        <v>7.1182733109392</v>
      </c>
      <c r="AC17" s="150">
        <v>1.33929311252286</v>
      </c>
      <c r="AD17" s="150">
        <v>3.12434345909675</v>
      </c>
      <c r="AE17" s="150">
        <v>0.71168809871626704</v>
      </c>
      <c r="AF17" s="150">
        <v>13</v>
      </c>
      <c r="AG17" s="150">
        <v>0.126085826630671</v>
      </c>
      <c r="AH17" s="150">
        <v>107.794705882353</v>
      </c>
      <c r="AI17">
        <v>6.1213262391132996</v>
      </c>
      <c r="AJ17">
        <v>-32219.017777777601</v>
      </c>
      <c r="AK17">
        <v>0.181437260721171</v>
      </c>
      <c r="AL17" s="150">
        <v>43105640.692000002</v>
      </c>
      <c r="AM17" s="150">
        <v>2899.4687451499999</v>
      </c>
    </row>
    <row r="18" spans="1:39" ht="14.5" x14ac:dyDescent="0.35">
      <c r="A18" t="s">
        <v>123</v>
      </c>
      <c r="B18" s="150">
        <v>238889</v>
      </c>
      <c r="C18" s="150">
        <v>0.37981962806554898</v>
      </c>
      <c r="D18" s="150">
        <v>136023.15</v>
      </c>
      <c r="E18" s="150">
        <v>4.4166197889283498E-3</v>
      </c>
      <c r="F18" s="150">
        <v>0.74900063879837597</v>
      </c>
      <c r="G18" s="150">
        <v>59.85</v>
      </c>
      <c r="H18" s="150">
        <v>57.302</v>
      </c>
      <c r="I18" s="150">
        <v>0</v>
      </c>
      <c r="J18" s="150">
        <v>45.5</v>
      </c>
      <c r="K18" s="150">
        <v>11777.237519070301</v>
      </c>
      <c r="L18" s="150">
        <v>2436.3162267500002</v>
      </c>
      <c r="M18" s="150">
        <v>2950.9270952925699</v>
      </c>
      <c r="N18" s="150">
        <v>0.39240007600544502</v>
      </c>
      <c r="O18" s="150">
        <v>0.14419618206485399</v>
      </c>
      <c r="P18" s="150">
        <v>1.9545933006210901E-2</v>
      </c>
      <c r="Q18" s="150">
        <v>9723.4102868119808</v>
      </c>
      <c r="R18" s="150">
        <v>158.57650000000001</v>
      </c>
      <c r="S18" s="150">
        <v>64540.923752889001</v>
      </c>
      <c r="T18" s="150">
        <v>15.280006810592999</v>
      </c>
      <c r="U18" s="150">
        <v>15.363665024451899</v>
      </c>
      <c r="V18" s="150">
        <v>17.151</v>
      </c>
      <c r="W18" s="150">
        <v>142.050972348551</v>
      </c>
      <c r="X18" s="150">
        <v>0.11556934947755899</v>
      </c>
      <c r="Y18" s="150">
        <v>0.16381153057703801</v>
      </c>
      <c r="Z18" s="150">
        <v>0.28353923049094898</v>
      </c>
      <c r="AA18" s="150">
        <v>172.653674995682</v>
      </c>
      <c r="AB18" s="150">
        <v>6.0406893263213002</v>
      </c>
      <c r="AC18" s="150">
        <v>1.18343406025524</v>
      </c>
      <c r="AD18" s="150">
        <v>3.4341767910461001</v>
      </c>
      <c r="AE18" s="150">
        <v>1.1026038654319701</v>
      </c>
      <c r="AF18" s="150">
        <v>49.95</v>
      </c>
      <c r="AG18" s="150">
        <v>4.1709439245452597E-2</v>
      </c>
      <c r="AH18" s="150">
        <v>34.11</v>
      </c>
      <c r="AI18">
        <v>5.0502840393550397</v>
      </c>
      <c r="AJ18">
        <v>-125853.1345</v>
      </c>
      <c r="AK18">
        <v>0.29927833614576399</v>
      </c>
      <c r="AL18" s="150">
        <v>28693074.874000002</v>
      </c>
      <c r="AM18" s="150">
        <v>2436.3162267500002</v>
      </c>
    </row>
    <row r="19" spans="1:39" ht="14.5" x14ac:dyDescent="0.35">
      <c r="A19" t="s">
        <v>125</v>
      </c>
      <c r="B19" s="150">
        <v>285086.40000000002</v>
      </c>
      <c r="C19" s="150">
        <v>0.324176378645955</v>
      </c>
      <c r="D19" s="150">
        <v>270940.45</v>
      </c>
      <c r="E19" s="150">
        <v>3.1872977167292501E-3</v>
      </c>
      <c r="F19" s="150">
        <v>0.82817199358330995</v>
      </c>
      <c r="G19" s="150">
        <v>96.7222222222222</v>
      </c>
      <c r="H19" s="150">
        <v>68.865499999999997</v>
      </c>
      <c r="I19" s="150">
        <v>0</v>
      </c>
      <c r="J19" s="150">
        <v>-19.1615</v>
      </c>
      <c r="K19" s="150">
        <v>12076.259429330799</v>
      </c>
      <c r="L19" s="150">
        <v>4804.3671335500003</v>
      </c>
      <c r="M19" s="150">
        <v>5622.7754760341004</v>
      </c>
      <c r="N19" s="150">
        <v>0.151021968696608</v>
      </c>
      <c r="O19" s="150">
        <v>0.11847488016167</v>
      </c>
      <c r="P19" s="150">
        <v>1.8818767526867501E-2</v>
      </c>
      <c r="Q19" s="150">
        <v>10318.531149926401</v>
      </c>
      <c r="R19" s="150">
        <v>281.3295</v>
      </c>
      <c r="S19" s="150">
        <v>74197.254644464905</v>
      </c>
      <c r="T19" s="150">
        <v>15.173133283214201</v>
      </c>
      <c r="U19" s="150">
        <v>17.0773670502027</v>
      </c>
      <c r="V19" s="150">
        <v>27.225000000000001</v>
      </c>
      <c r="W19" s="150">
        <v>176.46894889072499</v>
      </c>
      <c r="X19" s="150">
        <v>0.116754488397021</v>
      </c>
      <c r="Y19" s="150">
        <v>0.15958363596950201</v>
      </c>
      <c r="Z19" s="150">
        <v>0.28329500059347801</v>
      </c>
      <c r="AA19" s="150">
        <v>147.86941344240299</v>
      </c>
      <c r="AB19" s="150">
        <v>6.8384064600191197</v>
      </c>
      <c r="AC19" s="150">
        <v>1.23443743864096</v>
      </c>
      <c r="AD19" s="150">
        <v>3.4708943870373901</v>
      </c>
      <c r="AE19" s="150">
        <v>0.82158814831545202</v>
      </c>
      <c r="AF19" s="150">
        <v>25.85</v>
      </c>
      <c r="AG19" s="150">
        <v>8.7100703414846298E-2</v>
      </c>
      <c r="AH19" s="150">
        <v>98.788499999999999</v>
      </c>
      <c r="AI19">
        <v>2.9966713220461498</v>
      </c>
      <c r="AJ19">
        <v>-81439.080499999895</v>
      </c>
      <c r="AK19">
        <v>0.24845311917659199</v>
      </c>
      <c r="AL19" s="150">
        <v>58018783.898500003</v>
      </c>
      <c r="AM19" s="150">
        <v>4804.3671335500003</v>
      </c>
    </row>
    <row r="20" spans="1:39" ht="14.5" x14ac:dyDescent="0.35">
      <c r="A20" t="s">
        <v>126</v>
      </c>
      <c r="B20" s="150">
        <v>492122.95</v>
      </c>
      <c r="C20" s="150">
        <v>0.38465338390600601</v>
      </c>
      <c r="D20" s="150">
        <v>451290.5</v>
      </c>
      <c r="E20" s="150">
        <v>3.56911961459252E-3</v>
      </c>
      <c r="F20" s="150">
        <v>0.71858991368015601</v>
      </c>
      <c r="G20" s="150">
        <v>26.5555555555556</v>
      </c>
      <c r="H20" s="150">
        <v>83.000500000000002</v>
      </c>
      <c r="I20" s="150">
        <v>12.175000000000001</v>
      </c>
      <c r="J20" s="150">
        <v>33.582500000000003</v>
      </c>
      <c r="K20" s="150">
        <v>12548.3560789477</v>
      </c>
      <c r="L20" s="150">
        <v>1789.15174695</v>
      </c>
      <c r="M20" s="150">
        <v>2302.6655087853401</v>
      </c>
      <c r="N20" s="150">
        <v>0.59050137158630001</v>
      </c>
      <c r="O20" s="150">
        <v>0.161276603084056</v>
      </c>
      <c r="P20" s="150">
        <v>2.0077845499263801E-2</v>
      </c>
      <c r="Q20" s="150">
        <v>9749.9672072835892</v>
      </c>
      <c r="R20" s="150">
        <v>123.877</v>
      </c>
      <c r="S20" s="150">
        <v>62478.729065928303</v>
      </c>
      <c r="T20" s="150">
        <v>13.8407452553743</v>
      </c>
      <c r="U20" s="150">
        <v>14.4429696146177</v>
      </c>
      <c r="V20" s="150">
        <v>15.307499999999999</v>
      </c>
      <c r="W20" s="150">
        <v>116.880728201862</v>
      </c>
      <c r="X20" s="150">
        <v>0.11940809100010701</v>
      </c>
      <c r="Y20" s="150">
        <v>0.14700833094486701</v>
      </c>
      <c r="Z20" s="150">
        <v>0.272613655989771</v>
      </c>
      <c r="AA20" s="150">
        <v>168.368474341835</v>
      </c>
      <c r="AB20" s="150">
        <v>6.5934119907348601</v>
      </c>
      <c r="AC20" s="150">
        <v>1.3910955037856401</v>
      </c>
      <c r="AD20" s="150">
        <v>3.0386418290597002</v>
      </c>
      <c r="AE20" s="150">
        <v>0.81822213638694197</v>
      </c>
      <c r="AF20" s="150">
        <v>10.25</v>
      </c>
      <c r="AG20" s="150">
        <v>6.5421776376986596E-2</v>
      </c>
      <c r="AH20" s="150">
        <v>70.415999999999997</v>
      </c>
      <c r="AI20">
        <v>2.4287944251068798</v>
      </c>
      <c r="AJ20">
        <v>-30937.0600000001</v>
      </c>
      <c r="AK20">
        <v>0.39178125181726098</v>
      </c>
      <c r="AL20" s="150">
        <v>22450913.199999999</v>
      </c>
      <c r="AM20" s="150">
        <v>1789.15174695</v>
      </c>
    </row>
    <row r="21" spans="1:39" ht="14.5" x14ac:dyDescent="0.35">
      <c r="A21" t="s">
        <v>127</v>
      </c>
      <c r="B21" s="150">
        <v>-1225134.6000000001</v>
      </c>
      <c r="C21" s="150">
        <v>0.33315008946945301</v>
      </c>
      <c r="D21" s="150">
        <v>-1482545.95</v>
      </c>
      <c r="E21" s="150">
        <v>3.84091497323461E-3</v>
      </c>
      <c r="F21" s="150">
        <v>0.81521704962000796</v>
      </c>
      <c r="G21" s="150">
        <v>118.8</v>
      </c>
      <c r="H21" s="150">
        <v>105.2705</v>
      </c>
      <c r="I21" s="150">
        <v>0</v>
      </c>
      <c r="J21" s="150">
        <v>-66.748500000000007</v>
      </c>
      <c r="K21" s="150">
        <v>11713.783127025001</v>
      </c>
      <c r="L21" s="150">
        <v>5549.5795244000001</v>
      </c>
      <c r="M21" s="150">
        <v>6705.9728074196</v>
      </c>
      <c r="N21" s="150">
        <v>0.27151369790721402</v>
      </c>
      <c r="O21" s="150">
        <v>0.142656349786355</v>
      </c>
      <c r="P21" s="150">
        <v>1.56182109957909E-2</v>
      </c>
      <c r="Q21" s="150">
        <v>9693.8315829547792</v>
      </c>
      <c r="R21" s="150">
        <v>332.28250000000003</v>
      </c>
      <c r="S21" s="150">
        <v>71122.333696478105</v>
      </c>
      <c r="T21" s="150">
        <v>14.8900408537916</v>
      </c>
      <c r="U21" s="150">
        <v>16.701389704242601</v>
      </c>
      <c r="V21" s="150">
        <v>32.518000000000001</v>
      </c>
      <c r="W21" s="150">
        <v>170.66177269204701</v>
      </c>
      <c r="X21" s="150">
        <v>0.120320674944107</v>
      </c>
      <c r="Y21" s="150">
        <v>0.15316728361839199</v>
      </c>
      <c r="Z21" s="150">
        <v>0.279551229723568</v>
      </c>
      <c r="AA21" s="150">
        <v>147.09033295423501</v>
      </c>
      <c r="AB21" s="150">
        <v>6.61790579567666</v>
      </c>
      <c r="AC21" s="150">
        <v>1.15430840835267</v>
      </c>
      <c r="AD21" s="150">
        <v>3.4002871413879499</v>
      </c>
      <c r="AE21" s="150">
        <v>0.93637767052355203</v>
      </c>
      <c r="AF21" s="150">
        <v>31.7</v>
      </c>
      <c r="AG21" s="150">
        <v>8.32970100356316E-2</v>
      </c>
      <c r="AH21" s="150">
        <v>94.466999999999999</v>
      </c>
      <c r="AI21">
        <v>5.1800146303903496</v>
      </c>
      <c r="AJ21">
        <v>-173694.87299999999</v>
      </c>
      <c r="AK21">
        <v>0.28384958291117401</v>
      </c>
      <c r="AL21" s="150">
        <v>65006570.994999997</v>
      </c>
      <c r="AM21" s="150">
        <v>5549.5795244000001</v>
      </c>
    </row>
    <row r="22" spans="1:39" ht="14.5" x14ac:dyDescent="0.35">
      <c r="A22" t="s">
        <v>129</v>
      </c>
      <c r="B22" s="150">
        <v>-14831.6</v>
      </c>
      <c r="C22" s="150">
        <v>0.37588185724869799</v>
      </c>
      <c r="D22" s="150">
        <v>-27617.75</v>
      </c>
      <c r="E22" s="150">
        <v>7.8475228149786306E-3</v>
      </c>
      <c r="F22" s="150">
        <v>0.735370507377752</v>
      </c>
      <c r="G22" s="150">
        <v>50.2</v>
      </c>
      <c r="H22" s="150">
        <v>52.487499999999997</v>
      </c>
      <c r="I22" s="150">
        <v>0</v>
      </c>
      <c r="J22" s="150">
        <v>-23.699000000000002</v>
      </c>
      <c r="K22" s="150">
        <v>11009.475675883201</v>
      </c>
      <c r="L22" s="150">
        <v>2119.0081000499999</v>
      </c>
      <c r="M22" s="150">
        <v>2584.7003933883002</v>
      </c>
      <c r="N22" s="150">
        <v>0.43381106885731502</v>
      </c>
      <c r="O22" s="150">
        <v>0.15051175924833601</v>
      </c>
      <c r="P22" s="150">
        <v>1.3790732441896001E-2</v>
      </c>
      <c r="Q22" s="150">
        <v>9025.8693789718891</v>
      </c>
      <c r="R22" s="150">
        <v>135.02549999999999</v>
      </c>
      <c r="S22" s="150">
        <v>59198.289645289202</v>
      </c>
      <c r="T22" s="150">
        <v>14.059566526322801</v>
      </c>
      <c r="U22" s="150">
        <v>15.6933919892909</v>
      </c>
      <c r="V22" s="150">
        <v>15.544</v>
      </c>
      <c r="W22" s="150">
        <v>136.32321796513099</v>
      </c>
      <c r="X22" s="150">
        <v>0.11276251132448301</v>
      </c>
      <c r="Y22" s="150">
        <v>0.17094652823631701</v>
      </c>
      <c r="Z22" s="150">
        <v>0.290592928302982</v>
      </c>
      <c r="AA22" s="150">
        <v>173.83753747392899</v>
      </c>
      <c r="AB22" s="150">
        <v>5.5924882809260401</v>
      </c>
      <c r="AC22" s="150">
        <v>1.17779741676115</v>
      </c>
      <c r="AD22" s="150">
        <v>2.80358811270888</v>
      </c>
      <c r="AE22" s="150">
        <v>1.2670573346649701</v>
      </c>
      <c r="AF22" s="150">
        <v>74.349999999999994</v>
      </c>
      <c r="AG22" s="150">
        <v>1.7225043655439899E-2</v>
      </c>
      <c r="AH22" s="150">
        <v>15.715</v>
      </c>
      <c r="AI22">
        <v>4.6780367280249404</v>
      </c>
      <c r="AJ22">
        <v>-71330.031000000105</v>
      </c>
      <c r="AK22">
        <v>0.35388373455594901</v>
      </c>
      <c r="AL22" s="150">
        <v>23329168.134500001</v>
      </c>
      <c r="AM22" s="150">
        <v>2119.0081000499999</v>
      </c>
    </row>
    <row r="23" spans="1:39" ht="14.5" x14ac:dyDescent="0.35">
      <c r="A23" t="s">
        <v>131</v>
      </c>
      <c r="B23" s="150">
        <v>353038.7</v>
      </c>
      <c r="C23" s="150">
        <v>0.26815914892609999</v>
      </c>
      <c r="D23" s="150">
        <v>316577.15000000002</v>
      </c>
      <c r="E23" s="150">
        <v>4.5624546709971498E-3</v>
      </c>
      <c r="F23" s="150">
        <v>0.71087281865915497</v>
      </c>
      <c r="G23" s="150">
        <v>26.375</v>
      </c>
      <c r="H23" s="150">
        <v>56.506</v>
      </c>
      <c r="I23" s="150">
        <v>0.15</v>
      </c>
      <c r="J23" s="150">
        <v>15.254</v>
      </c>
      <c r="K23" s="150">
        <v>11524.491939687699</v>
      </c>
      <c r="L23" s="150">
        <v>1556.5571219000001</v>
      </c>
      <c r="M23" s="150">
        <v>2006.29616715064</v>
      </c>
      <c r="N23" s="150">
        <v>0.66511082011323097</v>
      </c>
      <c r="O23" s="150">
        <v>0.164777700182903</v>
      </c>
      <c r="P23" s="150">
        <v>6.9584076277130298E-3</v>
      </c>
      <c r="Q23" s="150">
        <v>8941.1176169849805</v>
      </c>
      <c r="R23" s="150">
        <v>105.0535</v>
      </c>
      <c r="S23" s="150">
        <v>57353.167424217201</v>
      </c>
      <c r="T23" s="150">
        <v>14.868614563055999</v>
      </c>
      <c r="U23" s="150">
        <v>14.816804027471701</v>
      </c>
      <c r="V23" s="150">
        <v>13.183</v>
      </c>
      <c r="W23" s="150">
        <v>118.073057869984</v>
      </c>
      <c r="X23" s="150">
        <v>0.120574971648715</v>
      </c>
      <c r="Y23" s="150">
        <v>0.167875864685851</v>
      </c>
      <c r="Z23" s="150">
        <v>0.30722191378803898</v>
      </c>
      <c r="AA23" s="150">
        <v>180.23710537365301</v>
      </c>
      <c r="AB23" s="150">
        <v>5.8322862091820902</v>
      </c>
      <c r="AC23" s="150">
        <v>1.30368150915338</v>
      </c>
      <c r="AD23" s="150">
        <v>3.1484071501145898</v>
      </c>
      <c r="AE23" s="150">
        <v>1.0590884749397</v>
      </c>
      <c r="AF23" s="150">
        <v>16.2</v>
      </c>
      <c r="AG23" s="150">
        <v>3.57246214125823E-2</v>
      </c>
      <c r="AH23" s="150">
        <v>65.570999999999998</v>
      </c>
      <c r="AI23">
        <v>3.59648018683971</v>
      </c>
      <c r="AJ23">
        <v>-26028.531578947299</v>
      </c>
      <c r="AK23">
        <v>0.38819434132240299</v>
      </c>
      <c r="AL23" s="150">
        <v>17938530.004999999</v>
      </c>
      <c r="AM23" s="150">
        <v>1556.5571219000001</v>
      </c>
    </row>
    <row r="24" spans="1:39" ht="14.5" x14ac:dyDescent="0.35">
      <c r="A24" t="s">
        <v>133</v>
      </c>
      <c r="B24" s="150">
        <v>303031.3</v>
      </c>
      <c r="C24" s="150">
        <v>0.38730040778723601</v>
      </c>
      <c r="D24" s="150">
        <v>426088.7</v>
      </c>
      <c r="E24" s="150">
        <v>5.4631088131322702E-3</v>
      </c>
      <c r="F24" s="150">
        <v>0.69641901011818996</v>
      </c>
      <c r="G24" s="150">
        <v>44.105263157894697</v>
      </c>
      <c r="H24" s="150">
        <v>44.912999999999997</v>
      </c>
      <c r="I24" s="150">
        <v>0</v>
      </c>
      <c r="J24" s="150">
        <v>-51.122999999999998</v>
      </c>
      <c r="K24" s="150">
        <v>11571.5302747148</v>
      </c>
      <c r="L24" s="150">
        <v>1612.8114894</v>
      </c>
      <c r="M24" s="150">
        <v>2030.40732229881</v>
      </c>
      <c r="N24" s="150">
        <v>0.51253698754187504</v>
      </c>
      <c r="O24" s="150">
        <v>0.16591527131887501</v>
      </c>
      <c r="P24" s="150">
        <v>3.70278168852931E-3</v>
      </c>
      <c r="Q24" s="150">
        <v>9191.6024789894</v>
      </c>
      <c r="R24" s="150">
        <v>106.907</v>
      </c>
      <c r="S24" s="150">
        <v>56966.213484617503</v>
      </c>
      <c r="T24" s="150">
        <v>14.904543201099999</v>
      </c>
      <c r="U24" s="150">
        <v>15.086116806195999</v>
      </c>
      <c r="V24" s="150">
        <v>13.3025</v>
      </c>
      <c r="W24" s="150">
        <v>121.24123205412501</v>
      </c>
      <c r="X24" s="150">
        <v>0.11451191653529801</v>
      </c>
      <c r="Y24" s="150">
        <v>0.191597504471645</v>
      </c>
      <c r="Z24" s="150">
        <v>0.310957336166031</v>
      </c>
      <c r="AA24" s="150">
        <v>175.254889897364</v>
      </c>
      <c r="AB24" s="150">
        <v>5.7501350029417697</v>
      </c>
      <c r="AC24" s="150">
        <v>1.3212668957106799</v>
      </c>
      <c r="AD24" s="150">
        <v>3.0139776885518001</v>
      </c>
      <c r="AE24" s="150">
        <v>1.17652839121613</v>
      </c>
      <c r="AF24" s="150">
        <v>60.6</v>
      </c>
      <c r="AG24" s="150">
        <v>1.3536936502184099E-2</v>
      </c>
      <c r="AH24" s="150">
        <v>15.169499999999999</v>
      </c>
      <c r="AI24">
        <v>4.7106777747839397</v>
      </c>
      <c r="AJ24">
        <v>-47709.626499999998</v>
      </c>
      <c r="AK24">
        <v>0.37624411614222802</v>
      </c>
      <c r="AL24" s="150">
        <v>18662696.977000002</v>
      </c>
      <c r="AM24" s="150">
        <v>1612.8114894</v>
      </c>
    </row>
    <row r="25" spans="1:39" ht="14.5" x14ac:dyDescent="0.35">
      <c r="A25" t="s">
        <v>135</v>
      </c>
      <c r="B25" s="150">
        <v>785491.35</v>
      </c>
      <c r="C25" s="150">
        <v>0.39502941095545302</v>
      </c>
      <c r="D25" s="150">
        <v>825417.7</v>
      </c>
      <c r="E25" s="150">
        <v>2.9809778293837402E-3</v>
      </c>
      <c r="F25" s="150">
        <v>0.64992603357337198</v>
      </c>
      <c r="G25" s="150">
        <v>40.789473684210499</v>
      </c>
      <c r="H25" s="150">
        <v>326.00049999999999</v>
      </c>
      <c r="I25" s="150">
        <v>90.195999999999998</v>
      </c>
      <c r="J25" s="150">
        <v>-106.136</v>
      </c>
      <c r="K25" s="150">
        <v>14100.3939210395</v>
      </c>
      <c r="L25" s="150">
        <v>2506.6412836</v>
      </c>
      <c r="M25" s="150">
        <v>3611.29908143597</v>
      </c>
      <c r="N25" s="150">
        <v>0.97992228027230099</v>
      </c>
      <c r="O25" s="150">
        <v>0.19548680327974499</v>
      </c>
      <c r="P25" s="150">
        <v>3.5682103093564503E-2</v>
      </c>
      <c r="Q25" s="150">
        <v>9787.2341006566203</v>
      </c>
      <c r="R25" s="150">
        <v>178.35400000000001</v>
      </c>
      <c r="S25" s="150">
        <v>59551.262486403502</v>
      </c>
      <c r="T25" s="150">
        <v>12.6759141931215</v>
      </c>
      <c r="U25" s="150">
        <v>14.054303708355301</v>
      </c>
      <c r="V25" s="150">
        <v>25.195</v>
      </c>
      <c r="W25" s="150">
        <v>99.489632212740602</v>
      </c>
      <c r="X25" s="150">
        <v>0.113252595765317</v>
      </c>
      <c r="Y25" s="150">
        <v>0.166413410692557</v>
      </c>
      <c r="Z25" s="150">
        <v>0.285390419014314</v>
      </c>
      <c r="AA25" s="150">
        <v>204.12154836337899</v>
      </c>
      <c r="AB25" s="150">
        <v>7.0145100198471804</v>
      </c>
      <c r="AC25" s="150">
        <v>1.3832830163419201</v>
      </c>
      <c r="AD25" s="150">
        <v>3.2610268293660098</v>
      </c>
      <c r="AE25" s="150">
        <v>0.89537282079390301</v>
      </c>
      <c r="AF25" s="150">
        <v>9.4499999999999993</v>
      </c>
      <c r="AG25" s="150">
        <v>8.7586365042792699E-2</v>
      </c>
      <c r="AH25" s="150">
        <v>105.8775</v>
      </c>
      <c r="AI25">
        <v>5.16661946771067</v>
      </c>
      <c r="AJ25">
        <v>39845.261789473901</v>
      </c>
      <c r="AK25">
        <v>0.541016560014836</v>
      </c>
      <c r="AL25" s="150">
        <v>35344629.517499998</v>
      </c>
      <c r="AM25" s="150">
        <v>2506.6412836</v>
      </c>
    </row>
    <row r="26" spans="1:39" ht="14.5" x14ac:dyDescent="0.35">
      <c r="A26" t="s">
        <v>137</v>
      </c>
      <c r="B26" s="150">
        <v>319508.84999999998</v>
      </c>
      <c r="C26" s="150">
        <v>0.24261194361336</v>
      </c>
      <c r="D26" s="150">
        <v>78754.75</v>
      </c>
      <c r="E26" s="150">
        <v>1.5926268104781401E-3</v>
      </c>
      <c r="F26" s="150">
        <v>0.62352153722421</v>
      </c>
      <c r="G26" s="150">
        <v>83.736842105263193</v>
      </c>
      <c r="H26" s="150">
        <v>1428.2795000000001</v>
      </c>
      <c r="I26" s="150">
        <v>555.34799999999996</v>
      </c>
      <c r="J26" s="150">
        <v>-480.47449999999998</v>
      </c>
      <c r="K26" s="150">
        <v>14392.7291912125</v>
      </c>
      <c r="L26" s="150">
        <v>6561.3095645999902</v>
      </c>
      <c r="M26" s="150">
        <v>9328.7302598080005</v>
      </c>
      <c r="N26" s="150">
        <v>0.88557311693526697</v>
      </c>
      <c r="O26" s="150">
        <v>0.19547042583841101</v>
      </c>
      <c r="P26" s="150">
        <v>5.13455612074201E-2</v>
      </c>
      <c r="Q26" s="150">
        <v>10123.0445165582</v>
      </c>
      <c r="R26" s="150">
        <v>466.13099999999997</v>
      </c>
      <c r="S26" s="150">
        <v>62480.476978574698</v>
      </c>
      <c r="T26" s="150">
        <v>12.7581087719976</v>
      </c>
      <c r="U26" s="150">
        <v>14.076106426305101</v>
      </c>
      <c r="V26" s="150">
        <v>61.769500000000001</v>
      </c>
      <c r="W26" s="150">
        <v>106.222481396158</v>
      </c>
      <c r="X26" s="150">
        <v>0.109131335978337</v>
      </c>
      <c r="Y26" s="150">
        <v>0.16326604875119</v>
      </c>
      <c r="Z26" s="150">
        <v>0.28288168144826598</v>
      </c>
      <c r="AA26" s="150">
        <v>190.61322860724499</v>
      </c>
      <c r="AB26" s="150">
        <v>7.2649410353182802</v>
      </c>
      <c r="AC26" s="150">
        <v>1.4215337673558599</v>
      </c>
      <c r="AD26" s="150">
        <v>3.4672983408764799</v>
      </c>
      <c r="AE26" s="150">
        <v>0.81725833813676096</v>
      </c>
      <c r="AF26" s="150">
        <v>20.578947368421101</v>
      </c>
      <c r="AG26" s="150">
        <v>0.14329027503508501</v>
      </c>
      <c r="AH26" s="150">
        <v>117.208421052632</v>
      </c>
      <c r="AI26">
        <v>5.7031709337523102</v>
      </c>
      <c r="AJ26">
        <v>61618.141000001197</v>
      </c>
      <c r="AK26">
        <v>0.51107116317191204</v>
      </c>
      <c r="AL26" s="150">
        <v>94435151.702999994</v>
      </c>
      <c r="AM26" s="150">
        <v>6561.3095645999902</v>
      </c>
    </row>
    <row r="27" spans="1:39" ht="14.5" x14ac:dyDescent="0.35">
      <c r="A27" t="s">
        <v>138</v>
      </c>
      <c r="B27" s="150">
        <v>-231738.1</v>
      </c>
      <c r="C27" s="150">
        <v>0.36794275015508099</v>
      </c>
      <c r="D27" s="150">
        <v>-231185.7</v>
      </c>
      <c r="E27" s="150">
        <v>5.7091351911025502E-3</v>
      </c>
      <c r="F27" s="150">
        <v>0.74947193724236405</v>
      </c>
      <c r="G27" s="150">
        <v>56.5</v>
      </c>
      <c r="H27" s="150">
        <v>50.716999999999999</v>
      </c>
      <c r="I27" s="150">
        <v>0</v>
      </c>
      <c r="J27" s="150">
        <v>1.1744999999999901</v>
      </c>
      <c r="K27" s="150">
        <v>10930.670461202801</v>
      </c>
      <c r="L27" s="150">
        <v>2127.7282556499999</v>
      </c>
      <c r="M27" s="150">
        <v>2600.22341118236</v>
      </c>
      <c r="N27" s="150">
        <v>0.441000597660132</v>
      </c>
      <c r="O27" s="150">
        <v>0.14863130846725001</v>
      </c>
      <c r="P27" s="150">
        <v>1.14105442203582E-2</v>
      </c>
      <c r="Q27" s="150">
        <v>8944.4223498181891</v>
      </c>
      <c r="R27" s="150">
        <v>133.86949999999999</v>
      </c>
      <c r="S27" s="150">
        <v>59749.854212498001</v>
      </c>
      <c r="T27" s="150">
        <v>14.414784547637799</v>
      </c>
      <c r="U27" s="150">
        <v>15.8940479769477</v>
      </c>
      <c r="V27" s="150">
        <v>15.196999999999999</v>
      </c>
      <c r="W27" s="150">
        <v>140.00975558662901</v>
      </c>
      <c r="X27" s="150">
        <v>0.111657549919553</v>
      </c>
      <c r="Y27" s="150">
        <v>0.17846104140932101</v>
      </c>
      <c r="Z27" s="150">
        <v>0.29633074896970901</v>
      </c>
      <c r="AA27" s="150">
        <v>166.23910927570199</v>
      </c>
      <c r="AB27" s="150">
        <v>5.6782865195421204</v>
      </c>
      <c r="AC27" s="150">
        <v>1.2391322126370401</v>
      </c>
      <c r="AD27" s="150">
        <v>2.74406813713939</v>
      </c>
      <c r="AE27" s="150">
        <v>1.2798445033766199</v>
      </c>
      <c r="AF27" s="150">
        <v>88.3</v>
      </c>
      <c r="AG27" s="150">
        <v>1.9026778687643901E-2</v>
      </c>
      <c r="AH27" s="150">
        <v>13.2089473684211</v>
      </c>
      <c r="AI27">
        <v>4.66923391410658</v>
      </c>
      <c r="AJ27">
        <v>-68512.123999999996</v>
      </c>
      <c r="AK27">
        <v>0.35880704543055703</v>
      </c>
      <c r="AL27" s="150">
        <v>23257496.3935</v>
      </c>
      <c r="AM27" s="150">
        <v>2127.7282556499999</v>
      </c>
    </row>
    <row r="28" spans="1:39" ht="14.5" x14ac:dyDescent="0.35">
      <c r="A28" t="s">
        <v>140</v>
      </c>
      <c r="B28" s="150">
        <v>2148535.7000000002</v>
      </c>
      <c r="C28" s="150">
        <v>0.389370449719672</v>
      </c>
      <c r="D28" s="150">
        <v>2230531.0499999998</v>
      </c>
      <c r="E28" s="150">
        <v>3.5746992038228399E-3</v>
      </c>
      <c r="F28" s="150">
        <v>0.80826598863361399</v>
      </c>
      <c r="G28" s="150">
        <v>131.555555555556</v>
      </c>
      <c r="H28" s="150">
        <v>108.1485</v>
      </c>
      <c r="I28" s="150">
        <v>0</v>
      </c>
      <c r="J28" s="150">
        <v>-13.3995</v>
      </c>
      <c r="K28" s="150">
        <v>12689.923222790399</v>
      </c>
      <c r="L28" s="150">
        <v>7453.3047102</v>
      </c>
      <c r="M28" s="150">
        <v>8891.8192000127092</v>
      </c>
      <c r="N28" s="150">
        <v>0.171912959018902</v>
      </c>
      <c r="O28" s="150">
        <v>0.122122526991866</v>
      </c>
      <c r="P28" s="150">
        <v>5.2955725439461997E-2</v>
      </c>
      <c r="Q28" s="150">
        <v>10636.953181455199</v>
      </c>
      <c r="R28" s="150">
        <v>434.23450000000003</v>
      </c>
      <c r="S28" s="150">
        <v>78027.382750564502</v>
      </c>
      <c r="T28" s="150">
        <v>15.049126681551099</v>
      </c>
      <c r="U28" s="150">
        <v>17.164238931268699</v>
      </c>
      <c r="V28" s="150">
        <v>43.991</v>
      </c>
      <c r="W28" s="150">
        <v>169.42794458412001</v>
      </c>
      <c r="X28" s="150">
        <v>0.11644684834048601</v>
      </c>
      <c r="Y28" s="150">
        <v>0.146878122869289</v>
      </c>
      <c r="Z28" s="150">
        <v>0.26854956199957802</v>
      </c>
      <c r="AA28" s="150">
        <v>151.966992366478</v>
      </c>
      <c r="AB28" s="150">
        <v>6.5785076721861699</v>
      </c>
      <c r="AC28" s="150">
        <v>1.2222206365691</v>
      </c>
      <c r="AD28" s="150">
        <v>3.4741776975945799</v>
      </c>
      <c r="AE28" s="150">
        <v>0.79608239932921598</v>
      </c>
      <c r="AF28" s="150">
        <v>29.3</v>
      </c>
      <c r="AG28" s="150">
        <v>7.4888458400213798E-2</v>
      </c>
      <c r="AH28" s="150">
        <v>120.773157894737</v>
      </c>
      <c r="AI28">
        <v>4.4384075230455</v>
      </c>
      <c r="AJ28">
        <v>-75006.511000000202</v>
      </c>
      <c r="AK28">
        <v>0.26526432370699099</v>
      </c>
      <c r="AL28" s="150">
        <v>94581864.528500006</v>
      </c>
      <c r="AM28" s="150">
        <v>7453.3047102</v>
      </c>
    </row>
    <row r="29" spans="1:39" ht="14.5" x14ac:dyDescent="0.35">
      <c r="A29" t="s">
        <v>142</v>
      </c>
      <c r="B29" s="150">
        <v>-437961.25</v>
      </c>
      <c r="C29" s="150">
        <v>0.27466742668398603</v>
      </c>
      <c r="D29" s="150">
        <v>-459203.5</v>
      </c>
      <c r="E29" s="150">
        <v>2.2200060839414901E-3</v>
      </c>
      <c r="F29" s="150">
        <v>0.68452216014002498</v>
      </c>
      <c r="G29" s="150">
        <v>75.25</v>
      </c>
      <c r="H29" s="150">
        <v>227.84399999999999</v>
      </c>
      <c r="I29" s="150">
        <v>18.941500000000001</v>
      </c>
      <c r="J29" s="150">
        <v>-148.42449999999999</v>
      </c>
      <c r="K29" s="150">
        <v>12579.718000588</v>
      </c>
      <c r="L29" s="150">
        <v>2893.14190865</v>
      </c>
      <c r="M29" s="150">
        <v>4054.38964616573</v>
      </c>
      <c r="N29" s="150">
        <v>0.92782056019248604</v>
      </c>
      <c r="O29" s="150">
        <v>0.184004783539431</v>
      </c>
      <c r="P29" s="150">
        <v>2.0356985488306702E-2</v>
      </c>
      <c r="Q29" s="150">
        <v>8976.6678890666099</v>
      </c>
      <c r="R29" s="150">
        <v>196.499</v>
      </c>
      <c r="S29" s="150">
        <v>59987.97145787</v>
      </c>
      <c r="T29" s="150">
        <v>14.6990569926565</v>
      </c>
      <c r="U29" s="150">
        <v>14.7234434203228</v>
      </c>
      <c r="V29" s="150">
        <v>23.154499999999999</v>
      </c>
      <c r="W29" s="150">
        <v>124.94944432615701</v>
      </c>
      <c r="X29" s="150">
        <v>0.11571114349046401</v>
      </c>
      <c r="Y29" s="150">
        <v>0.17721465954155999</v>
      </c>
      <c r="Z29" s="150">
        <v>0.29788304120711501</v>
      </c>
      <c r="AA29" s="150">
        <v>182.250600436685</v>
      </c>
      <c r="AB29" s="150">
        <v>6.8902875415448301</v>
      </c>
      <c r="AC29" s="150">
        <v>1.2568919847325</v>
      </c>
      <c r="AD29" s="150">
        <v>2.6934702964865598</v>
      </c>
      <c r="AE29" s="150">
        <v>1.0818446055955</v>
      </c>
      <c r="AF29" s="150">
        <v>24.45</v>
      </c>
      <c r="AG29" s="150">
        <v>5.1122937868406798E-2</v>
      </c>
      <c r="AH29" s="150">
        <v>89.643500000000003</v>
      </c>
      <c r="AI29">
        <v>4.8254029238990297</v>
      </c>
      <c r="AJ29">
        <v>5667.66999999993</v>
      </c>
      <c r="AK29">
        <v>0.51689671740069099</v>
      </c>
      <c r="AL29" s="150">
        <v>36394909.346500002</v>
      </c>
      <c r="AM29" s="150">
        <v>2893.14190865</v>
      </c>
    </row>
    <row r="30" spans="1:39" ht="14.5" x14ac:dyDescent="0.35">
      <c r="A30" t="s">
        <v>144</v>
      </c>
      <c r="B30" s="150">
        <v>8507557.7777777798</v>
      </c>
      <c r="C30" s="150">
        <v>0.25346197608865201</v>
      </c>
      <c r="D30" s="150">
        <v>6583510.4444444403</v>
      </c>
      <c r="E30" s="150">
        <v>2.1062837022083301E-3</v>
      </c>
      <c r="F30" s="150">
        <v>0.65804654687723696</v>
      </c>
      <c r="G30" s="150">
        <v>299.555555555556</v>
      </c>
      <c r="H30" s="150">
        <v>6037.5877777777796</v>
      </c>
      <c r="I30" s="150">
        <v>1254.2122222222199</v>
      </c>
      <c r="J30" s="150">
        <v>-234.01555555555601</v>
      </c>
      <c r="K30" s="150">
        <v>15090.157673944999</v>
      </c>
      <c r="L30" s="150">
        <v>21112.937843444401</v>
      </c>
      <c r="M30" s="150">
        <v>30189.097233555502</v>
      </c>
      <c r="N30" s="150">
        <v>0.83884393746269104</v>
      </c>
      <c r="O30" s="150">
        <v>0.191918967556575</v>
      </c>
      <c r="P30" s="150">
        <v>0.111020685149068</v>
      </c>
      <c r="Q30" s="150">
        <v>10553.398087825301</v>
      </c>
      <c r="R30" s="150">
        <v>1353.2633333333299</v>
      </c>
      <c r="S30" s="150">
        <v>69157.698972935395</v>
      </c>
      <c r="T30" s="150">
        <v>13.099774454672101</v>
      </c>
      <c r="U30" s="150">
        <v>15.6014999619028</v>
      </c>
      <c r="V30" s="150">
        <v>206.23111111111101</v>
      </c>
      <c r="W30" s="150">
        <v>102.375135010883</v>
      </c>
      <c r="X30" s="150">
        <v>0.111742122073024</v>
      </c>
      <c r="Y30" s="150">
        <v>0.16137118290267299</v>
      </c>
      <c r="Z30" s="150">
        <v>0.28170070684258802</v>
      </c>
      <c r="AA30" s="150">
        <v>191.39293887879799</v>
      </c>
      <c r="AB30" s="150">
        <v>7.5033049836249397</v>
      </c>
      <c r="AC30" s="150">
        <v>1.4185639793218201</v>
      </c>
      <c r="AD30" s="150">
        <v>3.5147085767205399</v>
      </c>
      <c r="AE30" s="150">
        <v>0.792126770205551</v>
      </c>
      <c r="AF30" s="150">
        <v>66</v>
      </c>
      <c r="AG30" s="150">
        <v>0.18566456644576099</v>
      </c>
      <c r="AH30" s="150">
        <v>141.83444444444399</v>
      </c>
      <c r="AI30">
        <v>5.9299230080383998</v>
      </c>
      <c r="AJ30">
        <v>448202.02444444399</v>
      </c>
      <c r="AK30">
        <v>0.48233858515636302</v>
      </c>
      <c r="AL30" s="150">
        <v>318597561.01777798</v>
      </c>
      <c r="AM30" s="150">
        <v>21112.937843444401</v>
      </c>
    </row>
    <row r="31" spans="1:39" ht="14.5" x14ac:dyDescent="0.35">
      <c r="A31" t="s">
        <v>146</v>
      </c>
      <c r="B31" s="150">
        <v>-563723.85</v>
      </c>
      <c r="C31" s="150">
        <v>0.270537821943168</v>
      </c>
      <c r="D31" s="150">
        <v>-618929.35</v>
      </c>
      <c r="E31" s="150">
        <v>4.7068207863068499E-3</v>
      </c>
      <c r="F31" s="150">
        <v>0.75892705426794504</v>
      </c>
      <c r="G31" s="150">
        <v>52.6</v>
      </c>
      <c r="H31" s="150">
        <v>58.554000000000002</v>
      </c>
      <c r="I31" s="150">
        <v>0</v>
      </c>
      <c r="J31" s="150">
        <v>-10.8365000000001</v>
      </c>
      <c r="K31" s="150">
        <v>11144.278575931599</v>
      </c>
      <c r="L31" s="150">
        <v>2275.90235785</v>
      </c>
      <c r="M31" s="150">
        <v>2804.70679017574</v>
      </c>
      <c r="N31" s="150">
        <v>0.46424932240860101</v>
      </c>
      <c r="O31" s="150">
        <v>0.15270493272756899</v>
      </c>
      <c r="P31" s="150">
        <v>2.04827751239899E-2</v>
      </c>
      <c r="Q31" s="150">
        <v>9043.1163700754496</v>
      </c>
      <c r="R31" s="150">
        <v>146.21199999999999</v>
      </c>
      <c r="S31" s="150">
        <v>60471.702285038104</v>
      </c>
      <c r="T31" s="150">
        <v>15.091784532049401</v>
      </c>
      <c r="U31" s="150">
        <v>15.5657699631357</v>
      </c>
      <c r="V31" s="150">
        <v>16.61</v>
      </c>
      <c r="W31" s="150">
        <v>137.020009503311</v>
      </c>
      <c r="X31" s="150">
        <v>0.112667377412661</v>
      </c>
      <c r="Y31" s="150">
        <v>0.16182430922468299</v>
      </c>
      <c r="Z31" s="150">
        <v>0.29097804396270499</v>
      </c>
      <c r="AA31" s="150">
        <v>161.83102000383599</v>
      </c>
      <c r="AB31" s="150">
        <v>6.0919686645764104</v>
      </c>
      <c r="AC31" s="150">
        <v>1.20736022704688</v>
      </c>
      <c r="AD31" s="150">
        <v>3.26065405623934</v>
      </c>
      <c r="AE31" s="150">
        <v>1.14098044875629</v>
      </c>
      <c r="AF31" s="150">
        <v>44.1</v>
      </c>
      <c r="AG31" s="150">
        <v>2.4467581603319601E-2</v>
      </c>
      <c r="AH31" s="150">
        <v>27.004000000000001</v>
      </c>
      <c r="AI31">
        <v>3.5614729193776902</v>
      </c>
      <c r="AJ31">
        <v>-84520.517500000104</v>
      </c>
      <c r="AK31">
        <v>0.330376529392294</v>
      </c>
      <c r="AL31" s="150">
        <v>25363289.887499999</v>
      </c>
      <c r="AM31" s="150">
        <v>2275.90235785</v>
      </c>
    </row>
    <row r="32" spans="1:39" ht="14.5" x14ac:dyDescent="0.35">
      <c r="A32" t="s">
        <v>148</v>
      </c>
      <c r="B32" s="150">
        <v>-204675.8</v>
      </c>
      <c r="C32" s="150">
        <v>0.28159863738847801</v>
      </c>
      <c r="D32" s="150">
        <v>-165118.20000000001</v>
      </c>
      <c r="E32" s="150">
        <v>7.1544745384349304E-3</v>
      </c>
      <c r="F32" s="150">
        <v>0.73868016282340698</v>
      </c>
      <c r="G32" s="150">
        <v>36.25</v>
      </c>
      <c r="H32" s="150">
        <v>37.359499999999997</v>
      </c>
      <c r="I32" s="150">
        <v>0</v>
      </c>
      <c r="J32" s="150">
        <v>-9.0739999999999803</v>
      </c>
      <c r="K32" s="150">
        <v>12853.9769324148</v>
      </c>
      <c r="L32" s="150">
        <v>1502.9462552</v>
      </c>
      <c r="M32" s="150">
        <v>2081.90494405444</v>
      </c>
      <c r="N32" s="150">
        <v>0.90446987581675398</v>
      </c>
      <c r="O32" s="150">
        <v>0.18419126072685901</v>
      </c>
      <c r="P32" s="150">
        <v>1.34410245410351E-3</v>
      </c>
      <c r="Q32" s="150">
        <v>9279.4037259824199</v>
      </c>
      <c r="R32" s="150">
        <v>104.28749999999999</v>
      </c>
      <c r="S32" s="150">
        <v>58467.911494666201</v>
      </c>
      <c r="T32" s="150">
        <v>14.4796835670622</v>
      </c>
      <c r="U32" s="150">
        <v>14.411566632626201</v>
      </c>
      <c r="V32" s="150">
        <v>12.8665</v>
      </c>
      <c r="W32" s="150">
        <v>116.810807538958</v>
      </c>
      <c r="X32" s="150">
        <v>0.10922638590471</v>
      </c>
      <c r="Y32" s="150">
        <v>0.20138680021536201</v>
      </c>
      <c r="Z32" s="150">
        <v>0.31422872830576398</v>
      </c>
      <c r="AA32" s="150">
        <v>199.67610216378901</v>
      </c>
      <c r="AB32" s="150">
        <v>6.3694581050571202</v>
      </c>
      <c r="AC32" s="150">
        <v>1.2365195102539099</v>
      </c>
      <c r="AD32" s="150">
        <v>3.3269905360652698</v>
      </c>
      <c r="AE32" s="150">
        <v>1.15944559917926</v>
      </c>
      <c r="AF32" s="150">
        <v>86.2</v>
      </c>
      <c r="AG32" s="150">
        <v>4.2432758103573297E-2</v>
      </c>
      <c r="AH32" s="150">
        <v>15.022</v>
      </c>
      <c r="AI32">
        <v>4.8323502703730403</v>
      </c>
      <c r="AJ32">
        <v>-81057.491500000106</v>
      </c>
      <c r="AK32">
        <v>0.48785288504484597</v>
      </c>
      <c r="AL32" s="150">
        <v>19318836.495000001</v>
      </c>
      <c r="AM32" s="150">
        <v>1502.9462552</v>
      </c>
    </row>
    <row r="33" spans="1:39" ht="14.5" x14ac:dyDescent="0.35">
      <c r="A33" t="s">
        <v>150</v>
      </c>
      <c r="B33" s="150">
        <v>4640429.3333333302</v>
      </c>
      <c r="C33" s="150">
        <v>0.22394267187981001</v>
      </c>
      <c r="D33" s="150">
        <v>1086474.8888888899</v>
      </c>
      <c r="E33" s="150">
        <v>1.8132773424877199E-3</v>
      </c>
      <c r="F33" s="150">
        <v>0.56060859644991701</v>
      </c>
      <c r="G33" s="150">
        <v>232.25</v>
      </c>
      <c r="H33" s="150">
        <v>5236.51</v>
      </c>
      <c r="I33" s="150">
        <v>1942.1355555555599</v>
      </c>
      <c r="J33" s="150">
        <v>-529.01777777777795</v>
      </c>
      <c r="K33" s="150">
        <v>15131.025254468401</v>
      </c>
      <c r="L33" s="150">
        <v>19230.731359555601</v>
      </c>
      <c r="M33" s="150">
        <v>27371.667273896699</v>
      </c>
      <c r="N33" s="150">
        <v>0.86691867730209304</v>
      </c>
      <c r="O33" s="150">
        <v>0.188652368039473</v>
      </c>
      <c r="P33" s="150">
        <v>9.7837354107850202E-2</v>
      </c>
      <c r="Q33" s="150">
        <v>10630.7255218183</v>
      </c>
      <c r="R33" s="150">
        <v>1284.5788888888901</v>
      </c>
      <c r="S33" s="150">
        <v>67136.797503029506</v>
      </c>
      <c r="T33" s="150">
        <v>12.8999473238528</v>
      </c>
      <c r="U33" s="150">
        <v>14.9704557080098</v>
      </c>
      <c r="V33" s="150">
        <v>155.31444444444401</v>
      </c>
      <c r="W33" s="150">
        <v>123.818048143193</v>
      </c>
      <c r="X33" s="150">
        <v>0.11061281488046899</v>
      </c>
      <c r="Y33" s="150">
        <v>0.15903517742793799</v>
      </c>
      <c r="Z33" s="150">
        <v>0.27842987084588899</v>
      </c>
      <c r="AA33" s="150">
        <v>183.377090013963</v>
      </c>
      <c r="AB33" s="150">
        <v>8.0387710893595994</v>
      </c>
      <c r="AC33" s="150">
        <v>1.4483744182104401</v>
      </c>
      <c r="AD33" s="150">
        <v>3.6746952635744599</v>
      </c>
      <c r="AE33" s="150">
        <v>0.67466991341128901</v>
      </c>
      <c r="AF33" s="150">
        <v>52.6666666666667</v>
      </c>
      <c r="AG33" s="150">
        <v>0.23180125952660299</v>
      </c>
      <c r="AH33" s="150">
        <v>125.28</v>
      </c>
      <c r="AI33">
        <v>6.1011791052964703</v>
      </c>
      <c r="AJ33">
        <v>490155.82</v>
      </c>
      <c r="AK33">
        <v>0.48719537918846201</v>
      </c>
      <c r="AL33" s="150">
        <v>290980681.86333299</v>
      </c>
      <c r="AM33" s="150">
        <v>19230.731359555601</v>
      </c>
    </row>
    <row r="34" spans="1:39" ht="14.5" x14ac:dyDescent="0.35">
      <c r="A34" t="s">
        <v>151</v>
      </c>
      <c r="B34" s="150">
        <v>-549717</v>
      </c>
      <c r="C34" s="150">
        <v>0.41755516087344102</v>
      </c>
      <c r="D34" s="150">
        <v>-743959.5</v>
      </c>
      <c r="E34" s="150">
        <v>4.2474057567698604E-3</v>
      </c>
      <c r="F34" s="150">
        <v>0.75912216768903196</v>
      </c>
      <c r="G34" s="150">
        <v>110.666666666667</v>
      </c>
      <c r="H34" s="150">
        <v>212.23249999999999</v>
      </c>
      <c r="I34" s="150">
        <v>17.602499999999999</v>
      </c>
      <c r="J34" s="150">
        <v>129.84</v>
      </c>
      <c r="K34" s="150">
        <v>13590.085232953899</v>
      </c>
      <c r="L34" s="150">
        <v>5065.77817375</v>
      </c>
      <c r="M34" s="150">
        <v>6623.2164606169199</v>
      </c>
      <c r="N34" s="150">
        <v>0.63947209113619397</v>
      </c>
      <c r="O34" s="150">
        <v>0.143458267925307</v>
      </c>
      <c r="P34" s="150">
        <v>0.138905766767735</v>
      </c>
      <c r="Q34" s="150">
        <v>10394.399392178</v>
      </c>
      <c r="R34" s="150">
        <v>320.10750000000002</v>
      </c>
      <c r="S34" s="150">
        <v>69001.228274876397</v>
      </c>
      <c r="T34" s="150">
        <v>13.0479604507861</v>
      </c>
      <c r="U34" s="150">
        <v>15.8252405012379</v>
      </c>
      <c r="V34" s="150">
        <v>42.225000000000001</v>
      </c>
      <c r="W34" s="150">
        <v>119.971063913558</v>
      </c>
      <c r="X34" s="150">
        <v>0.11649896798923801</v>
      </c>
      <c r="Y34" s="150">
        <v>0.15412351522325099</v>
      </c>
      <c r="Z34" s="150">
        <v>0.27469284965976698</v>
      </c>
      <c r="AA34" s="150">
        <v>165.06659417757299</v>
      </c>
      <c r="AB34" s="150">
        <v>7.5170513486306803</v>
      </c>
      <c r="AC34" s="150">
        <v>1.1951587601274001</v>
      </c>
      <c r="AD34" s="150">
        <v>2.9511972268289299</v>
      </c>
      <c r="AE34" s="150">
        <v>0.85229410708290299</v>
      </c>
      <c r="AF34" s="150">
        <v>15.25</v>
      </c>
      <c r="AG34" s="150">
        <v>0.109517852461241</v>
      </c>
      <c r="AH34" s="150">
        <v>207.1</v>
      </c>
      <c r="AI34">
        <v>5.5326245017261204</v>
      </c>
      <c r="AJ34">
        <v>37307.745000000097</v>
      </c>
      <c r="AK34">
        <v>0.43518048010891303</v>
      </c>
      <c r="AL34" s="150">
        <v>68844357.152500004</v>
      </c>
      <c r="AM34" s="150">
        <v>5065.77817375</v>
      </c>
    </row>
    <row r="35" spans="1:39" ht="14.5" x14ac:dyDescent="0.35">
      <c r="A35" t="s">
        <v>152</v>
      </c>
      <c r="B35" s="150">
        <v>-189993.83333333299</v>
      </c>
      <c r="C35" s="150">
        <v>0.20306600031682201</v>
      </c>
      <c r="D35" s="150">
        <v>-4001743</v>
      </c>
      <c r="E35" s="150">
        <v>5.9635881661949605E-4</v>
      </c>
      <c r="F35" s="150">
        <v>0.57336399948904304</v>
      </c>
      <c r="G35" s="150">
        <v>217.333333333333</v>
      </c>
      <c r="H35" s="150">
        <v>6632.4566666666697</v>
      </c>
      <c r="I35" s="150">
        <v>1806.385</v>
      </c>
      <c r="J35" s="150">
        <v>-340.60666666666702</v>
      </c>
      <c r="K35" s="150">
        <v>15116.6948544236</v>
      </c>
      <c r="L35" s="150">
        <v>25478.703728500001</v>
      </c>
      <c r="M35" s="150">
        <v>36332.655928502601</v>
      </c>
      <c r="N35" s="150">
        <v>0.80718530148357703</v>
      </c>
      <c r="O35" s="150">
        <v>0.20427725808952499</v>
      </c>
      <c r="P35" s="150">
        <v>8.5387082699179898E-2</v>
      </c>
      <c r="Q35" s="150">
        <v>10600.7606575178</v>
      </c>
      <c r="R35" s="150">
        <v>1721.64</v>
      </c>
      <c r="S35" s="150">
        <v>68111.215564810307</v>
      </c>
      <c r="T35" s="150">
        <v>13.1422171108168</v>
      </c>
      <c r="U35" s="150">
        <v>14.799089082793101</v>
      </c>
      <c r="V35" s="150">
        <v>273.743333333333</v>
      </c>
      <c r="W35" s="150">
        <v>93.075157002910302</v>
      </c>
      <c r="X35" s="150">
        <v>0.11113164880901399</v>
      </c>
      <c r="Y35" s="150">
        <v>0.15309547472113899</v>
      </c>
      <c r="Z35" s="150">
        <v>0.27295130894400899</v>
      </c>
      <c r="AA35" s="150">
        <v>202.84547132928</v>
      </c>
      <c r="AB35" s="150">
        <v>6.40518288238568</v>
      </c>
      <c r="AC35" s="150">
        <v>1.4377885355419899</v>
      </c>
      <c r="AD35" s="150">
        <v>3.2829563525143501</v>
      </c>
      <c r="AE35" s="150">
        <v>0.71870140746797695</v>
      </c>
      <c r="AF35" s="150">
        <v>77.1666666666667</v>
      </c>
      <c r="AG35" s="150">
        <v>0.23267423620026101</v>
      </c>
      <c r="AH35" s="150">
        <v>85.691999999999993</v>
      </c>
      <c r="AI35">
        <v>5.9555392023617104</v>
      </c>
      <c r="AJ35">
        <v>-264615.625</v>
      </c>
      <c r="AK35">
        <v>0.48477373939810903</v>
      </c>
      <c r="AL35" s="150">
        <v>385153789.55000001</v>
      </c>
      <c r="AM35" s="150">
        <v>25478.703728500001</v>
      </c>
    </row>
    <row r="36" spans="1:39" ht="14.5" x14ac:dyDescent="0.35">
      <c r="A36" t="s">
        <v>153</v>
      </c>
      <c r="B36" s="150">
        <v>235305.60000000001</v>
      </c>
      <c r="C36" s="150">
        <v>0.37491279659627202</v>
      </c>
      <c r="D36" s="150">
        <v>286454.55</v>
      </c>
      <c r="E36" s="150">
        <v>5.5645801191681202E-3</v>
      </c>
      <c r="F36" s="150">
        <v>0.69435874112765805</v>
      </c>
      <c r="G36" s="150">
        <v>37.8888888888889</v>
      </c>
      <c r="H36" s="150">
        <v>47.601500000000001</v>
      </c>
      <c r="I36" s="150">
        <v>0</v>
      </c>
      <c r="J36" s="150">
        <v>-50.072499999999998</v>
      </c>
      <c r="K36" s="150">
        <v>11651.8115223205</v>
      </c>
      <c r="L36" s="150">
        <v>1525.4952968</v>
      </c>
      <c r="M36" s="150">
        <v>1939.38989084984</v>
      </c>
      <c r="N36" s="150">
        <v>0.54054655525962603</v>
      </c>
      <c r="O36" s="150">
        <v>0.17151428922714201</v>
      </c>
      <c r="P36" s="150">
        <v>2.4949216546152298E-3</v>
      </c>
      <c r="Q36" s="150">
        <v>9165.1419657091501</v>
      </c>
      <c r="R36" s="150">
        <v>104.60250000000001</v>
      </c>
      <c r="S36" s="150">
        <v>55236.292923209301</v>
      </c>
      <c r="T36" s="150">
        <v>14.774503477450301</v>
      </c>
      <c r="U36" s="150">
        <v>14.583736495781601</v>
      </c>
      <c r="V36" s="150">
        <v>13.390499999999999</v>
      </c>
      <c r="W36" s="150">
        <v>113.92369939882801</v>
      </c>
      <c r="X36" s="150">
        <v>0.118959603740487</v>
      </c>
      <c r="Y36" s="150">
        <v>0.18497695395466901</v>
      </c>
      <c r="Z36" s="150">
        <v>0.30892938244116502</v>
      </c>
      <c r="AA36" s="150">
        <v>179.73119981106501</v>
      </c>
      <c r="AB36" s="150">
        <v>5.9552400401781203</v>
      </c>
      <c r="AC36" s="150">
        <v>1.31721176231157</v>
      </c>
      <c r="AD36" s="150">
        <v>3.1836123723507699</v>
      </c>
      <c r="AE36" s="150">
        <v>1.08993002453931</v>
      </c>
      <c r="AF36" s="150">
        <v>49.05</v>
      </c>
      <c r="AG36" s="150">
        <v>1.11365451260901E-2</v>
      </c>
      <c r="AH36" s="150">
        <v>16.596</v>
      </c>
      <c r="AI36">
        <v>4.3245389826818599</v>
      </c>
      <c r="AJ36">
        <v>-47859.808499999999</v>
      </c>
      <c r="AK36">
        <v>0.39556369450719298</v>
      </c>
      <c r="AL36" s="150">
        <v>17774783.6765</v>
      </c>
      <c r="AM36" s="150">
        <v>1525.4952968</v>
      </c>
    </row>
    <row r="37" spans="1:39" ht="14.5" x14ac:dyDescent="0.35">
      <c r="A37" t="s">
        <v>154</v>
      </c>
      <c r="B37" s="150">
        <v>-53450.8</v>
      </c>
      <c r="C37" s="150">
        <v>0.29474440943270602</v>
      </c>
      <c r="D37" s="150">
        <v>-61273.2</v>
      </c>
      <c r="E37" s="150">
        <v>1.8053196971597001E-3</v>
      </c>
      <c r="F37" s="150">
        <v>0.69268191100005105</v>
      </c>
      <c r="G37" s="150">
        <v>31.75</v>
      </c>
      <c r="H37" s="150">
        <v>88.771000000000001</v>
      </c>
      <c r="I37" s="150">
        <v>3.9784999999999999</v>
      </c>
      <c r="J37" s="150">
        <v>-111.143</v>
      </c>
      <c r="K37" s="150">
        <v>12642.285891022701</v>
      </c>
      <c r="L37" s="150">
        <v>1892.9466877499999</v>
      </c>
      <c r="M37" s="150">
        <v>2622.8514184441001</v>
      </c>
      <c r="N37" s="150">
        <v>0.93376378330599896</v>
      </c>
      <c r="O37" s="150">
        <v>0.173895454177457</v>
      </c>
      <c r="P37" s="150">
        <v>5.19161203196965E-3</v>
      </c>
      <c r="Q37" s="150">
        <v>9124.1055573007507</v>
      </c>
      <c r="R37" s="150">
        <v>130.494</v>
      </c>
      <c r="S37" s="150">
        <v>58110.676073229399</v>
      </c>
      <c r="T37" s="150">
        <v>14.0600334114978</v>
      </c>
      <c r="U37" s="150">
        <v>14.506005546232</v>
      </c>
      <c r="V37" s="150">
        <v>16.328499999999998</v>
      </c>
      <c r="W37" s="150">
        <v>115.929000688979</v>
      </c>
      <c r="X37" s="150">
        <v>0.113533921400953</v>
      </c>
      <c r="Y37" s="150">
        <v>0.18547063896384</v>
      </c>
      <c r="Z37" s="150">
        <v>0.30305985576055999</v>
      </c>
      <c r="AA37" s="150">
        <v>180.83942998251499</v>
      </c>
      <c r="AB37" s="150">
        <v>7.6571240543188601</v>
      </c>
      <c r="AC37" s="150">
        <v>1.4847504917921699</v>
      </c>
      <c r="AD37" s="150">
        <v>3.39952377224312</v>
      </c>
      <c r="AE37" s="150">
        <v>0.98722993231684097</v>
      </c>
      <c r="AF37" s="150">
        <v>16.2</v>
      </c>
      <c r="AG37" s="150">
        <v>4.2316909733188898E-2</v>
      </c>
      <c r="AH37" s="150">
        <v>79.658000000000001</v>
      </c>
      <c r="AI37">
        <v>4.7663867903917296</v>
      </c>
      <c r="AJ37">
        <v>-48269.471499999898</v>
      </c>
      <c r="AK37">
        <v>0.50742140435469196</v>
      </c>
      <c r="AL37" s="150">
        <v>23931173.203000002</v>
      </c>
      <c r="AM37" s="150">
        <v>1892.9466877499999</v>
      </c>
    </row>
    <row r="38" spans="1:39" ht="14.5" x14ac:dyDescent="0.35">
      <c r="A38" t="s">
        <v>156</v>
      </c>
      <c r="B38" s="150">
        <v>115213.8</v>
      </c>
      <c r="C38" s="150">
        <v>0.28347371915313602</v>
      </c>
      <c r="D38" s="150">
        <v>31905.3</v>
      </c>
      <c r="E38" s="150">
        <v>3.5177508985212401E-3</v>
      </c>
      <c r="F38" s="150">
        <v>0.78245088470990098</v>
      </c>
      <c r="G38" s="150">
        <v>110.8</v>
      </c>
      <c r="H38" s="150">
        <v>230.45599999999999</v>
      </c>
      <c r="I38" s="150">
        <v>0</v>
      </c>
      <c r="J38" s="150">
        <v>-65.566500000000005</v>
      </c>
      <c r="K38" s="150">
        <v>12446.2725965234</v>
      </c>
      <c r="L38" s="150">
        <v>5123.92821095</v>
      </c>
      <c r="M38" s="150">
        <v>6359.0959310940898</v>
      </c>
      <c r="N38" s="150">
        <v>0.39120669748383402</v>
      </c>
      <c r="O38" s="150">
        <v>0.15399276954423</v>
      </c>
      <c r="P38" s="150">
        <v>2.4261602033052599E-2</v>
      </c>
      <c r="Q38" s="150">
        <v>10028.753767758901</v>
      </c>
      <c r="R38" s="150">
        <v>325.45949999999999</v>
      </c>
      <c r="S38" s="150">
        <v>69879.100339673605</v>
      </c>
      <c r="T38" s="150">
        <v>15.1195463644478</v>
      </c>
      <c r="U38" s="150">
        <v>15.743673824085599</v>
      </c>
      <c r="V38" s="150">
        <v>33.557000000000002</v>
      </c>
      <c r="W38" s="150">
        <v>152.69327445689399</v>
      </c>
      <c r="X38" s="150">
        <v>0.116429874394543</v>
      </c>
      <c r="Y38" s="150">
        <v>0.15815343566985199</v>
      </c>
      <c r="Z38" s="150">
        <v>0.28046747681666301</v>
      </c>
      <c r="AA38" s="150">
        <v>170.93899717958899</v>
      </c>
      <c r="AB38" s="150">
        <v>5.9987707173986298</v>
      </c>
      <c r="AC38" s="150">
        <v>1.07168061598452</v>
      </c>
      <c r="AD38" s="150">
        <v>3.2006539937615801</v>
      </c>
      <c r="AE38" s="150">
        <v>0.87742815641985705</v>
      </c>
      <c r="AF38" s="150">
        <v>27.210526315789501</v>
      </c>
      <c r="AG38" s="150">
        <v>9.1249196689560497E-2</v>
      </c>
      <c r="AH38" s="150">
        <v>91.813684210526304</v>
      </c>
      <c r="AI38">
        <v>5.5880639948849096</v>
      </c>
      <c r="AJ38">
        <v>-224008.2205</v>
      </c>
      <c r="AK38">
        <v>0.307050609026015</v>
      </c>
      <c r="AL38" s="150">
        <v>63773807.278499998</v>
      </c>
      <c r="AM38" s="150">
        <v>5123.92821095</v>
      </c>
    </row>
    <row r="39" spans="1:39" ht="14.5" x14ac:dyDescent="0.35">
      <c r="A39" t="s">
        <v>157</v>
      </c>
      <c r="B39" s="150">
        <v>529394.05000000005</v>
      </c>
      <c r="C39" s="150">
        <v>0.18845624374025499</v>
      </c>
      <c r="D39" s="150">
        <v>805034.75</v>
      </c>
      <c r="E39" s="150">
        <v>6.4030354286364005E-4</v>
      </c>
      <c r="F39" s="150">
        <v>0.64816188056536195</v>
      </c>
      <c r="G39" s="150">
        <v>87.368421052631604</v>
      </c>
      <c r="H39" s="150">
        <v>1923.8050000000001</v>
      </c>
      <c r="I39" s="150">
        <v>431.66300000000001</v>
      </c>
      <c r="J39" s="150">
        <v>-392.62950000000001</v>
      </c>
      <c r="K39" s="150">
        <v>14873.308770525</v>
      </c>
      <c r="L39" s="150">
        <v>8391.42828715</v>
      </c>
      <c r="M39" s="150">
        <v>12173.157746007</v>
      </c>
      <c r="N39" s="150">
        <v>0.95178189127593404</v>
      </c>
      <c r="O39" s="150">
        <v>0.20260696465147601</v>
      </c>
      <c r="P39" s="150">
        <v>5.5286589377214E-2</v>
      </c>
      <c r="Q39" s="150">
        <v>10252.7467847395</v>
      </c>
      <c r="R39" s="150">
        <v>580.11199999999997</v>
      </c>
      <c r="S39" s="150">
        <v>65584.170013721494</v>
      </c>
      <c r="T39" s="150">
        <v>12.8395034062388</v>
      </c>
      <c r="U39" s="150">
        <v>14.4651865280325</v>
      </c>
      <c r="V39" s="150">
        <v>97.971999999999994</v>
      </c>
      <c r="W39" s="150">
        <v>85.651291054076694</v>
      </c>
      <c r="X39" s="150">
        <v>0.113480202051589</v>
      </c>
      <c r="Y39" s="150">
        <v>0.15860464272272901</v>
      </c>
      <c r="Z39" s="150">
        <v>0.28126788425658</v>
      </c>
      <c r="AA39" s="150">
        <v>206.66260744379099</v>
      </c>
      <c r="AB39" s="150">
        <v>6.5012530757436098</v>
      </c>
      <c r="AC39" s="150">
        <v>1.45146418874769</v>
      </c>
      <c r="AD39" s="150">
        <v>3.2366934555695299</v>
      </c>
      <c r="AE39" s="150">
        <v>0.79122987350609897</v>
      </c>
      <c r="AF39" s="150">
        <v>22.789473684210499</v>
      </c>
      <c r="AG39" s="150">
        <v>0.16020816116311401</v>
      </c>
      <c r="AH39" s="150">
        <v>129.29473684210501</v>
      </c>
      <c r="AI39">
        <v>5.7847257060919599</v>
      </c>
      <c r="AJ39">
        <v>-82852.363500000007</v>
      </c>
      <c r="AK39">
        <v>0.50958935161827301</v>
      </c>
      <c r="AL39" s="150">
        <v>124808303.94050001</v>
      </c>
      <c r="AM39" s="150">
        <v>8391.42828715</v>
      </c>
    </row>
    <row r="40" spans="1:39" ht="14.5" x14ac:dyDescent="0.35">
      <c r="A40" t="s">
        <v>158</v>
      </c>
      <c r="B40" s="150">
        <v>931454.85</v>
      </c>
      <c r="C40" s="150">
        <v>0.31331517398278103</v>
      </c>
      <c r="D40" s="150">
        <v>845494.55</v>
      </c>
      <c r="E40" s="150">
        <v>2.5401759937435302E-3</v>
      </c>
      <c r="F40" s="150">
        <v>0.74383336365314701</v>
      </c>
      <c r="G40" s="150">
        <v>28.5555555555556</v>
      </c>
      <c r="H40" s="150">
        <v>67.915999999999997</v>
      </c>
      <c r="I40" s="150">
        <v>0</v>
      </c>
      <c r="J40" s="150">
        <v>60.44</v>
      </c>
      <c r="K40" s="150">
        <v>12511.635519134799</v>
      </c>
      <c r="L40" s="150">
        <v>2082.6221390999999</v>
      </c>
      <c r="M40" s="150">
        <v>2564.3776993443998</v>
      </c>
      <c r="N40" s="150">
        <v>0.39198221858084298</v>
      </c>
      <c r="O40" s="150">
        <v>0.13910893263393301</v>
      </c>
      <c r="P40" s="150">
        <v>2.6425379149086901E-2</v>
      </c>
      <c r="Q40" s="150">
        <v>10161.143241559799</v>
      </c>
      <c r="R40" s="150">
        <v>138.6225</v>
      </c>
      <c r="S40" s="150">
        <v>66850.937098955794</v>
      </c>
      <c r="T40" s="150">
        <v>14.883947411134599</v>
      </c>
      <c r="U40" s="150">
        <v>15.0236948482389</v>
      </c>
      <c r="V40" s="150">
        <v>15.3095</v>
      </c>
      <c r="W40" s="150">
        <v>136.03462811326301</v>
      </c>
      <c r="X40" s="150">
        <v>0.113698923346863</v>
      </c>
      <c r="Y40" s="150">
        <v>0.162502811546406</v>
      </c>
      <c r="Z40" s="150">
        <v>0.28124686514821001</v>
      </c>
      <c r="AA40" s="150">
        <v>188.87317224524699</v>
      </c>
      <c r="AB40" s="150">
        <v>5.5731553525479596</v>
      </c>
      <c r="AC40" s="150">
        <v>1.08490749048974</v>
      </c>
      <c r="AD40" s="150">
        <v>2.8025961376270501</v>
      </c>
      <c r="AE40" s="150">
        <v>0.76917461265284104</v>
      </c>
      <c r="AF40" s="150">
        <v>11.2</v>
      </c>
      <c r="AG40" s="150">
        <v>0.116920263742243</v>
      </c>
      <c r="AH40" s="150">
        <v>69.534499999999994</v>
      </c>
      <c r="AI40">
        <v>2.2164717164995</v>
      </c>
      <c r="AJ40">
        <v>-27914.057309941501</v>
      </c>
      <c r="AK40">
        <v>0.26897795520723899</v>
      </c>
      <c r="AL40" s="150">
        <v>26057009.1285</v>
      </c>
      <c r="AM40" s="150">
        <v>2082.6221390999999</v>
      </c>
    </row>
    <row r="41" spans="1:39" ht="14.5" x14ac:dyDescent="0.35">
      <c r="A41" t="s">
        <v>159</v>
      </c>
      <c r="B41" s="150">
        <v>-105192.25</v>
      </c>
      <c r="C41" s="150">
        <v>0.36902167393483298</v>
      </c>
      <c r="D41" s="150">
        <v>-187631.85</v>
      </c>
      <c r="E41" s="150">
        <v>1.6256286369113399E-3</v>
      </c>
      <c r="F41" s="150">
        <v>0.74095438327506102</v>
      </c>
      <c r="G41" s="150">
        <v>52.631578947368403</v>
      </c>
      <c r="H41" s="150">
        <v>73.763000000000005</v>
      </c>
      <c r="I41" s="150">
        <v>0</v>
      </c>
      <c r="J41" s="150">
        <v>-63.070999999999998</v>
      </c>
      <c r="K41" s="150">
        <v>11254.1229610707</v>
      </c>
      <c r="L41" s="150">
        <v>2344.1335205999999</v>
      </c>
      <c r="M41" s="150">
        <v>2905.8667460941101</v>
      </c>
      <c r="N41" s="150">
        <v>0.51208035704926602</v>
      </c>
      <c r="O41" s="150">
        <v>0.15138889942974201</v>
      </c>
      <c r="P41" s="150">
        <v>2.48698051061008E-2</v>
      </c>
      <c r="Q41" s="150">
        <v>9078.5879681027891</v>
      </c>
      <c r="R41" s="150">
        <v>150.19</v>
      </c>
      <c r="S41" s="150">
        <v>61685.614105466397</v>
      </c>
      <c r="T41" s="150">
        <v>14.2040082562088</v>
      </c>
      <c r="U41" s="150">
        <v>15.607786940542001</v>
      </c>
      <c r="V41" s="150">
        <v>16.269500000000001</v>
      </c>
      <c r="W41" s="150">
        <v>144.08147273118399</v>
      </c>
      <c r="X41" s="150">
        <v>0.114330258395082</v>
      </c>
      <c r="Y41" s="150">
        <v>0.158443350027862</v>
      </c>
      <c r="Z41" s="150">
        <v>0.28902322505012501</v>
      </c>
      <c r="AA41" s="150">
        <v>169.25396804975799</v>
      </c>
      <c r="AB41" s="150">
        <v>5.8876214461911998</v>
      </c>
      <c r="AC41" s="150">
        <v>1.18646583814299</v>
      </c>
      <c r="AD41" s="150">
        <v>3.2309055008658998</v>
      </c>
      <c r="AE41" s="150">
        <v>1.1688555819645301</v>
      </c>
      <c r="AF41" s="150">
        <v>37.799999999999997</v>
      </c>
      <c r="AG41" s="150">
        <v>3.7482505948810703E-2</v>
      </c>
      <c r="AH41" s="150">
        <v>36.807000000000002</v>
      </c>
      <c r="AI41">
        <v>3.5381602521823199</v>
      </c>
      <c r="AJ41">
        <v>-104388.51949999999</v>
      </c>
      <c r="AK41">
        <v>0.36030145672164698</v>
      </c>
      <c r="AL41" s="150">
        <v>26381166.877999999</v>
      </c>
      <c r="AM41" s="150">
        <v>2344.1335205999999</v>
      </c>
    </row>
    <row r="42" spans="1:39" ht="14.5" x14ac:dyDescent="0.35">
      <c r="A42" t="s">
        <v>161</v>
      </c>
      <c r="B42" s="150">
        <v>-633971.94999999995</v>
      </c>
      <c r="C42" s="150">
        <v>0.332079444833347</v>
      </c>
      <c r="D42" s="150">
        <v>-883796.05</v>
      </c>
      <c r="E42" s="150">
        <v>3.8013601121347799E-3</v>
      </c>
      <c r="F42" s="150">
        <v>0.79898259830624596</v>
      </c>
      <c r="G42" s="150">
        <v>100.2</v>
      </c>
      <c r="H42" s="150">
        <v>130.86199999999999</v>
      </c>
      <c r="I42" s="150">
        <v>0</v>
      </c>
      <c r="J42" s="150">
        <v>-98.89</v>
      </c>
      <c r="K42" s="150">
        <v>11953.801749083599</v>
      </c>
      <c r="L42" s="150">
        <v>5277.6830910999997</v>
      </c>
      <c r="M42" s="150">
        <v>6448.7450233088603</v>
      </c>
      <c r="N42" s="150">
        <v>0.33472442027242</v>
      </c>
      <c r="O42" s="150">
        <v>0.146662638650149</v>
      </c>
      <c r="P42" s="150">
        <v>1.9036113786259998E-2</v>
      </c>
      <c r="Q42" s="150">
        <v>9783.0472653932393</v>
      </c>
      <c r="R42" s="150">
        <v>320.26650000000001</v>
      </c>
      <c r="S42" s="150">
        <v>69456.674700600895</v>
      </c>
      <c r="T42" s="150">
        <v>15.260728174816901</v>
      </c>
      <c r="U42" s="150">
        <v>16.479035712758002</v>
      </c>
      <c r="V42" s="150">
        <v>33.078000000000003</v>
      </c>
      <c r="W42" s="150">
        <v>159.552666155753</v>
      </c>
      <c r="X42" s="150">
        <v>0.11783735294921099</v>
      </c>
      <c r="Y42" s="150">
        <v>0.16082853245658599</v>
      </c>
      <c r="Z42" s="150">
        <v>0.28370944534917603</v>
      </c>
      <c r="AA42" s="150">
        <v>1378.86184607633</v>
      </c>
      <c r="AB42" s="150">
        <v>0.75023831693357501</v>
      </c>
      <c r="AC42" s="150">
        <v>0.120675397584634</v>
      </c>
      <c r="AD42" s="150">
        <v>0.37383959227921598</v>
      </c>
      <c r="AE42" s="150">
        <v>0.94340496987959799</v>
      </c>
      <c r="AF42" s="150">
        <v>31.9</v>
      </c>
      <c r="AG42" s="150">
        <v>8.9452752622474305E-2</v>
      </c>
      <c r="AH42" s="150">
        <v>88.149000000000001</v>
      </c>
      <c r="AI42">
        <v>5.9308942332373702</v>
      </c>
      <c r="AJ42">
        <v>-220255.20050000001</v>
      </c>
      <c r="AK42">
        <v>0.299083155215013</v>
      </c>
      <c r="AL42" s="150">
        <v>63088377.365500003</v>
      </c>
      <c r="AM42" s="150">
        <v>5277.6830910999997</v>
      </c>
    </row>
    <row r="43" spans="1:39" ht="14.5" x14ac:dyDescent="0.35">
      <c r="A43" t="s">
        <v>163</v>
      </c>
      <c r="B43" s="150">
        <v>467988.25</v>
      </c>
      <c r="C43" s="150">
        <v>0.43034724775343502</v>
      </c>
      <c r="D43" s="150">
        <v>421454.1</v>
      </c>
      <c r="E43" s="150">
        <v>1.83365927968598E-3</v>
      </c>
      <c r="F43" s="150">
        <v>0.68051068139385196</v>
      </c>
      <c r="G43" s="150">
        <v>21.8</v>
      </c>
      <c r="H43" s="150">
        <v>22.689499999999999</v>
      </c>
      <c r="I43" s="150">
        <v>0</v>
      </c>
      <c r="J43" s="150">
        <v>33.519500000000001</v>
      </c>
      <c r="K43" s="150">
        <v>11531.890581134699</v>
      </c>
      <c r="L43" s="150">
        <v>969.73801509999998</v>
      </c>
      <c r="M43" s="150">
        <v>1177.9913376765501</v>
      </c>
      <c r="N43" s="150">
        <v>0.45276364900959698</v>
      </c>
      <c r="O43" s="150">
        <v>0.148718598790961</v>
      </c>
      <c r="P43" s="150">
        <v>2.74371258893633E-3</v>
      </c>
      <c r="Q43" s="150">
        <v>9493.2045124855904</v>
      </c>
      <c r="R43" s="150">
        <v>64.433000000000007</v>
      </c>
      <c r="S43" s="150">
        <v>55374.234817562399</v>
      </c>
      <c r="T43" s="150">
        <v>14.60043766393</v>
      </c>
      <c r="U43" s="150">
        <v>15.050331586299</v>
      </c>
      <c r="V43" s="150">
        <v>9.0864999999999991</v>
      </c>
      <c r="W43" s="150">
        <v>106.72294228801</v>
      </c>
      <c r="X43" s="150">
        <v>0.11423178856529401</v>
      </c>
      <c r="Y43" s="150">
        <v>0.176728343715118</v>
      </c>
      <c r="Z43" s="150">
        <v>0.29455093204379101</v>
      </c>
      <c r="AA43" s="150">
        <v>210.584556674249</v>
      </c>
      <c r="AB43" s="150">
        <v>5.6005434478949203</v>
      </c>
      <c r="AC43" s="150">
        <v>1.26759519831978</v>
      </c>
      <c r="AD43" s="150">
        <v>2.7073550849277401</v>
      </c>
      <c r="AE43" s="150">
        <v>1.0531757119254801</v>
      </c>
      <c r="AF43" s="150">
        <v>44.35</v>
      </c>
      <c r="AG43" s="150">
        <v>1.43268108120231E-2</v>
      </c>
      <c r="AH43" s="150">
        <v>12.476000000000001</v>
      </c>
      <c r="AI43">
        <v>2.2827136073135299</v>
      </c>
      <c r="AJ43">
        <v>-42435.606</v>
      </c>
      <c r="AK43">
        <v>0.35602800293776898</v>
      </c>
      <c r="AL43" s="150">
        <v>11182912.682499999</v>
      </c>
      <c r="AM43" s="150">
        <v>969.73801509999998</v>
      </c>
    </row>
    <row r="44" spans="1:39" ht="14.5" x14ac:dyDescent="0.35">
      <c r="A44" t="s">
        <v>165</v>
      </c>
      <c r="B44" s="150">
        <v>281857.25</v>
      </c>
      <c r="C44" s="150">
        <v>0.36443449154809598</v>
      </c>
      <c r="D44" s="150">
        <v>243335.1</v>
      </c>
      <c r="E44" s="150">
        <v>4.75630311374699E-3</v>
      </c>
      <c r="F44" s="150">
        <v>0.75295545316667201</v>
      </c>
      <c r="G44" s="150">
        <v>54.1</v>
      </c>
      <c r="H44" s="150">
        <v>62.1295</v>
      </c>
      <c r="I44" s="150">
        <v>0</v>
      </c>
      <c r="J44" s="150">
        <v>46.34</v>
      </c>
      <c r="K44" s="150">
        <v>11375.0518097759</v>
      </c>
      <c r="L44" s="150">
        <v>2434.8447808999999</v>
      </c>
      <c r="M44" s="150">
        <v>2913.4749604394901</v>
      </c>
      <c r="N44" s="150">
        <v>0.35076422308296501</v>
      </c>
      <c r="O44" s="150">
        <v>0.135190493551022</v>
      </c>
      <c r="P44" s="150">
        <v>1.5509238944604001E-2</v>
      </c>
      <c r="Q44" s="150">
        <v>9506.3406782538696</v>
      </c>
      <c r="R44" s="150">
        <v>151.55799999999999</v>
      </c>
      <c r="S44" s="150">
        <v>64515.3186040988</v>
      </c>
      <c r="T44" s="150">
        <v>14.3242191108355</v>
      </c>
      <c r="U44" s="150">
        <v>16.0654322496998</v>
      </c>
      <c r="V44" s="150">
        <v>18.5</v>
      </c>
      <c r="W44" s="150">
        <v>131.61323139999999</v>
      </c>
      <c r="X44" s="150">
        <v>0.116331322295427</v>
      </c>
      <c r="Y44" s="150">
        <v>0.166888404062046</v>
      </c>
      <c r="Z44" s="150">
        <v>0.28668634146546601</v>
      </c>
      <c r="AA44" s="150">
        <v>180.807295583447</v>
      </c>
      <c r="AB44" s="150">
        <v>5.8726967340598</v>
      </c>
      <c r="AC44" s="150">
        <v>1.12934847697051</v>
      </c>
      <c r="AD44" s="150">
        <v>3.13819195402847</v>
      </c>
      <c r="AE44" s="150">
        <v>1.0549426128177499</v>
      </c>
      <c r="AF44" s="150">
        <v>41.4</v>
      </c>
      <c r="AG44" s="150">
        <v>3.1071857574363999E-2</v>
      </c>
      <c r="AH44" s="150">
        <v>31.741499999999998</v>
      </c>
      <c r="AI44">
        <v>2.5745862981085601</v>
      </c>
      <c r="AJ44">
        <v>-102462.24249999999</v>
      </c>
      <c r="AK44">
        <v>0.31003619036486102</v>
      </c>
      <c r="AL44" s="150">
        <v>27696485.531500001</v>
      </c>
      <c r="AM44" s="150">
        <v>2434.8447808999999</v>
      </c>
    </row>
    <row r="45" spans="1:39" ht="14.5" x14ac:dyDescent="0.35">
      <c r="A45" t="s">
        <v>166</v>
      </c>
      <c r="B45" s="150">
        <v>670107.75</v>
      </c>
      <c r="C45" s="150">
        <v>0.31114553688334301</v>
      </c>
      <c r="D45" s="150">
        <v>788775.8</v>
      </c>
      <c r="E45" s="150">
        <v>2.74637297978006E-3</v>
      </c>
      <c r="F45" s="150">
        <v>0.59404936159991295</v>
      </c>
      <c r="G45" s="150">
        <v>41.1</v>
      </c>
      <c r="H45" s="150">
        <v>561.02949999999998</v>
      </c>
      <c r="I45" s="150">
        <v>226.6225</v>
      </c>
      <c r="J45" s="150">
        <v>-234.0035</v>
      </c>
      <c r="K45" s="150">
        <v>14314.6570686951</v>
      </c>
      <c r="L45" s="150">
        <v>3118.1136535999999</v>
      </c>
      <c r="M45" s="150">
        <v>4496.3419327254496</v>
      </c>
      <c r="N45" s="150">
        <v>0.98656971050376896</v>
      </c>
      <c r="O45" s="150">
        <v>0.191853283878645</v>
      </c>
      <c r="P45" s="150">
        <v>4.2529418113702901E-2</v>
      </c>
      <c r="Q45" s="150">
        <v>9926.8979806979896</v>
      </c>
      <c r="R45" s="150">
        <v>226.124</v>
      </c>
      <c r="S45" s="150">
        <v>60114.491104438297</v>
      </c>
      <c r="T45" s="150">
        <v>11.549415365021</v>
      </c>
      <c r="U45" s="150">
        <v>13.7893972050733</v>
      </c>
      <c r="V45" s="150">
        <v>33.587000000000003</v>
      </c>
      <c r="W45" s="150">
        <v>92.836920641915</v>
      </c>
      <c r="X45" s="150">
        <v>0.113984352359269</v>
      </c>
      <c r="Y45" s="150">
        <v>0.162827758061518</v>
      </c>
      <c r="Z45" s="150">
        <v>0.28446012268138898</v>
      </c>
      <c r="AA45" s="150">
        <v>197.906657214863</v>
      </c>
      <c r="AB45" s="150">
        <v>6.8996282746858704</v>
      </c>
      <c r="AC45" s="150">
        <v>1.4020263793875001</v>
      </c>
      <c r="AD45" s="150">
        <v>3.5316810900161402</v>
      </c>
      <c r="AE45" s="150">
        <v>0.88063720464624295</v>
      </c>
      <c r="AF45" s="150">
        <v>10.3157894736842</v>
      </c>
      <c r="AG45" s="150">
        <v>0.12267015378952</v>
      </c>
      <c r="AH45" s="150">
        <v>121.423888888889</v>
      </c>
      <c r="AI45">
        <v>5.32069054766969</v>
      </c>
      <c r="AJ45">
        <v>26834.805999999899</v>
      </c>
      <c r="AK45">
        <v>0.54573860642806904</v>
      </c>
      <c r="AL45" s="150">
        <v>44634727.652500004</v>
      </c>
      <c r="AM45" s="150">
        <v>3118.1136535999999</v>
      </c>
    </row>
    <row r="46" spans="1:39" ht="14.5" x14ac:dyDescent="0.35">
      <c r="A46" t="s">
        <v>167</v>
      </c>
      <c r="B46" s="150">
        <v>-491894.2</v>
      </c>
      <c r="C46" s="150">
        <v>0.26821666077310702</v>
      </c>
      <c r="D46" s="150">
        <v>-491898.75</v>
      </c>
      <c r="E46" s="150">
        <v>2.0559767269996E-3</v>
      </c>
      <c r="F46" s="150">
        <v>0.68831427719062799</v>
      </c>
      <c r="G46" s="150">
        <v>45.5555555555556</v>
      </c>
      <c r="H46" s="150">
        <v>166.49250000000001</v>
      </c>
      <c r="I46" s="150">
        <v>12.54</v>
      </c>
      <c r="J46" s="150">
        <v>-150.08699999999999</v>
      </c>
      <c r="K46" s="150">
        <v>12642.0154369579</v>
      </c>
      <c r="L46" s="150">
        <v>2386.9247157999998</v>
      </c>
      <c r="M46" s="150">
        <v>3342.4795280174899</v>
      </c>
      <c r="N46" s="150">
        <v>0.93807040332210201</v>
      </c>
      <c r="O46" s="150">
        <v>0.183019818454385</v>
      </c>
      <c r="P46" s="150">
        <v>1.15428225354672E-2</v>
      </c>
      <c r="Q46" s="150">
        <v>9027.8904780302091</v>
      </c>
      <c r="R46" s="150">
        <v>164.55950000000001</v>
      </c>
      <c r="S46" s="150">
        <v>58118.259061312201</v>
      </c>
      <c r="T46" s="150">
        <v>14.629055144187999</v>
      </c>
      <c r="U46" s="150">
        <v>14.504934177607501</v>
      </c>
      <c r="V46" s="150">
        <v>21.146999999999998</v>
      </c>
      <c r="W46" s="150">
        <v>112.872970908403</v>
      </c>
      <c r="X46" s="150">
        <v>0.115088309577059</v>
      </c>
      <c r="Y46" s="150">
        <v>0.18618529134144299</v>
      </c>
      <c r="Z46" s="150">
        <v>0.30569689600977301</v>
      </c>
      <c r="AA46" s="150">
        <v>191.60612690154099</v>
      </c>
      <c r="AB46" s="150">
        <v>6.8504172936490102</v>
      </c>
      <c r="AC46" s="150">
        <v>1.32593423758728</v>
      </c>
      <c r="AD46" s="150">
        <v>2.9635550631530299</v>
      </c>
      <c r="AE46" s="150">
        <v>1.0655911451846101</v>
      </c>
      <c r="AF46" s="150">
        <v>18.2</v>
      </c>
      <c r="AG46" s="150">
        <v>4.64113235342112E-2</v>
      </c>
      <c r="AH46" s="150">
        <v>86.008499999999998</v>
      </c>
      <c r="AI46">
        <v>4.8594043375485096</v>
      </c>
      <c r="AJ46">
        <v>-53138.184499999697</v>
      </c>
      <c r="AK46">
        <v>0.51576371827632395</v>
      </c>
      <c r="AL46" s="150">
        <v>30175539.103999998</v>
      </c>
      <c r="AM46" s="150">
        <v>2386.9247157999998</v>
      </c>
    </row>
    <row r="47" spans="1:39" ht="14.5" x14ac:dyDescent="0.35">
      <c r="A47" t="s">
        <v>169</v>
      </c>
      <c r="B47" s="150">
        <v>531623.5</v>
      </c>
      <c r="C47" s="150">
        <v>0.45270184170384797</v>
      </c>
      <c r="D47" s="150">
        <v>523569.85</v>
      </c>
      <c r="E47" s="150">
        <v>3.5332875297486299E-3</v>
      </c>
      <c r="F47" s="150">
        <v>0.66104958229168498</v>
      </c>
      <c r="G47" s="150">
        <v>29.684210526315798</v>
      </c>
      <c r="H47" s="150">
        <v>26.826499999999999</v>
      </c>
      <c r="I47" s="150">
        <v>0</v>
      </c>
      <c r="J47" s="150">
        <v>26.954999999999998</v>
      </c>
      <c r="K47" s="150">
        <v>10956.557646777899</v>
      </c>
      <c r="L47" s="150">
        <v>1178.1988187500001</v>
      </c>
      <c r="M47" s="150">
        <v>1452.4933389492501</v>
      </c>
      <c r="N47" s="150">
        <v>0.46338594561589602</v>
      </c>
      <c r="O47" s="150">
        <v>0.152668352180862</v>
      </c>
      <c r="P47" s="150">
        <v>1.4707785922230599E-3</v>
      </c>
      <c r="Q47" s="150">
        <v>8887.4784694975096</v>
      </c>
      <c r="R47" s="150">
        <v>78.313500000000005</v>
      </c>
      <c r="S47" s="150">
        <v>53447.1411697855</v>
      </c>
      <c r="T47" s="150">
        <v>13.5327880888991</v>
      </c>
      <c r="U47" s="150">
        <v>15.0446451601576</v>
      </c>
      <c r="V47" s="150">
        <v>10.11</v>
      </c>
      <c r="W47" s="150">
        <v>116.537964268051</v>
      </c>
      <c r="X47" s="150">
        <v>0.119515840829911</v>
      </c>
      <c r="Y47" s="150">
        <v>0.18403893552699399</v>
      </c>
      <c r="Z47" s="150">
        <v>0.30842678365328802</v>
      </c>
      <c r="AA47" s="150">
        <v>178.19343956119499</v>
      </c>
      <c r="AB47" s="150">
        <v>5.95777682065928</v>
      </c>
      <c r="AC47" s="150">
        <v>1.34911868835655</v>
      </c>
      <c r="AD47" s="150">
        <v>3.0900213767931302</v>
      </c>
      <c r="AE47" s="150">
        <v>1.04721790310555</v>
      </c>
      <c r="AF47" s="150">
        <v>47.4</v>
      </c>
      <c r="AG47" s="150">
        <v>3.8745656531917E-2</v>
      </c>
      <c r="AH47" s="150">
        <v>13.9175</v>
      </c>
      <c r="AI47">
        <v>3.10731060588249</v>
      </c>
      <c r="AJ47">
        <v>-39412.773500000098</v>
      </c>
      <c r="AK47">
        <v>0.35486370665655498</v>
      </c>
      <c r="AL47" s="150">
        <v>12909003.277000001</v>
      </c>
      <c r="AM47" s="150">
        <v>1178.1988187500001</v>
      </c>
    </row>
    <row r="48" spans="1:39" ht="14.5" x14ac:dyDescent="0.35">
      <c r="A48" t="s">
        <v>170</v>
      </c>
      <c r="B48" s="150">
        <v>-132725.54999999999</v>
      </c>
      <c r="C48" s="150">
        <v>0.38509675841192498</v>
      </c>
      <c r="D48" s="150">
        <v>-139264.75</v>
      </c>
      <c r="E48" s="150">
        <v>3.7593093007489702E-3</v>
      </c>
      <c r="F48" s="150">
        <v>0.74012354557340199</v>
      </c>
      <c r="G48" s="150">
        <v>46.45</v>
      </c>
      <c r="H48" s="150">
        <v>40.528500000000001</v>
      </c>
      <c r="I48" s="150">
        <v>0</v>
      </c>
      <c r="J48" s="150">
        <v>-19.674499999999998</v>
      </c>
      <c r="K48" s="150">
        <v>11162.5535843497</v>
      </c>
      <c r="L48" s="150">
        <v>1860.84742985</v>
      </c>
      <c r="M48" s="150">
        <v>2256.7743677388899</v>
      </c>
      <c r="N48" s="150">
        <v>0.41154179623513298</v>
      </c>
      <c r="O48" s="150">
        <v>0.15059952992631401</v>
      </c>
      <c r="P48" s="150">
        <v>7.2956287185211898E-3</v>
      </c>
      <c r="Q48" s="150">
        <v>9204.2028857371806</v>
      </c>
      <c r="R48" s="150">
        <v>117.166</v>
      </c>
      <c r="S48" s="150">
        <v>59611.395575508301</v>
      </c>
      <c r="T48" s="150">
        <v>15.041479610125799</v>
      </c>
      <c r="U48" s="150">
        <v>15.882145245634399</v>
      </c>
      <c r="V48" s="150">
        <v>14.8065</v>
      </c>
      <c r="W48" s="150">
        <v>125.67773814540899</v>
      </c>
      <c r="X48" s="150">
        <v>0.11519925363391501</v>
      </c>
      <c r="Y48" s="150">
        <v>0.176198041070082</v>
      </c>
      <c r="Z48" s="150">
        <v>0.29837092925561398</v>
      </c>
      <c r="AA48" s="150">
        <v>179.85195595910699</v>
      </c>
      <c r="AB48" s="150">
        <v>5.46726132251972</v>
      </c>
      <c r="AC48" s="150">
        <v>1.2111226210461701</v>
      </c>
      <c r="AD48" s="150">
        <v>2.5441768863446099</v>
      </c>
      <c r="AE48" s="150">
        <v>1.2368040776812299</v>
      </c>
      <c r="AF48" s="150">
        <v>93.75</v>
      </c>
      <c r="AG48" s="150">
        <v>2.0921470295158701E-2</v>
      </c>
      <c r="AH48" s="150">
        <v>10.807894736842099</v>
      </c>
      <c r="AI48">
        <v>3.4353703191382299</v>
      </c>
      <c r="AJ48">
        <v>-79914.808999999994</v>
      </c>
      <c r="AK48">
        <v>0.37084701902608402</v>
      </c>
      <c r="AL48" s="150">
        <v>20771809.147999998</v>
      </c>
      <c r="AM48" s="150">
        <v>1860.84742985</v>
      </c>
    </row>
    <row r="49" spans="1:39" ht="14.5" x14ac:dyDescent="0.35">
      <c r="A49" t="s">
        <v>172</v>
      </c>
      <c r="B49" s="150">
        <v>539917.25</v>
      </c>
      <c r="C49" s="150">
        <v>0.32887212974406199</v>
      </c>
      <c r="D49" s="150">
        <v>483572</v>
      </c>
      <c r="E49" s="150">
        <v>1.2172299243571401E-3</v>
      </c>
      <c r="F49" s="150">
        <v>0.67416821002480298</v>
      </c>
      <c r="G49" s="150">
        <v>82.842105263157904</v>
      </c>
      <c r="H49" s="150">
        <v>492.35950000000003</v>
      </c>
      <c r="I49" s="150">
        <v>136.66050000000001</v>
      </c>
      <c r="J49" s="150">
        <v>-143.13399999999999</v>
      </c>
      <c r="K49" s="150">
        <v>12529.983981674201</v>
      </c>
      <c r="L49" s="150">
        <v>4890.6236451000004</v>
      </c>
      <c r="M49" s="150">
        <v>6647.8973016158498</v>
      </c>
      <c r="N49" s="150">
        <v>0.76941307066638098</v>
      </c>
      <c r="O49" s="150">
        <v>0.17838623847575999</v>
      </c>
      <c r="P49" s="150">
        <v>4.6213714374944197E-2</v>
      </c>
      <c r="Q49" s="150">
        <v>9217.8674178082401</v>
      </c>
      <c r="R49" s="150">
        <v>318.43599999999998</v>
      </c>
      <c r="S49" s="150">
        <v>65706.179594957895</v>
      </c>
      <c r="T49" s="150">
        <v>12.9005514451884</v>
      </c>
      <c r="U49" s="150">
        <v>15.3582623984097</v>
      </c>
      <c r="V49" s="150">
        <v>33.869500000000002</v>
      </c>
      <c r="W49" s="150">
        <v>144.39609811482299</v>
      </c>
      <c r="X49" s="150">
        <v>0.115095097487212</v>
      </c>
      <c r="Y49" s="150">
        <v>0.16035419361164599</v>
      </c>
      <c r="Z49" s="150">
        <v>0.281138987194685</v>
      </c>
      <c r="AA49" s="150">
        <v>157.67508521589201</v>
      </c>
      <c r="AB49" s="150">
        <v>7.1089288660335299</v>
      </c>
      <c r="AC49" s="150">
        <v>1.3505423174706701</v>
      </c>
      <c r="AD49" s="150">
        <v>3.3997411602072001</v>
      </c>
      <c r="AE49" s="150">
        <v>0.85956179534848998</v>
      </c>
      <c r="AF49" s="150">
        <v>16.7</v>
      </c>
      <c r="AG49" s="150">
        <v>8.8611634029407194E-2</v>
      </c>
      <c r="AH49" s="150">
        <v>125.196</v>
      </c>
      <c r="AI49">
        <v>5.3343365531657003</v>
      </c>
      <c r="AJ49">
        <v>-3190.2925000004502</v>
      </c>
      <c r="AK49">
        <v>0.44361554355964</v>
      </c>
      <c r="AL49" s="150">
        <v>61279435.933499999</v>
      </c>
      <c r="AM49" s="150">
        <v>4890.6236451000004</v>
      </c>
    </row>
    <row r="50" spans="1:39" ht="14.5" x14ac:dyDescent="0.35">
      <c r="A50" t="s">
        <v>174</v>
      </c>
      <c r="B50" s="150">
        <v>-418184</v>
      </c>
      <c r="C50" s="150">
        <v>0.270107619846436</v>
      </c>
      <c r="D50" s="150">
        <v>-790252.45</v>
      </c>
      <c r="E50" s="150">
        <v>2.1056064810500599E-3</v>
      </c>
      <c r="F50" s="150">
        <v>0.60922084472064397</v>
      </c>
      <c r="G50" s="150">
        <v>79.315789473684205</v>
      </c>
      <c r="H50" s="150">
        <v>853.06399999999996</v>
      </c>
      <c r="I50" s="150">
        <v>312.16149999999999</v>
      </c>
      <c r="J50" s="150">
        <v>-262.2715</v>
      </c>
      <c r="K50" s="150">
        <v>14050.3991075217</v>
      </c>
      <c r="L50" s="150">
        <v>4618.2326561999998</v>
      </c>
      <c r="M50" s="150">
        <v>6457.07677483934</v>
      </c>
      <c r="N50" s="150">
        <v>0.83657014262009199</v>
      </c>
      <c r="O50" s="150">
        <v>0.18460525238057199</v>
      </c>
      <c r="P50" s="150">
        <v>5.7634739242221698E-2</v>
      </c>
      <c r="Q50" s="150">
        <v>10049.1312483449</v>
      </c>
      <c r="R50" s="150">
        <v>326.20299999999997</v>
      </c>
      <c r="S50" s="150">
        <v>61563.120936962601</v>
      </c>
      <c r="T50" s="150">
        <v>13.250031422151199</v>
      </c>
      <c r="U50" s="150">
        <v>14.157541948418601</v>
      </c>
      <c r="V50" s="150">
        <v>42.564999999999998</v>
      </c>
      <c r="W50" s="150">
        <v>108.498359126043</v>
      </c>
      <c r="X50" s="150">
        <v>0.115879951965004</v>
      </c>
      <c r="Y50" s="150">
        <v>0.15637169609392301</v>
      </c>
      <c r="Z50" s="150">
        <v>0.278531477975897</v>
      </c>
      <c r="AA50" s="150">
        <v>186.667133116965</v>
      </c>
      <c r="AB50" s="150">
        <v>7.1286015180282201</v>
      </c>
      <c r="AC50" s="150">
        <v>1.3054087676526001</v>
      </c>
      <c r="AD50" s="150">
        <v>3.3959292002497499</v>
      </c>
      <c r="AE50" s="150">
        <v>0.82378798154571298</v>
      </c>
      <c r="AF50" s="150">
        <v>14.45</v>
      </c>
      <c r="AG50" s="150">
        <v>0.13119416995188701</v>
      </c>
      <c r="AH50" s="150">
        <v>131.87950000000001</v>
      </c>
      <c r="AI50">
        <v>5.4484330499007401</v>
      </c>
      <c r="AJ50">
        <v>215059.74950000001</v>
      </c>
      <c r="AK50">
        <v>0.52828602614950604</v>
      </c>
      <c r="AL50" s="150">
        <v>64888011.990999997</v>
      </c>
      <c r="AM50" s="150">
        <v>4618.2326561999998</v>
      </c>
    </row>
    <row r="51" spans="1:39" ht="14.5" x14ac:dyDescent="0.35">
      <c r="A51" t="s">
        <v>175</v>
      </c>
      <c r="B51" s="150">
        <v>2852.5</v>
      </c>
      <c r="C51" s="150">
        <v>0.349943886538297</v>
      </c>
      <c r="D51" s="150">
        <v>-22276.75</v>
      </c>
      <c r="E51" s="150">
        <v>2.05959551873355E-3</v>
      </c>
      <c r="F51" s="150">
        <v>0.71614999786884104</v>
      </c>
      <c r="G51" s="150">
        <v>96.6111111111111</v>
      </c>
      <c r="H51" s="150">
        <v>279.99650000000003</v>
      </c>
      <c r="I51" s="150">
        <v>13.5175</v>
      </c>
      <c r="J51" s="150">
        <v>-98.005499999999998</v>
      </c>
      <c r="K51" s="150">
        <v>12164.2046313763</v>
      </c>
      <c r="L51" s="150">
        <v>4152.9197062499998</v>
      </c>
      <c r="M51" s="150">
        <v>5531.5856866836803</v>
      </c>
      <c r="N51" s="150">
        <v>0.72366031196729497</v>
      </c>
      <c r="O51" s="150">
        <v>0.17419408195185801</v>
      </c>
      <c r="P51" s="150">
        <v>3.5875382390798197E-2</v>
      </c>
      <c r="Q51" s="150">
        <v>9132.45640325354</v>
      </c>
      <c r="R51" s="150">
        <v>274.91199999999998</v>
      </c>
      <c r="S51" s="150">
        <v>63730.760858020003</v>
      </c>
      <c r="T51" s="150">
        <v>13.847340239785799</v>
      </c>
      <c r="U51" s="150">
        <v>15.1063602398222</v>
      </c>
      <c r="V51" s="150">
        <v>28.616499999999998</v>
      </c>
      <c r="W51" s="150">
        <v>145.12325777960299</v>
      </c>
      <c r="X51" s="150">
        <v>0.1159945896464</v>
      </c>
      <c r="Y51" s="150">
        <v>0.15887382968820801</v>
      </c>
      <c r="Z51" s="150">
        <v>0.27986672421782199</v>
      </c>
      <c r="AA51" s="150">
        <v>169.22037980709601</v>
      </c>
      <c r="AB51" s="150">
        <v>6.1942125970274402</v>
      </c>
      <c r="AC51" s="150">
        <v>1.1078479425333301</v>
      </c>
      <c r="AD51" s="150">
        <v>2.6309027644127898</v>
      </c>
      <c r="AE51" s="150">
        <v>0.93685897183729505</v>
      </c>
      <c r="AF51" s="150">
        <v>25.25</v>
      </c>
      <c r="AG51" s="150">
        <v>6.8663745531992101E-2</v>
      </c>
      <c r="AH51" s="150">
        <v>99.185000000000002</v>
      </c>
      <c r="AI51">
        <v>3.9134982739856699</v>
      </c>
      <c r="AJ51">
        <v>27220.6335000002</v>
      </c>
      <c r="AK51">
        <v>0.42595407103425198</v>
      </c>
      <c r="AL51" s="150">
        <v>50516965.124499999</v>
      </c>
      <c r="AM51" s="150">
        <v>4152.9197062499998</v>
      </c>
    </row>
    <row r="52" spans="1:39" ht="14.5" x14ac:dyDescent="0.35">
      <c r="A52" t="s">
        <v>177</v>
      </c>
      <c r="B52" s="150">
        <v>633656.5</v>
      </c>
      <c r="C52" s="150">
        <v>0.40342062903824299</v>
      </c>
      <c r="D52" s="150">
        <v>414606.35</v>
      </c>
      <c r="E52" s="150">
        <v>2.7959432899355798E-3</v>
      </c>
      <c r="F52" s="150">
        <v>0.77833222784382805</v>
      </c>
      <c r="G52" s="150">
        <v>40.2222222222222</v>
      </c>
      <c r="H52" s="150">
        <v>50.700499999999998</v>
      </c>
      <c r="I52" s="150">
        <v>0</v>
      </c>
      <c r="J52" s="150">
        <v>2.92</v>
      </c>
      <c r="K52" s="150">
        <v>12713.1492142277</v>
      </c>
      <c r="L52" s="150">
        <v>3286.5126974</v>
      </c>
      <c r="M52" s="150">
        <v>3926.4939839346798</v>
      </c>
      <c r="N52" s="150">
        <v>0.20694230177112999</v>
      </c>
      <c r="O52" s="150">
        <v>0.12678288277408301</v>
      </c>
      <c r="P52" s="150">
        <v>2.3276399863149399E-2</v>
      </c>
      <c r="Q52" s="150">
        <v>10641.0264443169</v>
      </c>
      <c r="R52" s="150">
        <v>203.95</v>
      </c>
      <c r="S52" s="150">
        <v>73098.329311105699</v>
      </c>
      <c r="T52" s="150">
        <v>15.333660210835999</v>
      </c>
      <c r="U52" s="150">
        <v>16.1143059445943</v>
      </c>
      <c r="V52" s="150">
        <v>21.2515</v>
      </c>
      <c r="W52" s="150">
        <v>154.64850468908099</v>
      </c>
      <c r="X52" s="150">
        <v>0.11437182488683401</v>
      </c>
      <c r="Y52" s="150">
        <v>0.156993597313901</v>
      </c>
      <c r="Z52" s="150">
        <v>0.27548536191926998</v>
      </c>
      <c r="AA52" s="150">
        <v>162.302141848405</v>
      </c>
      <c r="AB52" s="150">
        <v>7.1213426203447803</v>
      </c>
      <c r="AC52" s="150">
        <v>1.2586356073928799</v>
      </c>
      <c r="AD52" s="150">
        <v>3.3052351572121901</v>
      </c>
      <c r="AE52" s="150">
        <v>0.78147770064256195</v>
      </c>
      <c r="AF52" s="150">
        <v>17.149999999999999</v>
      </c>
      <c r="AG52" s="150">
        <v>0.111908527766102</v>
      </c>
      <c r="AH52" s="150">
        <v>95.013499999999993</v>
      </c>
      <c r="AI52">
        <v>2.7772992459273498</v>
      </c>
      <c r="AJ52">
        <v>-106109.9145</v>
      </c>
      <c r="AK52">
        <v>0.237667912169957</v>
      </c>
      <c r="AL52" s="150">
        <v>41781926.316500001</v>
      </c>
      <c r="AM52" s="150">
        <v>3286.5126974</v>
      </c>
    </row>
    <row r="53" spans="1:39" ht="14.5" x14ac:dyDescent="0.35">
      <c r="A53" t="s">
        <v>178</v>
      </c>
      <c r="B53" s="150">
        <v>69938.45</v>
      </c>
      <c r="C53" s="150">
        <v>0.30328098009475801</v>
      </c>
      <c r="D53" s="150">
        <v>18833</v>
      </c>
      <c r="E53" s="150">
        <v>3.8387776144289498E-3</v>
      </c>
      <c r="F53" s="150">
        <v>0.780226633282739</v>
      </c>
      <c r="G53" s="150">
        <v>122.052631578947</v>
      </c>
      <c r="H53" s="150">
        <v>232.2285</v>
      </c>
      <c r="I53" s="150">
        <v>0</v>
      </c>
      <c r="J53" s="150">
        <v>-45.127499999999998</v>
      </c>
      <c r="K53" s="150">
        <v>11996.2794178035</v>
      </c>
      <c r="L53" s="150">
        <v>5495.0289284</v>
      </c>
      <c r="M53" s="150">
        <v>6789.2599575982404</v>
      </c>
      <c r="N53" s="150">
        <v>0.39794360357202202</v>
      </c>
      <c r="O53" s="150">
        <v>0.14993452842292801</v>
      </c>
      <c r="P53" s="150">
        <v>2.8723511933531801E-2</v>
      </c>
      <c r="Q53" s="150">
        <v>9709.4385611535508</v>
      </c>
      <c r="R53" s="150">
        <v>344.32100000000003</v>
      </c>
      <c r="S53" s="150">
        <v>68114.752918061902</v>
      </c>
      <c r="T53" s="150">
        <v>14.8425451831285</v>
      </c>
      <c r="U53" s="150">
        <v>15.959029302308</v>
      </c>
      <c r="V53" s="150">
        <v>34.919499999999999</v>
      </c>
      <c r="W53" s="150">
        <v>157.36276087572799</v>
      </c>
      <c r="X53" s="150">
        <v>0.11761440294200599</v>
      </c>
      <c r="Y53" s="150">
        <v>0.15917355586243701</v>
      </c>
      <c r="Z53" s="150">
        <v>0.28234988153837198</v>
      </c>
      <c r="AA53" s="150">
        <v>164.80400045203899</v>
      </c>
      <c r="AB53" s="150">
        <v>5.7086067467220003</v>
      </c>
      <c r="AC53" s="150">
        <v>1.02738988259477</v>
      </c>
      <c r="AD53" s="150">
        <v>3.07717835386432</v>
      </c>
      <c r="AE53" s="150">
        <v>0.86421491627165004</v>
      </c>
      <c r="AF53" s="150">
        <v>28.4</v>
      </c>
      <c r="AG53" s="150">
        <v>8.0588976448922198E-2</v>
      </c>
      <c r="AH53" s="150">
        <v>93.733000000000004</v>
      </c>
      <c r="AI53">
        <v>5.5708167192936502</v>
      </c>
      <c r="AJ53">
        <v>-240191.284500001</v>
      </c>
      <c r="AK53">
        <v>0.33981622741769701</v>
      </c>
      <c r="AL53" s="150">
        <v>65919902.434</v>
      </c>
      <c r="AM53" s="150">
        <v>5495.0289284</v>
      </c>
    </row>
    <row r="54" spans="1:39" ht="14.5" x14ac:dyDescent="0.35">
      <c r="A54" t="s">
        <v>180</v>
      </c>
      <c r="B54" s="150">
        <v>-272839.8</v>
      </c>
      <c r="C54" s="150">
        <v>0.32977690106233498</v>
      </c>
      <c r="D54" s="150">
        <v>-365230.05</v>
      </c>
      <c r="E54" s="150">
        <v>3.0414829374260802E-3</v>
      </c>
      <c r="F54" s="150">
        <v>0.72010480759897699</v>
      </c>
      <c r="G54" s="150">
        <v>44.529411764705898</v>
      </c>
      <c r="H54" s="150">
        <v>127.095</v>
      </c>
      <c r="I54" s="150">
        <v>6.7385000000000002</v>
      </c>
      <c r="J54" s="150">
        <v>-120.985</v>
      </c>
      <c r="K54" s="150">
        <v>12135.797822906999</v>
      </c>
      <c r="L54" s="150">
        <v>2365.1933862000001</v>
      </c>
      <c r="M54" s="150">
        <v>3113.9941531325599</v>
      </c>
      <c r="N54" s="150">
        <v>0.74100948606398598</v>
      </c>
      <c r="O54" s="150">
        <v>0.16353996390183201</v>
      </c>
      <c r="P54" s="150">
        <v>1.58582031680129E-2</v>
      </c>
      <c r="Q54" s="150">
        <v>9217.5859476567493</v>
      </c>
      <c r="R54" s="150">
        <v>155.3415</v>
      </c>
      <c r="S54" s="150">
        <v>62330.379846982301</v>
      </c>
      <c r="T54" s="150">
        <v>13.976625692426</v>
      </c>
      <c r="U54" s="150">
        <v>15.225766367648101</v>
      </c>
      <c r="V54" s="150">
        <v>21.009</v>
      </c>
      <c r="W54" s="150">
        <v>112.58000791089501</v>
      </c>
      <c r="X54" s="150">
        <v>0.11754870600637</v>
      </c>
      <c r="Y54" s="150">
        <v>0.173526687839057</v>
      </c>
      <c r="Z54" s="150">
        <v>0.296417223292952</v>
      </c>
      <c r="AA54" s="150">
        <v>186.01030789572701</v>
      </c>
      <c r="AB54" s="150">
        <v>6.2980424904764796</v>
      </c>
      <c r="AC54" s="150">
        <v>1.2831435694959701</v>
      </c>
      <c r="AD54" s="150">
        <v>3.1313257552812499</v>
      </c>
      <c r="AE54" s="150">
        <v>1.1580714755246999</v>
      </c>
      <c r="AF54" s="150">
        <v>34.85</v>
      </c>
      <c r="AG54" s="150">
        <v>4.8543783855926899E-2</v>
      </c>
      <c r="AH54" s="150">
        <v>53.265999999999998</v>
      </c>
      <c r="AI54">
        <v>4.97181319177602</v>
      </c>
      <c r="AJ54">
        <v>-54428.683000000397</v>
      </c>
      <c r="AK54">
        <v>0.45464100109654199</v>
      </c>
      <c r="AL54" s="150">
        <v>28703508.747000001</v>
      </c>
      <c r="AM54" s="150">
        <v>2365.1933862000001</v>
      </c>
    </row>
    <row r="55" spans="1:39" ht="14.5" x14ac:dyDescent="0.35">
      <c r="A55" t="s">
        <v>182</v>
      </c>
      <c r="B55" s="150">
        <v>-456330.95</v>
      </c>
      <c r="C55" s="150">
        <v>0.32002404972889298</v>
      </c>
      <c r="D55" s="150">
        <v>-459249.5</v>
      </c>
      <c r="E55" s="150">
        <v>5.2924161968328602E-3</v>
      </c>
      <c r="F55" s="150">
        <v>0.762130675226107</v>
      </c>
      <c r="G55" s="150">
        <v>57.2</v>
      </c>
      <c r="H55" s="150">
        <v>63.4925</v>
      </c>
      <c r="I55" s="150">
        <v>0</v>
      </c>
      <c r="J55" s="150">
        <v>50.194000000000003</v>
      </c>
      <c r="K55" s="150">
        <v>11057.7139321133</v>
      </c>
      <c r="L55" s="150">
        <v>2632.2463309499999</v>
      </c>
      <c r="M55" s="150">
        <v>3253.5815879881302</v>
      </c>
      <c r="N55" s="150">
        <v>0.46564334205288399</v>
      </c>
      <c r="O55" s="150">
        <v>0.146480441502161</v>
      </c>
      <c r="P55" s="150">
        <v>1.38213493251863E-2</v>
      </c>
      <c r="Q55" s="150">
        <v>8946.0264448134603</v>
      </c>
      <c r="R55" s="150">
        <v>162.1635</v>
      </c>
      <c r="S55" s="150">
        <v>62114.601858618</v>
      </c>
      <c r="T55" s="150">
        <v>15.054559133220501</v>
      </c>
      <c r="U55" s="150">
        <v>16.2320517930977</v>
      </c>
      <c r="V55" s="150">
        <v>18.4955</v>
      </c>
      <c r="W55" s="150">
        <v>142.31820339812401</v>
      </c>
      <c r="X55" s="150">
        <v>0.111697183402046</v>
      </c>
      <c r="Y55" s="150">
        <v>0.16397796891046701</v>
      </c>
      <c r="Z55" s="150">
        <v>0.28979667720438701</v>
      </c>
      <c r="AA55" s="150">
        <v>157.271811962443</v>
      </c>
      <c r="AB55" s="150">
        <v>5.79353275046038</v>
      </c>
      <c r="AC55" s="150">
        <v>1.15195460315961</v>
      </c>
      <c r="AD55" s="150">
        <v>3.2006683239199898</v>
      </c>
      <c r="AE55" s="150">
        <v>1.1411329410234901</v>
      </c>
      <c r="AF55" s="150">
        <v>36.450000000000003</v>
      </c>
      <c r="AG55" s="150">
        <v>2.2919684478242299E-2</v>
      </c>
      <c r="AH55" s="150">
        <v>41.926499999999997</v>
      </c>
      <c r="AI55">
        <v>3.7345110427645398</v>
      </c>
      <c r="AJ55">
        <v>-50551.199999999997</v>
      </c>
      <c r="AK55">
        <v>0.35701519777796797</v>
      </c>
      <c r="AL55" s="150">
        <v>29106626.9265</v>
      </c>
      <c r="AM55" s="150">
        <v>2632.2463309499999</v>
      </c>
    </row>
    <row r="56" spans="1:39" ht="14.5" x14ac:dyDescent="0.35">
      <c r="A56" t="s">
        <v>184</v>
      </c>
      <c r="B56" s="150">
        <v>-100813.4</v>
      </c>
      <c r="C56" s="150">
        <v>0.32485039219330403</v>
      </c>
      <c r="D56" s="150">
        <v>-108413.5</v>
      </c>
      <c r="E56" s="150">
        <v>2.3305374026923601E-3</v>
      </c>
      <c r="F56" s="150">
        <v>0.71130070266891499</v>
      </c>
      <c r="G56" s="150">
        <v>68.588235294117695</v>
      </c>
      <c r="H56" s="150">
        <v>152.9605</v>
      </c>
      <c r="I56" s="150">
        <v>5.327</v>
      </c>
      <c r="J56" s="150">
        <v>-148.34299999999999</v>
      </c>
      <c r="K56" s="150">
        <v>11822.738486455501</v>
      </c>
      <c r="L56" s="150">
        <v>2625.0180075500002</v>
      </c>
      <c r="M56" s="150">
        <v>3400.2520206905401</v>
      </c>
      <c r="N56" s="150">
        <v>0.65152739045254904</v>
      </c>
      <c r="O56" s="150">
        <v>0.16489155265033201</v>
      </c>
      <c r="P56" s="150">
        <v>2.4277648616772798E-2</v>
      </c>
      <c r="Q56" s="150">
        <v>9127.2356391974899</v>
      </c>
      <c r="R56" s="150">
        <v>170.029</v>
      </c>
      <c r="S56" s="150">
        <v>62410.380038111201</v>
      </c>
      <c r="T56" s="150">
        <v>14.046427374153801</v>
      </c>
      <c r="U56" s="150">
        <v>15.4386487455081</v>
      </c>
      <c r="V56" s="150">
        <v>19.989000000000001</v>
      </c>
      <c r="W56" s="150">
        <v>131.323128097954</v>
      </c>
      <c r="X56" s="150">
        <v>0.115363837833555</v>
      </c>
      <c r="Y56" s="150">
        <v>0.17967048603710301</v>
      </c>
      <c r="Z56" s="150">
        <v>0.30175431373586797</v>
      </c>
      <c r="AA56" s="150">
        <v>170.95915102649101</v>
      </c>
      <c r="AB56" s="150">
        <v>6.08626178148603</v>
      </c>
      <c r="AC56" s="150">
        <v>1.12344552459234</v>
      </c>
      <c r="AD56" s="150">
        <v>2.9408670505225598</v>
      </c>
      <c r="AE56" s="150">
        <v>1.31539672075075</v>
      </c>
      <c r="AF56" s="150">
        <v>52.5</v>
      </c>
      <c r="AG56" s="150">
        <v>4.3927486101919697E-2</v>
      </c>
      <c r="AH56" s="150">
        <v>36.646999999999998</v>
      </c>
      <c r="AI56">
        <v>4.1405633850407799</v>
      </c>
      <c r="AJ56">
        <v>-78379.598500000298</v>
      </c>
      <c r="AK56">
        <v>0.41831173354814299</v>
      </c>
      <c r="AL56" s="150">
        <v>31034901.425500002</v>
      </c>
      <c r="AM56" s="150">
        <v>2625.0180075500002</v>
      </c>
    </row>
    <row r="57" spans="1:39" ht="14.5" x14ac:dyDescent="0.35">
      <c r="A57" t="s">
        <v>186</v>
      </c>
      <c r="B57" s="150">
        <v>201531.85</v>
      </c>
      <c r="C57" s="150">
        <v>0.34918872335644502</v>
      </c>
      <c r="D57" s="150">
        <v>236296.5</v>
      </c>
      <c r="E57" s="150">
        <v>6.7590344466033998E-3</v>
      </c>
      <c r="F57" s="150">
        <v>0.70368625551938302</v>
      </c>
      <c r="G57" s="150">
        <v>40.631578947368403</v>
      </c>
      <c r="H57" s="150">
        <v>51.253999999999998</v>
      </c>
      <c r="I57" s="150">
        <v>0</v>
      </c>
      <c r="J57" s="150">
        <v>-46.731999999999999</v>
      </c>
      <c r="K57" s="150">
        <v>11288.9213528575</v>
      </c>
      <c r="L57" s="150">
        <v>1675.3256734500001</v>
      </c>
      <c r="M57" s="150">
        <v>2106.3787066270102</v>
      </c>
      <c r="N57" s="150">
        <v>0.51791223831913402</v>
      </c>
      <c r="O57" s="150">
        <v>0.16700129681284301</v>
      </c>
      <c r="P57" s="150">
        <v>6.0758700898066297E-3</v>
      </c>
      <c r="Q57" s="150">
        <v>8978.7366860943894</v>
      </c>
      <c r="R57" s="150">
        <v>110.8015</v>
      </c>
      <c r="S57" s="150">
        <v>56142.064511762001</v>
      </c>
      <c r="T57" s="150">
        <v>15.053496568187301</v>
      </c>
      <c r="U57" s="150">
        <v>15.1200631169253</v>
      </c>
      <c r="V57" s="150">
        <v>14.220499999999999</v>
      </c>
      <c r="W57" s="150">
        <v>117.810602542105</v>
      </c>
      <c r="X57" s="150">
        <v>0.115065375691909</v>
      </c>
      <c r="Y57" s="150">
        <v>0.181838767142354</v>
      </c>
      <c r="Z57" s="150">
        <v>0.302179194646019</v>
      </c>
      <c r="AA57" s="150">
        <v>185.068643615729</v>
      </c>
      <c r="AB57" s="150">
        <v>5.5184961744104397</v>
      </c>
      <c r="AC57" s="150">
        <v>1.1465106204558799</v>
      </c>
      <c r="AD57" s="150">
        <v>3.0023986902123099</v>
      </c>
      <c r="AE57" s="150">
        <v>1.1187978976103501</v>
      </c>
      <c r="AF57" s="150">
        <v>44.05</v>
      </c>
      <c r="AG57" s="150">
        <v>2.1391544756617701E-2</v>
      </c>
      <c r="AH57" s="150">
        <v>21.4725</v>
      </c>
      <c r="AI57">
        <v>3.2993893847371099</v>
      </c>
      <c r="AJ57">
        <v>-58861.075499999897</v>
      </c>
      <c r="AK57">
        <v>0.36276744321572002</v>
      </c>
      <c r="AL57" s="150">
        <v>18912619.767999999</v>
      </c>
      <c r="AM57" s="150">
        <v>1675.3256734500001</v>
      </c>
    </row>
    <row r="58" spans="1:39" ht="14.5" x14ac:dyDescent="0.35">
      <c r="A58" t="s">
        <v>187</v>
      </c>
      <c r="B58" s="150">
        <v>416248.1</v>
      </c>
      <c r="C58" s="150">
        <v>0.423598526557178</v>
      </c>
      <c r="D58" s="150">
        <v>475292.5</v>
      </c>
      <c r="E58" s="150">
        <v>5.8399349665397499E-3</v>
      </c>
      <c r="F58" s="150">
        <v>0.70462342929596999</v>
      </c>
      <c r="G58" s="150">
        <v>62.2</v>
      </c>
      <c r="H58" s="150">
        <v>43.286000000000001</v>
      </c>
      <c r="I58" s="150">
        <v>0</v>
      </c>
      <c r="J58" s="150">
        <v>-8.3119999999999798</v>
      </c>
      <c r="K58" s="150">
        <v>11440.867678659901</v>
      </c>
      <c r="L58" s="150">
        <v>1752.17542415</v>
      </c>
      <c r="M58" s="150">
        <v>2170.8043643066999</v>
      </c>
      <c r="N58" s="150">
        <v>0.48159301216049999</v>
      </c>
      <c r="O58" s="150">
        <v>0.15537406334874701</v>
      </c>
      <c r="P58" s="150">
        <v>4.2745279078625102E-3</v>
      </c>
      <c r="Q58" s="150">
        <v>9234.5526419200396</v>
      </c>
      <c r="R58" s="150">
        <v>115.2435</v>
      </c>
      <c r="S58" s="150">
        <v>57950.057508666403</v>
      </c>
      <c r="T58" s="150">
        <v>13.939614815586101</v>
      </c>
      <c r="U58" s="150">
        <v>15.2041149752481</v>
      </c>
      <c r="V58" s="150">
        <v>12.468999999999999</v>
      </c>
      <c r="W58" s="150">
        <v>140.52252980591899</v>
      </c>
      <c r="X58" s="150">
        <v>0.11223998205260199</v>
      </c>
      <c r="Y58" s="150">
        <v>0.187610216957664</v>
      </c>
      <c r="Z58" s="150">
        <v>0.305121617408945</v>
      </c>
      <c r="AA58" s="150">
        <v>171.13626059757499</v>
      </c>
      <c r="AB58" s="150">
        <v>6.4457704717939901</v>
      </c>
      <c r="AC58" s="150">
        <v>1.3152666412659899</v>
      </c>
      <c r="AD58" s="150">
        <v>2.9852686822133299</v>
      </c>
      <c r="AE58" s="150">
        <v>1.2295153938161301</v>
      </c>
      <c r="AF58" s="150">
        <v>103.95</v>
      </c>
      <c r="AG58" s="150">
        <v>1.7591050834785502E-2</v>
      </c>
      <c r="AH58" s="150">
        <v>9.35</v>
      </c>
      <c r="AI58">
        <v>4.2734819377785698</v>
      </c>
      <c r="AJ58">
        <v>-61578.566000000101</v>
      </c>
      <c r="AK58">
        <v>0.372541814086778</v>
      </c>
      <c r="AL58" s="150">
        <v>20046407.177499998</v>
      </c>
      <c r="AM58" s="150">
        <v>1752.17542415</v>
      </c>
    </row>
    <row r="59" spans="1:39" ht="14.5" x14ac:dyDescent="0.35">
      <c r="A59" t="s">
        <v>189</v>
      </c>
      <c r="B59" s="150">
        <v>475044.1</v>
      </c>
      <c r="C59" s="150">
        <v>0.326647119891187</v>
      </c>
      <c r="D59" s="150">
        <v>488174.3</v>
      </c>
      <c r="E59" s="150">
        <v>1.60204515286886E-3</v>
      </c>
      <c r="F59" s="150">
        <v>0.72621023439121901</v>
      </c>
      <c r="G59" s="150">
        <v>74</v>
      </c>
      <c r="H59" s="150">
        <v>387.87099999999998</v>
      </c>
      <c r="I59" s="150">
        <v>78.631500000000003</v>
      </c>
      <c r="J59" s="150">
        <v>-95.347999999999999</v>
      </c>
      <c r="K59" s="150">
        <v>12678.294591874301</v>
      </c>
      <c r="L59" s="150">
        <v>4094.4806188500002</v>
      </c>
      <c r="M59" s="150">
        <v>5501.9459491760599</v>
      </c>
      <c r="N59" s="150">
        <v>0.72150619415551998</v>
      </c>
      <c r="O59" s="150">
        <v>0.17688441625922699</v>
      </c>
      <c r="P59" s="150">
        <v>5.1394286208418599E-2</v>
      </c>
      <c r="Q59" s="150">
        <v>9435.0311627968495</v>
      </c>
      <c r="R59" s="150">
        <v>265.99299999999999</v>
      </c>
      <c r="S59" s="150">
        <v>65648.902753079994</v>
      </c>
      <c r="T59" s="150">
        <v>12.8200742124793</v>
      </c>
      <c r="U59" s="150">
        <v>15.3931893653216</v>
      </c>
      <c r="V59" s="150">
        <v>29.4405</v>
      </c>
      <c r="W59" s="150">
        <v>139.07646333622</v>
      </c>
      <c r="X59" s="150">
        <v>0.11621795269152201</v>
      </c>
      <c r="Y59" s="150">
        <v>0.15773702516274499</v>
      </c>
      <c r="Z59" s="150">
        <v>0.28043889284969797</v>
      </c>
      <c r="AA59" s="150">
        <v>162.873209590941</v>
      </c>
      <c r="AB59" s="150">
        <v>6.3212525386830496</v>
      </c>
      <c r="AC59" s="150">
        <v>1.27569930296431</v>
      </c>
      <c r="AD59" s="150">
        <v>3.1207129643180802</v>
      </c>
      <c r="AE59" s="150">
        <v>0.78087811687279296</v>
      </c>
      <c r="AF59" s="150">
        <v>14.55</v>
      </c>
      <c r="AG59" s="150">
        <v>0.122835573613068</v>
      </c>
      <c r="AH59" s="150">
        <v>123.1675</v>
      </c>
      <c r="AI59">
        <v>5.7067002632563204</v>
      </c>
      <c r="AJ59">
        <v>-83640.982500000406</v>
      </c>
      <c r="AK59">
        <v>0.41967037633819398</v>
      </c>
      <c r="AL59" s="150">
        <v>51911031.486500002</v>
      </c>
      <c r="AM59" s="150">
        <v>4094.4806188500002</v>
      </c>
    </row>
    <row r="60" spans="1:39" ht="14.5" x14ac:dyDescent="0.35">
      <c r="A60" t="s">
        <v>190</v>
      </c>
      <c r="B60" s="150">
        <v>6818.05</v>
      </c>
      <c r="C60" s="150">
        <v>0.38818301706145503</v>
      </c>
      <c r="D60" s="150">
        <v>-27800.15</v>
      </c>
      <c r="E60" s="150">
        <v>6.3768538754536003E-3</v>
      </c>
      <c r="F60" s="150">
        <v>0.72026170305609805</v>
      </c>
      <c r="G60" s="150">
        <v>62.15</v>
      </c>
      <c r="H60" s="150">
        <v>44.230499999999999</v>
      </c>
      <c r="I60" s="150">
        <v>0</v>
      </c>
      <c r="J60" s="150">
        <v>-0.93600000000000705</v>
      </c>
      <c r="K60" s="150">
        <v>11353.7151946345</v>
      </c>
      <c r="L60" s="150">
        <v>1940.39593255</v>
      </c>
      <c r="M60" s="150">
        <v>2392.6356052360202</v>
      </c>
      <c r="N60" s="150">
        <v>0.463462878149909</v>
      </c>
      <c r="O60" s="150">
        <v>0.15685164511761701</v>
      </c>
      <c r="P60" s="150">
        <v>5.8600449059161303E-3</v>
      </c>
      <c r="Q60" s="150">
        <v>9207.7133412159292</v>
      </c>
      <c r="R60" s="150">
        <v>128.4855</v>
      </c>
      <c r="S60" s="150">
        <v>57371.6320596488</v>
      </c>
      <c r="T60" s="150">
        <v>14.4397616851707</v>
      </c>
      <c r="U60" s="150">
        <v>15.102061575430699</v>
      </c>
      <c r="V60" s="150">
        <v>13.868499999999999</v>
      </c>
      <c r="W60" s="150">
        <v>139.91390074990099</v>
      </c>
      <c r="X60" s="150">
        <v>0.113140802671364</v>
      </c>
      <c r="Y60" s="150">
        <v>0.180519309862994</v>
      </c>
      <c r="Z60" s="150">
        <v>0.30077963630852</v>
      </c>
      <c r="AA60" s="150">
        <v>174.009435051884</v>
      </c>
      <c r="AB60" s="150">
        <v>5.8848816145965399</v>
      </c>
      <c r="AC60" s="150">
        <v>1.2521798966495199</v>
      </c>
      <c r="AD60" s="150">
        <v>2.726231199311</v>
      </c>
      <c r="AE60" s="150">
        <v>1.2136928138515</v>
      </c>
      <c r="AF60" s="150">
        <v>93.9</v>
      </c>
      <c r="AG60" s="150">
        <v>1.6022132025914501E-2</v>
      </c>
      <c r="AH60" s="150">
        <v>11.412105263157899</v>
      </c>
      <c r="AI60">
        <v>4.4579875201746004</v>
      </c>
      <c r="AJ60">
        <v>-54257.428999999902</v>
      </c>
      <c r="AK60">
        <v>0.37396763495796498</v>
      </c>
      <c r="AL60" s="150">
        <v>22030702.783</v>
      </c>
      <c r="AM60" s="150">
        <v>1940.39593255</v>
      </c>
    </row>
    <row r="61" spans="1:39" ht="14.5" x14ac:dyDescent="0.35">
      <c r="A61" t="s">
        <v>191</v>
      </c>
      <c r="B61" s="150">
        <v>376337.05</v>
      </c>
      <c r="C61" s="150">
        <v>0.34464642216060398</v>
      </c>
      <c r="D61" s="150">
        <v>376817.2</v>
      </c>
      <c r="E61" s="150">
        <v>4.1673274749445197E-3</v>
      </c>
      <c r="F61" s="150">
        <v>0.72781299870763305</v>
      </c>
      <c r="G61" s="150">
        <v>40.411764705882398</v>
      </c>
      <c r="H61" s="150">
        <v>82.212500000000006</v>
      </c>
      <c r="I61" s="150">
        <v>0</v>
      </c>
      <c r="J61" s="150">
        <v>-14.955500000000001</v>
      </c>
      <c r="K61" s="150">
        <v>11674.4353248811</v>
      </c>
      <c r="L61" s="150">
        <v>2283.592161</v>
      </c>
      <c r="M61" s="150">
        <v>2908.0042208855498</v>
      </c>
      <c r="N61" s="150">
        <v>0.61104537146814997</v>
      </c>
      <c r="O61" s="150">
        <v>0.15991189365446401</v>
      </c>
      <c r="P61" s="150">
        <v>2.22655421000107E-2</v>
      </c>
      <c r="Q61" s="150">
        <v>9167.6789189396495</v>
      </c>
      <c r="R61" s="150">
        <v>151.43549999999999</v>
      </c>
      <c r="S61" s="150">
        <v>62420.051748104001</v>
      </c>
      <c r="T61" s="150">
        <v>14.4034919157001</v>
      </c>
      <c r="U61" s="150">
        <v>15.0796356270491</v>
      </c>
      <c r="V61" s="150">
        <v>16.486499999999999</v>
      </c>
      <c r="W61" s="150">
        <v>138.51285360749699</v>
      </c>
      <c r="X61" s="150">
        <v>0.11563309344973501</v>
      </c>
      <c r="Y61" s="150">
        <v>0.16505207294860899</v>
      </c>
      <c r="Z61" s="150">
        <v>0.29491136873247498</v>
      </c>
      <c r="AA61" s="150">
        <v>180.49915262430301</v>
      </c>
      <c r="AB61" s="150">
        <v>5.6346884462116602</v>
      </c>
      <c r="AC61" s="150">
        <v>1.1067237399482699</v>
      </c>
      <c r="AD61" s="150">
        <v>2.8739050434578801</v>
      </c>
      <c r="AE61" s="150">
        <v>1.0585965112084299</v>
      </c>
      <c r="AF61" s="150">
        <v>18.600000000000001</v>
      </c>
      <c r="AG61" s="150">
        <v>7.6998622177187698E-2</v>
      </c>
      <c r="AH61" s="150">
        <v>71.5715</v>
      </c>
      <c r="AI61">
        <v>3.3924941083341502</v>
      </c>
      <c r="AJ61">
        <v>-63682.536999999902</v>
      </c>
      <c r="AK61">
        <v>0.39543583223338402</v>
      </c>
      <c r="AL61" s="150">
        <v>26659648.991999999</v>
      </c>
      <c r="AM61" s="150">
        <v>2283.592161</v>
      </c>
    </row>
    <row r="62" spans="1:39" ht="14.5" x14ac:dyDescent="0.35">
      <c r="A62" t="s">
        <v>193</v>
      </c>
      <c r="B62" s="150">
        <v>421519.85714285698</v>
      </c>
      <c r="C62" s="150">
        <v>0.41408345480463898</v>
      </c>
      <c r="D62" s="150">
        <v>422244.64285714302</v>
      </c>
      <c r="E62" s="150">
        <v>2.20976993084684E-3</v>
      </c>
      <c r="F62" s="150">
        <v>0.77971051607489095</v>
      </c>
      <c r="G62" s="150">
        <v>20.928571428571399</v>
      </c>
      <c r="H62" s="150">
        <v>16.64</v>
      </c>
      <c r="I62" s="150">
        <v>0</v>
      </c>
      <c r="J62" s="150">
        <v>-0.13214285714285601</v>
      </c>
      <c r="K62" s="150">
        <v>14334.3659765261</v>
      </c>
      <c r="L62" s="150">
        <v>2151.6193232857099</v>
      </c>
      <c r="M62" s="150">
        <v>2476.0666641888802</v>
      </c>
      <c r="N62" s="150">
        <v>8.9466103202034505E-2</v>
      </c>
      <c r="O62" s="150">
        <v>0.110227901444996</v>
      </c>
      <c r="P62" s="150">
        <v>1.9867700159036002E-2</v>
      </c>
      <c r="Q62" s="150">
        <v>12456.0858026196</v>
      </c>
      <c r="R62" s="150">
        <v>143.012857142857</v>
      </c>
      <c r="S62" s="150">
        <v>79117.349803713907</v>
      </c>
      <c r="T62" s="150">
        <v>17.530891328452</v>
      </c>
      <c r="U62" s="150">
        <v>15.044936282452101</v>
      </c>
      <c r="V62" s="150">
        <v>15.79</v>
      </c>
      <c r="W62" s="150">
        <v>136.26468165204</v>
      </c>
      <c r="X62" s="150">
        <v>0.120116286752778</v>
      </c>
      <c r="Y62" s="150">
        <v>0.13830281287670901</v>
      </c>
      <c r="Z62" s="150">
        <v>0.26318369946079501</v>
      </c>
      <c r="AA62" s="150">
        <v>190.20823519131801</v>
      </c>
      <c r="AB62" s="150">
        <v>7.15610110165143</v>
      </c>
      <c r="AC62" s="150">
        <v>1.4228712436164599</v>
      </c>
      <c r="AD62" s="150">
        <v>3.3151742553555401</v>
      </c>
      <c r="AE62" s="150">
        <v>0.71984573349513603</v>
      </c>
      <c r="AF62" s="150">
        <v>7.78571428571429</v>
      </c>
      <c r="AG62" s="150">
        <v>0.224185803877371</v>
      </c>
      <c r="AH62" s="150">
        <v>116.241666666667</v>
      </c>
      <c r="AI62">
        <v>7.7320648817670996</v>
      </c>
      <c r="AJ62">
        <v>-60258.628333333501</v>
      </c>
      <c r="AK62">
        <v>0.156475723578303</v>
      </c>
      <c r="AL62" s="150">
        <v>30842098.822142899</v>
      </c>
      <c r="AM62" s="150">
        <v>2151.6193232857099</v>
      </c>
    </row>
    <row r="63" spans="1:39" ht="14.5" x14ac:dyDescent="0.35">
      <c r="A63" t="s">
        <v>194</v>
      </c>
      <c r="B63" s="150">
        <v>434942.2</v>
      </c>
      <c r="C63" s="150">
        <v>0.35102592442889502</v>
      </c>
      <c r="D63" s="150">
        <v>342397.15</v>
      </c>
      <c r="E63" s="150">
        <v>2.2470546854729198E-3</v>
      </c>
      <c r="F63" s="150">
        <v>0.73707862699545801</v>
      </c>
      <c r="G63" s="150">
        <v>96.578947368421098</v>
      </c>
      <c r="H63" s="150">
        <v>380.19900000000001</v>
      </c>
      <c r="I63" s="150">
        <v>67.412499999999994</v>
      </c>
      <c r="J63" s="150">
        <v>-28.773</v>
      </c>
      <c r="K63" s="150">
        <v>12634.923631448901</v>
      </c>
      <c r="L63" s="150">
        <v>4521.475856</v>
      </c>
      <c r="M63" s="150">
        <v>5941.29333472697</v>
      </c>
      <c r="N63" s="150">
        <v>0.65280199597509503</v>
      </c>
      <c r="O63" s="150">
        <v>0.167810098586093</v>
      </c>
      <c r="P63" s="150">
        <v>4.6983583926053403E-2</v>
      </c>
      <c r="Q63" s="150">
        <v>9615.4993405363202</v>
      </c>
      <c r="R63" s="150">
        <v>295.375</v>
      </c>
      <c r="S63" s="150">
        <v>66597.405154464694</v>
      </c>
      <c r="T63" s="150">
        <v>13.703089293271301</v>
      </c>
      <c r="U63" s="150">
        <v>15.307578014388501</v>
      </c>
      <c r="V63" s="150">
        <v>34.286499999999997</v>
      </c>
      <c r="W63" s="150">
        <v>131.87335703556801</v>
      </c>
      <c r="X63" s="150">
        <v>0.116898535172137</v>
      </c>
      <c r="Y63" s="150">
        <v>0.15272680037701</v>
      </c>
      <c r="Z63" s="150">
        <v>0.27686153058566199</v>
      </c>
      <c r="AA63" s="150">
        <v>161.431537676224</v>
      </c>
      <c r="AB63" s="150">
        <v>6.4925067371430503</v>
      </c>
      <c r="AC63" s="150">
        <v>1.21444196658541</v>
      </c>
      <c r="AD63" s="150">
        <v>3.11810039418623</v>
      </c>
      <c r="AE63" s="150">
        <v>0.76643898255113796</v>
      </c>
      <c r="AF63" s="150">
        <v>19.649999999999999</v>
      </c>
      <c r="AG63" s="150">
        <v>9.9634501414804899E-2</v>
      </c>
      <c r="AH63" s="150">
        <v>116.3845</v>
      </c>
      <c r="AI63">
        <v>4.2491054307951597</v>
      </c>
      <c r="AJ63">
        <v>-40352.458500000197</v>
      </c>
      <c r="AK63">
        <v>0.399209744717969</v>
      </c>
      <c r="AL63" s="150">
        <v>57128502.141999997</v>
      </c>
      <c r="AM63" s="150">
        <v>4521.475856</v>
      </c>
    </row>
    <row r="64" spans="1:39" ht="14.5" x14ac:dyDescent="0.35">
      <c r="A64" t="s">
        <v>195</v>
      </c>
      <c r="B64" s="150">
        <v>-70335.600000000006</v>
      </c>
      <c r="C64" s="150">
        <v>0.36945890076071602</v>
      </c>
      <c r="D64" s="150">
        <v>-33767</v>
      </c>
      <c r="E64" s="150">
        <v>7.3325903497982597E-3</v>
      </c>
      <c r="F64" s="150">
        <v>0.73830003821817103</v>
      </c>
      <c r="G64" s="150">
        <v>48.5</v>
      </c>
      <c r="H64" s="150">
        <v>40.230499999999999</v>
      </c>
      <c r="I64" s="150">
        <v>0</v>
      </c>
      <c r="J64" s="150">
        <v>22.349499999999999</v>
      </c>
      <c r="K64" s="150">
        <v>11033.713889639999</v>
      </c>
      <c r="L64" s="150">
        <v>1995.0851731499999</v>
      </c>
      <c r="M64" s="150">
        <v>2453.1291948509001</v>
      </c>
      <c r="N64" s="150">
        <v>0.44729014392956301</v>
      </c>
      <c r="O64" s="150">
        <v>0.15854618790564201</v>
      </c>
      <c r="P64" s="150">
        <v>5.9822776293584597E-3</v>
      </c>
      <c r="Q64" s="150">
        <v>8973.5179998695203</v>
      </c>
      <c r="R64" s="150">
        <v>128.15799999999999</v>
      </c>
      <c r="S64" s="150">
        <v>57807.169708484798</v>
      </c>
      <c r="T64" s="150">
        <v>14.189906209522601</v>
      </c>
      <c r="U64" s="150">
        <v>15.5673869220025</v>
      </c>
      <c r="V64" s="150">
        <v>14.986000000000001</v>
      </c>
      <c r="W64" s="150">
        <v>133.12993281396001</v>
      </c>
      <c r="X64" s="150">
        <v>0.113547495606108</v>
      </c>
      <c r="Y64" s="150">
        <v>0.180334657692311</v>
      </c>
      <c r="Z64" s="150">
        <v>0.30065013076062902</v>
      </c>
      <c r="AA64" s="150">
        <v>170.129252910086</v>
      </c>
      <c r="AB64" s="150">
        <v>6.0291821752456798</v>
      </c>
      <c r="AC64" s="150">
        <v>1.3555983909132701</v>
      </c>
      <c r="AD64" s="150">
        <v>2.7605588376840799</v>
      </c>
      <c r="AE64" s="150">
        <v>1.2098296744291099</v>
      </c>
      <c r="AF64" s="150">
        <v>91.05</v>
      </c>
      <c r="AG64" s="150">
        <v>1.70838143668944E-2</v>
      </c>
      <c r="AH64" s="150">
        <v>11.5842105263158</v>
      </c>
      <c r="AI64">
        <v>4.51997582041807</v>
      </c>
      <c r="AJ64">
        <v>-64912.7230000001</v>
      </c>
      <c r="AK64">
        <v>0.36897366528298198</v>
      </c>
      <c r="AL64" s="150">
        <v>22013198.986000001</v>
      </c>
      <c r="AM64" s="150">
        <v>1995.0851731499999</v>
      </c>
    </row>
    <row r="65" spans="1:39" ht="14.5" x14ac:dyDescent="0.35">
      <c r="A65" t="s">
        <v>197</v>
      </c>
      <c r="B65" s="150">
        <v>1275094.8</v>
      </c>
      <c r="C65" s="150">
        <v>0.34671114110664902</v>
      </c>
      <c r="D65" s="150">
        <v>770341.95</v>
      </c>
      <c r="E65" s="150">
        <v>1.54716067619973E-3</v>
      </c>
      <c r="F65" s="150">
        <v>0.68871054021759004</v>
      </c>
      <c r="G65" s="150">
        <v>134.789473684211</v>
      </c>
      <c r="H65" s="150">
        <v>1248.4179999999999</v>
      </c>
      <c r="I65" s="150">
        <v>335.767</v>
      </c>
      <c r="J65" s="150">
        <v>-180.03049999999999</v>
      </c>
      <c r="K65" s="150">
        <v>12994.741952542699</v>
      </c>
      <c r="L65" s="150">
        <v>7637.4091762999997</v>
      </c>
      <c r="M65" s="150">
        <v>10291.562857299899</v>
      </c>
      <c r="N65" s="150">
        <v>0.68139975307322498</v>
      </c>
      <c r="O65" s="150">
        <v>0.18432272829750301</v>
      </c>
      <c r="P65" s="150">
        <v>5.0970868355202099E-2</v>
      </c>
      <c r="Q65" s="150">
        <v>9643.4489890526293</v>
      </c>
      <c r="R65" s="150">
        <v>508.45800000000003</v>
      </c>
      <c r="S65" s="150">
        <v>65733.897097695401</v>
      </c>
      <c r="T65" s="150">
        <v>13.5763425887684</v>
      </c>
      <c r="U65" s="150">
        <v>15.0207277224471</v>
      </c>
      <c r="V65" s="150">
        <v>58.319499999999998</v>
      </c>
      <c r="W65" s="150">
        <v>130.958070221795</v>
      </c>
      <c r="X65" s="150">
        <v>0.111908607930487</v>
      </c>
      <c r="Y65" s="150">
        <v>0.15896027515654201</v>
      </c>
      <c r="Z65" s="150">
        <v>0.27837576754140297</v>
      </c>
      <c r="AA65" s="150">
        <v>163.86056070997199</v>
      </c>
      <c r="AB65" s="150">
        <v>6.7901346520330499</v>
      </c>
      <c r="AC65" s="150">
        <v>1.32171727827468</v>
      </c>
      <c r="AD65" s="150">
        <v>3.2984453456600602</v>
      </c>
      <c r="AE65" s="150">
        <v>0.82136620430533802</v>
      </c>
      <c r="AF65" s="150">
        <v>29.55</v>
      </c>
      <c r="AG65" s="150">
        <v>0.110860114946796</v>
      </c>
      <c r="AH65" s="150">
        <v>109.003</v>
      </c>
      <c r="AI65">
        <v>5.6855418792755801</v>
      </c>
      <c r="AJ65">
        <v>35543.682500000097</v>
      </c>
      <c r="AK65">
        <v>0.434779929367475</v>
      </c>
      <c r="AL65" s="150">
        <v>99246161.431999996</v>
      </c>
      <c r="AM65" s="150">
        <v>7637.4091762999997</v>
      </c>
    </row>
    <row r="66" spans="1:39" ht="14.5" x14ac:dyDescent="0.35">
      <c r="A66" t="s">
        <v>199</v>
      </c>
      <c r="B66" s="150">
        <v>13719.15</v>
      </c>
      <c r="C66" s="150">
        <v>0.34781436726655302</v>
      </c>
      <c r="D66" s="150">
        <v>3578.5</v>
      </c>
      <c r="E66" s="150">
        <v>7.7826237749924303E-3</v>
      </c>
      <c r="F66" s="150">
        <v>0.75063918258318796</v>
      </c>
      <c r="G66" s="150">
        <v>37.200000000000003</v>
      </c>
      <c r="H66" s="150">
        <v>55.097000000000001</v>
      </c>
      <c r="I66" s="150">
        <v>0</v>
      </c>
      <c r="J66" s="150">
        <v>74.088499999999996</v>
      </c>
      <c r="K66" s="150">
        <v>11452.3388487264</v>
      </c>
      <c r="L66" s="150">
        <v>1888.6095272499999</v>
      </c>
      <c r="M66" s="150">
        <v>2302.5061275263602</v>
      </c>
      <c r="N66" s="150">
        <v>0.407273268800037</v>
      </c>
      <c r="O66" s="150">
        <v>0.14144916275466701</v>
      </c>
      <c r="P66" s="150">
        <v>1.50680638530068E-2</v>
      </c>
      <c r="Q66" s="150">
        <v>9393.6758736171305</v>
      </c>
      <c r="R66" s="150">
        <v>119.9075</v>
      </c>
      <c r="S66" s="150">
        <v>63200.231290786702</v>
      </c>
      <c r="T66" s="150">
        <v>15.780080478702301</v>
      </c>
      <c r="U66" s="150">
        <v>15.7505537789546</v>
      </c>
      <c r="V66" s="150">
        <v>13.839</v>
      </c>
      <c r="W66" s="150">
        <v>136.47008651275399</v>
      </c>
      <c r="X66" s="150">
        <v>0.111038710708248</v>
      </c>
      <c r="Y66" s="150">
        <v>0.16306259387192101</v>
      </c>
      <c r="Z66" s="150">
        <v>0.290973168353372</v>
      </c>
      <c r="AA66" s="150">
        <v>180.15020844219401</v>
      </c>
      <c r="AB66" s="150">
        <v>5.6147309978973299</v>
      </c>
      <c r="AC66" s="150">
        <v>1.06097836514581</v>
      </c>
      <c r="AD66" s="150">
        <v>3.0045578050244299</v>
      </c>
      <c r="AE66" s="150">
        <v>1.03423190582582</v>
      </c>
      <c r="AF66" s="150">
        <v>22.4</v>
      </c>
      <c r="AG66" s="150">
        <v>2.59220938098535E-2</v>
      </c>
      <c r="AH66" s="150">
        <v>43.923499999999997</v>
      </c>
      <c r="AI66">
        <v>3.3845283520659599</v>
      </c>
      <c r="AJ66">
        <v>-62038.011500000102</v>
      </c>
      <c r="AK66">
        <v>0.32257638465925698</v>
      </c>
      <c r="AL66" s="150">
        <v>21628996.259</v>
      </c>
      <c r="AM66" s="150">
        <v>1888.6095272499999</v>
      </c>
    </row>
    <row r="67" spans="1:39" ht="14.5" x14ac:dyDescent="0.35">
      <c r="A67" t="s">
        <v>201</v>
      </c>
      <c r="B67" s="150">
        <v>352158.35</v>
      </c>
      <c r="C67" s="150">
        <v>0.37414758278315902</v>
      </c>
      <c r="D67" s="150">
        <v>454086.40000000002</v>
      </c>
      <c r="E67" s="150">
        <v>4.4979726683816697E-3</v>
      </c>
      <c r="F67" s="150">
        <v>0.71730024287369198</v>
      </c>
      <c r="G67" s="150">
        <v>54.65</v>
      </c>
      <c r="H67" s="150">
        <v>46.784500000000001</v>
      </c>
      <c r="I67" s="150">
        <v>0</v>
      </c>
      <c r="J67" s="150">
        <v>-45.945500000000003</v>
      </c>
      <c r="K67" s="150">
        <v>11332.729065248201</v>
      </c>
      <c r="L67" s="150">
        <v>1907.87167985</v>
      </c>
      <c r="M67" s="150">
        <v>2396.64479097293</v>
      </c>
      <c r="N67" s="150">
        <v>0.50970541345655695</v>
      </c>
      <c r="O67" s="150">
        <v>0.16825871589814601</v>
      </c>
      <c r="P67" s="150">
        <v>6.5871828974305401E-3</v>
      </c>
      <c r="Q67" s="150">
        <v>9021.5258099314196</v>
      </c>
      <c r="R67" s="150">
        <v>127.0545</v>
      </c>
      <c r="S67" s="150">
        <v>57091.481017988299</v>
      </c>
      <c r="T67" s="150">
        <v>14.335186868627201</v>
      </c>
      <c r="U67" s="150">
        <v>15.016167706378001</v>
      </c>
      <c r="V67" s="150">
        <v>14.2905</v>
      </c>
      <c r="W67" s="150">
        <v>133.50629298135101</v>
      </c>
      <c r="X67" s="150">
        <v>0.111156111482062</v>
      </c>
      <c r="Y67" s="150">
        <v>0.18503025874541701</v>
      </c>
      <c r="Z67" s="150">
        <v>0.30125728929657802</v>
      </c>
      <c r="AA67" s="150">
        <v>161.793218726465</v>
      </c>
      <c r="AB67" s="150">
        <v>6.6401551587125498</v>
      </c>
      <c r="AC67" s="150">
        <v>1.4695160047259199</v>
      </c>
      <c r="AD67" s="150">
        <v>3.2942927432780902</v>
      </c>
      <c r="AE67" s="150">
        <v>1.25850093260395</v>
      </c>
      <c r="AF67" s="150">
        <v>109</v>
      </c>
      <c r="AG67" s="150">
        <v>1.8988505523844901E-2</v>
      </c>
      <c r="AH67" s="150">
        <v>8.8574999999999999</v>
      </c>
      <c r="AI67">
        <v>4.6321363586728799</v>
      </c>
      <c r="AJ67">
        <v>-50839.864999999998</v>
      </c>
      <c r="AK67">
        <v>0.36822459560435999</v>
      </c>
      <c r="AL67" s="150">
        <v>21621392.839000002</v>
      </c>
      <c r="AM67" s="150">
        <v>1907.87167985</v>
      </c>
    </row>
    <row r="68" spans="1:39" ht="14.5" x14ac:dyDescent="0.35">
      <c r="A68" t="s">
        <v>203</v>
      </c>
      <c r="B68" s="150">
        <v>-84857.600000000006</v>
      </c>
      <c r="C68" s="150">
        <v>0.39789426073564499</v>
      </c>
      <c r="D68" s="150">
        <v>-122799.45</v>
      </c>
      <c r="E68" s="150">
        <v>7.7234093865249497E-3</v>
      </c>
      <c r="F68" s="150">
        <v>0.751283875649018</v>
      </c>
      <c r="G68" s="150">
        <v>49.631578947368403</v>
      </c>
      <c r="H68" s="150">
        <v>46.558500000000002</v>
      </c>
      <c r="I68" s="150">
        <v>0</v>
      </c>
      <c r="J68" s="150">
        <v>53.1935</v>
      </c>
      <c r="K68" s="150">
        <v>10867.217401379299</v>
      </c>
      <c r="L68" s="150">
        <v>1796.9565999500001</v>
      </c>
      <c r="M68" s="150">
        <v>2116.9650288554499</v>
      </c>
      <c r="N68" s="150">
        <v>0.29130058701170902</v>
      </c>
      <c r="O68" s="150">
        <v>0.134363365707729</v>
      </c>
      <c r="P68" s="150">
        <v>7.8642606340037502E-3</v>
      </c>
      <c r="Q68" s="150">
        <v>9224.4877767573907</v>
      </c>
      <c r="R68" s="150">
        <v>110.4735</v>
      </c>
      <c r="S68" s="150">
        <v>61825.721326833998</v>
      </c>
      <c r="T68" s="150">
        <v>14.5351600157504</v>
      </c>
      <c r="U68" s="150">
        <v>16.265951562591901</v>
      </c>
      <c r="V68" s="150">
        <v>13.108499999999999</v>
      </c>
      <c r="W68" s="150">
        <v>137.083312350765</v>
      </c>
      <c r="X68" s="150">
        <v>0.116084396025043</v>
      </c>
      <c r="Y68" s="150">
        <v>0.160255871816324</v>
      </c>
      <c r="Z68" s="150">
        <v>0.280733089019503</v>
      </c>
      <c r="AA68" s="150">
        <v>179.597075415722</v>
      </c>
      <c r="AB68" s="150">
        <v>5.7633507582155401</v>
      </c>
      <c r="AC68" s="150">
        <v>1.06123507974126</v>
      </c>
      <c r="AD68" s="150">
        <v>2.9352995934813899</v>
      </c>
      <c r="AE68" s="150">
        <v>0.96931387069971997</v>
      </c>
      <c r="AF68" s="150">
        <v>30.947368421052602</v>
      </c>
      <c r="AG68" s="150">
        <v>4.9868064672539701E-2</v>
      </c>
      <c r="AH68" s="150">
        <v>33.1805263157895</v>
      </c>
      <c r="AI68">
        <v>4.43597015999074</v>
      </c>
      <c r="AJ68">
        <v>-66389.748499999798</v>
      </c>
      <c r="AK68">
        <v>0.29395797440902</v>
      </c>
      <c r="AL68" s="150">
        <v>19527918.032499999</v>
      </c>
      <c r="AM68" s="150">
        <v>1796.9565999500001</v>
      </c>
    </row>
    <row r="69" spans="1:39" ht="14.5" x14ac:dyDescent="0.35">
      <c r="A69" t="s">
        <v>205</v>
      </c>
      <c r="B69" s="150">
        <v>110696.15</v>
      </c>
      <c r="C69" s="150">
        <v>0.31343138714910301</v>
      </c>
      <c r="D69" s="150">
        <v>90322.7</v>
      </c>
      <c r="E69" s="150">
        <v>2.3258387757526702E-3</v>
      </c>
      <c r="F69" s="150">
        <v>0.68863868930606797</v>
      </c>
      <c r="G69" s="150">
        <v>32.294117647058798</v>
      </c>
      <c r="H69" s="150">
        <v>108.3305</v>
      </c>
      <c r="I69" s="150">
        <v>5.9885000000000002</v>
      </c>
      <c r="J69" s="150">
        <v>-126.717</v>
      </c>
      <c r="K69" s="150">
        <v>12439.7317174693</v>
      </c>
      <c r="L69" s="150">
        <v>2100.0511161999998</v>
      </c>
      <c r="M69" s="150">
        <v>2901.9090747699402</v>
      </c>
      <c r="N69" s="150">
        <v>0.90360829906069695</v>
      </c>
      <c r="O69" s="150">
        <v>0.17893176668477501</v>
      </c>
      <c r="P69" s="150">
        <v>8.1845455891098907E-3</v>
      </c>
      <c r="Q69" s="150">
        <v>9002.3745766641805</v>
      </c>
      <c r="R69" s="150">
        <v>144.62100000000001</v>
      </c>
      <c r="S69" s="150">
        <v>57793.169377199702</v>
      </c>
      <c r="T69" s="150">
        <v>13.6107480932921</v>
      </c>
      <c r="U69" s="150">
        <v>14.5210662089185</v>
      </c>
      <c r="V69" s="150">
        <v>18.352499999999999</v>
      </c>
      <c r="W69" s="150">
        <v>114.42861278844801</v>
      </c>
      <c r="X69" s="150">
        <v>0.114582247318051</v>
      </c>
      <c r="Y69" s="150">
        <v>0.177938146791987</v>
      </c>
      <c r="Z69" s="150">
        <v>0.29656445072475801</v>
      </c>
      <c r="AA69" s="150">
        <v>188.028470809086</v>
      </c>
      <c r="AB69" s="150">
        <v>6.9321520533117997</v>
      </c>
      <c r="AC69" s="150">
        <v>1.38697848833057</v>
      </c>
      <c r="AD69" s="150">
        <v>2.9400766747182701</v>
      </c>
      <c r="AE69" s="150">
        <v>1.0650447345309899</v>
      </c>
      <c r="AF69" s="150">
        <v>11.15</v>
      </c>
      <c r="AG69" s="150">
        <v>3.7650631194475599E-2</v>
      </c>
      <c r="AH69" s="150">
        <v>88.965000000000003</v>
      </c>
      <c r="AI69">
        <v>4.9103741422460701</v>
      </c>
      <c r="AJ69">
        <v>-45605.396500000003</v>
      </c>
      <c r="AK69">
        <v>0.50110976013542397</v>
      </c>
      <c r="AL69" s="150">
        <v>26124072.478500001</v>
      </c>
      <c r="AM69" s="150">
        <v>2100.0511161999998</v>
      </c>
    </row>
    <row r="70" spans="1:39" ht="14.5" x14ac:dyDescent="0.35">
      <c r="A70" t="s">
        <v>207</v>
      </c>
      <c r="B70" s="150">
        <v>134970.4</v>
      </c>
      <c r="C70" s="150">
        <v>0.42681888652939998</v>
      </c>
      <c r="D70" s="150">
        <v>310467.3</v>
      </c>
      <c r="E70" s="150">
        <v>3.9094226472020498E-3</v>
      </c>
      <c r="F70" s="150">
        <v>0.70975270250834299</v>
      </c>
      <c r="G70" s="150">
        <v>57.3333333333333</v>
      </c>
      <c r="H70" s="150">
        <v>33.168999999999997</v>
      </c>
      <c r="I70" s="150">
        <v>0</v>
      </c>
      <c r="J70" s="150">
        <v>6.6289999999999596</v>
      </c>
      <c r="K70" s="150">
        <v>11222.587291935701</v>
      </c>
      <c r="L70" s="150">
        <v>1810.5954320000001</v>
      </c>
      <c r="M70" s="150">
        <v>2204.9628646545002</v>
      </c>
      <c r="N70" s="150">
        <v>0.44153367766256502</v>
      </c>
      <c r="O70" s="150">
        <v>0.152820702493631</v>
      </c>
      <c r="P70" s="150">
        <v>2.1850076665829101E-3</v>
      </c>
      <c r="Q70" s="150">
        <v>9215.3775520314102</v>
      </c>
      <c r="R70" s="150">
        <v>119.468</v>
      </c>
      <c r="S70" s="150">
        <v>57033.734497940903</v>
      </c>
      <c r="T70" s="150">
        <v>13.9778015870359</v>
      </c>
      <c r="U70" s="150">
        <v>15.1554845816453</v>
      </c>
      <c r="V70" s="150">
        <v>14.8765</v>
      </c>
      <c r="W70" s="150">
        <v>121.70842819211499</v>
      </c>
      <c r="X70" s="150">
        <v>0.114461533341729</v>
      </c>
      <c r="Y70" s="150">
        <v>0.19474776779760999</v>
      </c>
      <c r="Z70" s="150">
        <v>0.31394604246723001</v>
      </c>
      <c r="AA70" s="150">
        <v>169.20337066221001</v>
      </c>
      <c r="AB70" s="150">
        <v>6.2734621914790401</v>
      </c>
      <c r="AC70" s="150">
        <v>1.23948836960316</v>
      </c>
      <c r="AD70" s="150">
        <v>3.3447734087002901</v>
      </c>
      <c r="AE70" s="150">
        <v>1.3331076157425801</v>
      </c>
      <c r="AF70" s="150">
        <v>125.65</v>
      </c>
      <c r="AG70" s="150">
        <v>1.53062579554587E-2</v>
      </c>
      <c r="AH70" s="150">
        <v>8.9885000000000002</v>
      </c>
      <c r="AI70">
        <v>4.10050322773247</v>
      </c>
      <c r="AJ70">
        <v>-26772.891157894901</v>
      </c>
      <c r="AK70">
        <v>0.36451268369266498</v>
      </c>
      <c r="AL70" s="150">
        <v>20319565.285999998</v>
      </c>
      <c r="AM70" s="150">
        <v>1810.5954320000001</v>
      </c>
    </row>
    <row r="71" spans="1:39" ht="14.5" x14ac:dyDescent="0.35">
      <c r="A71" t="s">
        <v>209</v>
      </c>
      <c r="B71" s="150">
        <v>510512.6</v>
      </c>
      <c r="C71" s="150">
        <v>0.32797475268639498</v>
      </c>
      <c r="D71" s="150">
        <v>468771.2</v>
      </c>
      <c r="E71" s="150">
        <v>2.6767361167897999E-3</v>
      </c>
      <c r="F71" s="150">
        <v>0.78460120315942194</v>
      </c>
      <c r="G71" s="150">
        <v>72.105263157894697</v>
      </c>
      <c r="H71" s="150">
        <v>141.124</v>
      </c>
      <c r="I71" s="150">
        <v>0</v>
      </c>
      <c r="J71" s="150">
        <v>12.916</v>
      </c>
      <c r="K71" s="150">
        <v>12276.120101782601</v>
      </c>
      <c r="L71" s="150">
        <v>4037.2686117500002</v>
      </c>
      <c r="M71" s="150">
        <v>5028.2848058871105</v>
      </c>
      <c r="N71" s="150">
        <v>0.42500678737505099</v>
      </c>
      <c r="O71" s="150">
        <v>0.15431049391582499</v>
      </c>
      <c r="P71" s="150">
        <v>2.7292490318655799E-2</v>
      </c>
      <c r="Q71" s="150">
        <v>9856.6402410167393</v>
      </c>
      <c r="R71" s="150">
        <v>259.822</v>
      </c>
      <c r="S71" s="150">
        <v>67236.060880140998</v>
      </c>
      <c r="T71" s="150">
        <v>15.307210320912001</v>
      </c>
      <c r="U71" s="150">
        <v>15.538594159655499</v>
      </c>
      <c r="V71" s="150">
        <v>25.8505</v>
      </c>
      <c r="W71" s="150">
        <v>156.17758309317</v>
      </c>
      <c r="X71" s="150">
        <v>0.11704669633791</v>
      </c>
      <c r="Y71" s="150">
        <v>0.16759183863728899</v>
      </c>
      <c r="Z71" s="150">
        <v>0.288891696137001</v>
      </c>
      <c r="AA71" s="150">
        <v>175.28692491264499</v>
      </c>
      <c r="AB71" s="150">
        <v>5.9650648407105802</v>
      </c>
      <c r="AC71" s="150">
        <v>1.03979034462449</v>
      </c>
      <c r="AD71" s="150">
        <v>3.0764210447258402</v>
      </c>
      <c r="AE71" s="150">
        <v>0.86465224434587795</v>
      </c>
      <c r="AF71" s="150">
        <v>28.9</v>
      </c>
      <c r="AG71" s="150">
        <v>5.9603822820048002E-2</v>
      </c>
      <c r="AH71" s="150">
        <v>87.784999999999997</v>
      </c>
      <c r="AI71">
        <v>3.65973647072529</v>
      </c>
      <c r="AJ71">
        <v>-158314.2605</v>
      </c>
      <c r="AK71">
        <v>0.31987199536542399</v>
      </c>
      <c r="AL71" s="150">
        <v>49561994.361000001</v>
      </c>
      <c r="AM71" s="150">
        <v>4037.2686117500002</v>
      </c>
    </row>
    <row r="72" spans="1:39" ht="14.5" x14ac:dyDescent="0.35">
      <c r="A72" t="s">
        <v>211</v>
      </c>
      <c r="B72" s="150">
        <v>498799.05</v>
      </c>
      <c r="C72" s="150">
        <v>0.40869716941787498</v>
      </c>
      <c r="D72" s="150">
        <v>613193.80000000005</v>
      </c>
      <c r="E72" s="150">
        <v>2.4176258033148999E-3</v>
      </c>
      <c r="F72" s="150">
        <v>0.69802443951614201</v>
      </c>
      <c r="G72" s="150">
        <v>41.65</v>
      </c>
      <c r="H72" s="150">
        <v>40.002000000000002</v>
      </c>
      <c r="I72" s="150">
        <v>0</v>
      </c>
      <c r="J72" s="150">
        <v>-22.9955</v>
      </c>
      <c r="K72" s="150">
        <v>11567.558985718601</v>
      </c>
      <c r="L72" s="150">
        <v>1621.3191648</v>
      </c>
      <c r="M72" s="150">
        <v>2042.5655292750801</v>
      </c>
      <c r="N72" s="150">
        <v>0.52821523873471399</v>
      </c>
      <c r="O72" s="150">
        <v>0.168718027232931</v>
      </c>
      <c r="P72" s="150">
        <v>3.4652698382758298E-3</v>
      </c>
      <c r="Q72" s="150">
        <v>9181.9355632404804</v>
      </c>
      <c r="R72" s="150">
        <v>108.959</v>
      </c>
      <c r="S72" s="150">
        <v>55665.283501133403</v>
      </c>
      <c r="T72" s="150">
        <v>14.8262190365183</v>
      </c>
      <c r="U72" s="150">
        <v>14.8800848465937</v>
      </c>
      <c r="V72" s="150">
        <v>12.1585</v>
      </c>
      <c r="W72" s="150">
        <v>133.348617411687</v>
      </c>
      <c r="X72" s="150">
        <v>0.113583247632568</v>
      </c>
      <c r="Y72" s="150">
        <v>0.18496591081953601</v>
      </c>
      <c r="Z72" s="150">
        <v>0.303503665471485</v>
      </c>
      <c r="AA72" s="150">
        <v>181.09145711369999</v>
      </c>
      <c r="AB72" s="150">
        <v>6.0551630521133601</v>
      </c>
      <c r="AC72" s="150">
        <v>1.3982844247098301</v>
      </c>
      <c r="AD72" s="150">
        <v>3.1039647140625499</v>
      </c>
      <c r="AE72" s="150">
        <v>1.1624041595480401</v>
      </c>
      <c r="AF72" s="150">
        <v>81.599999999999994</v>
      </c>
      <c r="AG72" s="150">
        <v>1.9922179011722801E-2</v>
      </c>
      <c r="AH72" s="150">
        <v>10.305</v>
      </c>
      <c r="AI72">
        <v>4.3652150272322698</v>
      </c>
      <c r="AJ72">
        <v>-43931.1544999998</v>
      </c>
      <c r="AK72">
        <v>0.37774521442303699</v>
      </c>
      <c r="AL72" s="150">
        <v>18754705.0735</v>
      </c>
      <c r="AM72" s="150">
        <v>1621.3191648</v>
      </c>
    </row>
    <row r="73" spans="1:39" ht="14.5" x14ac:dyDescent="0.35">
      <c r="A73" t="s">
        <v>213</v>
      </c>
      <c r="B73" s="150">
        <v>335022.84999999998</v>
      </c>
      <c r="C73" s="150">
        <v>0.33422432731117802</v>
      </c>
      <c r="D73" s="150">
        <v>48928.9</v>
      </c>
      <c r="E73" s="150">
        <v>2.99014158720325E-3</v>
      </c>
      <c r="F73" s="150">
        <v>0.78802690402354802</v>
      </c>
      <c r="G73" s="150">
        <v>132.52631578947401</v>
      </c>
      <c r="H73" s="150">
        <v>234.4795</v>
      </c>
      <c r="I73" s="150">
        <v>0</v>
      </c>
      <c r="J73" s="150">
        <v>-73.572500000000005</v>
      </c>
      <c r="K73" s="150">
        <v>12038.2449018224</v>
      </c>
      <c r="L73" s="150">
        <v>5962.8270497000003</v>
      </c>
      <c r="M73" s="150">
        <v>7369.0702198323997</v>
      </c>
      <c r="N73" s="150">
        <v>0.36670037522889598</v>
      </c>
      <c r="O73" s="150">
        <v>0.151510884253377</v>
      </c>
      <c r="P73" s="150">
        <v>2.9080881468585298E-2</v>
      </c>
      <c r="Q73" s="150">
        <v>9740.9809094114698</v>
      </c>
      <c r="R73" s="150">
        <v>365.81599999999997</v>
      </c>
      <c r="S73" s="150">
        <v>70088.319377774606</v>
      </c>
      <c r="T73" s="150">
        <v>14.548160824020799</v>
      </c>
      <c r="U73" s="150">
        <v>16.300071756566101</v>
      </c>
      <c r="V73" s="150">
        <v>38.365000000000002</v>
      </c>
      <c r="W73" s="150">
        <v>155.42361656979</v>
      </c>
      <c r="X73" s="150">
        <v>0.116134594954576</v>
      </c>
      <c r="Y73" s="150">
        <v>0.157574477106564</v>
      </c>
      <c r="Z73" s="150">
        <v>0.27995883227630303</v>
      </c>
      <c r="AA73" s="150">
        <v>1241.25897637302</v>
      </c>
      <c r="AB73" s="150">
        <v>0.78942409277385805</v>
      </c>
      <c r="AC73" s="150">
        <v>0.13574255136107399</v>
      </c>
      <c r="AD73" s="150">
        <v>0.40534932014194203</v>
      </c>
      <c r="AE73" s="150">
        <v>0.90252170006171695</v>
      </c>
      <c r="AF73" s="150">
        <v>29.210526315789501</v>
      </c>
      <c r="AG73" s="150">
        <v>0.11022355251117801</v>
      </c>
      <c r="AH73" s="150">
        <v>95.879473684210495</v>
      </c>
      <c r="AI73">
        <v>5.8917068811880799</v>
      </c>
      <c r="AJ73">
        <v>-222798.59099999999</v>
      </c>
      <c r="AK73">
        <v>0.30537206901295999</v>
      </c>
      <c r="AL73" s="150">
        <v>71781972.331499994</v>
      </c>
      <c r="AM73" s="150">
        <v>5962.8270497000003</v>
      </c>
    </row>
    <row r="74" spans="1:39" ht="14.5" x14ac:dyDescent="0.35">
      <c r="A74" t="s">
        <v>214</v>
      </c>
      <c r="B74" s="150">
        <v>762264.7</v>
      </c>
      <c r="C74" s="150">
        <v>0.34838788960570299</v>
      </c>
      <c r="D74" s="150">
        <v>516140.85</v>
      </c>
      <c r="E74" s="150">
        <v>4.1021757979750398E-3</v>
      </c>
      <c r="F74" s="150">
        <v>0.78099847709020198</v>
      </c>
      <c r="G74" s="150">
        <v>102.833333333333</v>
      </c>
      <c r="H74" s="150">
        <v>241.69149999999999</v>
      </c>
      <c r="I74" s="150">
        <v>0</v>
      </c>
      <c r="J74" s="150">
        <v>10.845000000000001</v>
      </c>
      <c r="K74" s="150">
        <v>12999.420690098001</v>
      </c>
      <c r="L74" s="150">
        <v>5770.9332062499998</v>
      </c>
      <c r="M74" s="150">
        <v>7198.9993253707798</v>
      </c>
      <c r="N74" s="150">
        <v>0.379442028626928</v>
      </c>
      <c r="O74" s="150">
        <v>0.151558335297099</v>
      </c>
      <c r="P74" s="150">
        <v>3.9395876173679498E-2</v>
      </c>
      <c r="Q74" s="150">
        <v>10420.724482931701</v>
      </c>
      <c r="R74" s="150">
        <v>362.35950000000003</v>
      </c>
      <c r="S74" s="150">
        <v>72675.565093505196</v>
      </c>
      <c r="T74" s="150">
        <v>14.5813756780214</v>
      </c>
      <c r="U74" s="150">
        <v>15.925988434827801</v>
      </c>
      <c r="V74" s="150">
        <v>38.564500000000002</v>
      </c>
      <c r="W74" s="150">
        <v>149.64366726523099</v>
      </c>
      <c r="X74" s="150">
        <v>0.11727370447914</v>
      </c>
      <c r="Y74" s="150">
        <v>0.15244490835317701</v>
      </c>
      <c r="Z74" s="150">
        <v>0.27573457209150398</v>
      </c>
      <c r="AA74" s="150">
        <v>166.77288847454901</v>
      </c>
      <c r="AB74" s="150">
        <v>6.5427084057191598</v>
      </c>
      <c r="AC74" s="150">
        <v>1.10986812203045</v>
      </c>
      <c r="AD74" s="150">
        <v>3.3988933566644302</v>
      </c>
      <c r="AE74" s="150">
        <v>0.78853522576194501</v>
      </c>
      <c r="AF74" s="150">
        <v>21.65</v>
      </c>
      <c r="AG74" s="150">
        <v>0.107977411639678</v>
      </c>
      <c r="AH74" s="150">
        <v>125.21299999999999</v>
      </c>
      <c r="AI74">
        <v>5.2743508233724699</v>
      </c>
      <c r="AJ74">
        <v>-133277.51699999999</v>
      </c>
      <c r="AK74">
        <v>0.30205007943005102</v>
      </c>
      <c r="AL74" s="150">
        <v>75018788.522499993</v>
      </c>
      <c r="AM74" s="150">
        <v>5770.9332062499998</v>
      </c>
    </row>
    <row r="75" spans="1:39" ht="14.5" x14ac:dyDescent="0.35">
      <c r="A75" t="s">
        <v>215</v>
      </c>
      <c r="B75" s="150">
        <v>-1012991.75</v>
      </c>
      <c r="C75" s="150">
        <v>0.29285169619874801</v>
      </c>
      <c r="D75" s="150">
        <v>-1117696.3</v>
      </c>
      <c r="E75" s="150">
        <v>2.2167918232898101E-3</v>
      </c>
      <c r="F75" s="150">
        <v>0.77108412368124901</v>
      </c>
      <c r="G75" s="150">
        <v>102.3</v>
      </c>
      <c r="H75" s="150">
        <v>107.047</v>
      </c>
      <c r="I75" s="150">
        <v>0</v>
      </c>
      <c r="J75" s="150">
        <v>-49.106500000000104</v>
      </c>
      <c r="K75" s="150">
        <v>11156.4622259523</v>
      </c>
      <c r="L75" s="150">
        <v>3586.0559942499999</v>
      </c>
      <c r="M75" s="150">
        <v>4487.3858167835697</v>
      </c>
      <c r="N75" s="150">
        <v>0.47136751817605799</v>
      </c>
      <c r="O75" s="150">
        <v>0.163647531115234</v>
      </c>
      <c r="P75" s="150">
        <v>1.46783643463461E-2</v>
      </c>
      <c r="Q75" s="150">
        <v>8915.5913651027204</v>
      </c>
      <c r="R75" s="150">
        <v>227.5805</v>
      </c>
      <c r="S75" s="150">
        <v>62391.083084886399</v>
      </c>
      <c r="T75" s="150">
        <v>14.2881310129822</v>
      </c>
      <c r="U75" s="150">
        <v>15.7573078284387</v>
      </c>
      <c r="V75" s="150">
        <v>23.604500000000002</v>
      </c>
      <c r="W75" s="150">
        <v>151.922556895931</v>
      </c>
      <c r="X75" s="150">
        <v>0.116573074949344</v>
      </c>
      <c r="Y75" s="150">
        <v>0.162823436857744</v>
      </c>
      <c r="Z75" s="150">
        <v>0.29059383586158999</v>
      </c>
      <c r="AA75" s="150">
        <v>154.659506401822</v>
      </c>
      <c r="AB75" s="150">
        <v>6.2198202284041999</v>
      </c>
      <c r="AC75" s="150">
        <v>1.17530653054406</v>
      </c>
      <c r="AD75" s="150">
        <v>3.4478756635314398</v>
      </c>
      <c r="AE75" s="150">
        <v>1.0798899865359901</v>
      </c>
      <c r="AF75" s="150">
        <v>45.4</v>
      </c>
      <c r="AG75" s="150">
        <v>3.7848962531120002E-2</v>
      </c>
      <c r="AH75" s="150">
        <v>43.673499999999997</v>
      </c>
      <c r="AI75">
        <v>4.3514694907746696</v>
      </c>
      <c r="AJ75">
        <v>-139657.29399999999</v>
      </c>
      <c r="AK75">
        <v>0.3328170439807</v>
      </c>
      <c r="AL75" s="150">
        <v>40007698.240000002</v>
      </c>
      <c r="AM75" s="150">
        <v>3586.0559942499999</v>
      </c>
    </row>
    <row r="76" spans="1:39" ht="14.5" x14ac:dyDescent="0.35">
      <c r="A76" t="s">
        <v>217</v>
      </c>
      <c r="B76" s="150">
        <v>451789.45</v>
      </c>
      <c r="C76" s="150">
        <v>0.40871608507993501</v>
      </c>
      <c r="D76" s="150">
        <v>287619.7</v>
      </c>
      <c r="E76" s="150">
        <v>1.4200463218670099E-3</v>
      </c>
      <c r="F76" s="150">
        <v>0.78230080199849605</v>
      </c>
      <c r="G76" s="150">
        <v>90.6</v>
      </c>
      <c r="H76" s="150">
        <v>82.894499999999994</v>
      </c>
      <c r="I76" s="150">
        <v>0</v>
      </c>
      <c r="J76" s="150">
        <v>-23.616499999999998</v>
      </c>
      <c r="K76" s="150">
        <v>10992.740977781599</v>
      </c>
      <c r="L76" s="150">
        <v>4065.59206765</v>
      </c>
      <c r="M76" s="150">
        <v>4820.0973913551197</v>
      </c>
      <c r="N76" s="150">
        <v>0.26479129247028899</v>
      </c>
      <c r="O76" s="150">
        <v>0.133080722179473</v>
      </c>
      <c r="P76" s="150">
        <v>1.3315016767358599E-2</v>
      </c>
      <c r="Q76" s="150">
        <v>9272.01193095298</v>
      </c>
      <c r="R76" s="150">
        <v>235.28550000000001</v>
      </c>
      <c r="S76" s="150">
        <v>67699.602329935398</v>
      </c>
      <c r="T76" s="150">
        <v>13.973874293146</v>
      </c>
      <c r="U76" s="150">
        <v>17.279399145506201</v>
      </c>
      <c r="V76" s="150">
        <v>26.4055</v>
      </c>
      <c r="W76" s="150">
        <v>153.96762294408401</v>
      </c>
      <c r="X76" s="150">
        <v>0.114474941485243</v>
      </c>
      <c r="Y76" s="150">
        <v>0.158343248914247</v>
      </c>
      <c r="Z76" s="150">
        <v>0.28044901685427798</v>
      </c>
      <c r="AA76" s="150">
        <v>1741.28517623068</v>
      </c>
      <c r="AB76" s="150">
        <v>0.55930709861824701</v>
      </c>
      <c r="AC76" s="150">
        <v>9.8386261435222194E-2</v>
      </c>
      <c r="AD76" s="150">
        <v>0.25883375190723601</v>
      </c>
      <c r="AE76" s="150">
        <v>1.11975179989277</v>
      </c>
      <c r="AF76" s="150">
        <v>54.55</v>
      </c>
      <c r="AG76" s="150">
        <v>5.54940332587757E-2</v>
      </c>
      <c r="AH76" s="150">
        <v>53.829000000000001</v>
      </c>
      <c r="AI76">
        <v>5.01065679582066</v>
      </c>
      <c r="AJ76">
        <v>-99537.3385000001</v>
      </c>
      <c r="AK76">
        <v>0.278065144174166</v>
      </c>
      <c r="AL76" s="150">
        <v>44692000.520999998</v>
      </c>
      <c r="AM76" s="150">
        <v>4065.59206765</v>
      </c>
    </row>
    <row r="77" spans="1:39" ht="14.5" x14ac:dyDescent="0.35">
      <c r="A77" t="s">
        <v>218</v>
      </c>
      <c r="B77" s="150">
        <v>360515.65</v>
      </c>
      <c r="C77" s="150">
        <v>0.268135918374384</v>
      </c>
      <c r="D77" s="150">
        <v>340092.3</v>
      </c>
      <c r="E77" s="150">
        <v>1.7298953579035999E-3</v>
      </c>
      <c r="F77" s="150">
        <v>0.61200308264429903</v>
      </c>
      <c r="G77" s="150">
        <v>54.105263157894697</v>
      </c>
      <c r="H77" s="150">
        <v>665.28899999999999</v>
      </c>
      <c r="I77" s="150">
        <v>257.20499999999998</v>
      </c>
      <c r="J77" s="150">
        <v>-239.02500000000001</v>
      </c>
      <c r="K77" s="150">
        <v>14222.047770876699</v>
      </c>
      <c r="L77" s="150">
        <v>3977.8133372500001</v>
      </c>
      <c r="M77" s="150">
        <v>5742.73806370271</v>
      </c>
      <c r="N77" s="150">
        <v>0.99334873041873495</v>
      </c>
      <c r="O77" s="150">
        <v>0.18875446906190799</v>
      </c>
      <c r="P77" s="150">
        <v>4.4052865856985E-2</v>
      </c>
      <c r="Q77" s="150">
        <v>9851.1634482461595</v>
      </c>
      <c r="R77" s="150">
        <v>285.10449999999997</v>
      </c>
      <c r="S77" s="150">
        <v>61403.436468031898</v>
      </c>
      <c r="T77" s="150">
        <v>12.1972820492135</v>
      </c>
      <c r="U77" s="150">
        <v>13.952124001024201</v>
      </c>
      <c r="V77" s="150">
        <v>40.701000000000001</v>
      </c>
      <c r="W77" s="150">
        <v>97.732570139554298</v>
      </c>
      <c r="X77" s="150">
        <v>0.115814265692243</v>
      </c>
      <c r="Y77" s="150">
        <v>0.16569864938756801</v>
      </c>
      <c r="Z77" s="150">
        <v>0.28836660960029198</v>
      </c>
      <c r="AA77" s="150">
        <v>196.232536275732</v>
      </c>
      <c r="AB77" s="150">
        <v>7.3033542584684801</v>
      </c>
      <c r="AC77" s="150">
        <v>1.43024627313867</v>
      </c>
      <c r="AD77" s="150">
        <v>3.4380715756971401</v>
      </c>
      <c r="AE77" s="150">
        <v>0.81441934213936595</v>
      </c>
      <c r="AF77" s="150">
        <v>11.6315789473684</v>
      </c>
      <c r="AG77" s="150">
        <v>0.131193743742064</v>
      </c>
      <c r="AH77" s="150">
        <v>129.12631578947401</v>
      </c>
      <c r="AI77">
        <v>5.1795597402594602</v>
      </c>
      <c r="AJ77">
        <v>42174.307500000097</v>
      </c>
      <c r="AK77">
        <v>0.55070904339926297</v>
      </c>
      <c r="AL77" s="150">
        <v>56572651.306000002</v>
      </c>
      <c r="AM77" s="150">
        <v>3977.8133372500001</v>
      </c>
    </row>
    <row r="78" spans="1:39" ht="14.5" x14ac:dyDescent="0.35">
      <c r="A78" t="s">
        <v>219</v>
      </c>
      <c r="B78" s="150">
        <v>281596.90000000002</v>
      </c>
      <c r="C78" s="150">
        <v>0.41205867674824198</v>
      </c>
      <c r="D78" s="150">
        <v>223432.4</v>
      </c>
      <c r="E78" s="150">
        <v>3.5085127310944802E-3</v>
      </c>
      <c r="F78" s="150">
        <v>0.65896325007733503</v>
      </c>
      <c r="G78" s="150">
        <v>28</v>
      </c>
      <c r="H78" s="150">
        <v>209.56800000000001</v>
      </c>
      <c r="I78" s="150">
        <v>31.527999999999999</v>
      </c>
      <c r="J78" s="150">
        <v>-11.561</v>
      </c>
      <c r="K78" s="150">
        <v>14285.564420012401</v>
      </c>
      <c r="L78" s="150">
        <v>1665.9782513499999</v>
      </c>
      <c r="M78" s="150">
        <v>2352.7053062275199</v>
      </c>
      <c r="N78" s="150">
        <v>0.94899954769448602</v>
      </c>
      <c r="O78" s="150">
        <v>0.18076241956098199</v>
      </c>
      <c r="P78" s="150">
        <v>3.2630637198263902E-2</v>
      </c>
      <c r="Q78" s="150">
        <v>10115.7758980709</v>
      </c>
      <c r="R78" s="150">
        <v>120.996</v>
      </c>
      <c r="S78" s="150">
        <v>60487.793117127803</v>
      </c>
      <c r="T78" s="150">
        <v>13.7756620053555</v>
      </c>
      <c r="U78" s="150">
        <v>13.7688704696849</v>
      </c>
      <c r="V78" s="150">
        <v>17.262499999999999</v>
      </c>
      <c r="W78" s="150">
        <v>96.508515646632901</v>
      </c>
      <c r="X78" s="150">
        <v>0.11618443964811501</v>
      </c>
      <c r="Y78" s="150">
        <v>0.165913999128221</v>
      </c>
      <c r="Z78" s="150">
        <v>0.288036554023747</v>
      </c>
      <c r="AA78" s="150">
        <v>218.83079788381301</v>
      </c>
      <c r="AB78" s="150">
        <v>6.7923687310451699</v>
      </c>
      <c r="AC78" s="150">
        <v>1.38136234635384</v>
      </c>
      <c r="AD78" s="150">
        <v>3.1290370160685002</v>
      </c>
      <c r="AE78" s="150">
        <v>0.79027622272470999</v>
      </c>
      <c r="AF78" s="150">
        <v>8.5</v>
      </c>
      <c r="AG78" s="150">
        <v>7.8096141340571495E-2</v>
      </c>
      <c r="AH78" s="150">
        <v>85.145263157894703</v>
      </c>
      <c r="AI78">
        <v>4.3632443156618796</v>
      </c>
      <c r="AJ78">
        <v>-66414.554499999998</v>
      </c>
      <c r="AK78">
        <v>0.52923176541869499</v>
      </c>
      <c r="AL78" s="150">
        <v>23799439.631999999</v>
      </c>
      <c r="AM78" s="150">
        <v>1665.9782513499999</v>
      </c>
    </row>
    <row r="79" spans="1:39" ht="14.5" x14ac:dyDescent="0.35">
      <c r="A79" t="s">
        <v>220</v>
      </c>
      <c r="B79" s="150">
        <v>511344.8</v>
      </c>
      <c r="C79" s="150">
        <v>0.38292839357480102</v>
      </c>
      <c r="D79" s="150">
        <v>577750.4</v>
      </c>
      <c r="E79" s="150">
        <v>7.7586342907043204E-3</v>
      </c>
      <c r="F79" s="150">
        <v>0.72368718690838596</v>
      </c>
      <c r="G79" s="150">
        <v>47.5555555555556</v>
      </c>
      <c r="H79" s="150">
        <v>32.317500000000003</v>
      </c>
      <c r="I79" s="150">
        <v>0</v>
      </c>
      <c r="J79" s="150">
        <v>-13.007</v>
      </c>
      <c r="K79" s="150">
        <v>12913.220452870801</v>
      </c>
      <c r="L79" s="150">
        <v>1680.7478406499999</v>
      </c>
      <c r="M79" s="150">
        <v>2254.59609592079</v>
      </c>
      <c r="N79" s="150">
        <v>0.81293768122384702</v>
      </c>
      <c r="O79" s="150">
        <v>0.17058296305121001</v>
      </c>
      <c r="P79" s="150">
        <v>6.1347899730231905E-4</v>
      </c>
      <c r="Q79" s="150">
        <v>9626.4991460193305</v>
      </c>
      <c r="R79" s="150">
        <v>120.16249999999999</v>
      </c>
      <c r="S79" s="150">
        <v>57402.640907105</v>
      </c>
      <c r="T79" s="150">
        <v>14.3455737022782</v>
      </c>
      <c r="U79" s="150">
        <v>13.9872908823468</v>
      </c>
      <c r="V79" s="150">
        <v>14.9985</v>
      </c>
      <c r="W79" s="150">
        <v>112.06106214954799</v>
      </c>
      <c r="X79" s="150">
        <v>0.106162197357695</v>
      </c>
      <c r="Y79" s="150">
        <v>0.21171457050050899</v>
      </c>
      <c r="Z79" s="150">
        <v>0.321142762264012</v>
      </c>
      <c r="AA79" s="150">
        <v>162.80220231856899</v>
      </c>
      <c r="AB79" s="150">
        <v>7.61892829335439</v>
      </c>
      <c r="AC79" s="150">
        <v>1.43849067598535</v>
      </c>
      <c r="AD79" s="150">
        <v>3.8864103827274401</v>
      </c>
      <c r="AE79" s="150">
        <v>1.35775221431361</v>
      </c>
      <c r="AF79" s="150">
        <v>171.4</v>
      </c>
      <c r="AG79" s="150">
        <v>1.9977475697885098E-2</v>
      </c>
      <c r="AH79" s="150">
        <v>8.0210000000000008</v>
      </c>
      <c r="AI79">
        <v>4.6362603854614504</v>
      </c>
      <c r="AJ79">
        <v>-142273.302</v>
      </c>
      <c r="AK79">
        <v>0.46816511136833699</v>
      </c>
      <c r="AL79" s="150">
        <v>21703867.392000001</v>
      </c>
      <c r="AM79" s="150">
        <v>1680.7478406499999</v>
      </c>
    </row>
    <row r="80" spans="1:39" ht="14.5" x14ac:dyDescent="0.35">
      <c r="A80" t="s">
        <v>222</v>
      </c>
      <c r="B80" s="150">
        <v>-144531.95000000001</v>
      </c>
      <c r="C80" s="150">
        <v>0.34314611022792701</v>
      </c>
      <c r="D80" s="150">
        <v>-119822.2</v>
      </c>
      <c r="E80" s="150">
        <v>4.9659535786239399E-3</v>
      </c>
      <c r="F80" s="150">
        <v>0.75369843511621104</v>
      </c>
      <c r="G80" s="150">
        <v>43.9</v>
      </c>
      <c r="H80" s="150">
        <v>57.1965</v>
      </c>
      <c r="I80" s="150">
        <v>0</v>
      </c>
      <c r="J80" s="150">
        <v>63.521500000000103</v>
      </c>
      <c r="K80" s="150">
        <v>10791.436809553799</v>
      </c>
      <c r="L80" s="150">
        <v>2211.8186181999999</v>
      </c>
      <c r="M80" s="150">
        <v>2658.4437906953499</v>
      </c>
      <c r="N80" s="150">
        <v>0.39557899836381799</v>
      </c>
      <c r="O80" s="150">
        <v>0.13722000029866599</v>
      </c>
      <c r="P80" s="150">
        <v>1.1985183473848001E-2</v>
      </c>
      <c r="Q80" s="150">
        <v>8978.4485705664592</v>
      </c>
      <c r="R80" s="150">
        <v>137.089</v>
      </c>
      <c r="S80" s="150">
        <v>60546.699673205003</v>
      </c>
      <c r="T80" s="150">
        <v>14.1258598428758</v>
      </c>
      <c r="U80" s="150">
        <v>16.134180118025501</v>
      </c>
      <c r="V80" s="150">
        <v>15.9085</v>
      </c>
      <c r="W80" s="150">
        <v>139.03376296948201</v>
      </c>
      <c r="X80" s="150">
        <v>0.113268650765131</v>
      </c>
      <c r="Y80" s="150">
        <v>0.17269081260838301</v>
      </c>
      <c r="Z80" s="150">
        <v>0.29172727145530603</v>
      </c>
      <c r="AA80" s="150">
        <v>148.85045152026601</v>
      </c>
      <c r="AB80" s="150">
        <v>6.4798845215293097</v>
      </c>
      <c r="AC80" s="150">
        <v>1.38874311651847</v>
      </c>
      <c r="AD80" s="150">
        <v>3.2434410998747998</v>
      </c>
      <c r="AE80" s="150">
        <v>1.12719026840825</v>
      </c>
      <c r="AF80" s="150">
        <v>72.45</v>
      </c>
      <c r="AG80" s="150">
        <v>2.0324084065495799E-2</v>
      </c>
      <c r="AH80" s="150">
        <v>18.481578947368401</v>
      </c>
      <c r="AI80">
        <v>5.0929886312355803</v>
      </c>
      <c r="AJ80">
        <v>-52497.844499999897</v>
      </c>
      <c r="AK80">
        <v>0.32670450694514003</v>
      </c>
      <c r="AL80" s="150">
        <v>23868700.852499999</v>
      </c>
      <c r="AM80" s="150">
        <v>2211.8186181999999</v>
      </c>
    </row>
    <row r="81" spans="1:39" ht="14.5" x14ac:dyDescent="0.35">
      <c r="A81" t="s">
        <v>224</v>
      </c>
      <c r="B81" s="150">
        <v>-97367.65</v>
      </c>
      <c r="C81" s="150">
        <v>0.25369898157106702</v>
      </c>
      <c r="D81" s="150">
        <v>-341942.95</v>
      </c>
      <c r="E81" s="150">
        <v>2.2891320582721902E-3</v>
      </c>
      <c r="F81" s="150">
        <v>0.63689756880329795</v>
      </c>
      <c r="G81" s="150">
        <v>80.526315789473699</v>
      </c>
      <c r="H81" s="150">
        <v>910.15099999999995</v>
      </c>
      <c r="I81" s="150">
        <v>375.97199999999998</v>
      </c>
      <c r="J81" s="150">
        <v>-355.34350000000001</v>
      </c>
      <c r="K81" s="150">
        <v>14130.3973584491</v>
      </c>
      <c r="L81" s="150">
        <v>4747.1412470499999</v>
      </c>
      <c r="M81" s="150">
        <v>6692.1470246917597</v>
      </c>
      <c r="N81" s="150">
        <v>0.87155589953660895</v>
      </c>
      <c r="O81" s="150">
        <v>0.18720283557019701</v>
      </c>
      <c r="P81" s="150">
        <v>4.7388507881411003E-2</v>
      </c>
      <c r="Q81" s="150">
        <v>10023.538318868499</v>
      </c>
      <c r="R81" s="150">
        <v>340.37049999999999</v>
      </c>
      <c r="S81" s="150">
        <v>59285.061312598998</v>
      </c>
      <c r="T81" s="150">
        <v>12.6657568737596</v>
      </c>
      <c r="U81" s="150">
        <v>13.9469820300232</v>
      </c>
      <c r="V81" s="150">
        <v>47.161000000000001</v>
      </c>
      <c r="W81" s="150">
        <v>100.65819738873201</v>
      </c>
      <c r="X81" s="150">
        <v>0.1158868868381</v>
      </c>
      <c r="Y81" s="150">
        <v>0.16168361843847001</v>
      </c>
      <c r="Z81" s="150">
        <v>0.28471476805249601</v>
      </c>
      <c r="AA81" s="150">
        <v>194.998958704936</v>
      </c>
      <c r="AB81" s="150">
        <v>7.0624889023035404</v>
      </c>
      <c r="AC81" s="150">
        <v>1.32515916762847</v>
      </c>
      <c r="AD81" s="150">
        <v>3.3770416914950601</v>
      </c>
      <c r="AE81" s="150">
        <v>0.85433095845551998</v>
      </c>
      <c r="AF81" s="150">
        <v>14.842105263157899</v>
      </c>
      <c r="AG81" s="150">
        <v>0.12730035382869201</v>
      </c>
      <c r="AH81" s="150">
        <v>134.96105263157901</v>
      </c>
      <c r="AI81">
        <v>5.5072107751708801</v>
      </c>
      <c r="AJ81">
        <v>146498.288</v>
      </c>
      <c r="AK81">
        <v>0.53986737139099805</v>
      </c>
      <c r="AL81" s="150">
        <v>67078992.137500003</v>
      </c>
      <c r="AM81" s="150">
        <v>4747.1412470499999</v>
      </c>
    </row>
    <row r="82" spans="1:39" ht="14.5" x14ac:dyDescent="0.35">
      <c r="A82" t="s">
        <v>225</v>
      </c>
      <c r="B82" s="150">
        <v>392852.8</v>
      </c>
      <c r="C82" s="150">
        <v>0.32615559965684698</v>
      </c>
      <c r="D82" s="150">
        <v>306139.09999999998</v>
      </c>
      <c r="E82" s="150">
        <v>3.0140235970704402E-3</v>
      </c>
      <c r="F82" s="150">
        <v>0.82103338376189605</v>
      </c>
      <c r="G82" s="150">
        <v>116.388888888889</v>
      </c>
      <c r="H82" s="150">
        <v>74.909499999999994</v>
      </c>
      <c r="I82" s="150">
        <v>0</v>
      </c>
      <c r="J82" s="150">
        <v>-21.024000000000001</v>
      </c>
      <c r="K82" s="150">
        <v>11928.2520339523</v>
      </c>
      <c r="L82" s="150">
        <v>5190.1330255499997</v>
      </c>
      <c r="M82" s="150">
        <v>6068.1832688148897</v>
      </c>
      <c r="N82" s="150">
        <v>0.14684512967164901</v>
      </c>
      <c r="O82" s="150">
        <v>0.118501037742636</v>
      </c>
      <c r="P82" s="150">
        <v>1.8048818698644699E-2</v>
      </c>
      <c r="Q82" s="150">
        <v>10202.265171630301</v>
      </c>
      <c r="R82" s="150">
        <v>302.23950000000002</v>
      </c>
      <c r="S82" s="150">
        <v>73727.1750978942</v>
      </c>
      <c r="T82" s="150">
        <v>15.526759407688299</v>
      </c>
      <c r="U82" s="150">
        <v>17.1722525531904</v>
      </c>
      <c r="V82" s="150">
        <v>29.980499999999999</v>
      </c>
      <c r="W82" s="150">
        <v>173.11696020913601</v>
      </c>
      <c r="X82" s="150">
        <v>0.11854859861759599</v>
      </c>
      <c r="Y82" s="150">
        <v>0.156282434134383</v>
      </c>
      <c r="Z82" s="150">
        <v>0.28140154112172</v>
      </c>
      <c r="AA82" s="150">
        <v>150.10722194686701</v>
      </c>
      <c r="AB82" s="150">
        <v>6.7334567063347901</v>
      </c>
      <c r="AC82" s="150">
        <v>1.2165960522872901</v>
      </c>
      <c r="AD82" s="150">
        <v>3.42233615006589</v>
      </c>
      <c r="AE82" s="150">
        <v>0.80168679471513804</v>
      </c>
      <c r="AF82" s="150">
        <v>27.45</v>
      </c>
      <c r="AG82" s="150">
        <v>8.3534495454695906E-2</v>
      </c>
      <c r="AH82" s="150">
        <v>100.65</v>
      </c>
      <c r="AI82">
        <v>3.6078572626971201</v>
      </c>
      <c r="AJ82">
        <v>-54642.5534999999</v>
      </c>
      <c r="AK82">
        <v>0.266490065298918</v>
      </c>
      <c r="AL82" s="150">
        <v>61909214.818499997</v>
      </c>
      <c r="AM82" s="150">
        <v>5190.1330255499997</v>
      </c>
    </row>
    <row r="83" spans="1:39" ht="14.5" x14ac:dyDescent="0.35">
      <c r="A83" t="s">
        <v>226</v>
      </c>
      <c r="B83" s="150">
        <v>240046.05</v>
      </c>
      <c r="C83" s="150">
        <v>0.378211491207183</v>
      </c>
      <c r="D83" s="150">
        <v>182097.7</v>
      </c>
      <c r="E83" s="150">
        <v>2.7105462045230498E-3</v>
      </c>
      <c r="F83" s="150">
        <v>0.78718675088066703</v>
      </c>
      <c r="G83" s="150">
        <v>27.8888888888889</v>
      </c>
      <c r="H83" s="150">
        <v>19.387</v>
      </c>
      <c r="I83" s="150">
        <v>0</v>
      </c>
      <c r="J83" s="150">
        <v>-4.9169999999999998</v>
      </c>
      <c r="K83" s="150">
        <v>14903.6996764169</v>
      </c>
      <c r="L83" s="150">
        <v>2645.661349</v>
      </c>
      <c r="M83" s="150">
        <v>3076.5434018237902</v>
      </c>
      <c r="N83" s="150">
        <v>7.0148890794412805E-2</v>
      </c>
      <c r="O83" s="150">
        <v>0.11913186784814001</v>
      </c>
      <c r="P83" s="150">
        <v>1.7494742370369801E-2</v>
      </c>
      <c r="Q83" s="150">
        <v>12816.3776814023</v>
      </c>
      <c r="R83" s="150">
        <v>172.24350000000001</v>
      </c>
      <c r="S83" s="150">
        <v>79825.054872898007</v>
      </c>
      <c r="T83" s="150">
        <v>16.436614444086398</v>
      </c>
      <c r="U83" s="150">
        <v>15.3600069030181</v>
      </c>
      <c r="V83" s="150">
        <v>18.572500000000002</v>
      </c>
      <c r="W83" s="150">
        <v>142.450469726747</v>
      </c>
      <c r="X83" s="150">
        <v>0.11870982786966</v>
      </c>
      <c r="Y83" s="150">
        <v>0.14059928386346199</v>
      </c>
      <c r="Z83" s="150">
        <v>0.26437387603357698</v>
      </c>
      <c r="AA83" s="150">
        <v>188.16858408131799</v>
      </c>
      <c r="AB83" s="150">
        <v>7.3314346774960599</v>
      </c>
      <c r="AC83" s="150">
        <v>1.30957149458646</v>
      </c>
      <c r="AD83" s="150">
        <v>3.1316675037992399</v>
      </c>
      <c r="AE83" s="150">
        <v>0.78675361933792998</v>
      </c>
      <c r="AF83" s="150">
        <v>15.35</v>
      </c>
      <c r="AG83" s="150">
        <v>0.16039806049743799</v>
      </c>
      <c r="AH83" s="150">
        <v>90.605882352941194</v>
      </c>
      <c r="AI83">
        <v>7.6729652757174502</v>
      </c>
      <c r="AJ83">
        <v>-30333.085789473698</v>
      </c>
      <c r="AK83">
        <v>0.17547786309668001</v>
      </c>
      <c r="AL83" s="150">
        <v>39430142.191</v>
      </c>
      <c r="AM83" s="150">
        <v>2645.661349</v>
      </c>
    </row>
    <row r="84" spans="1:39" ht="14.5" x14ac:dyDescent="0.35">
      <c r="A84" t="s">
        <v>227</v>
      </c>
      <c r="B84" s="150">
        <v>791859.3</v>
      </c>
      <c r="C84" s="150">
        <v>0.31895982791474198</v>
      </c>
      <c r="D84" s="150">
        <v>792309.85</v>
      </c>
      <c r="E84" s="150">
        <v>2.3018713489976902E-3</v>
      </c>
      <c r="F84" s="150">
        <v>0.60002071656146105</v>
      </c>
      <c r="G84" s="150">
        <v>42.578947368421098</v>
      </c>
      <c r="H84" s="150">
        <v>504.84050000000002</v>
      </c>
      <c r="I84" s="150">
        <v>198.8185</v>
      </c>
      <c r="J84" s="150">
        <v>-280.54599999999999</v>
      </c>
      <c r="K84" s="150">
        <v>13698.580770671801</v>
      </c>
      <c r="L84" s="150">
        <v>3613.1632803500002</v>
      </c>
      <c r="M84" s="150">
        <v>5178.8121700928396</v>
      </c>
      <c r="N84" s="150">
        <v>0.99502243416515102</v>
      </c>
      <c r="O84" s="150">
        <v>0.18325166047736999</v>
      </c>
      <c r="P84" s="150">
        <v>4.5121032804309798E-2</v>
      </c>
      <c r="Q84" s="150">
        <v>9557.2512398364706</v>
      </c>
      <c r="R84" s="150">
        <v>258.30900000000003</v>
      </c>
      <c r="S84" s="150">
        <v>59613.952330348497</v>
      </c>
      <c r="T84" s="150">
        <v>12.127722998424399</v>
      </c>
      <c r="U84" s="150">
        <v>13.987756060958001</v>
      </c>
      <c r="V84" s="150">
        <v>36.087000000000003</v>
      </c>
      <c r="W84" s="150">
        <v>100.123681113697</v>
      </c>
      <c r="X84" s="150">
        <v>0.112959197253947</v>
      </c>
      <c r="Y84" s="150">
        <v>0.165764044982422</v>
      </c>
      <c r="Z84" s="150">
        <v>0.28291913553234899</v>
      </c>
      <c r="AA84" s="150">
        <v>188.435201282696</v>
      </c>
      <c r="AB84" s="150">
        <v>7.2656338460108101</v>
      </c>
      <c r="AC84" s="150">
        <v>1.39784012167782</v>
      </c>
      <c r="AD84" s="150">
        <v>3.3756387406483199</v>
      </c>
      <c r="AE84" s="150">
        <v>0.95314215144117398</v>
      </c>
      <c r="AF84" s="150">
        <v>12.2631578947368</v>
      </c>
      <c r="AG84" s="150">
        <v>0.10613430042158301</v>
      </c>
      <c r="AH84" s="150">
        <v>118.301052631579</v>
      </c>
      <c r="AI84">
        <v>5.2519676081669298</v>
      </c>
      <c r="AJ84">
        <v>53436.270499999599</v>
      </c>
      <c r="AK84">
        <v>0.55626703117508103</v>
      </c>
      <c r="AL84" s="150">
        <v>49495209.033500001</v>
      </c>
      <c r="AM84" s="150">
        <v>3613.1632803500002</v>
      </c>
    </row>
    <row r="85" spans="1:39" ht="14.5" x14ac:dyDescent="0.35">
      <c r="A85" t="s">
        <v>229</v>
      </c>
      <c r="B85" s="150">
        <v>426056.9</v>
      </c>
      <c r="C85" s="150">
        <v>0.34970517375589</v>
      </c>
      <c r="D85" s="150">
        <v>546473.69999999995</v>
      </c>
      <c r="E85" s="150">
        <v>2.41882945915638E-3</v>
      </c>
      <c r="F85" s="150">
        <v>0.60158478304846796</v>
      </c>
      <c r="G85" s="150">
        <v>48.684210526315802</v>
      </c>
      <c r="H85" s="150">
        <v>531.36800000000005</v>
      </c>
      <c r="I85" s="150">
        <v>190.71</v>
      </c>
      <c r="J85" s="150">
        <v>-182.88800000000001</v>
      </c>
      <c r="K85" s="150">
        <v>13872.134949507999</v>
      </c>
      <c r="L85" s="150">
        <v>3518.88980115</v>
      </c>
      <c r="M85" s="150">
        <v>5088.1710667443303</v>
      </c>
      <c r="N85" s="150">
        <v>0.98848464531718006</v>
      </c>
      <c r="O85" s="150">
        <v>0.19401931493475</v>
      </c>
      <c r="P85" s="150">
        <v>4.20813347015319E-2</v>
      </c>
      <c r="Q85" s="150">
        <v>9593.7250445539794</v>
      </c>
      <c r="R85" s="150">
        <v>249.20650000000001</v>
      </c>
      <c r="S85" s="150">
        <v>61457.5744613403</v>
      </c>
      <c r="T85" s="150">
        <v>12.330135851191701</v>
      </c>
      <c r="U85" s="150">
        <v>14.120377282093401</v>
      </c>
      <c r="V85" s="150">
        <v>31.986999999999998</v>
      </c>
      <c r="W85" s="150">
        <v>110.009997847563</v>
      </c>
      <c r="X85" s="150">
        <v>0.113631512211159</v>
      </c>
      <c r="Y85" s="150">
        <v>0.161384931881287</v>
      </c>
      <c r="Z85" s="150">
        <v>0.28213051803499001</v>
      </c>
      <c r="AA85" s="150">
        <v>192.099593394225</v>
      </c>
      <c r="AB85" s="150">
        <v>7.2380935913084699</v>
      </c>
      <c r="AC85" s="150">
        <v>1.3532050536312401</v>
      </c>
      <c r="AD85" s="150">
        <v>3.1448786416348602</v>
      </c>
      <c r="AE85" s="150">
        <v>0.83658293682277696</v>
      </c>
      <c r="AF85" s="150">
        <v>12.05</v>
      </c>
      <c r="AG85" s="150">
        <v>0.108195073545083</v>
      </c>
      <c r="AH85" s="150">
        <v>110.66500000000001</v>
      </c>
      <c r="AI85">
        <v>5.1693657229228496</v>
      </c>
      <c r="AJ85">
        <v>73663.857000001197</v>
      </c>
      <c r="AK85">
        <v>0.55076927622328598</v>
      </c>
      <c r="AL85" s="150">
        <v>48814514.193999998</v>
      </c>
      <c r="AM85" s="150">
        <v>3518.88980115</v>
      </c>
    </row>
    <row r="86" spans="1:39" ht="14.5" x14ac:dyDescent="0.35">
      <c r="A86" t="s">
        <v>230</v>
      </c>
      <c r="B86" s="150">
        <v>469491.05</v>
      </c>
      <c r="C86" s="150">
        <v>0.34540508985900997</v>
      </c>
      <c r="D86" s="150">
        <v>483606.85</v>
      </c>
      <c r="E86" s="150">
        <v>2.5045574163210902E-3</v>
      </c>
      <c r="F86" s="150">
        <v>0.800614106924598</v>
      </c>
      <c r="G86" s="150">
        <v>31.35</v>
      </c>
      <c r="H86" s="150">
        <v>22.523</v>
      </c>
      <c r="I86" s="150">
        <v>0</v>
      </c>
      <c r="J86" s="150">
        <v>-11.131</v>
      </c>
      <c r="K86" s="150">
        <v>13268.224584823</v>
      </c>
      <c r="L86" s="150">
        <v>2655.0444493</v>
      </c>
      <c r="M86" s="150">
        <v>3052.74988341476</v>
      </c>
      <c r="N86" s="150">
        <v>9.7957247012783494E-2</v>
      </c>
      <c r="O86" s="150">
        <v>0.10860244866183801</v>
      </c>
      <c r="P86" s="150">
        <v>1.75401942186987E-2</v>
      </c>
      <c r="Q86" s="150">
        <v>11539.6699308345</v>
      </c>
      <c r="R86" s="150">
        <v>165.9915</v>
      </c>
      <c r="S86" s="150">
        <v>77937.660675395993</v>
      </c>
      <c r="T86" s="150">
        <v>16.1393806309359</v>
      </c>
      <c r="U86" s="150">
        <v>15.9950626947765</v>
      </c>
      <c r="V86" s="150">
        <v>18.9315</v>
      </c>
      <c r="W86" s="150">
        <v>140.24480095607899</v>
      </c>
      <c r="X86" s="150">
        <v>0.11812317231889601</v>
      </c>
      <c r="Y86" s="150">
        <v>0.14389646543021101</v>
      </c>
      <c r="Z86" s="150">
        <v>0.26714417142918101</v>
      </c>
      <c r="AA86" s="150">
        <v>175.648151624337</v>
      </c>
      <c r="AB86" s="150">
        <v>6.6267159086242797</v>
      </c>
      <c r="AC86" s="150">
        <v>1.35762299062096</v>
      </c>
      <c r="AD86" s="150">
        <v>3.1756727410624999</v>
      </c>
      <c r="AE86" s="150">
        <v>0.74868670445695396</v>
      </c>
      <c r="AF86" s="150">
        <v>12.75</v>
      </c>
      <c r="AG86" s="150">
        <v>0.17532402988142101</v>
      </c>
      <c r="AH86" s="150">
        <v>103.032352941176</v>
      </c>
      <c r="AI86">
        <v>3.8817115534409199</v>
      </c>
      <c r="AJ86">
        <v>-49981.200000000099</v>
      </c>
      <c r="AK86">
        <v>0.18993226695095999</v>
      </c>
      <c r="AL86" s="150">
        <v>35227726.035999998</v>
      </c>
      <c r="AM86" s="150">
        <v>2655.0444493</v>
      </c>
    </row>
    <row r="87" spans="1:39" ht="14.5" x14ac:dyDescent="0.35">
      <c r="A87" t="s">
        <v>231</v>
      </c>
      <c r="B87" s="150">
        <v>-721497</v>
      </c>
      <c r="C87" s="150">
        <v>0.296924155636345</v>
      </c>
      <c r="D87" s="150">
        <v>-715305.45</v>
      </c>
      <c r="E87" s="150">
        <v>8.8124821705682609E-3</v>
      </c>
      <c r="F87" s="150">
        <v>0.73338620128623899</v>
      </c>
      <c r="G87" s="150">
        <v>59.65</v>
      </c>
      <c r="H87" s="150">
        <v>63.198</v>
      </c>
      <c r="I87" s="150">
        <v>0</v>
      </c>
      <c r="J87" s="150">
        <v>30.137499999999999</v>
      </c>
      <c r="K87" s="150">
        <v>10943.767272647699</v>
      </c>
      <c r="L87" s="150">
        <v>2260.1236563500001</v>
      </c>
      <c r="M87" s="150">
        <v>2764.5691373865702</v>
      </c>
      <c r="N87" s="150">
        <v>0.43157384632894102</v>
      </c>
      <c r="O87" s="150">
        <v>0.15084932096175699</v>
      </c>
      <c r="P87" s="150">
        <v>8.1879748915535504E-3</v>
      </c>
      <c r="Q87" s="150">
        <v>8946.8796305387605</v>
      </c>
      <c r="R87" s="150">
        <v>142.74199999999999</v>
      </c>
      <c r="S87" s="150">
        <v>60099.416569755202</v>
      </c>
      <c r="T87" s="150">
        <v>15.158117442658799</v>
      </c>
      <c r="U87" s="150">
        <v>15.8336274982136</v>
      </c>
      <c r="V87" s="150">
        <v>16.427499999999998</v>
      </c>
      <c r="W87" s="150">
        <v>137.58171702024001</v>
      </c>
      <c r="X87" s="150">
        <v>0.11614683765735299</v>
      </c>
      <c r="Y87" s="150">
        <v>0.167810281883575</v>
      </c>
      <c r="Z87" s="150">
        <v>0.29051145111883298</v>
      </c>
      <c r="AA87" s="150">
        <v>161.37747550902901</v>
      </c>
      <c r="AB87" s="150">
        <v>5.5870561277624802</v>
      </c>
      <c r="AC87" s="150">
        <v>1.12357210431026</v>
      </c>
      <c r="AD87" s="150">
        <v>2.8250673184127399</v>
      </c>
      <c r="AE87" s="150">
        <v>1.1945940830453801</v>
      </c>
      <c r="AF87" s="150">
        <v>50.45</v>
      </c>
      <c r="AG87" s="150">
        <v>1.3102739621784799E-2</v>
      </c>
      <c r="AH87" s="150">
        <v>24.427499999999998</v>
      </c>
      <c r="AI87">
        <v>4.6522466774909796</v>
      </c>
      <c r="AJ87">
        <v>-78634.927499999903</v>
      </c>
      <c r="AK87">
        <v>0.33243313828827398</v>
      </c>
      <c r="AL87" s="150">
        <v>24734267.302499998</v>
      </c>
      <c r="AM87" s="150">
        <v>2260.1236563500001</v>
      </c>
    </row>
    <row r="88" spans="1:39" ht="14.5" x14ac:dyDescent="0.35">
      <c r="A88" t="s">
        <v>232</v>
      </c>
      <c r="B88" s="150">
        <v>177424.15</v>
      </c>
      <c r="C88" s="150">
        <v>0.290441263120849</v>
      </c>
      <c r="D88" s="150">
        <v>194157.75</v>
      </c>
      <c r="E88" s="150">
        <v>2.3644277149036299E-3</v>
      </c>
      <c r="F88" s="150">
        <v>0.61411310430521904</v>
      </c>
      <c r="G88" s="150">
        <v>57.2222222222222</v>
      </c>
      <c r="H88" s="150">
        <v>419.42</v>
      </c>
      <c r="I88" s="150">
        <v>125.19450000000001</v>
      </c>
      <c r="J88" s="150">
        <v>-310.61900000000003</v>
      </c>
      <c r="K88" s="150">
        <v>13181.9775043181</v>
      </c>
      <c r="L88" s="150">
        <v>3696.005674</v>
      </c>
      <c r="M88" s="150">
        <v>5259.9819086369798</v>
      </c>
      <c r="N88" s="150">
        <v>0.95094859924719899</v>
      </c>
      <c r="O88" s="150">
        <v>0.18899970356214299</v>
      </c>
      <c r="P88" s="150">
        <v>3.9821457738920103E-2</v>
      </c>
      <c r="Q88" s="150">
        <v>9262.5154414504395</v>
      </c>
      <c r="R88" s="150">
        <v>260.08449999999999</v>
      </c>
      <c r="S88" s="150">
        <v>60212.834113528501</v>
      </c>
      <c r="T88" s="150">
        <v>13.3024074867976</v>
      </c>
      <c r="U88" s="150">
        <v>14.2107879323835</v>
      </c>
      <c r="V88" s="150">
        <v>30.617000000000001</v>
      </c>
      <c r="W88" s="150">
        <v>120.71743390926601</v>
      </c>
      <c r="X88" s="150">
        <v>0.11455263667648601</v>
      </c>
      <c r="Y88" s="150">
        <v>0.171803159004841</v>
      </c>
      <c r="Z88" s="150">
        <v>0.290498414284447</v>
      </c>
      <c r="AA88" s="150">
        <v>183.45138233140099</v>
      </c>
      <c r="AB88" s="150">
        <v>7.1694653148532304</v>
      </c>
      <c r="AC88" s="150">
        <v>1.2977154665594699</v>
      </c>
      <c r="AD88" s="150">
        <v>3.3067440908675598</v>
      </c>
      <c r="AE88" s="150">
        <v>0.97007570442673696</v>
      </c>
      <c r="AF88" s="150">
        <v>14.9</v>
      </c>
      <c r="AG88" s="150">
        <v>8.6555529151069996E-2</v>
      </c>
      <c r="AH88" s="150">
        <v>105.94199999999999</v>
      </c>
      <c r="AI88">
        <v>5.2740207829671304</v>
      </c>
      <c r="AJ88">
        <v>128833.023500001</v>
      </c>
      <c r="AK88">
        <v>0.52796463260455995</v>
      </c>
      <c r="AL88" s="150">
        <v>48720663.6505</v>
      </c>
      <c r="AM88" s="150">
        <v>3696.005674</v>
      </c>
    </row>
    <row r="89" spans="1:39" ht="14.5" x14ac:dyDescent="0.35">
      <c r="A89" t="s">
        <v>234</v>
      </c>
      <c r="B89" s="150">
        <v>-118816.85</v>
      </c>
      <c r="C89" s="150">
        <v>0.32382422518290399</v>
      </c>
      <c r="D89" s="150">
        <v>-198176.05</v>
      </c>
      <c r="E89" s="150">
        <v>5.5584065433867203E-3</v>
      </c>
      <c r="F89" s="150">
        <v>0.72946219413504498</v>
      </c>
      <c r="G89" s="150">
        <v>46.0555555555556</v>
      </c>
      <c r="H89" s="150">
        <v>46.529499999999999</v>
      </c>
      <c r="I89" s="150">
        <v>0</v>
      </c>
      <c r="J89" s="150">
        <v>-53.64</v>
      </c>
      <c r="K89" s="150">
        <v>11377.7519818403</v>
      </c>
      <c r="L89" s="150">
        <v>1887.8354201499999</v>
      </c>
      <c r="M89" s="150">
        <v>2382.1348332021698</v>
      </c>
      <c r="N89" s="150">
        <v>0.54571591901170202</v>
      </c>
      <c r="O89" s="150">
        <v>0.16517071523916199</v>
      </c>
      <c r="P89" s="150">
        <v>1.51342253382076E-2</v>
      </c>
      <c r="Q89" s="150">
        <v>9016.8377094450898</v>
      </c>
      <c r="R89" s="150">
        <v>124.36</v>
      </c>
      <c r="S89" s="150">
        <v>58897.101913798702</v>
      </c>
      <c r="T89" s="150">
        <v>14.895464779671901</v>
      </c>
      <c r="U89" s="150">
        <v>15.180407045271799</v>
      </c>
      <c r="V89" s="150">
        <v>14.035</v>
      </c>
      <c r="W89" s="150">
        <v>134.50911436765199</v>
      </c>
      <c r="X89" s="150">
        <v>0.116647460315282</v>
      </c>
      <c r="Y89" s="150">
        <v>0.17755120631100599</v>
      </c>
      <c r="Z89" s="150">
        <v>0.29919931379676501</v>
      </c>
      <c r="AA89" s="150">
        <v>180.18779411023601</v>
      </c>
      <c r="AB89" s="150">
        <v>5.6532094875162002</v>
      </c>
      <c r="AC89" s="150">
        <v>1.16294151454192</v>
      </c>
      <c r="AD89" s="150">
        <v>3.0473180830826498</v>
      </c>
      <c r="AE89" s="150">
        <v>1.1030913192357099</v>
      </c>
      <c r="AF89" s="150">
        <v>45.85</v>
      </c>
      <c r="AG89" s="150">
        <v>1.7629556508652802E-2</v>
      </c>
      <c r="AH89" s="150">
        <v>21.1755</v>
      </c>
      <c r="AI89">
        <v>4.9357334293593196</v>
      </c>
      <c r="AJ89">
        <v>-55058.082999999999</v>
      </c>
      <c r="AK89">
        <v>0.37349036139882902</v>
      </c>
      <c r="AL89" s="150">
        <v>21479323.193</v>
      </c>
      <c r="AM89" s="150">
        <v>1887.8354201499999</v>
      </c>
    </row>
    <row r="90" spans="1:39" ht="14.5" x14ac:dyDescent="0.35">
      <c r="A90" t="s">
        <v>235</v>
      </c>
      <c r="B90" s="150">
        <v>390105.25</v>
      </c>
      <c r="C90" s="150">
        <v>0.30871124939451999</v>
      </c>
      <c r="D90" s="150">
        <v>428767.05</v>
      </c>
      <c r="E90" s="150">
        <v>2.7121589123011102E-3</v>
      </c>
      <c r="F90" s="150">
        <v>0.66546607641224997</v>
      </c>
      <c r="G90" s="150">
        <v>59.5555555555556</v>
      </c>
      <c r="H90" s="150">
        <v>350.66199999999998</v>
      </c>
      <c r="I90" s="150">
        <v>88.717500000000001</v>
      </c>
      <c r="J90" s="150">
        <v>-313.87400000000002</v>
      </c>
      <c r="K90" s="150">
        <v>13069.594637348</v>
      </c>
      <c r="L90" s="150">
        <v>3595.0155764000001</v>
      </c>
      <c r="M90" s="150">
        <v>5119.5185785435597</v>
      </c>
      <c r="N90" s="150">
        <v>0.94766316867021405</v>
      </c>
      <c r="O90" s="150">
        <v>0.19430118903670601</v>
      </c>
      <c r="P90" s="150">
        <v>2.9338251325636201E-2</v>
      </c>
      <c r="Q90" s="150">
        <v>9177.6981717423005</v>
      </c>
      <c r="R90" s="150">
        <v>252.3245</v>
      </c>
      <c r="S90" s="150">
        <v>58341.246238474698</v>
      </c>
      <c r="T90" s="150">
        <v>13.2373194041799</v>
      </c>
      <c r="U90" s="150">
        <v>14.2475882302353</v>
      </c>
      <c r="V90" s="150">
        <v>30.986000000000001</v>
      </c>
      <c r="W90" s="150">
        <v>116.020640818434</v>
      </c>
      <c r="X90" s="150">
        <v>0.115218584637715</v>
      </c>
      <c r="Y90" s="150">
        <v>0.173010214867826</v>
      </c>
      <c r="Z90" s="150">
        <v>0.29237973556136299</v>
      </c>
      <c r="AA90" s="150">
        <v>183.749913167692</v>
      </c>
      <c r="AB90" s="150">
        <v>6.7526208446225899</v>
      </c>
      <c r="AC90" s="150">
        <v>1.27458354640244</v>
      </c>
      <c r="AD90" s="150">
        <v>3.0913887957894199</v>
      </c>
      <c r="AE90" s="150">
        <v>0.99267663729572597</v>
      </c>
      <c r="AF90" s="150">
        <v>17.149999999999999</v>
      </c>
      <c r="AG90" s="150">
        <v>7.5157782952115199E-2</v>
      </c>
      <c r="AH90" s="150">
        <v>102.4915</v>
      </c>
      <c r="AI90">
        <v>5.6518385907064603</v>
      </c>
      <c r="AJ90">
        <v>80724.796000000104</v>
      </c>
      <c r="AK90">
        <v>0.52655667387679295</v>
      </c>
      <c r="AL90" s="150">
        <v>46985396.298500001</v>
      </c>
      <c r="AM90" s="150">
        <v>3595.0155764000001</v>
      </c>
    </row>
    <row r="91" spans="1:39" ht="14.5" x14ac:dyDescent="0.35">
      <c r="A91" t="s">
        <v>236</v>
      </c>
      <c r="B91" s="150">
        <v>523287</v>
      </c>
      <c r="C91" s="150">
        <v>0.33700904233726497</v>
      </c>
      <c r="D91" s="150">
        <v>584940.94999999995</v>
      </c>
      <c r="E91" s="150">
        <v>4.2809339383051998E-3</v>
      </c>
      <c r="F91" s="150">
        <v>0.76885248511930304</v>
      </c>
      <c r="G91" s="150">
        <v>56.842105263157897</v>
      </c>
      <c r="H91" s="150">
        <v>92.893500000000003</v>
      </c>
      <c r="I91" s="150">
        <v>0</v>
      </c>
      <c r="J91" s="150">
        <v>-7.0999999999997995E-2</v>
      </c>
      <c r="K91" s="150">
        <v>12092.4844682356</v>
      </c>
      <c r="L91" s="150">
        <v>3154.4285052999999</v>
      </c>
      <c r="M91" s="150">
        <v>3858.22452603479</v>
      </c>
      <c r="N91" s="150">
        <v>0.349632002135078</v>
      </c>
      <c r="O91" s="150">
        <v>0.14360320686897901</v>
      </c>
      <c r="P91" s="150">
        <v>2.3451361863395501E-2</v>
      </c>
      <c r="Q91" s="150">
        <v>9886.6402017569108</v>
      </c>
      <c r="R91" s="150">
        <v>198.6525</v>
      </c>
      <c r="S91" s="150">
        <v>67425.080394155593</v>
      </c>
      <c r="T91" s="150">
        <v>15.014661280376499</v>
      </c>
      <c r="U91" s="150">
        <v>15.879128152427</v>
      </c>
      <c r="V91" s="150">
        <v>22.489000000000001</v>
      </c>
      <c r="W91" s="150">
        <v>140.26539665169599</v>
      </c>
      <c r="X91" s="150">
        <v>0.120173852130132</v>
      </c>
      <c r="Y91" s="150">
        <v>0.163785401103865</v>
      </c>
      <c r="Z91" s="150">
        <v>0.29091013395557203</v>
      </c>
      <c r="AA91" s="150">
        <v>174.41083197023599</v>
      </c>
      <c r="AB91" s="150">
        <v>5.7715984888211098</v>
      </c>
      <c r="AC91" s="150">
        <v>1.0852872348643501</v>
      </c>
      <c r="AD91" s="150">
        <v>3.0572456719920198</v>
      </c>
      <c r="AE91" s="150">
        <v>0.87476465800603898</v>
      </c>
      <c r="AF91" s="150">
        <v>21.35</v>
      </c>
      <c r="AG91" s="150">
        <v>7.5123342849817698E-2</v>
      </c>
      <c r="AH91" s="150">
        <v>74.375500000000002</v>
      </c>
      <c r="AI91">
        <v>4.22815734837042</v>
      </c>
      <c r="AJ91">
        <v>-124992.15949999999</v>
      </c>
      <c r="AK91">
        <v>0.29905328988665902</v>
      </c>
      <c r="AL91" s="150">
        <v>38144877.706500001</v>
      </c>
      <c r="AM91" s="150">
        <v>3154.4285052999999</v>
      </c>
    </row>
    <row r="92" spans="1:39" ht="14.5" x14ac:dyDescent="0.35">
      <c r="A92" t="s">
        <v>238</v>
      </c>
      <c r="B92" s="150">
        <v>1095193.95</v>
      </c>
      <c r="C92" s="150">
        <v>0.38130497607868802</v>
      </c>
      <c r="D92" s="150">
        <v>1097942.8999999999</v>
      </c>
      <c r="E92" s="150">
        <v>3.59056353215805E-3</v>
      </c>
      <c r="F92" s="150">
        <v>0.80760281575515103</v>
      </c>
      <c r="G92" s="150">
        <v>96.058823529411796</v>
      </c>
      <c r="H92" s="150">
        <v>99.988500000000002</v>
      </c>
      <c r="I92" s="150">
        <v>0</v>
      </c>
      <c r="J92" s="150">
        <v>-26.4725</v>
      </c>
      <c r="K92" s="150">
        <v>12650.4122845572</v>
      </c>
      <c r="L92" s="150">
        <v>5607.2013905499998</v>
      </c>
      <c r="M92" s="150">
        <v>6704.1311087357199</v>
      </c>
      <c r="N92" s="150">
        <v>0.218482674247203</v>
      </c>
      <c r="O92" s="150">
        <v>0.12957790203942199</v>
      </c>
      <c r="P92" s="150">
        <v>3.35877225254302E-2</v>
      </c>
      <c r="Q92" s="150">
        <v>10580.5522300379</v>
      </c>
      <c r="R92" s="150">
        <v>336.54349999999999</v>
      </c>
      <c r="S92" s="150">
        <v>74583.743217444397</v>
      </c>
      <c r="T92" s="150">
        <v>14.7043398550262</v>
      </c>
      <c r="U92" s="150">
        <v>16.6611489764325</v>
      </c>
      <c r="V92" s="150">
        <v>34.664499999999997</v>
      </c>
      <c r="W92" s="150">
        <v>161.75630372715599</v>
      </c>
      <c r="X92" s="150">
        <v>0.11828525497377</v>
      </c>
      <c r="Y92" s="150">
        <v>0.15112518000272801</v>
      </c>
      <c r="Z92" s="150">
        <v>0.27770603483610501</v>
      </c>
      <c r="AA92" s="150">
        <v>149.063479583353</v>
      </c>
      <c r="AB92" s="150">
        <v>7.3651353025041804</v>
      </c>
      <c r="AC92" s="150">
        <v>1.2589652212931799</v>
      </c>
      <c r="AD92" s="150">
        <v>3.9723565569247201</v>
      </c>
      <c r="AE92" s="150">
        <v>0.91935924939903502</v>
      </c>
      <c r="AF92" s="150">
        <v>26.7</v>
      </c>
      <c r="AG92" s="150">
        <v>8.1419011571814401E-2</v>
      </c>
      <c r="AH92" s="150">
        <v>116.06699999999999</v>
      </c>
      <c r="AI92">
        <v>3.67056162281192</v>
      </c>
      <c r="AJ92">
        <v>-98375.033000000098</v>
      </c>
      <c r="AK92">
        <v>0.28206307109103301</v>
      </c>
      <c r="AL92" s="150">
        <v>70933409.353</v>
      </c>
      <c r="AM92" s="150">
        <v>5607.2013905499998</v>
      </c>
    </row>
    <row r="93" spans="1:39" ht="14.5" x14ac:dyDescent="0.35">
      <c r="A93" t="s">
        <v>239</v>
      </c>
      <c r="B93" s="150">
        <v>478913.4</v>
      </c>
      <c r="C93" s="150">
        <v>0.362061815738979</v>
      </c>
      <c r="D93" s="150">
        <v>46773.55</v>
      </c>
      <c r="E93" s="150">
        <v>1.5416228532301099E-3</v>
      </c>
      <c r="F93" s="150">
        <v>0.81097055566550202</v>
      </c>
      <c r="G93" s="150">
        <v>106.222222222222</v>
      </c>
      <c r="H93" s="150">
        <v>85.014499999999998</v>
      </c>
      <c r="I93" s="150">
        <v>0</v>
      </c>
      <c r="J93" s="150">
        <v>-24.788</v>
      </c>
      <c r="K93" s="150">
        <v>11697.143893382699</v>
      </c>
      <c r="L93" s="150">
        <v>5287.3365469999999</v>
      </c>
      <c r="M93" s="150">
        <v>6272.9651325484301</v>
      </c>
      <c r="N93" s="150">
        <v>0.19361806902207801</v>
      </c>
      <c r="O93" s="150">
        <v>0.13007484924337301</v>
      </c>
      <c r="P93" s="150">
        <v>1.5871033998698901E-2</v>
      </c>
      <c r="Q93" s="150">
        <v>9859.2507843056301</v>
      </c>
      <c r="R93" s="150">
        <v>305.23349999999999</v>
      </c>
      <c r="S93" s="150">
        <v>72096.794676862104</v>
      </c>
      <c r="T93" s="150">
        <v>14.5749074069524</v>
      </c>
      <c r="U93" s="150">
        <v>17.322268188124799</v>
      </c>
      <c r="V93" s="150">
        <v>30.817499999999999</v>
      </c>
      <c r="W93" s="150">
        <v>171.56928845623401</v>
      </c>
      <c r="X93" s="150">
        <v>0.115141434820605</v>
      </c>
      <c r="Y93" s="150">
        <v>0.15898136553695899</v>
      </c>
      <c r="Z93" s="150">
        <v>0.28022648693445901</v>
      </c>
      <c r="AA93" s="150">
        <v>1361.8782417180601</v>
      </c>
      <c r="AB93" s="150">
        <v>0.72960384933504996</v>
      </c>
      <c r="AC93" s="150">
        <v>0.123085598686774</v>
      </c>
      <c r="AD93" s="150">
        <v>0.37204487687503401</v>
      </c>
      <c r="AE93" s="150">
        <v>0.89163581613281995</v>
      </c>
      <c r="AF93" s="150">
        <v>29.05</v>
      </c>
      <c r="AG93" s="150">
        <v>9.1719281235807498E-2</v>
      </c>
      <c r="AH93" s="150">
        <v>101.8015</v>
      </c>
      <c r="AI93">
        <v>3.3315866752514798</v>
      </c>
      <c r="AJ93">
        <v>-110031.1485</v>
      </c>
      <c r="AK93">
        <v>0.25859617367761301</v>
      </c>
      <c r="AL93" s="150">
        <v>61846736.402999997</v>
      </c>
      <c r="AM93" s="150">
        <v>5287.3365469999999</v>
      </c>
    </row>
    <row r="94" spans="1:39" ht="14.5" x14ac:dyDescent="0.35">
      <c r="A94" t="s">
        <v>240</v>
      </c>
      <c r="B94" s="150">
        <v>-394307.1</v>
      </c>
      <c r="C94" s="150">
        <v>0.30990481324527902</v>
      </c>
      <c r="D94" s="150">
        <v>-622277.30000000005</v>
      </c>
      <c r="E94" s="150">
        <v>3.9436345438869499E-3</v>
      </c>
      <c r="F94" s="150">
        <v>0.78943580935198798</v>
      </c>
      <c r="G94" s="150">
        <v>100.68421052631599</v>
      </c>
      <c r="H94" s="150">
        <v>134.69749999999999</v>
      </c>
      <c r="I94" s="150">
        <v>0</v>
      </c>
      <c r="J94" s="150">
        <v>-62.746499999999997</v>
      </c>
      <c r="K94" s="150">
        <v>11932.1381907293</v>
      </c>
      <c r="L94" s="150">
        <v>5128.0929206000001</v>
      </c>
      <c r="M94" s="150">
        <v>6299.5529029097897</v>
      </c>
      <c r="N94" s="150">
        <v>0.35733079866571599</v>
      </c>
      <c r="O94" s="150">
        <v>0.149019473970567</v>
      </c>
      <c r="P94" s="150">
        <v>1.93553216637866E-2</v>
      </c>
      <c r="Q94" s="150">
        <v>9713.2470076148493</v>
      </c>
      <c r="R94" s="150">
        <v>317.60050000000001</v>
      </c>
      <c r="S94" s="150">
        <v>68632.473213990495</v>
      </c>
      <c r="T94" s="150">
        <v>14.604825874014701</v>
      </c>
      <c r="U94" s="150">
        <v>16.146362869705801</v>
      </c>
      <c r="V94" s="150">
        <v>32.61</v>
      </c>
      <c r="W94" s="150">
        <v>157.255226022692</v>
      </c>
      <c r="X94" s="150">
        <v>0.117601705950449</v>
      </c>
      <c r="Y94" s="150">
        <v>0.162477648570377</v>
      </c>
      <c r="Z94" s="150">
        <v>0.28576994842945902</v>
      </c>
      <c r="AA94" s="150">
        <v>161.74560657199501</v>
      </c>
      <c r="AB94" s="150">
        <v>6.3389537968995002</v>
      </c>
      <c r="AC94" s="150">
        <v>1.0406280845117799</v>
      </c>
      <c r="AD94" s="150">
        <v>3.3242830411605802</v>
      </c>
      <c r="AE94" s="150">
        <v>0.921014660358635</v>
      </c>
      <c r="AF94" s="150">
        <v>28.9</v>
      </c>
      <c r="AG94" s="150">
        <v>8.6654174091670699E-2</v>
      </c>
      <c r="AH94" s="150">
        <v>86.054500000000004</v>
      </c>
      <c r="AI94">
        <v>5.7975637988955002</v>
      </c>
      <c r="AJ94">
        <v>-183840.32399999999</v>
      </c>
      <c r="AK94">
        <v>0.30113907656844602</v>
      </c>
      <c r="AL94" s="150">
        <v>61189113.383500002</v>
      </c>
      <c r="AM94" s="150">
        <v>5128.0929206000001</v>
      </c>
    </row>
    <row r="95" spans="1:39" ht="14.5" x14ac:dyDescent="0.35">
      <c r="A95" t="s">
        <v>241</v>
      </c>
      <c r="B95" s="150">
        <v>-147618.1</v>
      </c>
      <c r="C95" s="150">
        <v>0.28840555951444202</v>
      </c>
      <c r="D95" s="150">
        <v>-398067.8</v>
      </c>
      <c r="E95" s="150">
        <v>2.78091052075517E-3</v>
      </c>
      <c r="F95" s="150">
        <v>0.600802441103375</v>
      </c>
      <c r="G95" s="150">
        <v>67.578947368421098</v>
      </c>
      <c r="H95" s="150">
        <v>823.06349999999998</v>
      </c>
      <c r="I95" s="150">
        <v>321.25049999999999</v>
      </c>
      <c r="J95" s="150">
        <v>-337.22500000000002</v>
      </c>
      <c r="K95" s="150">
        <v>13876.432819542801</v>
      </c>
      <c r="L95" s="150">
        <v>4410.0580743500004</v>
      </c>
      <c r="M95" s="150">
        <v>6195.0134677939004</v>
      </c>
      <c r="N95" s="150">
        <v>0.849452811684831</v>
      </c>
      <c r="O95" s="150">
        <v>0.18975646970892601</v>
      </c>
      <c r="P95" s="150">
        <v>4.5249013388426101E-2</v>
      </c>
      <c r="Q95" s="150">
        <v>9878.24722531109</v>
      </c>
      <c r="R95" s="150">
        <v>307.96449999999999</v>
      </c>
      <c r="S95" s="150">
        <v>60335.2489475248</v>
      </c>
      <c r="T95" s="150">
        <v>12.5964193924949</v>
      </c>
      <c r="U95" s="150">
        <v>14.320020893154901</v>
      </c>
      <c r="V95" s="150">
        <v>39.249499999999998</v>
      </c>
      <c r="W95" s="150">
        <v>112.359598831832</v>
      </c>
      <c r="X95" s="150">
        <v>0.112165418527118</v>
      </c>
      <c r="Y95" s="150">
        <v>0.163579633024933</v>
      </c>
      <c r="Z95" s="150">
        <v>0.28290745409465801</v>
      </c>
      <c r="AA95" s="150">
        <v>187.598674677757</v>
      </c>
      <c r="AB95" s="150">
        <v>7.17613330580674</v>
      </c>
      <c r="AC95" s="150">
        <v>1.29397929437429</v>
      </c>
      <c r="AD95" s="150">
        <v>3.487330292152</v>
      </c>
      <c r="AE95" s="150">
        <v>0.847342001437008</v>
      </c>
      <c r="AF95" s="150">
        <v>14.45</v>
      </c>
      <c r="AG95" s="150">
        <v>0.118843561385025</v>
      </c>
      <c r="AH95" s="150">
        <v>121.42100000000001</v>
      </c>
      <c r="AI95">
        <v>5.5558373847706397</v>
      </c>
      <c r="AJ95">
        <v>160242.88499999899</v>
      </c>
      <c r="AK95">
        <v>0.52565124107615602</v>
      </c>
      <c r="AL95" s="150">
        <v>61195874.598999999</v>
      </c>
      <c r="AM95" s="150">
        <v>4410.0580743500004</v>
      </c>
    </row>
    <row r="96" spans="1:39" ht="14.5" x14ac:dyDescent="0.35">
      <c r="A96" t="s">
        <v>242</v>
      </c>
      <c r="B96" s="150">
        <v>436380.5</v>
      </c>
      <c r="C96" s="150">
        <v>0.33457330450282502</v>
      </c>
      <c r="D96" s="150">
        <v>556270.6</v>
      </c>
      <c r="E96" s="150">
        <v>2.5297458325597298E-3</v>
      </c>
      <c r="F96" s="150">
        <v>0.61366835160927002</v>
      </c>
      <c r="G96" s="150">
        <v>53.052631578947398</v>
      </c>
      <c r="H96" s="150">
        <v>512.54349999999999</v>
      </c>
      <c r="I96" s="150">
        <v>190.26599999999999</v>
      </c>
      <c r="J96" s="150">
        <v>-193.39</v>
      </c>
      <c r="K96" s="150">
        <v>13519.746260370899</v>
      </c>
      <c r="L96" s="150">
        <v>3642.9156584000002</v>
      </c>
      <c r="M96" s="150">
        <v>5240.47734592907</v>
      </c>
      <c r="N96" s="150">
        <v>0.97672870423049196</v>
      </c>
      <c r="O96" s="150">
        <v>0.18893715984418299</v>
      </c>
      <c r="P96" s="150">
        <v>4.8082715474377001E-2</v>
      </c>
      <c r="Q96" s="150">
        <v>9398.2460181341303</v>
      </c>
      <c r="R96" s="150">
        <v>253.85749999999999</v>
      </c>
      <c r="S96" s="150">
        <v>61826.263602611703</v>
      </c>
      <c r="T96" s="150">
        <v>12.6271628768108</v>
      </c>
      <c r="U96" s="150">
        <v>14.350238454250899</v>
      </c>
      <c r="V96" s="150">
        <v>31.986999999999998</v>
      </c>
      <c r="W96" s="150">
        <v>113.887381073561</v>
      </c>
      <c r="X96" s="150">
        <v>0.11382805270294</v>
      </c>
      <c r="Y96" s="150">
        <v>0.16088957520751199</v>
      </c>
      <c r="Z96" s="150">
        <v>0.28180777374025401</v>
      </c>
      <c r="AA96" s="150">
        <v>185.21908363268301</v>
      </c>
      <c r="AB96" s="150">
        <v>7.0143332644176404</v>
      </c>
      <c r="AC96" s="150">
        <v>1.34141939494989</v>
      </c>
      <c r="AD96" s="150">
        <v>3.0779204423942601</v>
      </c>
      <c r="AE96" s="150">
        <v>0.89709768430091197</v>
      </c>
      <c r="AF96" s="150">
        <v>12.3</v>
      </c>
      <c r="AG96" s="150">
        <v>0.107026820366386</v>
      </c>
      <c r="AH96" s="150">
        <v>119.916</v>
      </c>
      <c r="AI96">
        <v>5.07856114712843</v>
      </c>
      <c r="AJ96">
        <v>91928.342999999906</v>
      </c>
      <c r="AK96">
        <v>0.54688512601027495</v>
      </c>
      <c r="AL96" s="150">
        <v>49251295.3495</v>
      </c>
      <c r="AM96" s="150">
        <v>3642.9156584000002</v>
      </c>
    </row>
    <row r="97" spans="1:39" ht="14.5" x14ac:dyDescent="0.35">
      <c r="A97" t="s">
        <v>243</v>
      </c>
      <c r="B97" s="150">
        <v>-834413.45</v>
      </c>
      <c r="C97" s="150">
        <v>0.37013780319622003</v>
      </c>
      <c r="D97" s="150">
        <v>-988040.05</v>
      </c>
      <c r="E97" s="150">
        <v>5.7299340315577702E-3</v>
      </c>
      <c r="F97" s="150">
        <v>0.75641376773788804</v>
      </c>
      <c r="G97" s="150">
        <v>69.25</v>
      </c>
      <c r="H97" s="150">
        <v>62.802999999999997</v>
      </c>
      <c r="I97" s="150">
        <v>0</v>
      </c>
      <c r="J97" s="150">
        <v>-69.923000000000002</v>
      </c>
      <c r="K97" s="150">
        <v>11133.9415412954</v>
      </c>
      <c r="L97" s="150">
        <v>2601.9475551</v>
      </c>
      <c r="M97" s="150">
        <v>3185.2303697337302</v>
      </c>
      <c r="N97" s="150">
        <v>0.43329881280280802</v>
      </c>
      <c r="O97" s="150">
        <v>0.15082772824562801</v>
      </c>
      <c r="P97" s="150">
        <v>1.82583808835356E-2</v>
      </c>
      <c r="Q97" s="150">
        <v>9095.0821790706996</v>
      </c>
      <c r="R97" s="150">
        <v>164.19649999999999</v>
      </c>
      <c r="S97" s="150">
        <v>60626.207501377903</v>
      </c>
      <c r="T97" s="150">
        <v>14.761581397898301</v>
      </c>
      <c r="U97" s="150">
        <v>15.846547003742501</v>
      </c>
      <c r="V97" s="150">
        <v>19.471</v>
      </c>
      <c r="W97" s="150">
        <v>133.63194263776899</v>
      </c>
      <c r="X97" s="150">
        <v>0.117014092096276</v>
      </c>
      <c r="Y97" s="150">
        <v>0.17304427320179999</v>
      </c>
      <c r="Z97" s="150">
        <v>0.296121659347719</v>
      </c>
      <c r="AA97" s="150">
        <v>157.40540165662901</v>
      </c>
      <c r="AB97" s="150">
        <v>6.2448958749938397</v>
      </c>
      <c r="AC97" s="150">
        <v>1.2260905199377099</v>
      </c>
      <c r="AD97" s="150">
        <v>3.2888715967795701</v>
      </c>
      <c r="AE97" s="150">
        <v>1.2670500623169101</v>
      </c>
      <c r="AF97" s="150">
        <v>68.05</v>
      </c>
      <c r="AG97" s="150">
        <v>2.3702704206790399E-2</v>
      </c>
      <c r="AH97" s="150">
        <v>20.858000000000001</v>
      </c>
      <c r="AI97">
        <v>3.9603067107985499</v>
      </c>
      <c r="AJ97">
        <v>-131972.91</v>
      </c>
      <c r="AK97">
        <v>0.34038915215114102</v>
      </c>
      <c r="AL97" s="150">
        <v>28969931.971999999</v>
      </c>
      <c r="AM97" s="150">
        <v>2601.9475551</v>
      </c>
    </row>
    <row r="98" spans="1:39" ht="14.5" x14ac:dyDescent="0.35">
      <c r="A98" t="s">
        <v>245</v>
      </c>
      <c r="B98" s="150">
        <v>-216988.6</v>
      </c>
      <c r="C98" s="150">
        <v>0.35393673661733299</v>
      </c>
      <c r="D98" s="150">
        <v>-220370.35</v>
      </c>
      <c r="E98" s="150">
        <v>6.5705285946864502E-3</v>
      </c>
      <c r="F98" s="150">
        <v>0.74472896970951397</v>
      </c>
      <c r="G98" s="150">
        <v>56.75</v>
      </c>
      <c r="H98" s="150">
        <v>42.859000000000002</v>
      </c>
      <c r="I98" s="150">
        <v>0</v>
      </c>
      <c r="J98" s="150">
        <v>50.973500000000001</v>
      </c>
      <c r="K98" s="150">
        <v>11107.7722380654</v>
      </c>
      <c r="L98" s="150">
        <v>1848.3943780499999</v>
      </c>
      <c r="M98" s="150">
        <v>2210.0996679046698</v>
      </c>
      <c r="N98" s="150">
        <v>0.40356031797550801</v>
      </c>
      <c r="O98" s="150">
        <v>0.13894596845773999</v>
      </c>
      <c r="P98" s="150">
        <v>9.4337591355346095E-3</v>
      </c>
      <c r="Q98" s="150">
        <v>9289.8723327556309</v>
      </c>
      <c r="R98" s="150">
        <v>114.5745</v>
      </c>
      <c r="S98" s="150">
        <v>60892.840911372099</v>
      </c>
      <c r="T98" s="150">
        <v>15.1922984608268</v>
      </c>
      <c r="U98" s="150">
        <v>16.132685528193399</v>
      </c>
      <c r="V98" s="150">
        <v>13.6365</v>
      </c>
      <c r="W98" s="150">
        <v>135.547565581344</v>
      </c>
      <c r="X98" s="150">
        <v>0.11233152020453099</v>
      </c>
      <c r="Y98" s="150">
        <v>0.17463965016050101</v>
      </c>
      <c r="Z98" s="150">
        <v>0.29446498084911099</v>
      </c>
      <c r="AA98" s="150">
        <v>175.98157290608299</v>
      </c>
      <c r="AB98" s="150">
        <v>5.8923141885374699</v>
      </c>
      <c r="AC98" s="150">
        <v>1.24782361439649</v>
      </c>
      <c r="AD98" s="150">
        <v>2.6275417324618702</v>
      </c>
      <c r="AE98" s="150">
        <v>1.23345595310336</v>
      </c>
      <c r="AF98" s="150">
        <v>90.55</v>
      </c>
      <c r="AG98" s="150">
        <v>1.8496985396765201E-2</v>
      </c>
      <c r="AH98" s="150">
        <v>12.769473684210499</v>
      </c>
      <c r="AI98">
        <v>4.5579856456750303</v>
      </c>
      <c r="AJ98">
        <v>-69484.281000000003</v>
      </c>
      <c r="AK98">
        <v>0.36013854156915698</v>
      </c>
      <c r="AL98" s="150">
        <v>20531543.7575</v>
      </c>
      <c r="AM98" s="150">
        <v>1848.3943780499999</v>
      </c>
    </row>
    <row r="99" spans="1:39" ht="14.5" x14ac:dyDescent="0.35">
      <c r="A99" t="s">
        <v>247</v>
      </c>
      <c r="B99" s="150">
        <v>-101668.45</v>
      </c>
      <c r="C99" s="150">
        <v>0.347228067762332</v>
      </c>
      <c r="D99" s="150">
        <v>-96938.75</v>
      </c>
      <c r="E99" s="150">
        <v>8.1248032935833901E-3</v>
      </c>
      <c r="F99" s="150">
        <v>0.72078508350470305</v>
      </c>
      <c r="G99" s="150">
        <v>26.4375</v>
      </c>
      <c r="H99" s="150">
        <v>30.484000000000002</v>
      </c>
      <c r="I99" s="150">
        <v>0</v>
      </c>
      <c r="J99" s="150">
        <v>7.8110000000000097</v>
      </c>
      <c r="K99" s="150">
        <v>13170.179182926</v>
      </c>
      <c r="L99" s="150">
        <v>1255.9270071999999</v>
      </c>
      <c r="M99" s="150">
        <v>1725.7268188713899</v>
      </c>
      <c r="N99" s="150">
        <v>0.91674878237302704</v>
      </c>
      <c r="O99" s="150">
        <v>0.17393058175172599</v>
      </c>
      <c r="P99" s="150">
        <v>9.7406536604972198E-4</v>
      </c>
      <c r="Q99" s="150">
        <v>9584.8216210243299</v>
      </c>
      <c r="R99" s="150">
        <v>90.441500000000005</v>
      </c>
      <c r="S99" s="150">
        <v>57050.628754498801</v>
      </c>
      <c r="T99" s="150">
        <v>14.804044603417699</v>
      </c>
      <c r="U99" s="150">
        <v>13.8866229242107</v>
      </c>
      <c r="V99" s="150">
        <v>11.6485</v>
      </c>
      <c r="W99" s="150">
        <v>107.81877556767</v>
      </c>
      <c r="X99" s="150">
        <v>0.109790024485227</v>
      </c>
      <c r="Y99" s="150">
        <v>0.202123691343437</v>
      </c>
      <c r="Z99" s="150">
        <v>0.31518638887460498</v>
      </c>
      <c r="AA99" s="150">
        <v>188.70766265977599</v>
      </c>
      <c r="AB99" s="150">
        <v>7.1388615821610699</v>
      </c>
      <c r="AC99" s="150">
        <v>1.3468449351179199</v>
      </c>
      <c r="AD99" s="150">
        <v>3.6327898649405599</v>
      </c>
      <c r="AE99" s="150">
        <v>1.1113973986591299</v>
      </c>
      <c r="AF99" s="150">
        <v>78.2</v>
      </c>
      <c r="AG99" s="150">
        <v>4.2480976992963097E-2</v>
      </c>
      <c r="AH99" s="150">
        <v>12.0565</v>
      </c>
      <c r="AI99">
        <v>4.0269073630249501</v>
      </c>
      <c r="AJ99">
        <v>-105689.503</v>
      </c>
      <c r="AK99">
        <v>0.49662608378942702</v>
      </c>
      <c r="AL99" s="150">
        <v>16540783.725500001</v>
      </c>
      <c r="AM99" s="150">
        <v>1255.9270071999999</v>
      </c>
    </row>
    <row r="100" spans="1:39" ht="14.5" x14ac:dyDescent="0.35">
      <c r="A100" t="s">
        <v>248</v>
      </c>
      <c r="B100" s="150">
        <v>1192050.3</v>
      </c>
      <c r="C100" s="150">
        <v>0.35793235010532798</v>
      </c>
      <c r="D100" s="150">
        <v>1188929.6499999999</v>
      </c>
      <c r="E100" s="150">
        <v>1.6184352659938E-3</v>
      </c>
      <c r="F100" s="150">
        <v>0.74434890208495896</v>
      </c>
      <c r="G100" s="150">
        <v>109.578947368421</v>
      </c>
      <c r="H100" s="150">
        <v>275.75150000000002</v>
      </c>
      <c r="I100" s="150">
        <v>0.71850000000000003</v>
      </c>
      <c r="J100" s="150">
        <v>-30.676500000000001</v>
      </c>
      <c r="K100" s="150">
        <v>11721.0534726856</v>
      </c>
      <c r="L100" s="150">
        <v>4885.2901533499999</v>
      </c>
      <c r="M100" s="150">
        <v>6217.7435488740202</v>
      </c>
      <c r="N100" s="150">
        <v>0.55944690116836804</v>
      </c>
      <c r="O100" s="150">
        <v>0.159418131339845</v>
      </c>
      <c r="P100" s="150">
        <v>2.7501215697059701E-2</v>
      </c>
      <c r="Q100" s="150">
        <v>9209.2487679665392</v>
      </c>
      <c r="R100" s="150">
        <v>303.91050000000001</v>
      </c>
      <c r="S100" s="150">
        <v>65432.038223424301</v>
      </c>
      <c r="T100" s="150">
        <v>14.263080742521201</v>
      </c>
      <c r="U100" s="150">
        <v>16.074765937175599</v>
      </c>
      <c r="V100" s="150">
        <v>30.819500000000001</v>
      </c>
      <c r="W100" s="150">
        <v>158.51295943639599</v>
      </c>
      <c r="X100" s="150">
        <v>0.113386416039142</v>
      </c>
      <c r="Y100" s="150">
        <v>0.16390488427725999</v>
      </c>
      <c r="Z100" s="150">
        <v>0.28113058078641301</v>
      </c>
      <c r="AA100" s="150">
        <v>157.47836379226101</v>
      </c>
      <c r="AB100" s="150">
        <v>6.1562916456255596</v>
      </c>
      <c r="AC100" s="150">
        <v>1.1666475337226301</v>
      </c>
      <c r="AD100" s="150">
        <v>3.1905047070330901</v>
      </c>
      <c r="AE100" s="150">
        <v>0.98259646240571596</v>
      </c>
      <c r="AF100" s="150">
        <v>24.2</v>
      </c>
      <c r="AG100" s="150">
        <v>5.8959550549126202E-2</v>
      </c>
      <c r="AH100" s="150">
        <v>98.0655</v>
      </c>
      <c r="AI100">
        <v>5.0154719883326999</v>
      </c>
      <c r="AJ100">
        <v>-85702.431500000195</v>
      </c>
      <c r="AK100">
        <v>0.37086293724297298</v>
      </c>
      <c r="AL100" s="150">
        <v>57260747.116999999</v>
      </c>
      <c r="AM100" s="150">
        <v>4885.2901533499999</v>
      </c>
    </row>
    <row r="101" spans="1:39" ht="14.5" x14ac:dyDescent="0.35">
      <c r="A101" t="s">
        <v>249</v>
      </c>
      <c r="B101" s="150">
        <v>350532.66666666698</v>
      </c>
      <c r="C101" s="150">
        <v>0.39355992399216699</v>
      </c>
      <c r="D101" s="150">
        <v>260139.86666666699</v>
      </c>
      <c r="E101" s="150">
        <v>4.1348347000199704E-3</v>
      </c>
      <c r="F101" s="150">
        <v>0.67779634155347701</v>
      </c>
      <c r="G101" s="150">
        <v>14.818181818181801</v>
      </c>
      <c r="H101" s="150">
        <v>68.438666666666705</v>
      </c>
      <c r="I101" s="150">
        <v>4.7613333333333303</v>
      </c>
      <c r="J101" s="150">
        <v>-79.408666666666605</v>
      </c>
      <c r="K101" s="150">
        <v>13783.824661475801</v>
      </c>
      <c r="L101" s="150">
        <v>1094.1931385333301</v>
      </c>
      <c r="M101" s="150">
        <v>1519.68421065712</v>
      </c>
      <c r="N101" s="150">
        <v>0.93517237414312404</v>
      </c>
      <c r="O101" s="150">
        <v>0.18232516019436701</v>
      </c>
      <c r="P101" s="150">
        <v>1.8985612991973499E-2</v>
      </c>
      <c r="Q101" s="150">
        <v>9924.5397573827304</v>
      </c>
      <c r="R101" s="150">
        <v>81.547333333333299</v>
      </c>
      <c r="S101" s="150">
        <v>57074.801792006299</v>
      </c>
      <c r="T101" s="150">
        <v>14.299261778435399</v>
      </c>
      <c r="U101" s="150">
        <v>13.417889878271099</v>
      </c>
      <c r="V101" s="150">
        <v>11.7586666666667</v>
      </c>
      <c r="W101" s="150">
        <v>93.054184590089605</v>
      </c>
      <c r="X101" s="150">
        <v>0.119554635176975</v>
      </c>
      <c r="Y101" s="150">
        <v>0.18725700861001701</v>
      </c>
      <c r="Z101" s="150">
        <v>0.31212535262181801</v>
      </c>
      <c r="AA101" s="150">
        <v>222.74379609072</v>
      </c>
      <c r="AB101" s="150">
        <v>6.0445923857816704</v>
      </c>
      <c r="AC101" s="150">
        <v>1.3372664981888001</v>
      </c>
      <c r="AD101" s="150">
        <v>3.0450765385321299</v>
      </c>
      <c r="AE101" s="150">
        <v>0.86815623469160297</v>
      </c>
      <c r="AF101" s="150">
        <v>8.1999999999999993</v>
      </c>
      <c r="AG101" s="150">
        <v>6.8587570130984502E-2</v>
      </c>
      <c r="AH101" s="150">
        <v>63.831428571428603</v>
      </c>
      <c r="AI101">
        <v>3.8285148088445999</v>
      </c>
      <c r="AJ101">
        <v>-13756.9300476189</v>
      </c>
      <c r="AK101">
        <v>0.49815499529489399</v>
      </c>
      <c r="AL101" s="150">
        <v>15082166.3673333</v>
      </c>
      <c r="AM101" s="150">
        <v>1094.1931385333301</v>
      </c>
    </row>
    <row r="102" spans="1:39" ht="14.5" x14ac:dyDescent="0.35">
      <c r="A102" t="s">
        <v>251</v>
      </c>
      <c r="B102" s="150">
        <v>150626.9</v>
      </c>
      <c r="C102" s="150">
        <v>0.39726463871350198</v>
      </c>
      <c r="D102" s="150">
        <v>152670</v>
      </c>
      <c r="E102" s="150">
        <v>7.3694014339697701E-3</v>
      </c>
      <c r="F102" s="150">
        <v>0.73004557012655102</v>
      </c>
      <c r="G102" s="150">
        <v>36.294117647058798</v>
      </c>
      <c r="H102" s="150">
        <v>25.795999999999999</v>
      </c>
      <c r="I102" s="150">
        <v>0</v>
      </c>
      <c r="J102" s="150">
        <v>19.041499999999999</v>
      </c>
      <c r="K102" s="150">
        <v>13065.3311784653</v>
      </c>
      <c r="L102" s="150">
        <v>1469.2106687</v>
      </c>
      <c r="M102" s="150">
        <v>2037.0455055960599</v>
      </c>
      <c r="N102" s="150">
        <v>0.90087907289098501</v>
      </c>
      <c r="O102" s="150">
        <v>0.180217110548402</v>
      </c>
      <c r="P102" s="150">
        <v>3.95520882321238E-4</v>
      </c>
      <c r="Q102" s="150">
        <v>9423.3162218352809</v>
      </c>
      <c r="R102" s="150">
        <v>104.20399999999999</v>
      </c>
      <c r="S102" s="150">
        <v>58276.889303673597</v>
      </c>
      <c r="T102" s="150">
        <v>15.1975931826034</v>
      </c>
      <c r="U102" s="150">
        <v>14.0993692055967</v>
      </c>
      <c r="V102" s="150">
        <v>13.490500000000001</v>
      </c>
      <c r="W102" s="150">
        <v>108.907058203921</v>
      </c>
      <c r="X102" s="150">
        <v>0.10682518084664799</v>
      </c>
      <c r="Y102" s="150">
        <v>0.204954543294942</v>
      </c>
      <c r="Z102" s="150">
        <v>0.31472621233718301</v>
      </c>
      <c r="AA102" s="150">
        <v>188.736956453875</v>
      </c>
      <c r="AB102" s="150">
        <v>6.7820205568559198</v>
      </c>
      <c r="AC102" s="150">
        <v>1.22494539286502</v>
      </c>
      <c r="AD102" s="150">
        <v>3.6189658678584702</v>
      </c>
      <c r="AE102" s="150">
        <v>1.34149786237007</v>
      </c>
      <c r="AF102" s="150">
        <v>137.19999999999999</v>
      </c>
      <c r="AG102" s="150">
        <v>1.7300647664764499E-2</v>
      </c>
      <c r="AH102" s="150">
        <v>8.6750000000000007</v>
      </c>
      <c r="AI102">
        <v>4.6277078936404097</v>
      </c>
      <c r="AJ102">
        <v>-111263.2375</v>
      </c>
      <c r="AK102">
        <v>0.49179846767304902</v>
      </c>
      <c r="AL102" s="150">
        <v>19195723.9575</v>
      </c>
      <c r="AM102" s="150">
        <v>1469.2106687</v>
      </c>
    </row>
    <row r="103" spans="1:39" ht="14.5" x14ac:dyDescent="0.35">
      <c r="A103" t="s">
        <v>253</v>
      </c>
      <c r="B103" s="150">
        <v>-713199.35</v>
      </c>
      <c r="C103" s="150">
        <v>0.32108932695042702</v>
      </c>
      <c r="D103" s="150">
        <v>-840172.25</v>
      </c>
      <c r="E103" s="150">
        <v>3.1154556169748701E-3</v>
      </c>
      <c r="F103" s="150">
        <v>0.76184266406559298</v>
      </c>
      <c r="G103" s="150">
        <v>61.45</v>
      </c>
      <c r="H103" s="150">
        <v>58.5</v>
      </c>
      <c r="I103" s="150">
        <v>0</v>
      </c>
      <c r="J103" s="150">
        <v>-15.634</v>
      </c>
      <c r="K103" s="150">
        <v>10978.6709317475</v>
      </c>
      <c r="L103" s="150">
        <v>2513.5772114000001</v>
      </c>
      <c r="M103" s="150">
        <v>3056.6193715264199</v>
      </c>
      <c r="N103" s="150">
        <v>0.42038603732067598</v>
      </c>
      <c r="O103" s="150">
        <v>0.15072816493628999</v>
      </c>
      <c r="P103" s="150">
        <v>2.1672037526016201E-2</v>
      </c>
      <c r="Q103" s="150">
        <v>9028.1888947524294</v>
      </c>
      <c r="R103" s="150">
        <v>156.65600000000001</v>
      </c>
      <c r="S103" s="150">
        <v>61653.805414411203</v>
      </c>
      <c r="T103" s="150">
        <v>14.481092329690499</v>
      </c>
      <c r="U103" s="150">
        <v>16.045202299305501</v>
      </c>
      <c r="V103" s="150">
        <v>18.295999999999999</v>
      </c>
      <c r="W103" s="150">
        <v>137.38397526235201</v>
      </c>
      <c r="X103" s="150">
        <v>0.11520456442487501</v>
      </c>
      <c r="Y103" s="150">
        <v>0.16688480730480601</v>
      </c>
      <c r="Z103" s="150">
        <v>0.28847049354550702</v>
      </c>
      <c r="AA103" s="150">
        <v>164.96742098049401</v>
      </c>
      <c r="AB103" s="150">
        <v>5.8895196804791201</v>
      </c>
      <c r="AC103" s="150">
        <v>1.237469933983</v>
      </c>
      <c r="AD103" s="150">
        <v>2.9487673068684099</v>
      </c>
      <c r="AE103" s="150">
        <v>1.31249744006008</v>
      </c>
      <c r="AF103" s="150">
        <v>55.9</v>
      </c>
      <c r="AG103" s="150">
        <v>2.4009893267286999E-2</v>
      </c>
      <c r="AH103" s="150">
        <v>23.817</v>
      </c>
      <c r="AI103">
        <v>4.0825902693609804</v>
      </c>
      <c r="AJ103">
        <v>-120705.106</v>
      </c>
      <c r="AK103">
        <v>0.349820388077837</v>
      </c>
      <c r="AL103" s="150">
        <v>27595737.065499999</v>
      </c>
      <c r="AM103" s="150">
        <v>2513.5772114000001</v>
      </c>
    </row>
    <row r="104" spans="1:39" ht="14.5" x14ac:dyDescent="0.35">
      <c r="A104" t="s">
        <v>254</v>
      </c>
      <c r="B104" s="150">
        <v>-104507.25</v>
      </c>
      <c r="C104" s="150">
        <v>0.311570574390234</v>
      </c>
      <c r="D104" s="150">
        <v>-126667.1</v>
      </c>
      <c r="E104" s="150">
        <v>3.0886438910540902E-3</v>
      </c>
      <c r="F104" s="150">
        <v>0.71510446592122801</v>
      </c>
      <c r="G104" s="150">
        <v>41.8333333333333</v>
      </c>
      <c r="H104" s="150">
        <v>110.21250000000001</v>
      </c>
      <c r="I104" s="150">
        <v>3.9784999999999999</v>
      </c>
      <c r="J104" s="150">
        <v>-85.164500000000004</v>
      </c>
      <c r="K104" s="150">
        <v>11965.318732613199</v>
      </c>
      <c r="L104" s="150">
        <v>2403.64501015</v>
      </c>
      <c r="M104" s="150">
        <v>3245.9456567827201</v>
      </c>
      <c r="N104" s="150">
        <v>0.82227534825396698</v>
      </c>
      <c r="O104" s="150">
        <v>0.172426294419464</v>
      </c>
      <c r="P104" s="150">
        <v>1.17322602884026E-2</v>
      </c>
      <c r="Q104" s="150">
        <v>8860.4005450314307</v>
      </c>
      <c r="R104" s="150">
        <v>160.49600000000001</v>
      </c>
      <c r="S104" s="150">
        <v>59485.761610881302</v>
      </c>
      <c r="T104" s="150">
        <v>13.590992921942</v>
      </c>
      <c r="U104" s="150">
        <v>14.976354614133699</v>
      </c>
      <c r="V104" s="150">
        <v>19.021999999999998</v>
      </c>
      <c r="W104" s="150">
        <v>126.361319006939</v>
      </c>
      <c r="X104" s="150">
        <v>0.117289079397984</v>
      </c>
      <c r="Y104" s="150">
        <v>0.18204786707366899</v>
      </c>
      <c r="Z104" s="150">
        <v>0.302521311695372</v>
      </c>
      <c r="AA104" s="150">
        <v>184.22942994080699</v>
      </c>
      <c r="AB104" s="150">
        <v>6.8917132679564501</v>
      </c>
      <c r="AC104" s="150">
        <v>1.2352751584355</v>
      </c>
      <c r="AD104" s="150">
        <v>3.17033809961855</v>
      </c>
      <c r="AE104" s="150">
        <v>1.1376465397386</v>
      </c>
      <c r="AF104" s="150">
        <v>13.85</v>
      </c>
      <c r="AG104" s="150">
        <v>3.9340256715515401E-2</v>
      </c>
      <c r="AH104" s="150">
        <v>96.182000000000002</v>
      </c>
      <c r="AI104">
        <v>4.8235483308086797</v>
      </c>
      <c r="AJ104">
        <v>-17392.8305000006</v>
      </c>
      <c r="AK104">
        <v>0.47742675794410699</v>
      </c>
      <c r="AL104" s="150">
        <v>28760378.666499998</v>
      </c>
      <c r="AM104" s="150">
        <v>2403.64501015</v>
      </c>
    </row>
    <row r="105" spans="1:39" ht="14.5" x14ac:dyDescent="0.35">
      <c r="A105" t="s">
        <v>255</v>
      </c>
      <c r="B105" s="150">
        <v>19276.7</v>
      </c>
      <c r="C105" s="150">
        <v>0.39346500779855498</v>
      </c>
      <c r="D105" s="150">
        <v>-317966.90000000002</v>
      </c>
      <c r="E105" s="150">
        <v>1.8107138558810501E-3</v>
      </c>
      <c r="F105" s="150">
        <v>0.80978636014886096</v>
      </c>
      <c r="G105" s="150">
        <v>92.368421052631604</v>
      </c>
      <c r="H105" s="150">
        <v>76.848500000000001</v>
      </c>
      <c r="I105" s="150">
        <v>0</v>
      </c>
      <c r="J105" s="150">
        <v>-37.317</v>
      </c>
      <c r="K105" s="150">
        <v>11685.4728490323</v>
      </c>
      <c r="L105" s="150">
        <v>4900.5449976500004</v>
      </c>
      <c r="M105" s="150">
        <v>5816.7700965755903</v>
      </c>
      <c r="N105" s="150">
        <v>0.22286544919467799</v>
      </c>
      <c r="O105" s="150">
        <v>0.12993962395108299</v>
      </c>
      <c r="P105" s="150">
        <v>1.54833292289706E-2</v>
      </c>
      <c r="Q105" s="150">
        <v>9844.8425096279407</v>
      </c>
      <c r="R105" s="150">
        <v>283.27</v>
      </c>
      <c r="S105" s="150">
        <v>72075.498632047194</v>
      </c>
      <c r="T105" s="150">
        <v>14.552547039926599</v>
      </c>
      <c r="U105" s="150">
        <v>17.299908206481401</v>
      </c>
      <c r="V105" s="150">
        <v>27.66</v>
      </c>
      <c r="W105" s="150">
        <v>177.17082421005099</v>
      </c>
      <c r="X105" s="150">
        <v>0.115334655178712</v>
      </c>
      <c r="Y105" s="150">
        <v>0.158401025885202</v>
      </c>
      <c r="Z105" s="150">
        <v>0.28013662188365201</v>
      </c>
      <c r="AA105" s="150">
        <v>1461.5485325478401</v>
      </c>
      <c r="AB105" s="150">
        <v>0.70815729010688999</v>
      </c>
      <c r="AC105" s="150">
        <v>0.118743190666667</v>
      </c>
      <c r="AD105" s="150">
        <v>0.34544125602530701</v>
      </c>
      <c r="AE105" s="150">
        <v>0.94963898727465301</v>
      </c>
      <c r="AF105" s="150">
        <v>29</v>
      </c>
      <c r="AG105" s="150">
        <v>9.4090872794160299E-2</v>
      </c>
      <c r="AH105" s="150">
        <v>90.534000000000006</v>
      </c>
      <c r="AI105">
        <v>3.9204159354246899</v>
      </c>
      <c r="AJ105">
        <v>-107354.0085</v>
      </c>
      <c r="AK105">
        <v>0.25934445398953099</v>
      </c>
      <c r="AL105" s="150">
        <v>57265185.515500002</v>
      </c>
      <c r="AM105" s="150">
        <v>4900.5449976500004</v>
      </c>
    </row>
    <row r="106" spans="1:39" ht="14.5" x14ac:dyDescent="0.35">
      <c r="A106" t="s">
        <v>256</v>
      </c>
      <c r="B106" s="150">
        <v>757266.15</v>
      </c>
      <c r="C106" s="150">
        <v>0.33539636163022302</v>
      </c>
      <c r="D106" s="150">
        <v>870141.45</v>
      </c>
      <c r="E106" s="150">
        <v>3.3055791058862099E-3</v>
      </c>
      <c r="F106" s="150">
        <v>0.686907261654636</v>
      </c>
      <c r="G106" s="150">
        <v>36.2222222222222</v>
      </c>
      <c r="H106" s="150">
        <v>304.65449999999998</v>
      </c>
      <c r="I106" s="150">
        <v>121.952</v>
      </c>
      <c r="J106" s="150">
        <v>-8.1935000000000002</v>
      </c>
      <c r="K106" s="150">
        <v>13871.883327809501</v>
      </c>
      <c r="L106" s="150">
        <v>2637.2343311999998</v>
      </c>
      <c r="M106" s="150">
        <v>3689.6773539484898</v>
      </c>
      <c r="N106" s="150">
        <v>0.88184857639926995</v>
      </c>
      <c r="O106" s="150">
        <v>0.18451786962691999</v>
      </c>
      <c r="P106" s="150">
        <v>5.5771929388267E-2</v>
      </c>
      <c r="Q106" s="150">
        <v>9915.0693789933703</v>
      </c>
      <c r="R106" s="150">
        <v>185.7465</v>
      </c>
      <c r="S106" s="150">
        <v>63892.455925145303</v>
      </c>
      <c r="T106" s="150">
        <v>12.20938214179</v>
      </c>
      <c r="U106" s="150">
        <v>14.198029740533499</v>
      </c>
      <c r="V106" s="150">
        <v>23.978999999999999</v>
      </c>
      <c r="W106" s="150">
        <v>109.980997172526</v>
      </c>
      <c r="X106" s="150">
        <v>0.116916637982012</v>
      </c>
      <c r="Y106" s="150">
        <v>0.146042031380481</v>
      </c>
      <c r="Z106" s="150">
        <v>0.27186757545749102</v>
      </c>
      <c r="AA106" s="150">
        <v>190.87791860003099</v>
      </c>
      <c r="AB106" s="150">
        <v>6.7712641118274499</v>
      </c>
      <c r="AC106" s="150">
        <v>1.44032154902622</v>
      </c>
      <c r="AD106" s="150">
        <v>2.9881505247027298</v>
      </c>
      <c r="AE106" s="150">
        <v>0.66312644962561296</v>
      </c>
      <c r="AF106" s="150">
        <v>7.2</v>
      </c>
      <c r="AG106" s="150">
        <v>0.12495053351624701</v>
      </c>
      <c r="AH106" s="150">
        <v>112.758947368421</v>
      </c>
      <c r="AI106">
        <v>3.4583893526165901</v>
      </c>
      <c r="AJ106">
        <v>-75627.851000000301</v>
      </c>
      <c r="AK106">
        <v>0.49105873115764198</v>
      </c>
      <c r="AL106" s="150">
        <v>36583406.950499997</v>
      </c>
      <c r="AM106" s="150">
        <v>2637.2343311999998</v>
      </c>
    </row>
    <row r="107" spans="1:39" ht="14.5" x14ac:dyDescent="0.35">
      <c r="A107" t="s">
        <v>257</v>
      </c>
      <c r="B107" s="150">
        <v>-490749.45</v>
      </c>
      <c r="C107" s="150">
        <v>0.29514539138437901</v>
      </c>
      <c r="D107" s="150">
        <v>-756092.7</v>
      </c>
      <c r="E107" s="150">
        <v>3.8031495248419499E-3</v>
      </c>
      <c r="F107" s="150">
        <v>0.78743418362039397</v>
      </c>
      <c r="G107" s="150">
        <v>98.473684210526301</v>
      </c>
      <c r="H107" s="150">
        <v>130.39850000000001</v>
      </c>
      <c r="I107" s="150">
        <v>0</v>
      </c>
      <c r="J107" s="150">
        <v>-76.951499999999996</v>
      </c>
      <c r="K107" s="150">
        <v>11887.0466578014</v>
      </c>
      <c r="L107" s="150">
        <v>4965.4022420499996</v>
      </c>
      <c r="M107" s="150">
        <v>6099.45393067034</v>
      </c>
      <c r="N107" s="150">
        <v>0.346864696814357</v>
      </c>
      <c r="O107" s="150">
        <v>0.14918658418580999</v>
      </c>
      <c r="P107" s="150">
        <v>1.9079347751067101E-2</v>
      </c>
      <c r="Q107" s="150">
        <v>9676.9266227596909</v>
      </c>
      <c r="R107" s="150">
        <v>307.07400000000001</v>
      </c>
      <c r="S107" s="150">
        <v>68888.054929756297</v>
      </c>
      <c r="T107" s="150">
        <v>14.8154842155311</v>
      </c>
      <c r="U107" s="150">
        <v>16.1700510041554</v>
      </c>
      <c r="V107" s="150">
        <v>31.786000000000001</v>
      </c>
      <c r="W107" s="150">
        <v>156.21349783080601</v>
      </c>
      <c r="X107" s="150">
        <v>0.117720150885239</v>
      </c>
      <c r="Y107" s="150">
        <v>0.159372912854117</v>
      </c>
      <c r="Z107" s="150">
        <v>0.28332896456974099</v>
      </c>
      <c r="AA107" s="150">
        <v>162.302248783631</v>
      </c>
      <c r="AB107" s="150">
        <v>6.4105878544246302</v>
      </c>
      <c r="AC107" s="150">
        <v>1.06584392004948</v>
      </c>
      <c r="AD107" s="150">
        <v>3.4202683280639401</v>
      </c>
      <c r="AE107" s="150">
        <v>0.91931257031466695</v>
      </c>
      <c r="AF107" s="150">
        <v>27.35</v>
      </c>
      <c r="AG107" s="150">
        <v>8.8554300282771406E-2</v>
      </c>
      <c r="AH107" s="150">
        <v>87.267499999999998</v>
      </c>
      <c r="AI107">
        <v>5.7059934025038004</v>
      </c>
      <c r="AJ107">
        <v>-186817.39249999999</v>
      </c>
      <c r="AK107">
        <v>0.29183475452860502</v>
      </c>
      <c r="AL107" s="150">
        <v>59023968.126000002</v>
      </c>
      <c r="AM107" s="150">
        <v>4965.4022420499996</v>
      </c>
    </row>
    <row r="108" spans="1:39" ht="14.5" x14ac:dyDescent="0.35">
      <c r="A108" t="s">
        <v>258</v>
      </c>
      <c r="B108" s="150">
        <v>94676.3</v>
      </c>
      <c r="C108" s="150">
        <v>0.40416451700075001</v>
      </c>
      <c r="D108" s="150">
        <v>-188216</v>
      </c>
      <c r="E108" s="150">
        <v>1.71105242805211E-3</v>
      </c>
      <c r="F108" s="150">
        <v>0.800215157822733</v>
      </c>
      <c r="G108" s="150">
        <v>104.26315789473701</v>
      </c>
      <c r="H108" s="150">
        <v>68.381500000000003</v>
      </c>
      <c r="I108" s="150">
        <v>0</v>
      </c>
      <c r="J108" s="150">
        <v>-40.783000000000001</v>
      </c>
      <c r="K108" s="150">
        <v>11346.952833282499</v>
      </c>
      <c r="L108" s="150">
        <v>4683.5248923500003</v>
      </c>
      <c r="M108" s="150">
        <v>5548.1129975084496</v>
      </c>
      <c r="N108" s="150">
        <v>0.22123849525012099</v>
      </c>
      <c r="O108" s="150">
        <v>0.13021691067472699</v>
      </c>
      <c r="P108" s="150">
        <v>1.3788245602255699E-2</v>
      </c>
      <c r="Q108" s="150">
        <v>9578.7047002946401</v>
      </c>
      <c r="R108" s="150">
        <v>270.08049999999997</v>
      </c>
      <c r="S108" s="150">
        <v>70380.669626278104</v>
      </c>
      <c r="T108" s="150">
        <v>14.344241809386499</v>
      </c>
      <c r="U108" s="150">
        <v>17.341218238080899</v>
      </c>
      <c r="V108" s="150">
        <v>26.253499999999999</v>
      </c>
      <c r="W108" s="150">
        <v>178.39620973774899</v>
      </c>
      <c r="X108" s="150">
        <v>0.116693150968868</v>
      </c>
      <c r="Y108" s="150">
        <v>0.15925960210318801</v>
      </c>
      <c r="Z108" s="150">
        <v>0.28277372707585002</v>
      </c>
      <c r="AA108" s="150">
        <v>1524.49865520357</v>
      </c>
      <c r="AB108" s="150">
        <v>0.64849001636884496</v>
      </c>
      <c r="AC108" s="150">
        <v>0.111847814057408</v>
      </c>
      <c r="AD108" s="150">
        <v>0.31851979783718998</v>
      </c>
      <c r="AE108" s="150">
        <v>0.96132310307994095</v>
      </c>
      <c r="AF108" s="150">
        <v>31.7</v>
      </c>
      <c r="AG108" s="150">
        <v>9.5372658461954599E-2</v>
      </c>
      <c r="AH108" s="150">
        <v>83.030500000000004</v>
      </c>
      <c r="AI108">
        <v>3.71875678215509</v>
      </c>
      <c r="AJ108">
        <v>-73194.642500000497</v>
      </c>
      <c r="AK108">
        <v>0.26437281644197502</v>
      </c>
      <c r="AL108" s="150">
        <v>53143736.046999998</v>
      </c>
      <c r="AM108" s="150">
        <v>4683.5248923500003</v>
      </c>
    </row>
    <row r="109" spans="1:39" ht="14.5" x14ac:dyDescent="0.35">
      <c r="A109" t="s">
        <v>259</v>
      </c>
      <c r="B109" s="150">
        <v>1084244.8999999999</v>
      </c>
      <c r="C109" s="150">
        <v>0.426269836932965</v>
      </c>
      <c r="D109" s="150">
        <v>771360.55</v>
      </c>
      <c r="E109" s="150">
        <v>1.7995532673235201E-3</v>
      </c>
      <c r="F109" s="150">
        <v>0.78268770427266698</v>
      </c>
      <c r="G109" s="150">
        <v>80.631578947368396</v>
      </c>
      <c r="H109" s="150">
        <v>67.039000000000001</v>
      </c>
      <c r="I109" s="150">
        <v>0</v>
      </c>
      <c r="J109" s="150">
        <v>-25.6005</v>
      </c>
      <c r="K109" s="150">
        <v>11908.189865149499</v>
      </c>
      <c r="L109" s="150">
        <v>4487.9683400000004</v>
      </c>
      <c r="M109" s="150">
        <v>5317.22429526002</v>
      </c>
      <c r="N109" s="150">
        <v>0.19157443541591501</v>
      </c>
      <c r="O109" s="150">
        <v>0.12852031744724801</v>
      </c>
      <c r="P109" s="150">
        <v>1.90079264240086E-2</v>
      </c>
      <c r="Q109" s="150">
        <v>10051.029660182199</v>
      </c>
      <c r="R109" s="150">
        <v>268.21800000000002</v>
      </c>
      <c r="S109" s="150">
        <v>71963.906820198506</v>
      </c>
      <c r="T109" s="150">
        <v>14.680782050421699</v>
      </c>
      <c r="U109" s="150">
        <v>16.7325397251489</v>
      </c>
      <c r="V109" s="150">
        <v>27.819500000000001</v>
      </c>
      <c r="W109" s="150">
        <v>161.324550764751</v>
      </c>
      <c r="X109" s="150">
        <v>0.118743637800794</v>
      </c>
      <c r="Y109" s="150">
        <v>0.15436917347131901</v>
      </c>
      <c r="Z109" s="150">
        <v>0.27880307517280101</v>
      </c>
      <c r="AA109" s="150">
        <v>146.37663419880499</v>
      </c>
      <c r="AB109" s="150">
        <v>7.5661063155992796</v>
      </c>
      <c r="AC109" s="150">
        <v>1.30922908202152</v>
      </c>
      <c r="AD109" s="150">
        <v>3.7608877174363302</v>
      </c>
      <c r="AE109" s="150">
        <v>0.91738962592942797</v>
      </c>
      <c r="AF109" s="150">
        <v>27.25</v>
      </c>
      <c r="AG109" s="150">
        <v>7.7918655733724002E-2</v>
      </c>
      <c r="AH109" s="150">
        <v>93.494500000000002</v>
      </c>
      <c r="AI109">
        <v>4.61655041622301</v>
      </c>
      <c r="AJ109">
        <v>-85229.184500000702</v>
      </c>
      <c r="AK109">
        <v>0.26872032999531698</v>
      </c>
      <c r="AL109" s="150">
        <v>53443579.101499997</v>
      </c>
      <c r="AM109" s="150">
        <v>4487.9683400000004</v>
      </c>
    </row>
    <row r="110" spans="1:39" ht="14.5" x14ac:dyDescent="0.35">
      <c r="A110" t="s">
        <v>260</v>
      </c>
      <c r="B110" s="150">
        <v>38437.15</v>
      </c>
      <c r="C110" s="150">
        <v>0.29667150446163099</v>
      </c>
      <c r="D110" s="150">
        <v>26585.8</v>
      </c>
      <c r="E110" s="150">
        <v>5.7608272472502997E-3</v>
      </c>
      <c r="F110" s="150">
        <v>0.75311000884965695</v>
      </c>
      <c r="G110" s="150">
        <v>45.6</v>
      </c>
      <c r="H110" s="150">
        <v>50.689</v>
      </c>
      <c r="I110" s="150">
        <v>0</v>
      </c>
      <c r="J110" s="150">
        <v>102.4945</v>
      </c>
      <c r="K110" s="150">
        <v>10650.7709389459</v>
      </c>
      <c r="L110" s="150">
        <v>2163.8062799499999</v>
      </c>
      <c r="M110" s="150">
        <v>2565.9254974546802</v>
      </c>
      <c r="N110" s="150">
        <v>0.34644008250466901</v>
      </c>
      <c r="O110" s="150">
        <v>0.134131009919569</v>
      </c>
      <c r="P110" s="150">
        <v>1.1133846764950101E-2</v>
      </c>
      <c r="Q110" s="150">
        <v>8981.6345279163907</v>
      </c>
      <c r="R110" s="150">
        <v>129.76150000000001</v>
      </c>
      <c r="S110" s="150">
        <v>62825.230461269297</v>
      </c>
      <c r="T110" s="150">
        <v>15.553534754145099</v>
      </c>
      <c r="U110" s="150">
        <v>16.675256373808899</v>
      </c>
      <c r="V110" s="150">
        <v>13.9695</v>
      </c>
      <c r="W110" s="150">
        <v>154.89504133648299</v>
      </c>
      <c r="X110" s="150">
        <v>0.11219637807590301</v>
      </c>
      <c r="Y110" s="150">
        <v>0.17343786000487901</v>
      </c>
      <c r="Z110" s="150">
        <v>0.28892368901792098</v>
      </c>
      <c r="AA110" s="150">
        <v>167.63589391578199</v>
      </c>
      <c r="AB110" s="150">
        <v>5.7029011368185198</v>
      </c>
      <c r="AC110" s="150">
        <v>1.12020194959579</v>
      </c>
      <c r="AD110" s="150">
        <v>2.6920112474347402</v>
      </c>
      <c r="AE110" s="150">
        <v>1.07436644268153</v>
      </c>
      <c r="AF110" s="150">
        <v>34</v>
      </c>
      <c r="AG110" s="150">
        <v>4.50977131265793E-2</v>
      </c>
      <c r="AH110" s="150">
        <v>37.813157894736797</v>
      </c>
      <c r="AI110">
        <v>4.1865355595325697</v>
      </c>
      <c r="AJ110">
        <v>-53048.9805000001</v>
      </c>
      <c r="AK110">
        <v>0.29877353695936898</v>
      </c>
      <c r="AL110" s="150">
        <v>23046205.044</v>
      </c>
      <c r="AM110" s="150">
        <v>2163.8062799499999</v>
      </c>
    </row>
    <row r="111" spans="1:39" ht="14.5" x14ac:dyDescent="0.35">
      <c r="A111" t="s">
        <v>261</v>
      </c>
      <c r="B111" s="150">
        <v>-401741.5</v>
      </c>
      <c r="C111" s="150">
        <v>0.317582913927204</v>
      </c>
      <c r="D111" s="150">
        <v>-475712.8</v>
      </c>
      <c r="E111" s="150">
        <v>4.6041887789387602E-3</v>
      </c>
      <c r="F111" s="150">
        <v>0.75243230274150197</v>
      </c>
      <c r="G111" s="150">
        <v>57.631578947368403</v>
      </c>
      <c r="H111" s="150">
        <v>75.527500000000003</v>
      </c>
      <c r="I111" s="150">
        <v>0</v>
      </c>
      <c r="J111" s="150">
        <v>-54.55</v>
      </c>
      <c r="K111" s="150">
        <v>11243.1241908133</v>
      </c>
      <c r="L111" s="150">
        <v>2428.3293586499999</v>
      </c>
      <c r="M111" s="150">
        <v>3006.8218877655299</v>
      </c>
      <c r="N111" s="150">
        <v>0.49767112529243401</v>
      </c>
      <c r="O111" s="150">
        <v>0.15380441222669899</v>
      </c>
      <c r="P111" s="150">
        <v>1.95969872787174E-2</v>
      </c>
      <c r="Q111" s="150">
        <v>9080.0218884228798</v>
      </c>
      <c r="R111" s="150">
        <v>153.917</v>
      </c>
      <c r="S111" s="150">
        <v>62681.184479297299</v>
      </c>
      <c r="T111" s="150">
        <v>14.4688371005152</v>
      </c>
      <c r="U111" s="150">
        <v>15.7768755800204</v>
      </c>
      <c r="V111" s="150">
        <v>17.981000000000002</v>
      </c>
      <c r="W111" s="150">
        <v>135.04973909404401</v>
      </c>
      <c r="X111" s="150">
        <v>0.116465886779739</v>
      </c>
      <c r="Y111" s="150">
        <v>0.160245969142462</v>
      </c>
      <c r="Z111" s="150">
        <v>0.29230501928981101</v>
      </c>
      <c r="AA111" s="150">
        <v>176.58385114545899</v>
      </c>
      <c r="AB111" s="150">
        <v>5.6470623181350499</v>
      </c>
      <c r="AC111" s="150">
        <v>1.1012505254443301</v>
      </c>
      <c r="AD111" s="150">
        <v>3.0469461216232401</v>
      </c>
      <c r="AE111" s="150">
        <v>1.1981841175971299</v>
      </c>
      <c r="AF111" s="150">
        <v>42.25</v>
      </c>
      <c r="AG111" s="150">
        <v>2.54052462670975E-2</v>
      </c>
      <c r="AH111" s="150">
        <v>32.627499999999998</v>
      </c>
      <c r="AI111">
        <v>3.8107575837887802</v>
      </c>
      <c r="AJ111">
        <v>-101526.2635</v>
      </c>
      <c r="AK111">
        <v>0.37118203056414001</v>
      </c>
      <c r="AL111" s="150">
        <v>27302008.555500001</v>
      </c>
      <c r="AM111" s="150">
        <v>2428.3293586499999</v>
      </c>
    </row>
    <row r="112" spans="1:39" ht="14.5" x14ac:dyDescent="0.35">
      <c r="A112" t="s">
        <v>262</v>
      </c>
      <c r="B112" s="150">
        <v>733197.85</v>
      </c>
      <c r="C112" s="150">
        <v>0.37669547465766601</v>
      </c>
      <c r="D112" s="150">
        <v>651617.9</v>
      </c>
      <c r="E112" s="150">
        <v>2.5268747210284602E-3</v>
      </c>
      <c r="F112" s="150">
        <v>0.72760410162232902</v>
      </c>
      <c r="G112" s="150">
        <v>56.411764705882398</v>
      </c>
      <c r="H112" s="150">
        <v>111.816</v>
      </c>
      <c r="I112" s="150">
        <v>4.6704999999999997</v>
      </c>
      <c r="J112" s="150">
        <v>76.726999999999805</v>
      </c>
      <c r="K112" s="150">
        <v>12434.6023221264</v>
      </c>
      <c r="L112" s="150">
        <v>2470.36856855</v>
      </c>
      <c r="M112" s="150">
        <v>3187.9397791418901</v>
      </c>
      <c r="N112" s="150">
        <v>0.59259903551933102</v>
      </c>
      <c r="O112" s="150">
        <v>0.15877020845930601</v>
      </c>
      <c r="P112" s="150">
        <v>3.9591967569198902E-2</v>
      </c>
      <c r="Q112" s="150">
        <v>9635.7060882964797</v>
      </c>
      <c r="R112" s="150">
        <v>170.0145</v>
      </c>
      <c r="S112" s="150">
        <v>64125.486102655901</v>
      </c>
      <c r="T112" s="150">
        <v>13.937634731155301</v>
      </c>
      <c r="U112" s="150">
        <v>14.5303404624312</v>
      </c>
      <c r="V112" s="150">
        <v>17.656500000000001</v>
      </c>
      <c r="W112" s="150">
        <v>139.91269892390901</v>
      </c>
      <c r="X112" s="150">
        <v>0.11499242042464</v>
      </c>
      <c r="Y112" s="150">
        <v>0.157953923052191</v>
      </c>
      <c r="Z112" s="150">
        <v>0.275918437095581</v>
      </c>
      <c r="AA112" s="150">
        <v>175.03560217890899</v>
      </c>
      <c r="AB112" s="150">
        <v>5.9512451953035903</v>
      </c>
      <c r="AC112" s="150">
        <v>1.1102989784169801</v>
      </c>
      <c r="AD112" s="150">
        <v>2.9718418304521599</v>
      </c>
      <c r="AE112" s="150">
        <v>0.77842340548273803</v>
      </c>
      <c r="AF112" s="150">
        <v>9.9499999999999993</v>
      </c>
      <c r="AG112" s="150">
        <v>0.123159110611645</v>
      </c>
      <c r="AH112" s="150">
        <v>96.914000000000001</v>
      </c>
      <c r="AI112">
        <v>4.4293234965702197</v>
      </c>
      <c r="AJ112">
        <v>37299.445394736897</v>
      </c>
      <c r="AK112">
        <v>0.37423250683798098</v>
      </c>
      <c r="AL112" s="150">
        <v>30718050.739</v>
      </c>
      <c r="AM112" s="150">
        <v>2470.36856855</v>
      </c>
    </row>
    <row r="113" spans="1:39" ht="14.5" x14ac:dyDescent="0.35">
      <c r="A113" t="s">
        <v>263</v>
      </c>
      <c r="B113" s="150">
        <v>478510.25</v>
      </c>
      <c r="C113" s="150">
        <v>0.40737554382744201</v>
      </c>
      <c r="D113" s="150">
        <v>392445.35</v>
      </c>
      <c r="E113" s="150">
        <v>2.5877089548422098E-3</v>
      </c>
      <c r="F113" s="150">
        <v>0.77975069313554002</v>
      </c>
      <c r="G113" s="150">
        <v>24.4444444444444</v>
      </c>
      <c r="H113" s="150">
        <v>20.086500000000001</v>
      </c>
      <c r="I113" s="150">
        <v>0</v>
      </c>
      <c r="J113" s="150">
        <v>-3.883</v>
      </c>
      <c r="K113" s="150">
        <v>14644.5493687248</v>
      </c>
      <c r="L113" s="150">
        <v>2856.023929</v>
      </c>
      <c r="M113" s="150">
        <v>3330.2283866009898</v>
      </c>
      <c r="N113" s="150">
        <v>8.2639231504141902E-2</v>
      </c>
      <c r="O113" s="150">
        <v>0.116692912449334</v>
      </c>
      <c r="P113" s="150">
        <v>2.2598405459648401E-2</v>
      </c>
      <c r="Q113" s="150">
        <v>12559.2537721381</v>
      </c>
      <c r="R113" s="150">
        <v>185.15799999999999</v>
      </c>
      <c r="S113" s="150">
        <v>78847.580398902501</v>
      </c>
      <c r="T113" s="150">
        <v>16.262327309649098</v>
      </c>
      <c r="U113" s="150">
        <v>15.424793576297001</v>
      </c>
      <c r="V113" s="150">
        <v>19.696999999999999</v>
      </c>
      <c r="W113" s="150">
        <v>144.997914860131</v>
      </c>
      <c r="X113" s="150">
        <v>0.119422344835612</v>
      </c>
      <c r="Y113" s="150">
        <v>0.136667841988758</v>
      </c>
      <c r="Z113" s="150">
        <v>0.26184999009550303</v>
      </c>
      <c r="AA113" s="150">
        <v>187.53146448164799</v>
      </c>
      <c r="AB113" s="150">
        <v>7.0404156905314599</v>
      </c>
      <c r="AC113" s="150">
        <v>1.33011246197799</v>
      </c>
      <c r="AD113" s="150">
        <v>3.0267832661042799</v>
      </c>
      <c r="AE113" s="150">
        <v>0.72392119366423102</v>
      </c>
      <c r="AF113" s="150">
        <v>12.8</v>
      </c>
      <c r="AG113" s="150">
        <v>0.12661148209596301</v>
      </c>
      <c r="AH113" s="150">
        <v>105.43666666666699</v>
      </c>
      <c r="AI113">
        <v>5.9576282849613396</v>
      </c>
      <c r="AJ113">
        <v>-22247.712777777899</v>
      </c>
      <c r="AK113">
        <v>0.185475900860742</v>
      </c>
      <c r="AL113" s="150">
        <v>41825183.4265</v>
      </c>
      <c r="AM113" s="150">
        <v>2856.023929</v>
      </c>
    </row>
    <row r="114" spans="1:39" ht="14.5" x14ac:dyDescent="0.35">
      <c r="A114" t="s">
        <v>264</v>
      </c>
      <c r="B114" s="150">
        <v>558227.75</v>
      </c>
      <c r="C114" s="150">
        <v>0.33855367605235398</v>
      </c>
      <c r="D114" s="150">
        <v>550386.94999999995</v>
      </c>
      <c r="E114" s="150">
        <v>3.91124625951054E-3</v>
      </c>
      <c r="F114" s="150">
        <v>0.71887563155309298</v>
      </c>
      <c r="G114" s="150">
        <v>37.947368421052602</v>
      </c>
      <c r="H114" s="150">
        <v>50.418999999999997</v>
      </c>
      <c r="I114" s="150">
        <v>2.7</v>
      </c>
      <c r="J114" s="150">
        <v>43.725999999999999</v>
      </c>
      <c r="K114" s="150">
        <v>11808.9342020642</v>
      </c>
      <c r="L114" s="150">
        <v>1567.8536694500001</v>
      </c>
      <c r="M114" s="150">
        <v>1905.9464787454699</v>
      </c>
      <c r="N114" s="150">
        <v>0.443290477703707</v>
      </c>
      <c r="O114" s="150">
        <v>0.13652673091940401</v>
      </c>
      <c r="P114" s="150">
        <v>1.90773779994995E-2</v>
      </c>
      <c r="Q114" s="150">
        <v>9714.1661780485501</v>
      </c>
      <c r="R114" s="150">
        <v>102.048</v>
      </c>
      <c r="S114" s="150">
        <v>63259.072539393201</v>
      </c>
      <c r="T114" s="150">
        <v>14.4280142677956</v>
      </c>
      <c r="U114" s="150">
        <v>15.363884343152201</v>
      </c>
      <c r="V114" s="150">
        <v>12.500999999999999</v>
      </c>
      <c r="W114" s="150">
        <v>125.418260095192</v>
      </c>
      <c r="X114" s="150">
        <v>0.117133940566157</v>
      </c>
      <c r="Y114" s="150">
        <v>0.159758859687466</v>
      </c>
      <c r="Z114" s="150">
        <v>0.281995525588082</v>
      </c>
      <c r="AA114" s="150">
        <v>164.470387144266</v>
      </c>
      <c r="AB114" s="150">
        <v>6.50222160002017</v>
      </c>
      <c r="AC114" s="150">
        <v>1.36935699230801</v>
      </c>
      <c r="AD114" s="150">
        <v>3.23093576108475</v>
      </c>
      <c r="AE114" s="150">
        <v>1.0182769961559099</v>
      </c>
      <c r="AF114" s="150">
        <v>32.700000000000003</v>
      </c>
      <c r="AG114" s="150">
        <v>5.9049309036138899E-2</v>
      </c>
      <c r="AH114" s="150">
        <v>35.119500000000002</v>
      </c>
      <c r="AI114">
        <v>4.5121893713975103</v>
      </c>
      <c r="AJ114">
        <v>-20932.702026315699</v>
      </c>
      <c r="AK114">
        <v>0.35110968698004902</v>
      </c>
      <c r="AL114" s="150">
        <v>18514680.820999999</v>
      </c>
      <c r="AM114" s="150">
        <v>1567.8536694500001</v>
      </c>
    </row>
    <row r="115" spans="1:39" ht="14.5" x14ac:dyDescent="0.35">
      <c r="A115" t="s">
        <v>265</v>
      </c>
      <c r="B115" s="150">
        <v>-289723.90000000002</v>
      </c>
      <c r="C115" s="150">
        <v>0.35197971430201502</v>
      </c>
      <c r="D115" s="150">
        <v>-339720</v>
      </c>
      <c r="E115" s="150">
        <v>1.62949340279361E-3</v>
      </c>
      <c r="F115" s="150">
        <v>0.76556607066285098</v>
      </c>
      <c r="G115" s="150">
        <v>63.05</v>
      </c>
      <c r="H115" s="150">
        <v>63.262999999999998</v>
      </c>
      <c r="I115" s="150">
        <v>0</v>
      </c>
      <c r="J115" s="150">
        <v>24.545000000000002</v>
      </c>
      <c r="K115" s="150">
        <v>11032.3907796313</v>
      </c>
      <c r="L115" s="150">
        <v>2597.9706758500001</v>
      </c>
      <c r="M115" s="150">
        <v>3160.32053830736</v>
      </c>
      <c r="N115" s="150">
        <v>0.41478024136952102</v>
      </c>
      <c r="O115" s="150">
        <v>0.14817896667522901</v>
      </c>
      <c r="P115" s="150">
        <v>2.5652179764575501E-2</v>
      </c>
      <c r="Q115" s="150">
        <v>9069.2786958094603</v>
      </c>
      <c r="R115" s="150">
        <v>161.53</v>
      </c>
      <c r="S115" s="150">
        <v>63763.0654460472</v>
      </c>
      <c r="T115" s="150">
        <v>14.4638766792546</v>
      </c>
      <c r="U115" s="150">
        <v>16.0835180823996</v>
      </c>
      <c r="V115" s="150">
        <v>18.869499999999999</v>
      </c>
      <c r="W115" s="150">
        <v>137.68094946076999</v>
      </c>
      <c r="X115" s="150">
        <v>0.11543672737553599</v>
      </c>
      <c r="Y115" s="150">
        <v>0.169067287307404</v>
      </c>
      <c r="Z115" s="150">
        <v>0.289305159882215</v>
      </c>
      <c r="AA115" s="150">
        <v>164.77857274502799</v>
      </c>
      <c r="AB115" s="150">
        <v>6.0786608805767202</v>
      </c>
      <c r="AC115" s="150">
        <v>1.1689942976930801</v>
      </c>
      <c r="AD115" s="150">
        <v>3.0088741535364401</v>
      </c>
      <c r="AE115" s="150">
        <v>1.20828119924894</v>
      </c>
      <c r="AF115" s="150">
        <v>48.1</v>
      </c>
      <c r="AG115" s="150">
        <v>3.2776349837082899E-2</v>
      </c>
      <c r="AH115" s="150">
        <v>26.941500000000001</v>
      </c>
      <c r="AI115">
        <v>5.1055969123975498</v>
      </c>
      <c r="AJ115">
        <v>-128427.845</v>
      </c>
      <c r="AK115">
        <v>0.33601012226931198</v>
      </c>
      <c r="AL115" s="150">
        <v>28661827.73</v>
      </c>
      <c r="AM115" s="150">
        <v>2597.9706758500001</v>
      </c>
    </row>
    <row r="116" spans="1:39" ht="14.5" x14ac:dyDescent="0.35">
      <c r="A116" t="s">
        <v>266</v>
      </c>
      <c r="B116" s="150">
        <v>306501.75</v>
      </c>
      <c r="C116" s="150">
        <v>0.35662502781447603</v>
      </c>
      <c r="D116" s="150">
        <v>235634.5</v>
      </c>
      <c r="E116" s="150">
        <v>4.5820932646837599E-3</v>
      </c>
      <c r="F116" s="150">
        <v>0.74815263615057004</v>
      </c>
      <c r="G116" s="150">
        <v>47.45</v>
      </c>
      <c r="H116" s="150">
        <v>50.192999999999998</v>
      </c>
      <c r="I116" s="150">
        <v>0</v>
      </c>
      <c r="J116" s="150">
        <v>28.418500000000002</v>
      </c>
      <c r="K116" s="150">
        <v>11383.4452285428</v>
      </c>
      <c r="L116" s="150">
        <v>2015.0401970999999</v>
      </c>
      <c r="M116" s="150">
        <v>2441.1008810971498</v>
      </c>
      <c r="N116" s="150">
        <v>0.42882163521778999</v>
      </c>
      <c r="O116" s="150">
        <v>0.13999272627711301</v>
      </c>
      <c r="P116" s="150">
        <v>2.2821587239888599E-2</v>
      </c>
      <c r="Q116" s="150">
        <v>9396.6209650010605</v>
      </c>
      <c r="R116" s="150">
        <v>128.65700000000001</v>
      </c>
      <c r="S116" s="150">
        <v>62963.519707439104</v>
      </c>
      <c r="T116" s="150">
        <v>14.816139036352499</v>
      </c>
      <c r="U116" s="150">
        <v>15.6621108614378</v>
      </c>
      <c r="V116" s="150">
        <v>14.961499999999999</v>
      </c>
      <c r="W116" s="150">
        <v>134.68169616014401</v>
      </c>
      <c r="X116" s="150">
        <v>0.113966788840538</v>
      </c>
      <c r="Y116" s="150">
        <v>0.16647581899159</v>
      </c>
      <c r="Z116" s="150">
        <v>0.28502614553155398</v>
      </c>
      <c r="AA116" s="150">
        <v>165.48230674499601</v>
      </c>
      <c r="AB116" s="150">
        <v>6.3785284155062101</v>
      </c>
      <c r="AC116" s="150">
        <v>1.33119991692995</v>
      </c>
      <c r="AD116" s="150">
        <v>3.3021133216475498</v>
      </c>
      <c r="AE116" s="150">
        <v>1.1758527180619001</v>
      </c>
      <c r="AF116" s="150">
        <v>37.75</v>
      </c>
      <c r="AG116" s="150">
        <v>3.2384054760288099E-2</v>
      </c>
      <c r="AH116" s="150">
        <v>32.688000000000002</v>
      </c>
      <c r="AI116">
        <v>4.4102602893701404</v>
      </c>
      <c r="AJ116">
        <v>-82182.673000000097</v>
      </c>
      <c r="AK116">
        <v>0.34522581231384097</v>
      </c>
      <c r="AL116" s="150">
        <v>22938099.717</v>
      </c>
      <c r="AM116" s="150">
        <v>2015.0401970999999</v>
      </c>
    </row>
    <row r="117" spans="1:39" ht="14.5" x14ac:dyDescent="0.35">
      <c r="A117" t="s">
        <v>268</v>
      </c>
      <c r="B117" s="150">
        <v>38329.85</v>
      </c>
      <c r="C117" s="150">
        <v>0.32429067153358798</v>
      </c>
      <c r="D117" s="150">
        <v>147459.5</v>
      </c>
      <c r="E117" s="150">
        <v>2.8955534387504899E-3</v>
      </c>
      <c r="F117" s="150">
        <v>0.60288252722124602</v>
      </c>
      <c r="G117" s="150">
        <v>53.1</v>
      </c>
      <c r="H117" s="150">
        <v>542.95299999999997</v>
      </c>
      <c r="I117" s="150">
        <v>175.08600000000001</v>
      </c>
      <c r="J117" s="150">
        <v>-198.38</v>
      </c>
      <c r="K117" s="150">
        <v>13475.9936810211</v>
      </c>
      <c r="L117" s="150">
        <v>3556.40149995</v>
      </c>
      <c r="M117" s="150">
        <v>5087.2710152084001</v>
      </c>
      <c r="N117" s="150">
        <v>0.95658745387657396</v>
      </c>
      <c r="O117" s="150">
        <v>0.19208850643258499</v>
      </c>
      <c r="P117" s="150">
        <v>2.98936546116896E-2</v>
      </c>
      <c r="Q117" s="150">
        <v>9420.7766791320992</v>
      </c>
      <c r="R117" s="150">
        <v>248.22499999999999</v>
      </c>
      <c r="S117" s="150">
        <v>61520.873548192198</v>
      </c>
      <c r="T117" s="150">
        <v>12.725954275355001</v>
      </c>
      <c r="U117" s="150">
        <v>14.3273300431061</v>
      </c>
      <c r="V117" s="150">
        <v>31.925999999999998</v>
      </c>
      <c r="W117" s="150">
        <v>111.395148153543</v>
      </c>
      <c r="X117" s="150">
        <v>0.115946245688306</v>
      </c>
      <c r="Y117" s="150">
        <v>0.15519038816839001</v>
      </c>
      <c r="Z117" s="150">
        <v>0.27842798012070602</v>
      </c>
      <c r="AA117" s="150">
        <v>176.363748583735</v>
      </c>
      <c r="AB117" s="150">
        <v>7.26565615223232</v>
      </c>
      <c r="AC117" s="150">
        <v>1.4031996987342401</v>
      </c>
      <c r="AD117" s="150">
        <v>3.1676734298937701</v>
      </c>
      <c r="AE117" s="150">
        <v>0.88289010118466305</v>
      </c>
      <c r="AF117" s="150">
        <v>12.65</v>
      </c>
      <c r="AG117" s="150">
        <v>0.114566817128873</v>
      </c>
      <c r="AH117" s="150">
        <v>116.486</v>
      </c>
      <c r="AI117">
        <v>5.2724067764000697</v>
      </c>
      <c r="AJ117">
        <v>104045.71050000101</v>
      </c>
      <c r="AK117">
        <v>0.53030367291327896</v>
      </c>
      <c r="AL117" s="150">
        <v>47926044.140500002</v>
      </c>
      <c r="AM117" s="150">
        <v>3556.40149995</v>
      </c>
    </row>
    <row r="118" spans="1:39" ht="14.5" x14ac:dyDescent="0.35">
      <c r="A118" t="s">
        <v>270</v>
      </c>
      <c r="B118" s="150">
        <v>-283153.45</v>
      </c>
      <c r="C118" s="150">
        <v>0.31749650231024901</v>
      </c>
      <c r="D118" s="150">
        <v>-381170.5</v>
      </c>
      <c r="E118" s="150">
        <v>3.9527896606034304E-3</v>
      </c>
      <c r="F118" s="150">
        <v>0.78538632883781501</v>
      </c>
      <c r="G118" s="150">
        <v>130.73684210526301</v>
      </c>
      <c r="H118" s="150">
        <v>203.821</v>
      </c>
      <c r="I118" s="150">
        <v>0</v>
      </c>
      <c r="J118" s="150">
        <v>-33.061500000000102</v>
      </c>
      <c r="K118" s="150">
        <v>11639.044358504199</v>
      </c>
      <c r="L118" s="150">
        <v>6301.7806076500001</v>
      </c>
      <c r="M118" s="150">
        <v>7916.6061804704304</v>
      </c>
      <c r="N118" s="150">
        <v>0.46838415052356203</v>
      </c>
      <c r="O118" s="150">
        <v>0.15694426917201401</v>
      </c>
      <c r="P118" s="150">
        <v>3.7155597112625498E-2</v>
      </c>
      <c r="Q118" s="150">
        <v>9264.9176121631299</v>
      </c>
      <c r="R118" s="150">
        <v>385.04</v>
      </c>
      <c r="S118" s="150">
        <v>66719.488036307899</v>
      </c>
      <c r="T118" s="150">
        <v>14.3095522543112</v>
      </c>
      <c r="U118" s="150">
        <v>16.366560896660101</v>
      </c>
      <c r="V118" s="150">
        <v>38.262999999999998</v>
      </c>
      <c r="W118" s="150">
        <v>164.69645891984399</v>
      </c>
      <c r="X118" s="150">
        <v>0.120231637201363</v>
      </c>
      <c r="Y118" s="150">
        <v>0.15077281359905201</v>
      </c>
      <c r="Z118" s="150">
        <v>0.27538922691897799</v>
      </c>
      <c r="AA118" s="150">
        <v>154.646156487415</v>
      </c>
      <c r="AB118" s="150">
        <v>6.2119607732276201</v>
      </c>
      <c r="AC118" s="150">
        <v>1.1428534744095999</v>
      </c>
      <c r="AD118" s="150">
        <v>3.1464896803501801</v>
      </c>
      <c r="AE118" s="150">
        <v>0.85964953328693305</v>
      </c>
      <c r="AF118" s="150">
        <v>26.6</v>
      </c>
      <c r="AG118" s="150">
        <v>7.8182960073475194E-2</v>
      </c>
      <c r="AH118" s="150">
        <v>120.4345</v>
      </c>
      <c r="AI118">
        <v>5.8331834938922498</v>
      </c>
      <c r="AJ118">
        <v>-150935.05800000101</v>
      </c>
      <c r="AK118">
        <v>0.33926570737168699</v>
      </c>
      <c r="AL118" s="150">
        <v>73346704.030000001</v>
      </c>
      <c r="AM118" s="150">
        <v>6301.7806076500001</v>
      </c>
    </row>
    <row r="119" spans="1:39" ht="14.5" x14ac:dyDescent="0.35">
      <c r="A119" t="s">
        <v>271</v>
      </c>
      <c r="B119" s="150">
        <v>-539214.69999999995</v>
      </c>
      <c r="C119" s="150">
        <v>0.30076096166687</v>
      </c>
      <c r="D119" s="150">
        <v>-594753.6</v>
      </c>
      <c r="E119" s="150">
        <v>4.1331536791030903E-3</v>
      </c>
      <c r="F119" s="150">
        <v>0.75359100613905505</v>
      </c>
      <c r="G119" s="150">
        <v>59.210526315789501</v>
      </c>
      <c r="H119" s="150">
        <v>77.930499999999995</v>
      </c>
      <c r="I119" s="150">
        <v>0</v>
      </c>
      <c r="J119" s="150">
        <v>-76.138000000000105</v>
      </c>
      <c r="K119" s="150">
        <v>11038.115137471001</v>
      </c>
      <c r="L119" s="150">
        <v>2429.9784782500001</v>
      </c>
      <c r="M119" s="150">
        <v>3020.5374466747899</v>
      </c>
      <c r="N119" s="150">
        <v>0.50217360514600295</v>
      </c>
      <c r="O119" s="150">
        <v>0.15531250300282401</v>
      </c>
      <c r="P119" s="150">
        <v>2.1530972977044299E-2</v>
      </c>
      <c r="Q119" s="150">
        <v>8880.0032106961298</v>
      </c>
      <c r="R119" s="150">
        <v>154.376</v>
      </c>
      <c r="S119" s="150">
        <v>61888.381189433603</v>
      </c>
      <c r="T119" s="150">
        <v>14.896745608125601</v>
      </c>
      <c r="U119" s="150">
        <v>15.740649312393099</v>
      </c>
      <c r="V119" s="150">
        <v>17.782</v>
      </c>
      <c r="W119" s="150">
        <v>136.65383411596</v>
      </c>
      <c r="X119" s="150">
        <v>0.115723727206003</v>
      </c>
      <c r="Y119" s="150">
        <v>0.16332106192276499</v>
      </c>
      <c r="Z119" s="150">
        <v>0.29431293470724101</v>
      </c>
      <c r="AA119" s="150">
        <v>171.69779639384799</v>
      </c>
      <c r="AB119" s="150">
        <v>5.62015681102109</v>
      </c>
      <c r="AC119" s="150">
        <v>1.0990398875227001</v>
      </c>
      <c r="AD119" s="150">
        <v>3.03649902288219</v>
      </c>
      <c r="AE119" s="150">
        <v>1.20447356401026</v>
      </c>
      <c r="AF119" s="150">
        <v>44.2</v>
      </c>
      <c r="AG119" s="150">
        <v>2.4698278301673E-2</v>
      </c>
      <c r="AH119" s="150">
        <v>31.592500000000001</v>
      </c>
      <c r="AI119">
        <v>4.61100496259452</v>
      </c>
      <c r="AJ119">
        <v>-98771.392000000007</v>
      </c>
      <c r="AK119">
        <v>0.361804987658365</v>
      </c>
      <c r="AL119" s="150">
        <v>26822382.2245</v>
      </c>
      <c r="AM119" s="150">
        <v>2429.9784782500001</v>
      </c>
    </row>
    <row r="120" spans="1:39" ht="14.5" x14ac:dyDescent="0.35">
      <c r="A120" t="s">
        <v>273</v>
      </c>
      <c r="B120" s="150">
        <v>289522</v>
      </c>
      <c r="C120" s="150">
        <v>0.429038114038788</v>
      </c>
      <c r="D120" s="150">
        <v>227363.1</v>
      </c>
      <c r="E120" s="150">
        <v>7.0119835041222798E-3</v>
      </c>
      <c r="F120" s="150">
        <v>0.73636814577546295</v>
      </c>
      <c r="G120" s="150">
        <v>46.5</v>
      </c>
      <c r="H120" s="150">
        <v>47.534500000000001</v>
      </c>
      <c r="I120" s="150">
        <v>0</v>
      </c>
      <c r="J120" s="150">
        <v>11.137499999999999</v>
      </c>
      <c r="K120" s="150">
        <v>11229.422865726399</v>
      </c>
      <c r="L120" s="150">
        <v>1957.0674948999999</v>
      </c>
      <c r="M120" s="150">
        <v>2365.9612969355699</v>
      </c>
      <c r="N120" s="150">
        <v>0.44008067695386699</v>
      </c>
      <c r="O120" s="150">
        <v>0.13856862211277801</v>
      </c>
      <c r="P120" s="150">
        <v>1.38059170776737E-2</v>
      </c>
      <c r="Q120" s="150">
        <v>9288.7142767147798</v>
      </c>
      <c r="R120" s="150">
        <v>125.64700000000001</v>
      </c>
      <c r="S120" s="150">
        <v>60421.890069002897</v>
      </c>
      <c r="T120" s="150">
        <v>15.0493047983637</v>
      </c>
      <c r="U120" s="150">
        <v>15.575919002443401</v>
      </c>
      <c r="V120" s="150">
        <v>14.6065</v>
      </c>
      <c r="W120" s="150">
        <v>133.98606749734699</v>
      </c>
      <c r="X120" s="150">
        <v>0.11500881625864499</v>
      </c>
      <c r="Y120" s="150">
        <v>0.16575677867470401</v>
      </c>
      <c r="Z120" s="150">
        <v>0.28697194073096899</v>
      </c>
      <c r="AA120" s="150">
        <v>167.58944229297501</v>
      </c>
      <c r="AB120" s="150">
        <v>6.1101427143440104</v>
      </c>
      <c r="AC120" s="150">
        <v>1.2501540639882101</v>
      </c>
      <c r="AD120" s="150">
        <v>3.1214271891741001</v>
      </c>
      <c r="AE120" s="150">
        <v>1.21523938425441</v>
      </c>
      <c r="AF120" s="150">
        <v>46.6</v>
      </c>
      <c r="AG120" s="150">
        <v>2.1802621272534E-2</v>
      </c>
      <c r="AH120" s="150">
        <v>24.079499999999999</v>
      </c>
      <c r="AI120">
        <v>4.84268945796327</v>
      </c>
      <c r="AJ120">
        <v>-62633.733999999902</v>
      </c>
      <c r="AK120">
        <v>0.37227481747208302</v>
      </c>
      <c r="AL120" s="150">
        <v>21976738.477000002</v>
      </c>
      <c r="AM120" s="150">
        <v>1957.0674948999999</v>
      </c>
    </row>
    <row r="121" spans="1:39" ht="14.5" x14ac:dyDescent="0.35">
      <c r="A121" t="s">
        <v>275</v>
      </c>
      <c r="B121" s="150">
        <v>-426282</v>
      </c>
      <c r="C121" s="150">
        <v>0.281345805120848</v>
      </c>
      <c r="D121" s="150">
        <v>-451508.4</v>
      </c>
      <c r="E121" s="150">
        <v>2.5972204333383898E-3</v>
      </c>
      <c r="F121" s="150">
        <v>0.69175755367087099</v>
      </c>
      <c r="G121" s="150">
        <v>43</v>
      </c>
      <c r="H121" s="150">
        <v>163.5265</v>
      </c>
      <c r="I121" s="150">
        <v>12.09</v>
      </c>
      <c r="J121" s="150">
        <v>-129.7825</v>
      </c>
      <c r="K121" s="150">
        <v>12876.5090294253</v>
      </c>
      <c r="L121" s="150">
        <v>2365.8472643</v>
      </c>
      <c r="M121" s="150">
        <v>3331.2689092054902</v>
      </c>
      <c r="N121" s="150">
        <v>0.9693690282363</v>
      </c>
      <c r="O121" s="150">
        <v>0.18059277948630201</v>
      </c>
      <c r="P121" s="150">
        <v>1.46409535487274E-2</v>
      </c>
      <c r="Q121" s="150">
        <v>9144.8197342512394</v>
      </c>
      <c r="R121" s="150">
        <v>161.858</v>
      </c>
      <c r="S121" s="150">
        <v>58832.559774617301</v>
      </c>
      <c r="T121" s="150">
        <v>14.7017756304909</v>
      </c>
      <c r="U121" s="150">
        <v>14.6168077222009</v>
      </c>
      <c r="V121" s="150">
        <v>21.942499999999999</v>
      </c>
      <c r="W121" s="150">
        <v>107.82031510994599</v>
      </c>
      <c r="X121" s="150">
        <v>0.116709286187377</v>
      </c>
      <c r="Y121" s="150">
        <v>0.182271247255924</v>
      </c>
      <c r="Z121" s="150">
        <v>0.30318999076681102</v>
      </c>
      <c r="AA121" s="150">
        <v>191.04971686907899</v>
      </c>
      <c r="AB121" s="150">
        <v>7.0785312164784298</v>
      </c>
      <c r="AC121" s="150">
        <v>1.3544284481811699</v>
      </c>
      <c r="AD121" s="150">
        <v>3.1540433748688699</v>
      </c>
      <c r="AE121" s="150">
        <v>1.02592257946696</v>
      </c>
      <c r="AF121" s="150">
        <v>14.35</v>
      </c>
      <c r="AG121" s="150">
        <v>4.5155225348999198E-2</v>
      </c>
      <c r="AH121" s="150">
        <v>100.12368421052599</v>
      </c>
      <c r="AI121">
        <v>4.8667988689615997</v>
      </c>
      <c r="AJ121">
        <v>-50287.276999999798</v>
      </c>
      <c r="AK121">
        <v>0.517904429532272</v>
      </c>
      <c r="AL121" s="150">
        <v>30463853.660999998</v>
      </c>
      <c r="AM121" s="150">
        <v>2365.8472643</v>
      </c>
    </row>
    <row r="122" spans="1:39" ht="14.5" x14ac:dyDescent="0.35">
      <c r="A122" t="s">
        <v>276</v>
      </c>
      <c r="B122" s="150">
        <v>1567613.15</v>
      </c>
      <c r="C122" s="150">
        <v>0.39146442202894899</v>
      </c>
      <c r="D122" s="150">
        <v>1331823.3500000001</v>
      </c>
      <c r="E122" s="150">
        <v>1.87465849249748E-3</v>
      </c>
      <c r="F122" s="150">
        <v>0.73886450953020499</v>
      </c>
      <c r="G122" s="150">
        <v>123.578947368421</v>
      </c>
      <c r="H122" s="150">
        <v>261.94499999999999</v>
      </c>
      <c r="I122" s="150">
        <v>50.599499999999999</v>
      </c>
      <c r="J122" s="150">
        <v>-10.5589999999999</v>
      </c>
      <c r="K122" s="150">
        <v>12128.727688750399</v>
      </c>
      <c r="L122" s="150">
        <v>5005.8893642499997</v>
      </c>
      <c r="M122" s="150">
        <v>6417.0187823578699</v>
      </c>
      <c r="N122" s="150">
        <v>0.55104852356505996</v>
      </c>
      <c r="O122" s="150">
        <v>0.15702783517625199</v>
      </c>
      <c r="P122" s="150">
        <v>5.3506963710159901E-2</v>
      </c>
      <c r="Q122" s="150">
        <v>9461.5694605604494</v>
      </c>
      <c r="R122" s="150">
        <v>313.2355</v>
      </c>
      <c r="S122" s="150">
        <v>66044.302020364907</v>
      </c>
      <c r="T122" s="150">
        <v>14.085887455285199</v>
      </c>
      <c r="U122" s="150">
        <v>15.981232536701601</v>
      </c>
      <c r="V122" s="150">
        <v>33.3185</v>
      </c>
      <c r="W122" s="150">
        <v>150.24353930249001</v>
      </c>
      <c r="X122" s="150">
        <v>0.116054239868771</v>
      </c>
      <c r="Y122" s="150">
        <v>0.160726149917609</v>
      </c>
      <c r="Z122" s="150">
        <v>0.28206243107630502</v>
      </c>
      <c r="AA122" s="150">
        <v>161.792928502195</v>
      </c>
      <c r="AB122" s="150">
        <v>6.3918334231573004</v>
      </c>
      <c r="AC122" s="150">
        <v>1.0753936049042001</v>
      </c>
      <c r="AD122" s="150">
        <v>2.9698970321051199</v>
      </c>
      <c r="AE122" s="150">
        <v>0.87516251471681505</v>
      </c>
      <c r="AF122" s="150">
        <v>25.8</v>
      </c>
      <c r="AG122" s="150">
        <v>0.104082166469561</v>
      </c>
      <c r="AH122" s="150">
        <v>115.62350000000001</v>
      </c>
      <c r="AI122">
        <v>5.4314482683743597</v>
      </c>
      <c r="AJ122">
        <v>-63548.565499999997</v>
      </c>
      <c r="AK122">
        <v>0.40215853060762402</v>
      </c>
      <c r="AL122" s="150">
        <v>60715068.939000003</v>
      </c>
      <c r="AM122" s="150">
        <v>5005.8893642499997</v>
      </c>
    </row>
    <row r="123" spans="1:39" ht="14.5" x14ac:dyDescent="0.35">
      <c r="A123" t="s">
        <v>277</v>
      </c>
      <c r="B123" s="150">
        <v>-267400.95</v>
      </c>
      <c r="C123" s="150">
        <v>0.32761757367234501</v>
      </c>
      <c r="D123" s="150">
        <v>-345669.85</v>
      </c>
      <c r="E123" s="150">
        <v>2.0838389515157301E-3</v>
      </c>
      <c r="F123" s="150">
        <v>0.68015542619996405</v>
      </c>
      <c r="G123" s="150">
        <v>63.5</v>
      </c>
      <c r="H123" s="150">
        <v>195.75899999999999</v>
      </c>
      <c r="I123" s="150">
        <v>13.468500000000001</v>
      </c>
      <c r="J123" s="150">
        <v>-150.29300000000001</v>
      </c>
      <c r="K123" s="150">
        <v>12582.728608909199</v>
      </c>
      <c r="L123" s="150">
        <v>2500.8725772500002</v>
      </c>
      <c r="M123" s="150">
        <v>3480.7547189695601</v>
      </c>
      <c r="N123" s="150">
        <v>0.93143188828974199</v>
      </c>
      <c r="O123" s="150">
        <v>0.179274469190671</v>
      </c>
      <c r="P123" s="150">
        <v>1.15651195359198E-2</v>
      </c>
      <c r="Q123" s="150">
        <v>9040.5108850403794</v>
      </c>
      <c r="R123" s="150">
        <v>168.64949999999999</v>
      </c>
      <c r="S123" s="150">
        <v>59233.908819771197</v>
      </c>
      <c r="T123" s="150">
        <v>14.5064171551057</v>
      </c>
      <c r="U123" s="150">
        <v>14.828817027325901</v>
      </c>
      <c r="V123" s="150">
        <v>21.933</v>
      </c>
      <c r="W123" s="150">
        <v>114.023278951808</v>
      </c>
      <c r="X123" s="150">
        <v>0.115799235193179</v>
      </c>
      <c r="Y123" s="150">
        <v>0.18057286734237099</v>
      </c>
      <c r="Z123" s="150">
        <v>0.30176500786688099</v>
      </c>
      <c r="AA123" s="150">
        <v>182.98987088067599</v>
      </c>
      <c r="AB123" s="150">
        <v>7.0150285724836898</v>
      </c>
      <c r="AC123" s="150">
        <v>1.3220534854955699</v>
      </c>
      <c r="AD123" s="150">
        <v>3.0110208193506498</v>
      </c>
      <c r="AE123" s="150">
        <v>1.0939236631537399</v>
      </c>
      <c r="AF123" s="150">
        <v>24.95</v>
      </c>
      <c r="AG123" s="150">
        <v>5.6608485078053598E-2</v>
      </c>
      <c r="AH123" s="150">
        <v>77.819500000000005</v>
      </c>
      <c r="AI123">
        <v>4.7290540031108597</v>
      </c>
      <c r="AJ123">
        <v>4034.6780000000699</v>
      </c>
      <c r="AK123">
        <v>0.51178159463164496</v>
      </c>
      <c r="AL123" s="150">
        <v>31467800.925000001</v>
      </c>
      <c r="AM123" s="150">
        <v>2500.8725772500002</v>
      </c>
    </row>
    <row r="124" spans="1:39" ht="14.5" x14ac:dyDescent="0.35">
      <c r="A124" t="s">
        <v>278</v>
      </c>
      <c r="B124" s="150">
        <v>385379.15</v>
      </c>
      <c r="C124" s="150">
        <v>0.34908842813795798</v>
      </c>
      <c r="D124" s="150">
        <v>400207.3</v>
      </c>
      <c r="E124" s="150">
        <v>3.3957779422731801E-3</v>
      </c>
      <c r="F124" s="150">
        <v>0.73102736228271503</v>
      </c>
      <c r="G124" s="150">
        <v>30.7777777777778</v>
      </c>
      <c r="H124" s="150">
        <v>66.8125</v>
      </c>
      <c r="I124" s="150">
        <v>0</v>
      </c>
      <c r="J124" s="150">
        <v>76.808000000000106</v>
      </c>
      <c r="K124" s="150">
        <v>12213.9051421119</v>
      </c>
      <c r="L124" s="150">
        <v>2017.3535196</v>
      </c>
      <c r="M124" s="150">
        <v>2576.14112960485</v>
      </c>
      <c r="N124" s="150">
        <v>0.57293585961531102</v>
      </c>
      <c r="O124" s="150">
        <v>0.15878202979193901</v>
      </c>
      <c r="P124" s="150">
        <v>2.23242044155601E-2</v>
      </c>
      <c r="Q124" s="150">
        <v>9564.6019712745601</v>
      </c>
      <c r="R124" s="150">
        <v>137.30799999999999</v>
      </c>
      <c r="S124" s="150">
        <v>61883.3780114779</v>
      </c>
      <c r="T124" s="150">
        <v>14.421228187723999</v>
      </c>
      <c r="U124" s="150">
        <v>14.692177583243501</v>
      </c>
      <c r="V124" s="150">
        <v>14.3085</v>
      </c>
      <c r="W124" s="150">
        <v>140.98986753328401</v>
      </c>
      <c r="X124" s="150">
        <v>0.11479247214718501</v>
      </c>
      <c r="Y124" s="150">
        <v>0.15816483897168901</v>
      </c>
      <c r="Z124" s="150">
        <v>0.28722742118824901</v>
      </c>
      <c r="AA124" s="150">
        <v>184.984855839245</v>
      </c>
      <c r="AB124" s="150">
        <v>5.7114378201288201</v>
      </c>
      <c r="AC124" s="150">
        <v>1.1065605565252199</v>
      </c>
      <c r="AD124" s="150">
        <v>3.0025038851910102</v>
      </c>
      <c r="AE124" s="150">
        <v>0.86229967210841496</v>
      </c>
      <c r="AF124" s="150">
        <v>9.25</v>
      </c>
      <c r="AG124" s="150">
        <v>8.5419249869507399E-2</v>
      </c>
      <c r="AH124" s="150">
        <v>82.864000000000004</v>
      </c>
      <c r="AI124">
        <v>2.3061076091223698</v>
      </c>
      <c r="AJ124">
        <v>-42879.3284210524</v>
      </c>
      <c r="AK124">
        <v>0.36189423619508598</v>
      </c>
      <c r="AL124" s="150">
        <v>24639764.526500002</v>
      </c>
      <c r="AM124" s="150">
        <v>2017.3535196</v>
      </c>
    </row>
    <row r="125" spans="1:39" ht="14.5" x14ac:dyDescent="0.35">
      <c r="A125" t="s">
        <v>279</v>
      </c>
      <c r="B125" s="150">
        <v>592734.6</v>
      </c>
      <c r="C125" s="150">
        <v>0.34750591377540302</v>
      </c>
      <c r="D125" s="150">
        <v>617098.94999999995</v>
      </c>
      <c r="E125" s="150">
        <v>3.8024466285575698E-3</v>
      </c>
      <c r="F125" s="150">
        <v>0.81420223276657699</v>
      </c>
      <c r="G125" s="150">
        <v>51.5</v>
      </c>
      <c r="H125" s="150">
        <v>41.664999999999999</v>
      </c>
      <c r="I125" s="150">
        <v>0</v>
      </c>
      <c r="J125" s="150">
        <v>-6.0320000000000098</v>
      </c>
      <c r="K125" s="150">
        <v>12378.8428571847</v>
      </c>
      <c r="L125" s="150">
        <v>3577.402396</v>
      </c>
      <c r="M125" s="150">
        <v>4142.5766672725904</v>
      </c>
      <c r="N125" s="150">
        <v>0.13406415978986799</v>
      </c>
      <c r="O125" s="150">
        <v>0.11101499818529199</v>
      </c>
      <c r="P125" s="150">
        <v>1.8284287818205E-2</v>
      </c>
      <c r="Q125" s="150">
        <v>10689.9897464435</v>
      </c>
      <c r="R125" s="150">
        <v>214.744</v>
      </c>
      <c r="S125" s="150">
        <v>76203.755669541395</v>
      </c>
      <c r="T125" s="150">
        <v>15.621856722423001</v>
      </c>
      <c r="U125" s="150">
        <v>16.658916644935399</v>
      </c>
      <c r="V125" s="150">
        <v>22.33</v>
      </c>
      <c r="W125" s="150">
        <v>160.20610819525299</v>
      </c>
      <c r="X125" s="150">
        <v>0.116555891765685</v>
      </c>
      <c r="Y125" s="150">
        <v>0.14940698226761001</v>
      </c>
      <c r="Z125" s="150">
        <v>0.27151838777936099</v>
      </c>
      <c r="AA125" s="150">
        <v>161.10506624706801</v>
      </c>
      <c r="AB125" s="150">
        <v>6.4984150966017902</v>
      </c>
      <c r="AC125" s="150">
        <v>1.2702466991354799</v>
      </c>
      <c r="AD125" s="150">
        <v>3.3394304527909999</v>
      </c>
      <c r="AE125" s="150">
        <v>0.81911135851822303</v>
      </c>
      <c r="AF125" s="150">
        <v>18.45</v>
      </c>
      <c r="AG125" s="150">
        <v>0.129654883238705</v>
      </c>
      <c r="AH125" s="150">
        <v>97.76</v>
      </c>
      <c r="AI125">
        <v>2.61478752934147</v>
      </c>
      <c r="AJ125">
        <v>-35279.649499999803</v>
      </c>
      <c r="AK125">
        <v>0.22663037752255</v>
      </c>
      <c r="AL125" s="150">
        <v>44284102.097000003</v>
      </c>
      <c r="AM125" s="150">
        <v>3577.402396</v>
      </c>
    </row>
    <row r="126" spans="1:39" ht="14.5" x14ac:dyDescent="0.35">
      <c r="A126" t="s">
        <v>280</v>
      </c>
      <c r="B126" s="150">
        <v>357560.9</v>
      </c>
      <c r="C126" s="150">
        <v>0.34284791239770801</v>
      </c>
      <c r="D126" s="150">
        <v>304309.40000000002</v>
      </c>
      <c r="E126" s="150">
        <v>4.1540336455766396E-3</v>
      </c>
      <c r="F126" s="150">
        <v>0.673941006695847</v>
      </c>
      <c r="G126" s="150">
        <v>25.8125</v>
      </c>
      <c r="H126" s="150">
        <v>145.404</v>
      </c>
      <c r="I126" s="150">
        <v>22.874500000000001</v>
      </c>
      <c r="J126" s="150">
        <v>-39.411500000000103</v>
      </c>
      <c r="K126" s="150">
        <v>13187.6112845364</v>
      </c>
      <c r="L126" s="150">
        <v>1813.7040895</v>
      </c>
      <c r="M126" s="150">
        <v>2506.1034446056401</v>
      </c>
      <c r="N126" s="150">
        <v>0.877391166818561</v>
      </c>
      <c r="O126" s="150">
        <v>0.17302709111524001</v>
      </c>
      <c r="P126" s="150">
        <v>4.0680448606332603E-2</v>
      </c>
      <c r="Q126" s="150">
        <v>9544.0691281057007</v>
      </c>
      <c r="R126" s="150">
        <v>128.0145</v>
      </c>
      <c r="S126" s="150">
        <v>61378.8832085428</v>
      </c>
      <c r="T126" s="150">
        <v>13.6406422709927</v>
      </c>
      <c r="U126" s="150">
        <v>14.167958235199899</v>
      </c>
      <c r="V126" s="150">
        <v>16.1645</v>
      </c>
      <c r="W126" s="150">
        <v>112.202919329395</v>
      </c>
      <c r="X126" s="150">
        <v>0.116199931138548</v>
      </c>
      <c r="Y126" s="150">
        <v>0.15815992393831799</v>
      </c>
      <c r="Z126" s="150">
        <v>0.27842280483957099</v>
      </c>
      <c r="AA126" s="150">
        <v>196.976288507178</v>
      </c>
      <c r="AB126" s="150">
        <v>6.18955169770084</v>
      </c>
      <c r="AC126" s="150">
        <v>1.3665452432382701</v>
      </c>
      <c r="AD126" s="150">
        <v>2.87176379057412</v>
      </c>
      <c r="AE126" s="150">
        <v>0.83253273694599295</v>
      </c>
      <c r="AF126" s="150">
        <v>8.4</v>
      </c>
      <c r="AG126" s="150">
        <v>0.106361881045272</v>
      </c>
      <c r="AH126" s="150">
        <v>86.308421052631601</v>
      </c>
      <c r="AI126">
        <v>2.81659239780112</v>
      </c>
      <c r="AJ126">
        <v>22155.776289473801</v>
      </c>
      <c r="AK126">
        <v>0.47911986949658703</v>
      </c>
      <c r="AL126" s="150">
        <v>23918424.517499998</v>
      </c>
      <c r="AM126" s="150">
        <v>1813.7040895</v>
      </c>
    </row>
    <row r="127" spans="1:39" ht="14.5" x14ac:dyDescent="0.35">
      <c r="A127" t="s">
        <v>281</v>
      </c>
      <c r="B127" s="150">
        <v>-104968.7</v>
      </c>
      <c r="C127" s="150">
        <v>0.35058539031347802</v>
      </c>
      <c r="D127" s="150">
        <v>-70373.95</v>
      </c>
      <c r="E127" s="150">
        <v>4.5767528141598002E-3</v>
      </c>
      <c r="F127" s="150">
        <v>0.72296117005673499</v>
      </c>
      <c r="G127" s="150">
        <v>50.1</v>
      </c>
      <c r="H127" s="150">
        <v>47.271999999999998</v>
      </c>
      <c r="I127" s="150">
        <v>0</v>
      </c>
      <c r="J127" s="150">
        <v>17.079999999999998</v>
      </c>
      <c r="K127" s="150">
        <v>10952.410736424799</v>
      </c>
      <c r="L127" s="150">
        <v>1934.5241590999999</v>
      </c>
      <c r="M127" s="150">
        <v>2355.218026685</v>
      </c>
      <c r="N127" s="150">
        <v>0.43803898801875701</v>
      </c>
      <c r="O127" s="150">
        <v>0.14818058699425199</v>
      </c>
      <c r="P127" s="150">
        <v>6.4180584106927098E-3</v>
      </c>
      <c r="Q127" s="150">
        <v>8996.0686993475192</v>
      </c>
      <c r="R127" s="150">
        <v>119.63800000000001</v>
      </c>
      <c r="S127" s="150">
        <v>59500.343653354299</v>
      </c>
      <c r="T127" s="150">
        <v>14.8765442417961</v>
      </c>
      <c r="U127" s="150">
        <v>16.169813596850499</v>
      </c>
      <c r="V127" s="150">
        <v>13.8675</v>
      </c>
      <c r="W127" s="150">
        <v>139.50057033351399</v>
      </c>
      <c r="X127" s="150">
        <v>0.113670799745829</v>
      </c>
      <c r="Y127" s="150">
        <v>0.177988823843621</v>
      </c>
      <c r="Z127" s="150">
        <v>0.299402723789088</v>
      </c>
      <c r="AA127" s="150">
        <v>177.03348308626499</v>
      </c>
      <c r="AB127" s="150">
        <v>5.6303004316658498</v>
      </c>
      <c r="AC127" s="150">
        <v>1.23591852031481</v>
      </c>
      <c r="AD127" s="150">
        <v>2.6818764638818702</v>
      </c>
      <c r="AE127" s="150">
        <v>1.19966797641699</v>
      </c>
      <c r="AF127" s="150">
        <v>80.2</v>
      </c>
      <c r="AG127" s="150">
        <v>1.4543916400721E-2</v>
      </c>
      <c r="AH127" s="150">
        <v>14.459473684210501</v>
      </c>
      <c r="AI127">
        <v>4.5210721052090204</v>
      </c>
      <c r="AJ127">
        <v>-65570.830499999807</v>
      </c>
      <c r="AK127">
        <v>0.36322182154385102</v>
      </c>
      <c r="AL127" s="150">
        <v>21187703.170000002</v>
      </c>
      <c r="AM127" s="150">
        <v>1934.5241590999999</v>
      </c>
    </row>
    <row r="128" spans="1:39" ht="14.5" x14ac:dyDescent="0.35">
      <c r="A128" t="s">
        <v>283</v>
      </c>
      <c r="B128" s="150">
        <v>-241063.45</v>
      </c>
      <c r="C128" s="150">
        <v>0.35960753857797501</v>
      </c>
      <c r="D128" s="150">
        <v>-313125.65000000002</v>
      </c>
      <c r="E128" s="150">
        <v>6.7036916310699796E-3</v>
      </c>
      <c r="F128" s="150">
        <v>0.73781376086891604</v>
      </c>
      <c r="G128" s="150">
        <v>49.157894736842103</v>
      </c>
      <c r="H128" s="150">
        <v>56.168999999999997</v>
      </c>
      <c r="I128" s="150">
        <v>0</v>
      </c>
      <c r="J128" s="150">
        <v>-1.0660000000000001</v>
      </c>
      <c r="K128" s="150">
        <v>11391.893924150299</v>
      </c>
      <c r="L128" s="150">
        <v>2199.7166496499999</v>
      </c>
      <c r="M128" s="150">
        <v>2735.9059690629101</v>
      </c>
      <c r="N128" s="150">
        <v>0.48898728834968203</v>
      </c>
      <c r="O128" s="150">
        <v>0.15971479417855899</v>
      </c>
      <c r="P128" s="150">
        <v>1.3955887252517099E-2</v>
      </c>
      <c r="Q128" s="150">
        <v>9159.2836228151209</v>
      </c>
      <c r="R128" s="150">
        <v>142.0335</v>
      </c>
      <c r="S128" s="150">
        <v>60707.321227034503</v>
      </c>
      <c r="T128" s="150">
        <v>14.8531860441375</v>
      </c>
      <c r="U128" s="150">
        <v>15.4873086254299</v>
      </c>
      <c r="V128" s="150">
        <v>15.977499999999999</v>
      </c>
      <c r="W128" s="150">
        <v>137.67589733375101</v>
      </c>
      <c r="X128" s="150">
        <v>0.11390001844311599</v>
      </c>
      <c r="Y128" s="150">
        <v>0.162435519866375</v>
      </c>
      <c r="Z128" s="150">
        <v>0.29288501065834799</v>
      </c>
      <c r="AA128" s="150">
        <v>163.199564842645</v>
      </c>
      <c r="AB128" s="150">
        <v>6.0981081138674602</v>
      </c>
      <c r="AC128" s="150">
        <v>1.2146895620190701</v>
      </c>
      <c r="AD128" s="150">
        <v>3.3762106134162</v>
      </c>
      <c r="AE128" s="150">
        <v>1.23714661547496</v>
      </c>
      <c r="AF128" s="150">
        <v>33.85</v>
      </c>
      <c r="AG128" s="150">
        <v>2.8703418580130299E-2</v>
      </c>
      <c r="AH128" s="150">
        <v>52.283999999999999</v>
      </c>
      <c r="AI128">
        <v>3.5301947938820302</v>
      </c>
      <c r="AJ128">
        <v>-80298.063499999698</v>
      </c>
      <c r="AK128">
        <v>0.35562459076618003</v>
      </c>
      <c r="AL128" s="150">
        <v>25058938.736000001</v>
      </c>
      <c r="AM128" s="150">
        <v>2199.7166496499999</v>
      </c>
    </row>
    <row r="129" spans="1:39" ht="14.5" x14ac:dyDescent="0.35">
      <c r="A129" t="s">
        <v>284</v>
      </c>
      <c r="B129" s="150">
        <v>780646.75</v>
      </c>
      <c r="C129" s="150">
        <v>0.32116911739843701</v>
      </c>
      <c r="D129" s="150">
        <v>887466.25</v>
      </c>
      <c r="E129" s="150">
        <v>2.3075668576205501E-3</v>
      </c>
      <c r="F129" s="150">
        <v>0.59369995570340595</v>
      </c>
      <c r="G129" s="150">
        <v>51.052631578947398</v>
      </c>
      <c r="H129" s="150">
        <v>633.62149999999997</v>
      </c>
      <c r="I129" s="150">
        <v>259.64600000000002</v>
      </c>
      <c r="J129" s="150">
        <v>-235.22049999999999</v>
      </c>
      <c r="K129" s="150">
        <v>14082.9054901854</v>
      </c>
      <c r="L129" s="150">
        <v>3723.3246074499998</v>
      </c>
      <c r="M129" s="150">
        <v>5383.4996779478897</v>
      </c>
      <c r="N129" s="150">
        <v>0.99538560297277801</v>
      </c>
      <c r="O129" s="150">
        <v>0.19303202061993499</v>
      </c>
      <c r="P129" s="150">
        <v>4.4404634293551903E-2</v>
      </c>
      <c r="Q129" s="150">
        <v>9739.9891692735291</v>
      </c>
      <c r="R129" s="150">
        <v>267.75850000000003</v>
      </c>
      <c r="S129" s="150">
        <v>60151.674320329701</v>
      </c>
      <c r="T129" s="150">
        <v>11.5286722923829</v>
      </c>
      <c r="U129" s="150">
        <v>13.9055328120302</v>
      </c>
      <c r="V129" s="150">
        <v>37.392000000000003</v>
      </c>
      <c r="W129" s="150">
        <v>99.575433446993998</v>
      </c>
      <c r="X129" s="150">
        <v>0.113570948269927</v>
      </c>
      <c r="Y129" s="150">
        <v>0.16350699351371101</v>
      </c>
      <c r="Z129" s="150">
        <v>0.28407665275715199</v>
      </c>
      <c r="AA129" s="150">
        <v>193.56532829771001</v>
      </c>
      <c r="AB129" s="150">
        <v>7.37039944551635</v>
      </c>
      <c r="AC129" s="150">
        <v>1.4304331783858499</v>
      </c>
      <c r="AD129" s="150">
        <v>3.26695971057846</v>
      </c>
      <c r="AE129" s="150">
        <v>0.84458219865106399</v>
      </c>
      <c r="AF129" s="150">
        <v>12.3157894736842</v>
      </c>
      <c r="AG129" s="150">
        <v>0.128092674360688</v>
      </c>
      <c r="AH129" s="150">
        <v>115.494736842105</v>
      </c>
      <c r="AI129">
        <v>5.1945655919782201</v>
      </c>
      <c r="AJ129">
        <v>58041.360999999997</v>
      </c>
      <c r="AK129">
        <v>0.55320317650484596</v>
      </c>
      <c r="AL129" s="150">
        <v>52435228.556000002</v>
      </c>
      <c r="AM129" s="150">
        <v>3723.3246074499998</v>
      </c>
    </row>
    <row r="130" spans="1:39" ht="14.5" x14ac:dyDescent="0.35">
      <c r="A130" t="s">
        <v>285</v>
      </c>
      <c r="B130" s="150">
        <v>1856502.7</v>
      </c>
      <c r="C130" s="150">
        <v>0.41450777397970701</v>
      </c>
      <c r="D130" s="150">
        <v>1846750.8</v>
      </c>
      <c r="E130" s="150">
        <v>2.1612008549011501E-3</v>
      </c>
      <c r="F130" s="150">
        <v>0.81212285093838499</v>
      </c>
      <c r="G130" s="150">
        <v>119.111111111111</v>
      </c>
      <c r="H130" s="150">
        <v>147.64699999999999</v>
      </c>
      <c r="I130" s="150">
        <v>0</v>
      </c>
      <c r="J130" s="150">
        <v>-18.775500000000001</v>
      </c>
      <c r="K130" s="150">
        <v>13196.1129704589</v>
      </c>
      <c r="L130" s="150">
        <v>7474.4365414499998</v>
      </c>
      <c r="M130" s="150">
        <v>9081.0025165152601</v>
      </c>
      <c r="N130" s="150">
        <v>0.22279481667483</v>
      </c>
      <c r="O130" s="150">
        <v>0.132972327638117</v>
      </c>
      <c r="P130" s="150">
        <v>5.8599005085008198E-2</v>
      </c>
      <c r="Q130" s="150">
        <v>10861.522041439701</v>
      </c>
      <c r="R130" s="150">
        <v>452.19150000000002</v>
      </c>
      <c r="S130" s="150">
        <v>78363.393324509598</v>
      </c>
      <c r="T130" s="150">
        <v>15.067067824140899</v>
      </c>
      <c r="U130" s="150">
        <v>16.5293609929643</v>
      </c>
      <c r="V130" s="150">
        <v>45.538499999999999</v>
      </c>
      <c r="W130" s="150">
        <v>164.13444758720601</v>
      </c>
      <c r="X130" s="150">
        <v>0.11654832983152499</v>
      </c>
      <c r="Y130" s="150">
        <v>0.148959321179575</v>
      </c>
      <c r="Z130" s="150">
        <v>0.27226400821143698</v>
      </c>
      <c r="AA130" s="150">
        <v>157.35116533236899</v>
      </c>
      <c r="AB130" s="150">
        <v>6.9900969954969403</v>
      </c>
      <c r="AC130" s="150">
        <v>1.2372637258055399</v>
      </c>
      <c r="AD130" s="150">
        <v>3.64848710406915</v>
      </c>
      <c r="AE130" s="150">
        <v>0.83009522901226596</v>
      </c>
      <c r="AF130" s="150">
        <v>26.789473684210499</v>
      </c>
      <c r="AG130" s="150">
        <v>8.9577950350291299E-2</v>
      </c>
      <c r="AH130" s="150">
        <v>134.44611111111101</v>
      </c>
      <c r="AI130">
        <v>5.0952300961396704</v>
      </c>
      <c r="AJ130">
        <v>-86921.365499999796</v>
      </c>
      <c r="AK130">
        <v>0.27784587873242</v>
      </c>
      <c r="AL130" s="150">
        <v>98633508.991500005</v>
      </c>
      <c r="AM130" s="150">
        <v>7474.4365414499998</v>
      </c>
    </row>
    <row r="131" spans="1:39" ht="14.5" x14ac:dyDescent="0.35">
      <c r="A131" t="s">
        <v>286</v>
      </c>
      <c r="B131" s="150">
        <v>126525.4</v>
      </c>
      <c r="C131" s="150">
        <v>0.29261287121655599</v>
      </c>
      <c r="D131" s="150">
        <v>93693.35</v>
      </c>
      <c r="E131" s="150">
        <v>2.9990847631697201E-3</v>
      </c>
      <c r="F131" s="150">
        <v>0.75153644979023304</v>
      </c>
      <c r="G131" s="150">
        <v>35.35</v>
      </c>
      <c r="H131" s="150">
        <v>51.930999999999997</v>
      </c>
      <c r="I131" s="150">
        <v>0</v>
      </c>
      <c r="J131" s="150">
        <v>42.435000000000002</v>
      </c>
      <c r="K131" s="150">
        <v>11621.656322699</v>
      </c>
      <c r="L131" s="150">
        <v>1963.8404188500001</v>
      </c>
      <c r="M131" s="150">
        <v>2397.3864484114602</v>
      </c>
      <c r="N131" s="150">
        <v>0.405271265684644</v>
      </c>
      <c r="O131" s="150">
        <v>0.14229169965532901</v>
      </c>
      <c r="P131" s="150">
        <v>2.0468824561386299E-2</v>
      </c>
      <c r="Q131" s="150">
        <v>9519.9830780818993</v>
      </c>
      <c r="R131" s="150">
        <v>125.9495</v>
      </c>
      <c r="S131" s="150">
        <v>63992.194204820204</v>
      </c>
      <c r="T131" s="150">
        <v>15.7817220393888</v>
      </c>
      <c r="U131" s="150">
        <v>15.592284358810501</v>
      </c>
      <c r="V131" s="150">
        <v>14.601000000000001</v>
      </c>
      <c r="W131" s="150">
        <v>134.50040537292</v>
      </c>
      <c r="X131" s="150">
        <v>0.114907137551838</v>
      </c>
      <c r="Y131" s="150">
        <v>0.162711504529645</v>
      </c>
      <c r="Z131" s="150">
        <v>0.29308633806491902</v>
      </c>
      <c r="AA131" s="150">
        <v>180.894789917823</v>
      </c>
      <c r="AB131" s="150">
        <v>5.7082163499634797</v>
      </c>
      <c r="AC131" s="150">
        <v>1.14527665422936</v>
      </c>
      <c r="AD131" s="150">
        <v>2.9864763144672</v>
      </c>
      <c r="AE131" s="150">
        <v>1.05192105579005</v>
      </c>
      <c r="AF131" s="150">
        <v>24.35</v>
      </c>
      <c r="AG131" s="150">
        <v>4.0863941422835899E-2</v>
      </c>
      <c r="AH131" s="150">
        <v>46.677</v>
      </c>
      <c r="AI131">
        <v>3.9370896891401599</v>
      </c>
      <c r="AJ131">
        <v>-68251.487500000003</v>
      </c>
      <c r="AK131">
        <v>0.32812988063437998</v>
      </c>
      <c r="AL131" s="150">
        <v>22823078.420499999</v>
      </c>
      <c r="AM131" s="150">
        <v>1963.8404188500001</v>
      </c>
    </row>
    <row r="132" spans="1:39" ht="14.5" x14ac:dyDescent="0.35">
      <c r="A132" t="s">
        <v>287</v>
      </c>
      <c r="B132" s="150">
        <v>50211.75</v>
      </c>
      <c r="C132" s="150">
        <v>0.33407693570951302</v>
      </c>
      <c r="D132" s="150">
        <v>94956.15</v>
      </c>
      <c r="E132" s="150">
        <v>3.0235626773044899E-3</v>
      </c>
      <c r="F132" s="150">
        <v>0.72961042947080701</v>
      </c>
      <c r="G132" s="150">
        <v>49.45</v>
      </c>
      <c r="H132" s="150">
        <v>40.848500000000001</v>
      </c>
      <c r="I132" s="150">
        <v>0</v>
      </c>
      <c r="J132" s="150">
        <v>-46.156500000000001</v>
      </c>
      <c r="K132" s="150">
        <v>11211.1158147693</v>
      </c>
      <c r="L132" s="150">
        <v>1742.2667219499999</v>
      </c>
      <c r="M132" s="150">
        <v>2174.4761248220698</v>
      </c>
      <c r="N132" s="150">
        <v>0.488840610894961</v>
      </c>
      <c r="O132" s="150">
        <v>0.15580788944655699</v>
      </c>
      <c r="P132" s="150">
        <v>4.4419161845312997E-3</v>
      </c>
      <c r="Q132" s="150">
        <v>8982.7401538374106</v>
      </c>
      <c r="R132" s="150">
        <v>114.97799999999999</v>
      </c>
      <c r="S132" s="150">
        <v>56537.953273669802</v>
      </c>
      <c r="T132" s="150">
        <v>14.5580024004592</v>
      </c>
      <c r="U132" s="150">
        <v>15.153044251509</v>
      </c>
      <c r="V132" s="150">
        <v>14.086</v>
      </c>
      <c r="W132" s="150">
        <v>123.687826348857</v>
      </c>
      <c r="X132" s="150">
        <v>0.114415983945928</v>
      </c>
      <c r="Y132" s="150">
        <v>0.191156266769275</v>
      </c>
      <c r="Z132" s="150">
        <v>0.31132086298957001</v>
      </c>
      <c r="AA132" s="150">
        <v>170.450681436205</v>
      </c>
      <c r="AB132" s="150">
        <v>5.91722489991011</v>
      </c>
      <c r="AC132" s="150">
        <v>1.2890045140839701</v>
      </c>
      <c r="AD132" s="150">
        <v>3.1099870256495099</v>
      </c>
      <c r="AE132" s="150">
        <v>1.1439793369634399</v>
      </c>
      <c r="AF132" s="150">
        <v>70.95</v>
      </c>
      <c r="AG132" s="150">
        <v>1.6537666094345801E-2</v>
      </c>
      <c r="AH132" s="150">
        <v>12.7645</v>
      </c>
      <c r="AI132">
        <v>4.3826177242124702</v>
      </c>
      <c r="AJ132">
        <v>-79149.666000000099</v>
      </c>
      <c r="AK132">
        <v>0.36302867397356497</v>
      </c>
      <c r="AL132" s="150">
        <v>19532754</v>
      </c>
      <c r="AM132" s="150">
        <v>1742.2667219499999</v>
      </c>
    </row>
    <row r="133" spans="1:39" ht="14.5" x14ac:dyDescent="0.35">
      <c r="A133" t="s">
        <v>288</v>
      </c>
      <c r="B133" s="150">
        <v>-143473.5</v>
      </c>
      <c r="C133" s="150">
        <v>0.31040120081325401</v>
      </c>
      <c r="D133" s="150">
        <v>-218582.39999999999</v>
      </c>
      <c r="E133" s="150">
        <v>4.3495902580448003E-3</v>
      </c>
      <c r="F133" s="150">
        <v>0.74421698442992801</v>
      </c>
      <c r="G133" s="150">
        <v>60.473684210526301</v>
      </c>
      <c r="H133" s="150">
        <v>78.4255</v>
      </c>
      <c r="I133" s="150">
        <v>0</v>
      </c>
      <c r="J133" s="150">
        <v>-61.725499999999997</v>
      </c>
      <c r="K133" s="150">
        <v>11286.9746377958</v>
      </c>
      <c r="L133" s="150">
        <v>2480.0315575499999</v>
      </c>
      <c r="M133" s="150">
        <v>3078.4440890823798</v>
      </c>
      <c r="N133" s="150">
        <v>0.501179102647342</v>
      </c>
      <c r="O133" s="150">
        <v>0.152085860460828</v>
      </c>
      <c r="P133" s="150">
        <v>1.98229878367219E-2</v>
      </c>
      <c r="Q133" s="150">
        <v>9092.9224247642196</v>
      </c>
      <c r="R133" s="150">
        <v>160.94499999999999</v>
      </c>
      <c r="S133" s="150">
        <v>61695.227459691203</v>
      </c>
      <c r="T133" s="150">
        <v>14.0485880269657</v>
      </c>
      <c r="U133" s="150">
        <v>15.4091867255895</v>
      </c>
      <c r="V133" s="150">
        <v>18.4695</v>
      </c>
      <c r="W133" s="150">
        <v>134.27713568586</v>
      </c>
      <c r="X133" s="150">
        <v>0.11398998927160101</v>
      </c>
      <c r="Y133" s="150">
        <v>0.160257870898177</v>
      </c>
      <c r="Z133" s="150">
        <v>0.28984809407289402</v>
      </c>
      <c r="AA133" s="150">
        <v>179.87462645059799</v>
      </c>
      <c r="AB133" s="150">
        <v>5.48700798316949</v>
      </c>
      <c r="AC133" s="150">
        <v>1.07238470526721</v>
      </c>
      <c r="AD133" s="150">
        <v>3.0383608426236801</v>
      </c>
      <c r="AE133" s="150">
        <v>1.27013846894886</v>
      </c>
      <c r="AF133" s="150">
        <v>50</v>
      </c>
      <c r="AG133" s="150">
        <v>2.62686696699467E-2</v>
      </c>
      <c r="AH133" s="150">
        <v>31.298500000000001</v>
      </c>
      <c r="AI133">
        <v>2.4126868229720602</v>
      </c>
      <c r="AJ133">
        <v>-97408.567499999903</v>
      </c>
      <c r="AK133">
        <v>0.37081954214129997</v>
      </c>
      <c r="AL133" s="150">
        <v>27992053.291000001</v>
      </c>
      <c r="AM133" s="150">
        <v>2480.0315575499999</v>
      </c>
    </row>
    <row r="134" spans="1:39" ht="14.5" x14ac:dyDescent="0.35">
      <c r="A134" t="s">
        <v>290</v>
      </c>
      <c r="B134" s="150">
        <v>1863752.1</v>
      </c>
      <c r="C134" s="150">
        <v>0.421439427340214</v>
      </c>
      <c r="D134" s="150">
        <v>1583635.45</v>
      </c>
      <c r="E134" s="150">
        <v>2.22456782711141E-3</v>
      </c>
      <c r="F134" s="150">
        <v>0.74549964072819097</v>
      </c>
      <c r="G134" s="150">
        <v>84.647058823529406</v>
      </c>
      <c r="H134" s="150">
        <v>160.72649999999999</v>
      </c>
      <c r="I134" s="150">
        <v>47.572499999999998</v>
      </c>
      <c r="J134" s="150">
        <v>-11.112</v>
      </c>
      <c r="K134" s="150">
        <v>13245.8078094021</v>
      </c>
      <c r="L134" s="150">
        <v>4367.9395258499999</v>
      </c>
      <c r="M134" s="150">
        <v>5576.4160324779896</v>
      </c>
      <c r="N134" s="150">
        <v>0.51523060436878498</v>
      </c>
      <c r="O134" s="150">
        <v>0.14893298170684</v>
      </c>
      <c r="P134" s="150">
        <v>6.4566527588341194E-2</v>
      </c>
      <c r="Q134" s="150">
        <v>10375.281748264801</v>
      </c>
      <c r="R134" s="150">
        <v>281.96249999999998</v>
      </c>
      <c r="S134" s="150">
        <v>70820.570620206607</v>
      </c>
      <c r="T134" s="150">
        <v>14.631378286119601</v>
      </c>
      <c r="U134" s="150">
        <v>15.4912072557521</v>
      </c>
      <c r="V134" s="150">
        <v>32.158499999999997</v>
      </c>
      <c r="W134" s="150">
        <v>135.82535024488101</v>
      </c>
      <c r="X134" s="150">
        <v>0.116082006607515</v>
      </c>
      <c r="Y134" s="150">
        <v>0.155133795248696</v>
      </c>
      <c r="Z134" s="150">
        <v>0.27549922466512999</v>
      </c>
      <c r="AA134" s="150">
        <v>174.24271684528301</v>
      </c>
      <c r="AB134" s="150">
        <v>6.7762241863274504</v>
      </c>
      <c r="AC134" s="150">
        <v>1.21593715470607</v>
      </c>
      <c r="AD134" s="150">
        <v>3.0920568029724498</v>
      </c>
      <c r="AE134" s="150">
        <v>0.80589724856412903</v>
      </c>
      <c r="AF134" s="150">
        <v>20.473684210526301</v>
      </c>
      <c r="AG134" s="150">
        <v>0.111172067428988</v>
      </c>
      <c r="AH134" s="150">
        <v>115.391578947368</v>
      </c>
      <c r="AI134">
        <v>3.7186149081241999</v>
      </c>
      <c r="AJ134">
        <v>90262.8282368418</v>
      </c>
      <c r="AK134">
        <v>0.355408423310967</v>
      </c>
      <c r="AL134" s="150">
        <v>57856887.482500002</v>
      </c>
      <c r="AM134" s="150">
        <v>4367.9395258499999</v>
      </c>
    </row>
    <row r="135" spans="1:39" ht="14.5" x14ac:dyDescent="0.35">
      <c r="A135" t="s">
        <v>291</v>
      </c>
      <c r="B135" s="150">
        <v>-827128.75</v>
      </c>
      <c r="C135" s="150">
        <v>0.26261255794053001</v>
      </c>
      <c r="D135" s="150">
        <v>-1614220.25</v>
      </c>
      <c r="E135" s="150">
        <v>1.94257228379207E-3</v>
      </c>
      <c r="F135" s="150">
        <v>0.63479370646483502</v>
      </c>
      <c r="G135" s="150">
        <v>130.73684210526301</v>
      </c>
      <c r="H135" s="150">
        <v>1033.1790000000001</v>
      </c>
      <c r="I135" s="150">
        <v>335.64400000000001</v>
      </c>
      <c r="J135" s="150">
        <v>-90.941999999999993</v>
      </c>
      <c r="K135" s="150">
        <v>12748.576658636301</v>
      </c>
      <c r="L135" s="150">
        <v>9291.6418542499996</v>
      </c>
      <c r="M135" s="150">
        <v>12237.5186262426</v>
      </c>
      <c r="N135" s="150">
        <v>0.61677429802986905</v>
      </c>
      <c r="O135" s="150">
        <v>0.17461393066478201</v>
      </c>
      <c r="P135" s="150">
        <v>4.8430682188225903E-2</v>
      </c>
      <c r="Q135" s="150">
        <v>9679.6754375907494</v>
      </c>
      <c r="R135" s="150">
        <v>597.98649999999998</v>
      </c>
      <c r="S135" s="150">
        <v>66767.348196823805</v>
      </c>
      <c r="T135" s="150">
        <v>13.8365163762058</v>
      </c>
      <c r="U135" s="150">
        <v>15.5382134115904</v>
      </c>
      <c r="V135" s="150">
        <v>66.311499999999995</v>
      </c>
      <c r="W135" s="150">
        <v>140.12112309705</v>
      </c>
      <c r="X135" s="150">
        <v>0.11604645679618</v>
      </c>
      <c r="Y135" s="150">
        <v>0.150613249878192</v>
      </c>
      <c r="Z135" s="150">
        <v>0.27211807292963403</v>
      </c>
      <c r="AA135" s="150">
        <v>162.674301669154</v>
      </c>
      <c r="AB135" s="150">
        <v>6.4699322032877902</v>
      </c>
      <c r="AC135" s="150">
        <v>1.32074684189437</v>
      </c>
      <c r="AD135" s="150">
        <v>3.1905445900224301</v>
      </c>
      <c r="AE135" s="150">
        <v>0.85918335194732098</v>
      </c>
      <c r="AF135" s="150">
        <v>34</v>
      </c>
      <c r="AG135" s="150">
        <v>0.106287144362571</v>
      </c>
      <c r="AH135" s="150">
        <v>121.545789473684</v>
      </c>
      <c r="AI135">
        <v>6.1258850477237798</v>
      </c>
      <c r="AJ135">
        <v>-267631.84649999999</v>
      </c>
      <c r="AK135">
        <v>0.38424012921178702</v>
      </c>
      <c r="AL135" s="150">
        <v>118455208.46349999</v>
      </c>
      <c r="AM135" s="150">
        <v>9291.6418542499996</v>
      </c>
    </row>
    <row r="136" spans="1:39" ht="14.5" x14ac:dyDescent="0.35">
      <c r="A136" t="s">
        <v>292</v>
      </c>
      <c r="B136" s="150">
        <v>-81838.399999999994</v>
      </c>
      <c r="C136" s="150">
        <v>0.22552462355574099</v>
      </c>
      <c r="D136" s="150">
        <v>-338125.15</v>
      </c>
      <c r="E136" s="150">
        <v>1.77524409399286E-3</v>
      </c>
      <c r="F136" s="150">
        <v>0.62328545916799405</v>
      </c>
      <c r="G136" s="150">
        <v>96.55</v>
      </c>
      <c r="H136" s="150">
        <v>1107.191</v>
      </c>
      <c r="I136" s="150">
        <v>448.71249999999901</v>
      </c>
      <c r="J136" s="150">
        <v>-433.87900000000002</v>
      </c>
      <c r="K136" s="150">
        <v>14289.658536180201</v>
      </c>
      <c r="L136" s="150">
        <v>5915.3433735999997</v>
      </c>
      <c r="M136" s="150">
        <v>8331.9826149669407</v>
      </c>
      <c r="N136" s="150">
        <v>0.87340406854619201</v>
      </c>
      <c r="O136" s="150">
        <v>0.18698022258289801</v>
      </c>
      <c r="P136" s="150">
        <v>5.2473785188076799E-2</v>
      </c>
      <c r="Q136" s="150">
        <v>10145.032801816</v>
      </c>
      <c r="R136" s="150">
        <v>413.315</v>
      </c>
      <c r="S136" s="150">
        <v>61688.121380787103</v>
      </c>
      <c r="T136" s="150">
        <v>12.652698305166799</v>
      </c>
      <c r="U136" s="150">
        <v>14.3119494177564</v>
      </c>
      <c r="V136" s="150">
        <v>52.96</v>
      </c>
      <c r="W136" s="150">
        <v>111.69455010574001</v>
      </c>
      <c r="X136" s="150">
        <v>0.114217246618318</v>
      </c>
      <c r="Y136" s="150">
        <v>0.158055699919985</v>
      </c>
      <c r="Z136" s="150">
        <v>0.28088146572791201</v>
      </c>
      <c r="AA136" s="150">
        <v>191.832557863738</v>
      </c>
      <c r="AB136" s="150">
        <v>7.1948136045524196</v>
      </c>
      <c r="AC136" s="150">
        <v>1.36527198657649</v>
      </c>
      <c r="AD136" s="150">
        <v>3.47342392583354</v>
      </c>
      <c r="AE136" s="150">
        <v>0.87285553342335098</v>
      </c>
      <c r="AF136" s="150">
        <v>18.157894736842099</v>
      </c>
      <c r="AG136" s="150">
        <v>0.13844502883932799</v>
      </c>
      <c r="AH136" s="150">
        <v>130.46736842105301</v>
      </c>
      <c r="AI136">
        <v>5.6632696332612404</v>
      </c>
      <c r="AJ136">
        <v>159114.1305</v>
      </c>
      <c r="AK136">
        <v>0.52119628655194905</v>
      </c>
      <c r="AL136" s="150">
        <v>84528236.932999998</v>
      </c>
      <c r="AM136" s="150">
        <v>5915.3433735999997</v>
      </c>
    </row>
    <row r="137" spans="1:39" ht="14.5" x14ac:dyDescent="0.35">
      <c r="A137" t="s">
        <v>294</v>
      </c>
      <c r="B137" s="150">
        <v>166620.25</v>
      </c>
      <c r="C137" s="150">
        <v>0.35242389190026802</v>
      </c>
      <c r="D137" s="150">
        <v>175236.45</v>
      </c>
      <c r="E137" s="150">
        <v>3.0030706749278298E-3</v>
      </c>
      <c r="F137" s="150">
        <v>0.65774584854551899</v>
      </c>
      <c r="G137" s="150">
        <v>49.5</v>
      </c>
      <c r="H137" s="150">
        <v>352.678</v>
      </c>
      <c r="I137" s="150">
        <v>89.542500000000004</v>
      </c>
      <c r="J137" s="150">
        <v>-232.79400000000001</v>
      </c>
      <c r="K137" s="150">
        <v>13493.2548660546</v>
      </c>
      <c r="L137" s="150">
        <v>3100.8591259</v>
      </c>
      <c r="M137" s="150">
        <v>4460.1385533797902</v>
      </c>
      <c r="N137" s="150">
        <v>0.99134624002236504</v>
      </c>
      <c r="O137" s="150">
        <v>0.18967547233520099</v>
      </c>
      <c r="P137" s="150">
        <v>3.6721055609693701E-2</v>
      </c>
      <c r="Q137" s="150">
        <v>9381.0275148950404</v>
      </c>
      <c r="R137" s="150">
        <v>215.36750000000001</v>
      </c>
      <c r="S137" s="150">
        <v>60030.560569723901</v>
      </c>
      <c r="T137" s="150">
        <v>13.0962192531371</v>
      </c>
      <c r="U137" s="150">
        <v>14.397990067675</v>
      </c>
      <c r="V137" s="150">
        <v>28.716999999999999</v>
      </c>
      <c r="W137" s="150">
        <v>107.97991175610299</v>
      </c>
      <c r="X137" s="150">
        <v>0.113733716178761</v>
      </c>
      <c r="Y137" s="150">
        <v>0.16582544459204901</v>
      </c>
      <c r="Z137" s="150">
        <v>0.284644535849992</v>
      </c>
      <c r="AA137" s="150">
        <v>190.71100169001099</v>
      </c>
      <c r="AB137" s="150">
        <v>6.96843255709073</v>
      </c>
      <c r="AC137" s="150">
        <v>1.30331179936282</v>
      </c>
      <c r="AD137" s="150">
        <v>2.9788956748501501</v>
      </c>
      <c r="AE137" s="150">
        <v>0.98785872191651702</v>
      </c>
      <c r="AF137" s="150">
        <v>13.55</v>
      </c>
      <c r="AG137" s="150">
        <v>8.5895041190962404E-2</v>
      </c>
      <c r="AH137" s="150">
        <v>118.1875</v>
      </c>
      <c r="AI137">
        <v>5.2717496555372803</v>
      </c>
      <c r="AJ137">
        <v>3043.5615000000698</v>
      </c>
      <c r="AK137">
        <v>0.55033359309708896</v>
      </c>
      <c r="AL137" s="150">
        <v>41840682.489500001</v>
      </c>
      <c r="AM137" s="150">
        <v>3100.8591259</v>
      </c>
    </row>
    <row r="138" spans="1:39" ht="14.5" x14ac:dyDescent="0.35">
      <c r="A138" t="s">
        <v>296</v>
      </c>
      <c r="B138" s="150">
        <v>873818.6</v>
      </c>
      <c r="C138" s="150">
        <v>0.45291272911682301</v>
      </c>
      <c r="D138" s="150">
        <v>350266.35</v>
      </c>
      <c r="E138" s="150">
        <v>1.1088695082127199E-3</v>
      </c>
      <c r="F138" s="150">
        <v>0.79938854266725001</v>
      </c>
      <c r="G138" s="150">
        <v>83.6111111111111</v>
      </c>
      <c r="H138" s="150">
        <v>68.486000000000004</v>
      </c>
      <c r="I138" s="150">
        <v>0</v>
      </c>
      <c r="J138" s="150">
        <v>-34.176000000000002</v>
      </c>
      <c r="K138" s="150">
        <v>12146.8405346665</v>
      </c>
      <c r="L138" s="150">
        <v>4929.2925324999997</v>
      </c>
      <c r="M138" s="150">
        <v>5868.6793688198304</v>
      </c>
      <c r="N138" s="150">
        <v>0.193730066577257</v>
      </c>
      <c r="O138" s="150">
        <v>0.130223008640236</v>
      </c>
      <c r="P138" s="150">
        <v>1.6858012625973098E-2</v>
      </c>
      <c r="Q138" s="150">
        <v>10202.521994831801</v>
      </c>
      <c r="R138" s="150">
        <v>296.2405</v>
      </c>
      <c r="S138" s="150">
        <v>73863.861823417101</v>
      </c>
      <c r="T138" s="150">
        <v>14.720303267108999</v>
      </c>
      <c r="U138" s="150">
        <v>16.6394957222257</v>
      </c>
      <c r="V138" s="150">
        <v>30.521999999999998</v>
      </c>
      <c r="W138" s="150">
        <v>161.49965705065199</v>
      </c>
      <c r="X138" s="150">
        <v>0.117334127306383</v>
      </c>
      <c r="Y138" s="150">
        <v>0.15345067764042999</v>
      </c>
      <c r="Z138" s="150">
        <v>0.27661897184342599</v>
      </c>
      <c r="AA138" s="150">
        <v>147.20678377592299</v>
      </c>
      <c r="AB138" s="150">
        <v>7.58062980645796</v>
      </c>
      <c r="AC138" s="150">
        <v>1.26956232093892</v>
      </c>
      <c r="AD138" s="150">
        <v>3.7973873926391501</v>
      </c>
      <c r="AE138" s="150">
        <v>0.90615593732621802</v>
      </c>
      <c r="AF138" s="150">
        <v>26.6</v>
      </c>
      <c r="AG138" s="150">
        <v>9.6893553303757193E-2</v>
      </c>
      <c r="AH138" s="150">
        <v>98.597999999999999</v>
      </c>
      <c r="AI138">
        <v>3.2353058260013299</v>
      </c>
      <c r="AJ138">
        <v>-70140.197499999995</v>
      </c>
      <c r="AK138">
        <v>0.25648310978544597</v>
      </c>
      <c r="AL138" s="150">
        <v>59875330.340999998</v>
      </c>
      <c r="AM138" s="150">
        <v>4929.2925324999997</v>
      </c>
    </row>
    <row r="139" spans="1:39" ht="14.5" x14ac:dyDescent="0.35">
      <c r="A139" t="s">
        <v>297</v>
      </c>
      <c r="B139" s="150">
        <v>151864.75</v>
      </c>
      <c r="C139" s="150">
        <v>0.34907207099405801</v>
      </c>
      <c r="D139" s="150">
        <v>-171236.1</v>
      </c>
      <c r="E139" s="150">
        <v>3.4160524903474598E-3</v>
      </c>
      <c r="F139" s="150">
        <v>0.81953665788177898</v>
      </c>
      <c r="G139" s="150">
        <v>109.833333333333</v>
      </c>
      <c r="H139" s="150">
        <v>74.279499999999999</v>
      </c>
      <c r="I139" s="150">
        <v>0</v>
      </c>
      <c r="J139" s="150">
        <v>-16.722999999999999</v>
      </c>
      <c r="K139" s="150">
        <v>12265.6231859788</v>
      </c>
      <c r="L139" s="150">
        <v>5371.1472943999997</v>
      </c>
      <c r="M139" s="150">
        <v>6345.8545886845995</v>
      </c>
      <c r="N139" s="150">
        <v>0.16728640589261101</v>
      </c>
      <c r="O139" s="150">
        <v>0.12503025199107301</v>
      </c>
      <c r="P139" s="150">
        <v>2.10648106537616E-2</v>
      </c>
      <c r="Q139" s="150">
        <v>10381.654333361599</v>
      </c>
      <c r="R139" s="150">
        <v>317.49299999999999</v>
      </c>
      <c r="S139" s="150">
        <v>74554.2341783913</v>
      </c>
      <c r="T139" s="150">
        <v>14.7948143738602</v>
      </c>
      <c r="U139" s="150">
        <v>16.917372333878198</v>
      </c>
      <c r="V139" s="150">
        <v>32.72</v>
      </c>
      <c r="W139" s="150">
        <v>164.15486841075801</v>
      </c>
      <c r="X139" s="150">
        <v>0.118264912487355</v>
      </c>
      <c r="Y139" s="150">
        <v>0.155489854436483</v>
      </c>
      <c r="Z139" s="150">
        <v>0.28064077532041998</v>
      </c>
      <c r="AA139" s="150">
        <v>148.939268679908</v>
      </c>
      <c r="AB139" s="150">
        <v>6.7623192207003999</v>
      </c>
      <c r="AC139" s="150">
        <v>1.2261670158964399</v>
      </c>
      <c r="AD139" s="150">
        <v>3.4984464003395099</v>
      </c>
      <c r="AE139" s="150">
        <v>0.83943010882943703</v>
      </c>
      <c r="AF139" s="150">
        <v>27.8</v>
      </c>
      <c r="AG139" s="150">
        <v>8.2093343689454201E-2</v>
      </c>
      <c r="AH139" s="150">
        <v>100.48950000000001</v>
      </c>
      <c r="AI139">
        <v>3.1730461567614299</v>
      </c>
      <c r="AJ139">
        <v>-56643.586000000098</v>
      </c>
      <c r="AK139">
        <v>0.27197975651429601</v>
      </c>
      <c r="AL139" s="150">
        <v>65880468.789499998</v>
      </c>
      <c r="AM139" s="150">
        <v>5371.1472943999997</v>
      </c>
    </row>
    <row r="140" spans="1:39" ht="14.5" x14ac:dyDescent="0.35">
      <c r="A140" t="s">
        <v>298</v>
      </c>
      <c r="B140" s="150">
        <v>568586.94999999995</v>
      </c>
      <c r="C140" s="150">
        <v>0.33527393721037801</v>
      </c>
      <c r="D140" s="150">
        <v>529278.94999999995</v>
      </c>
      <c r="E140" s="150">
        <v>2.9217712771927602E-3</v>
      </c>
      <c r="F140" s="150">
        <v>0.70654518215359896</v>
      </c>
      <c r="G140" s="150">
        <v>37</v>
      </c>
      <c r="H140" s="150">
        <v>110.637</v>
      </c>
      <c r="I140" s="150">
        <v>3.9784999999999999</v>
      </c>
      <c r="J140" s="150">
        <v>-84.025499999999994</v>
      </c>
      <c r="K140" s="150">
        <v>12082.282655938699</v>
      </c>
      <c r="L140" s="150">
        <v>2289.8339322000002</v>
      </c>
      <c r="M140" s="150">
        <v>3093.2033576793001</v>
      </c>
      <c r="N140" s="150">
        <v>0.80656518611616401</v>
      </c>
      <c r="O140" s="150">
        <v>0.17990334207521</v>
      </c>
      <c r="P140" s="150">
        <v>1.49790752803833E-2</v>
      </c>
      <c r="Q140" s="150">
        <v>8944.2618556954294</v>
      </c>
      <c r="R140" s="150">
        <v>152.07650000000001</v>
      </c>
      <c r="S140" s="150">
        <v>60056.879323892899</v>
      </c>
      <c r="T140" s="150">
        <v>13.533649183141399</v>
      </c>
      <c r="U140" s="150">
        <v>15.057118832955799</v>
      </c>
      <c r="V140" s="150">
        <v>17.688500000000001</v>
      </c>
      <c r="W140" s="150">
        <v>129.453256760042</v>
      </c>
      <c r="X140" s="150">
        <v>0.114519843485127</v>
      </c>
      <c r="Y140" s="150">
        <v>0.18124767855319601</v>
      </c>
      <c r="Z140" s="150">
        <v>0.29889319745524101</v>
      </c>
      <c r="AA140" s="150">
        <v>180.00458208075801</v>
      </c>
      <c r="AB140" s="150">
        <v>6.6833059501102197</v>
      </c>
      <c r="AC140" s="150">
        <v>1.3012636912072</v>
      </c>
      <c r="AD140" s="150">
        <v>3.18417027269115</v>
      </c>
      <c r="AE140" s="150">
        <v>1.1343274267599599</v>
      </c>
      <c r="AF140" s="150">
        <v>11.7</v>
      </c>
      <c r="AG140" s="150">
        <v>4.2748871361530903E-2</v>
      </c>
      <c r="AH140" s="150">
        <v>104.9395</v>
      </c>
      <c r="AI140">
        <v>5.0218392034875796</v>
      </c>
      <c r="AJ140">
        <v>-21113.867999999798</v>
      </c>
      <c r="AK140">
        <v>0.47158344655164303</v>
      </c>
      <c r="AL140" s="150">
        <v>27666420.804000001</v>
      </c>
      <c r="AM140" s="150">
        <v>2289.8339322000002</v>
      </c>
    </row>
    <row r="141" spans="1:39" ht="14.5" x14ac:dyDescent="0.35">
      <c r="A141" t="s">
        <v>299</v>
      </c>
      <c r="B141" s="150">
        <v>1187160.1000000001</v>
      </c>
      <c r="C141" s="150">
        <v>0.33978172074360002</v>
      </c>
      <c r="D141" s="150">
        <v>1355191.2</v>
      </c>
      <c r="E141" s="150">
        <v>3.0261423624199498E-3</v>
      </c>
      <c r="F141" s="150">
        <v>0.82425770121012998</v>
      </c>
      <c r="G141" s="150">
        <v>94</v>
      </c>
      <c r="H141" s="150">
        <v>81.096500000000006</v>
      </c>
      <c r="I141" s="150">
        <v>0</v>
      </c>
      <c r="J141" s="150">
        <v>-10.493</v>
      </c>
      <c r="K141" s="150">
        <v>13186.575730250999</v>
      </c>
      <c r="L141" s="150">
        <v>6031.3827682000001</v>
      </c>
      <c r="M141" s="150">
        <v>7161.5264295729203</v>
      </c>
      <c r="N141" s="150">
        <v>0.140064643468502</v>
      </c>
      <c r="O141" s="150">
        <v>0.12327480869231799</v>
      </c>
      <c r="P141" s="150">
        <v>4.3228282405596799E-2</v>
      </c>
      <c r="Q141" s="150">
        <v>11105.633193305501</v>
      </c>
      <c r="R141" s="150">
        <v>358.26549999999997</v>
      </c>
      <c r="S141" s="150">
        <v>79054.456978135</v>
      </c>
      <c r="T141" s="150">
        <v>15.4243152075765</v>
      </c>
      <c r="U141" s="150">
        <v>16.834952760452801</v>
      </c>
      <c r="V141" s="150">
        <v>34.277999999999999</v>
      </c>
      <c r="W141" s="150">
        <v>175.95492059630101</v>
      </c>
      <c r="X141" s="150">
        <v>0.115858992615977</v>
      </c>
      <c r="Y141" s="150">
        <v>0.14929781197096101</v>
      </c>
      <c r="Z141" s="150">
        <v>0.270947851803303</v>
      </c>
      <c r="AA141" s="150">
        <v>156.525806151372</v>
      </c>
      <c r="AB141" s="150">
        <v>6.6459384516173898</v>
      </c>
      <c r="AC141" s="150">
        <v>1.22968770385536</v>
      </c>
      <c r="AD141" s="150">
        <v>3.2683495165941898</v>
      </c>
      <c r="AE141" s="150">
        <v>0.79766384239286303</v>
      </c>
      <c r="AF141" s="150">
        <v>23.8</v>
      </c>
      <c r="AG141" s="150">
        <v>7.9881292941380994E-2</v>
      </c>
      <c r="AH141" s="150">
        <v>112.945789473684</v>
      </c>
      <c r="AI141">
        <v>5.0717250541608303</v>
      </c>
      <c r="AJ141">
        <v>-62569.125999999902</v>
      </c>
      <c r="AK141">
        <v>0.25453403990812901</v>
      </c>
      <c r="AL141" s="150">
        <v>79533285.630999997</v>
      </c>
      <c r="AM141" s="150">
        <v>6031.3827682000001</v>
      </c>
    </row>
    <row r="142" spans="1:39" ht="14.5" x14ac:dyDescent="0.35">
      <c r="A142" t="s">
        <v>300</v>
      </c>
      <c r="B142" s="150">
        <v>410731.55</v>
      </c>
      <c r="C142" s="150">
        <v>0.39120012541739602</v>
      </c>
      <c r="D142" s="150">
        <v>-66379.55</v>
      </c>
      <c r="E142" s="150">
        <v>2.57488302495771E-3</v>
      </c>
      <c r="F142" s="150">
        <v>0.81836124364351504</v>
      </c>
      <c r="G142" s="150">
        <v>126.166666666667</v>
      </c>
      <c r="H142" s="150">
        <v>103.06699999999999</v>
      </c>
      <c r="I142" s="150">
        <v>0</v>
      </c>
      <c r="J142" s="150">
        <v>-17.922999999999998</v>
      </c>
      <c r="K142" s="150">
        <v>12581.9500548</v>
      </c>
      <c r="L142" s="150">
        <v>6576.9382102999998</v>
      </c>
      <c r="M142" s="150">
        <v>7890.5395101712702</v>
      </c>
      <c r="N142" s="150">
        <v>0.20412179835406499</v>
      </c>
      <c r="O142" s="150">
        <v>0.13442683501502301</v>
      </c>
      <c r="P142" s="150">
        <v>3.47011003908443E-2</v>
      </c>
      <c r="Q142" s="150">
        <v>10487.332072646101</v>
      </c>
      <c r="R142" s="150">
        <v>388.61950000000002</v>
      </c>
      <c r="S142" s="150">
        <v>76276.426161065101</v>
      </c>
      <c r="T142" s="150">
        <v>15.5030820635609</v>
      </c>
      <c r="U142" s="150">
        <v>16.923850219301901</v>
      </c>
      <c r="V142" s="150">
        <v>36.877000000000002</v>
      </c>
      <c r="W142" s="150">
        <v>178.34797327060201</v>
      </c>
      <c r="X142" s="150">
        <v>0.116521232116494</v>
      </c>
      <c r="Y142" s="150">
        <v>0.156957400858831</v>
      </c>
      <c r="Z142" s="150">
        <v>0.28032522231232998</v>
      </c>
      <c r="AA142" s="150">
        <v>146.76525293917399</v>
      </c>
      <c r="AB142" s="150">
        <v>6.9652165858944599</v>
      </c>
      <c r="AC142" s="150">
        <v>1.21409453870747</v>
      </c>
      <c r="AD142" s="150">
        <v>3.8285074720336199</v>
      </c>
      <c r="AE142" s="150">
        <v>0.87228377599925999</v>
      </c>
      <c r="AF142" s="150">
        <v>29.9</v>
      </c>
      <c r="AG142" s="150">
        <v>8.4779368909709399E-2</v>
      </c>
      <c r="AH142" s="150">
        <v>115.6255</v>
      </c>
      <c r="AI142">
        <v>3.66130608197754</v>
      </c>
      <c r="AJ142">
        <v>-83247.594999999506</v>
      </c>
      <c r="AK142">
        <v>0.28879623607006</v>
      </c>
      <c r="AL142" s="150">
        <v>82750708.075499997</v>
      </c>
      <c r="AM142" s="150">
        <v>6576.9382102999998</v>
      </c>
    </row>
    <row r="143" spans="1:39" ht="14.5" x14ac:dyDescent="0.35">
      <c r="A143" t="s">
        <v>301</v>
      </c>
      <c r="B143" s="150">
        <v>127900.85</v>
      </c>
      <c r="C143" s="150">
        <v>0.30090712450565998</v>
      </c>
      <c r="D143" s="150">
        <v>143207.95000000001</v>
      </c>
      <c r="E143" s="150">
        <v>2.2891667067611999E-3</v>
      </c>
      <c r="F143" s="150">
        <v>0.78167840507326103</v>
      </c>
      <c r="G143" s="150">
        <v>49.789473684210499</v>
      </c>
      <c r="H143" s="150">
        <v>62.960500000000003</v>
      </c>
      <c r="I143" s="150">
        <v>0</v>
      </c>
      <c r="J143" s="150">
        <v>-3.0065</v>
      </c>
      <c r="K143" s="150">
        <v>11520.8105006266</v>
      </c>
      <c r="L143" s="150">
        <v>2968.4351092000002</v>
      </c>
      <c r="M143" s="150">
        <v>3537.33437992991</v>
      </c>
      <c r="N143" s="150">
        <v>0.26865518108459702</v>
      </c>
      <c r="O143" s="150">
        <v>0.13285697363830401</v>
      </c>
      <c r="P143" s="150">
        <v>1.7164032167013201E-2</v>
      </c>
      <c r="Q143" s="150">
        <v>9667.9518256845095</v>
      </c>
      <c r="R143" s="150">
        <v>177.85249999999999</v>
      </c>
      <c r="S143" s="150">
        <v>67934.564268143498</v>
      </c>
      <c r="T143" s="150">
        <v>15.1015588760349</v>
      </c>
      <c r="U143" s="150">
        <v>16.690432291927301</v>
      </c>
      <c r="V143" s="150">
        <v>20.081</v>
      </c>
      <c r="W143" s="150">
        <v>147.823072018326</v>
      </c>
      <c r="X143" s="150">
        <v>0.114831594759883</v>
      </c>
      <c r="Y143" s="150">
        <v>0.15936491844485101</v>
      </c>
      <c r="Z143" s="150">
        <v>0.27773533360470598</v>
      </c>
      <c r="AA143" s="150">
        <v>159.55912208828701</v>
      </c>
      <c r="AB143" s="150">
        <v>5.9647704146749101</v>
      </c>
      <c r="AC143" s="150">
        <v>1.12583656310086</v>
      </c>
      <c r="AD143" s="150">
        <v>2.8192093820444999</v>
      </c>
      <c r="AE143" s="150">
        <v>0.97938914751080797</v>
      </c>
      <c r="AF143" s="150">
        <v>25.35</v>
      </c>
      <c r="AG143" s="150">
        <v>7.7098891755127394E-2</v>
      </c>
      <c r="AH143" s="150">
        <v>76.709500000000006</v>
      </c>
      <c r="AI143">
        <v>2.7864727879968001</v>
      </c>
      <c r="AJ143">
        <v>-117609.59699999999</v>
      </c>
      <c r="AK143">
        <v>0.272475871861799</v>
      </c>
      <c r="AL143" s="150">
        <v>34198778.376500003</v>
      </c>
      <c r="AM143" s="150">
        <v>2968.4351092000002</v>
      </c>
    </row>
    <row r="144" spans="1:39" ht="14.5" x14ac:dyDescent="0.35">
      <c r="A144" t="s">
        <v>302</v>
      </c>
      <c r="B144" s="150">
        <v>-919837.15</v>
      </c>
      <c r="C144" s="150">
        <v>0.27886946624570802</v>
      </c>
      <c r="D144" s="150">
        <v>-1009933.8</v>
      </c>
      <c r="E144" s="150">
        <v>6.5005526305923602E-3</v>
      </c>
      <c r="F144" s="150">
        <v>0.75295706843358201</v>
      </c>
      <c r="G144" s="150">
        <v>61.9</v>
      </c>
      <c r="H144" s="150">
        <v>60.830500000000001</v>
      </c>
      <c r="I144" s="150">
        <v>0</v>
      </c>
      <c r="J144" s="150">
        <v>-40.832500000000003</v>
      </c>
      <c r="K144" s="150">
        <v>11187.5939701726</v>
      </c>
      <c r="L144" s="150">
        <v>2395.7948250499999</v>
      </c>
      <c r="M144" s="150">
        <v>2955.7341565079801</v>
      </c>
      <c r="N144" s="150">
        <v>0.46816526236823802</v>
      </c>
      <c r="O144" s="150">
        <v>0.15384005892170199</v>
      </c>
      <c r="P144" s="150">
        <v>2.0776269081790501E-2</v>
      </c>
      <c r="Q144" s="150">
        <v>9068.1970431895606</v>
      </c>
      <c r="R144" s="150">
        <v>152.16650000000001</v>
      </c>
      <c r="S144" s="150">
        <v>61336.100866485103</v>
      </c>
      <c r="T144" s="150">
        <v>15.491911820275799</v>
      </c>
      <c r="U144" s="150">
        <v>15.7445615496841</v>
      </c>
      <c r="V144" s="150">
        <v>17.626000000000001</v>
      </c>
      <c r="W144" s="150">
        <v>135.92390928457999</v>
      </c>
      <c r="X144" s="150">
        <v>0.115732142331223</v>
      </c>
      <c r="Y144" s="150">
        <v>0.163999625255595</v>
      </c>
      <c r="Z144" s="150">
        <v>0.29584529409013299</v>
      </c>
      <c r="AA144" s="150">
        <v>157.44332363357901</v>
      </c>
      <c r="AB144" s="150">
        <v>6.0819262058329997</v>
      </c>
      <c r="AC144" s="150">
        <v>1.1652311295356701</v>
      </c>
      <c r="AD144" s="150">
        <v>3.3123231868662399</v>
      </c>
      <c r="AE144" s="150">
        <v>1.20483378032057</v>
      </c>
      <c r="AF144" s="150">
        <v>45.6</v>
      </c>
      <c r="AG144" s="150">
        <v>2.5770012025347899E-2</v>
      </c>
      <c r="AH144" s="150">
        <v>29.6205</v>
      </c>
      <c r="AI144">
        <v>4.13814944142334</v>
      </c>
      <c r="AJ144">
        <v>-105160.67049999999</v>
      </c>
      <c r="AK144">
        <v>0.34675015303319401</v>
      </c>
      <c r="AL144" s="150">
        <v>26803179.738499999</v>
      </c>
      <c r="AM144" s="150">
        <v>2395.7948250499999</v>
      </c>
    </row>
    <row r="145" spans="1:39" ht="14.5" x14ac:dyDescent="0.35">
      <c r="A145" t="s">
        <v>303</v>
      </c>
      <c r="B145" s="150">
        <v>3257583.05</v>
      </c>
      <c r="C145" s="150">
        <v>0.22891892055575699</v>
      </c>
      <c r="D145" s="150">
        <v>1578550.5</v>
      </c>
      <c r="E145" s="150">
        <v>1.50398822165136E-3</v>
      </c>
      <c r="F145" s="150">
        <v>0.59728385969015896</v>
      </c>
      <c r="G145" s="150">
        <v>176.73684210526301</v>
      </c>
      <c r="H145" s="150">
        <v>3254.7525000000001</v>
      </c>
      <c r="I145" s="150">
        <v>920.25099999999998</v>
      </c>
      <c r="J145" s="150">
        <v>-356.87700000000001</v>
      </c>
      <c r="K145" s="150">
        <v>14856.367631411</v>
      </c>
      <c r="L145" s="150">
        <v>13237.3319794</v>
      </c>
      <c r="M145" s="150">
        <v>18865.519203086598</v>
      </c>
      <c r="N145" s="150">
        <v>0.85380604824207795</v>
      </c>
      <c r="O145" s="150">
        <v>0.18950060642157401</v>
      </c>
      <c r="P145" s="150">
        <v>9.6797108650294506E-2</v>
      </c>
      <c r="Q145" s="150">
        <v>10424.238433513399</v>
      </c>
      <c r="R145" s="150">
        <v>877.87400000000002</v>
      </c>
      <c r="S145" s="150">
        <v>67225.035739753104</v>
      </c>
      <c r="T145" s="150">
        <v>12.8094692404605</v>
      </c>
      <c r="U145" s="150">
        <v>15.0788518391022</v>
      </c>
      <c r="V145" s="150">
        <v>123.488</v>
      </c>
      <c r="W145" s="150">
        <v>107.195290063812</v>
      </c>
      <c r="X145" s="150">
        <v>0.114591633809822</v>
      </c>
      <c r="Y145" s="150">
        <v>0.15690399276394201</v>
      </c>
      <c r="Z145" s="150">
        <v>0.27864571243863501</v>
      </c>
      <c r="AA145" s="150">
        <v>187.70556664037201</v>
      </c>
      <c r="AB145" s="150">
        <v>7.1923960512023699</v>
      </c>
      <c r="AC145" s="150">
        <v>1.3974249482104799</v>
      </c>
      <c r="AD145" s="150">
        <v>3.4728143275568701</v>
      </c>
      <c r="AE145" s="150">
        <v>0.80743039659442795</v>
      </c>
      <c r="AF145" s="150">
        <v>42.210526315789501</v>
      </c>
      <c r="AG145" s="150">
        <v>0.189708216527745</v>
      </c>
      <c r="AH145" s="150">
        <v>127.177777777778</v>
      </c>
      <c r="AI145">
        <v>5.9093565218802802</v>
      </c>
      <c r="AJ145">
        <v>315779.85949999897</v>
      </c>
      <c r="AK145">
        <v>0.49100763818765503</v>
      </c>
      <c r="AL145" s="150">
        <v>196658670.345</v>
      </c>
      <c r="AM145" s="150">
        <v>13237.3319794</v>
      </c>
    </row>
    <row r="146" spans="1:39" ht="14.5" x14ac:dyDescent="0.35">
      <c r="A146" t="s">
        <v>304</v>
      </c>
      <c r="B146" s="150">
        <v>301848</v>
      </c>
      <c r="C146" s="150">
        <v>0.31292060076955902</v>
      </c>
      <c r="D146" s="150">
        <v>296137.34999999998</v>
      </c>
      <c r="E146" s="150">
        <v>4.3822859807522603E-3</v>
      </c>
      <c r="F146" s="150">
        <v>0.695308399145801</v>
      </c>
      <c r="G146" s="150">
        <v>21.411764705882401</v>
      </c>
      <c r="H146" s="150">
        <v>38.697499999999998</v>
      </c>
      <c r="I146" s="150">
        <v>0</v>
      </c>
      <c r="J146" s="150">
        <v>43.433500000000002</v>
      </c>
      <c r="K146" s="150">
        <v>11330.250051777701</v>
      </c>
      <c r="L146" s="150">
        <v>1238.6861306999999</v>
      </c>
      <c r="M146" s="150">
        <v>1559.4116706346299</v>
      </c>
      <c r="N146" s="150">
        <v>0.53670794689071399</v>
      </c>
      <c r="O146" s="150">
        <v>0.16208858489158801</v>
      </c>
      <c r="P146" s="150">
        <v>6.65826640469383E-3</v>
      </c>
      <c r="Q146" s="150">
        <v>8999.9477756815504</v>
      </c>
      <c r="R146" s="150">
        <v>81.259</v>
      </c>
      <c r="S146" s="150">
        <v>58007.032759448201</v>
      </c>
      <c r="T146" s="150">
        <v>15.3146113045939</v>
      </c>
      <c r="U146" s="150">
        <v>15.2436792318389</v>
      </c>
      <c r="V146" s="150">
        <v>11.2995</v>
      </c>
      <c r="W146" s="150">
        <v>109.62309223417</v>
      </c>
      <c r="X146" s="150">
        <v>0.11292523476555701</v>
      </c>
      <c r="Y146" s="150">
        <v>0.15882354228527101</v>
      </c>
      <c r="Z146" s="150">
        <v>0.295837304667531</v>
      </c>
      <c r="AA146" s="150">
        <v>196.22541495854301</v>
      </c>
      <c r="AB146" s="150">
        <v>5.4279594748987599</v>
      </c>
      <c r="AC146" s="150">
        <v>1.2365013698167999</v>
      </c>
      <c r="AD146" s="150">
        <v>2.9063218948110698</v>
      </c>
      <c r="AE146" s="150">
        <v>0.98730359911992505</v>
      </c>
      <c r="AF146" s="150">
        <v>18.8</v>
      </c>
      <c r="AG146" s="150">
        <v>1.6226424876928901E-2</v>
      </c>
      <c r="AH146" s="150">
        <v>38.975000000000001</v>
      </c>
      <c r="AI146">
        <v>4.6257769912690501</v>
      </c>
      <c r="AJ146">
        <v>-23472.741578947302</v>
      </c>
      <c r="AK146">
        <v>0.33864286668421201</v>
      </c>
      <c r="AL146" s="150">
        <v>14034623.5965</v>
      </c>
      <c r="AM146" s="150">
        <v>1238.6861306999999</v>
      </c>
    </row>
    <row r="147" spans="1:39" ht="14.5" x14ac:dyDescent="0.35">
      <c r="A147" t="s">
        <v>305</v>
      </c>
      <c r="B147" s="150">
        <v>-591150.65</v>
      </c>
      <c r="C147" s="150">
        <v>0.27682544726047198</v>
      </c>
      <c r="D147" s="150">
        <v>-552326.94999999995</v>
      </c>
      <c r="E147" s="150">
        <v>5.3510712506789401E-3</v>
      </c>
      <c r="F147" s="150">
        <v>0.787539333092383</v>
      </c>
      <c r="G147" s="150">
        <v>95.85</v>
      </c>
      <c r="H147" s="150">
        <v>110.29600000000001</v>
      </c>
      <c r="I147" s="150">
        <v>0</v>
      </c>
      <c r="J147" s="150">
        <v>-56.164499999999997</v>
      </c>
      <c r="K147" s="150">
        <v>11698.9049736168</v>
      </c>
      <c r="L147" s="150">
        <v>4288.9153876500004</v>
      </c>
      <c r="M147" s="150">
        <v>5250.1851867270198</v>
      </c>
      <c r="N147" s="150">
        <v>0.35996666472964001</v>
      </c>
      <c r="O147" s="150">
        <v>0.15021271670575001</v>
      </c>
      <c r="P147" s="150">
        <v>1.96962330367366E-2</v>
      </c>
      <c r="Q147" s="150">
        <v>9556.9226180533406</v>
      </c>
      <c r="R147" s="150">
        <v>261.48399999999998</v>
      </c>
      <c r="S147" s="150">
        <v>67299.298832815795</v>
      </c>
      <c r="T147" s="150">
        <v>14.5125514371816</v>
      </c>
      <c r="U147" s="150">
        <v>16.402209648200301</v>
      </c>
      <c r="V147" s="150">
        <v>26.981999999999999</v>
      </c>
      <c r="W147" s="150">
        <v>158.95468785301301</v>
      </c>
      <c r="X147" s="150">
        <v>0.11885350124364</v>
      </c>
      <c r="Y147" s="150">
        <v>0.158903463912626</v>
      </c>
      <c r="Z147" s="150">
        <v>0.28310750226551701</v>
      </c>
      <c r="AA147" s="150">
        <v>162.21277108970901</v>
      </c>
      <c r="AB147" s="150">
        <v>6.1590302139440798</v>
      </c>
      <c r="AC147" s="150">
        <v>1.0993524384237601</v>
      </c>
      <c r="AD147" s="150">
        <v>3.1331294627979802</v>
      </c>
      <c r="AE147" s="150">
        <v>0.99873145951014297</v>
      </c>
      <c r="AF147" s="150">
        <v>30.5</v>
      </c>
      <c r="AG147" s="150">
        <v>5.4220879749161698E-2</v>
      </c>
      <c r="AH147" s="150">
        <v>78.453999999999994</v>
      </c>
      <c r="AI147">
        <v>3.5194657971894099</v>
      </c>
      <c r="AJ147">
        <v>-191701.43100000001</v>
      </c>
      <c r="AK147">
        <v>0.31535141948711498</v>
      </c>
      <c r="AL147" s="150">
        <v>50175613.560000002</v>
      </c>
      <c r="AM147" s="150">
        <v>4288.9153876500004</v>
      </c>
    </row>
    <row r="148" spans="1:39" ht="14.5" x14ac:dyDescent="0.35">
      <c r="A148" t="s">
        <v>306</v>
      </c>
      <c r="B148" s="150">
        <v>-172535.2</v>
      </c>
      <c r="C148" s="150">
        <v>0.37619524913313102</v>
      </c>
      <c r="D148" s="150">
        <v>-216783.95</v>
      </c>
      <c r="E148" s="150">
        <v>2.7460501699535398E-3</v>
      </c>
      <c r="F148" s="150">
        <v>0.82129062416292398</v>
      </c>
      <c r="G148" s="150">
        <v>74.7222222222222</v>
      </c>
      <c r="H148" s="150">
        <v>31.184999999999999</v>
      </c>
      <c r="I148" s="150">
        <v>0</v>
      </c>
      <c r="J148" s="150">
        <v>-9.1875</v>
      </c>
      <c r="K148" s="150">
        <v>13254.128192988001</v>
      </c>
      <c r="L148" s="150">
        <v>4812.4686079499998</v>
      </c>
      <c r="M148" s="150">
        <v>5625.5337889516104</v>
      </c>
      <c r="N148" s="150">
        <v>8.8834535480141197E-2</v>
      </c>
      <c r="O148" s="150">
        <v>0.11407087127656999</v>
      </c>
      <c r="P148" s="150">
        <v>2.6818496246768801E-2</v>
      </c>
      <c r="Q148" s="150">
        <v>11338.493065275299</v>
      </c>
      <c r="R148" s="150">
        <v>300.76600000000002</v>
      </c>
      <c r="S148" s="150">
        <v>77618.550545939404</v>
      </c>
      <c r="T148" s="150">
        <v>14.6352978727649</v>
      </c>
      <c r="U148" s="150">
        <v>16.0007068882454</v>
      </c>
      <c r="V148" s="150">
        <v>28.236999999999998</v>
      </c>
      <c r="W148" s="150">
        <v>170.43129964054299</v>
      </c>
      <c r="X148" s="150">
        <v>0.115963694289245</v>
      </c>
      <c r="Y148" s="150">
        <v>0.149523324582441</v>
      </c>
      <c r="Z148" s="150">
        <v>0.271870460615104</v>
      </c>
      <c r="AA148" s="150">
        <v>165.93048496583501</v>
      </c>
      <c r="AB148" s="150">
        <v>6.6503082424977498</v>
      </c>
      <c r="AC148" s="150">
        <v>1.2096057875967301</v>
      </c>
      <c r="AD148" s="150">
        <v>3.1446726290417399</v>
      </c>
      <c r="AE148" s="150">
        <v>0.74081683527612996</v>
      </c>
      <c r="AF148" s="150">
        <v>21</v>
      </c>
      <c r="AG148" s="150">
        <v>0.14441106274566001</v>
      </c>
      <c r="AH148" s="150">
        <v>108.830555555556</v>
      </c>
      <c r="AI148">
        <v>5.7440510256155601</v>
      </c>
      <c r="AJ148">
        <v>-86074.705789474101</v>
      </c>
      <c r="AK148">
        <v>0.24303512067730901</v>
      </c>
      <c r="AL148" s="150">
        <v>63785075.854500003</v>
      </c>
      <c r="AM148" s="150">
        <v>4812.4686079499998</v>
      </c>
    </row>
    <row r="149" spans="1:39" ht="14.5" x14ac:dyDescent="0.35">
      <c r="A149" t="s">
        <v>307</v>
      </c>
      <c r="B149" s="150">
        <v>-137385.65</v>
      </c>
      <c r="C149" s="150">
        <v>0.37375947814416699</v>
      </c>
      <c r="D149" s="150">
        <v>-205664.85</v>
      </c>
      <c r="E149" s="150">
        <v>7.3385976539341001E-3</v>
      </c>
      <c r="F149" s="150">
        <v>0.73767291600738505</v>
      </c>
      <c r="G149" s="150">
        <v>50.947368421052602</v>
      </c>
      <c r="H149" s="150">
        <v>50.258000000000003</v>
      </c>
      <c r="I149" s="150">
        <v>0</v>
      </c>
      <c r="J149" s="150">
        <v>-8.5109999999999708</v>
      </c>
      <c r="K149" s="150">
        <v>11138.462616281</v>
      </c>
      <c r="L149" s="150">
        <v>2127.08088335</v>
      </c>
      <c r="M149" s="150">
        <v>2630.48487579516</v>
      </c>
      <c r="N149" s="150">
        <v>0.48632750284549697</v>
      </c>
      <c r="O149" s="150">
        <v>0.15655353405063999</v>
      </c>
      <c r="P149" s="150">
        <v>1.4013199842713899E-2</v>
      </c>
      <c r="Q149" s="150">
        <v>9006.8607194854394</v>
      </c>
      <c r="R149" s="150">
        <v>135.209</v>
      </c>
      <c r="S149" s="150">
        <v>60652.644128719199</v>
      </c>
      <c r="T149" s="150">
        <v>14.044183449326599</v>
      </c>
      <c r="U149" s="150">
        <v>15.7317995351641</v>
      </c>
      <c r="V149" s="150">
        <v>14.951000000000001</v>
      </c>
      <c r="W149" s="150">
        <v>142.270141351749</v>
      </c>
      <c r="X149" s="150">
        <v>0.11234422211284099</v>
      </c>
      <c r="Y149" s="150">
        <v>0.171060716735181</v>
      </c>
      <c r="Z149" s="150">
        <v>0.29051751765842998</v>
      </c>
      <c r="AA149" s="150">
        <v>177.93794442076299</v>
      </c>
      <c r="AB149" s="150">
        <v>5.6253769058708301</v>
      </c>
      <c r="AC149" s="150">
        <v>1.20060960652955</v>
      </c>
      <c r="AD149" s="150">
        <v>2.81873347373394</v>
      </c>
      <c r="AE149" s="150">
        <v>1.1873372862314899</v>
      </c>
      <c r="AF149" s="150">
        <v>54.3</v>
      </c>
      <c r="AG149" s="150">
        <v>2.08657621828616E-2</v>
      </c>
      <c r="AH149" s="150">
        <v>20.918500000000002</v>
      </c>
      <c r="AI149">
        <v>3.8359433083589098</v>
      </c>
      <c r="AJ149">
        <v>-73936.085999999996</v>
      </c>
      <c r="AK149">
        <v>0.37473591970595199</v>
      </c>
      <c r="AL149" s="150">
        <v>23692410.901000001</v>
      </c>
      <c r="AM149" s="150">
        <v>2127.08088335</v>
      </c>
    </row>
    <row r="150" spans="1:39" ht="14.5" x14ac:dyDescent="0.35">
      <c r="A150" t="s">
        <v>309</v>
      </c>
      <c r="B150" s="150">
        <v>844113.55</v>
      </c>
      <c r="C150" s="150">
        <v>0.40969165828031301</v>
      </c>
      <c r="D150" s="150">
        <v>841885.05</v>
      </c>
      <c r="E150" s="150">
        <v>1.8382112314637099E-3</v>
      </c>
      <c r="F150" s="150">
        <v>0.76701312997136895</v>
      </c>
      <c r="G150" s="150">
        <v>73.05</v>
      </c>
      <c r="H150" s="150">
        <v>70.733999999999995</v>
      </c>
      <c r="I150" s="150">
        <v>0</v>
      </c>
      <c r="J150" s="150">
        <v>-5.4389999999999903</v>
      </c>
      <c r="K150" s="150">
        <v>11645.8412275428</v>
      </c>
      <c r="L150" s="150">
        <v>2996.2274206500001</v>
      </c>
      <c r="M150" s="150">
        <v>3607.63285762032</v>
      </c>
      <c r="N150" s="150">
        <v>0.33741511828587401</v>
      </c>
      <c r="O150" s="150">
        <v>0.13733312790747201</v>
      </c>
      <c r="P150" s="150">
        <v>2.3320940516204699E-2</v>
      </c>
      <c r="Q150" s="150">
        <v>9672.1562863014406</v>
      </c>
      <c r="R150" s="150">
        <v>185.26599999999999</v>
      </c>
      <c r="S150" s="150">
        <v>66816.332413934506</v>
      </c>
      <c r="T150" s="150">
        <v>13.9777401142142</v>
      </c>
      <c r="U150" s="150">
        <v>16.172570361804102</v>
      </c>
      <c r="V150" s="150">
        <v>19.532499999999999</v>
      </c>
      <c r="W150" s="150">
        <v>153.397026527582</v>
      </c>
      <c r="X150" s="150">
        <v>0.115722264731472</v>
      </c>
      <c r="Y150" s="150">
        <v>0.15828348626489</v>
      </c>
      <c r="Z150" s="150">
        <v>0.280245872399701</v>
      </c>
      <c r="AA150" s="150">
        <v>175.70789065330399</v>
      </c>
      <c r="AB150" s="150">
        <v>5.7710088054039401</v>
      </c>
      <c r="AC150" s="150">
        <v>1.0975136363429101</v>
      </c>
      <c r="AD150" s="150">
        <v>2.8473876810960999</v>
      </c>
      <c r="AE150" s="150">
        <v>1.0657717631099</v>
      </c>
      <c r="AF150" s="150">
        <v>31.85</v>
      </c>
      <c r="AG150" s="150">
        <v>4.0769366341483503E-2</v>
      </c>
      <c r="AH150" s="150">
        <v>55.212499999999999</v>
      </c>
      <c r="AI150">
        <v>2.9705703793383802</v>
      </c>
      <c r="AJ150">
        <v>-135003.56400000001</v>
      </c>
      <c r="AK150">
        <v>0.33417458523169802</v>
      </c>
      <c r="AL150" s="150">
        <v>34893588.822499998</v>
      </c>
      <c r="AM150" s="150">
        <v>2996.2274206500001</v>
      </c>
    </row>
    <row r="151" spans="1:39" ht="14.5" x14ac:dyDescent="0.35">
      <c r="A151" t="s">
        <v>310</v>
      </c>
      <c r="B151" s="150">
        <v>-49348.5</v>
      </c>
      <c r="C151" s="150">
        <v>0.39013633961627903</v>
      </c>
      <c r="D151" s="150">
        <v>-60250.7</v>
      </c>
      <c r="E151" s="150">
        <v>7.77189354288147E-3</v>
      </c>
      <c r="F151" s="150">
        <v>0.739626189445316</v>
      </c>
      <c r="G151" s="150">
        <v>47.85</v>
      </c>
      <c r="H151" s="150">
        <v>54.144500000000001</v>
      </c>
      <c r="I151" s="150">
        <v>0</v>
      </c>
      <c r="J151" s="150">
        <v>-16.372499999999999</v>
      </c>
      <c r="K151" s="150">
        <v>11115.782949307501</v>
      </c>
      <c r="L151" s="150">
        <v>2096.1424674499999</v>
      </c>
      <c r="M151" s="150">
        <v>2578.4581911578398</v>
      </c>
      <c r="N151" s="150">
        <v>0.45849588280569697</v>
      </c>
      <c r="O151" s="150">
        <v>0.156957543968966</v>
      </c>
      <c r="P151" s="150">
        <v>7.5653058159217204E-3</v>
      </c>
      <c r="Q151" s="150">
        <v>9036.5105701159991</v>
      </c>
      <c r="R151" s="150">
        <v>133.7415</v>
      </c>
      <c r="S151" s="150">
        <v>59406.932717219403</v>
      </c>
      <c r="T151" s="150">
        <v>14.472695461020001</v>
      </c>
      <c r="U151" s="150">
        <v>15.673089261373599</v>
      </c>
      <c r="V151" s="150">
        <v>15.510999999999999</v>
      </c>
      <c r="W151" s="150">
        <v>135.139092737412</v>
      </c>
      <c r="X151" s="150">
        <v>0.116039662284516</v>
      </c>
      <c r="Y151" s="150">
        <v>0.171154530530823</v>
      </c>
      <c r="Z151" s="150">
        <v>0.29322433029919098</v>
      </c>
      <c r="AA151" s="150">
        <v>168.22539759378799</v>
      </c>
      <c r="AB151" s="150">
        <v>5.7912340382571399</v>
      </c>
      <c r="AC151" s="150">
        <v>1.2121392152670101</v>
      </c>
      <c r="AD151" s="150">
        <v>2.9039530134613498</v>
      </c>
      <c r="AE151" s="150">
        <v>1.28091639661347</v>
      </c>
      <c r="AF151" s="150">
        <v>74.05</v>
      </c>
      <c r="AG151" s="150">
        <v>1.8162083554629799E-2</v>
      </c>
      <c r="AH151" s="150">
        <v>15.544499999999999</v>
      </c>
      <c r="AI151">
        <v>4.3011187876819204</v>
      </c>
      <c r="AJ151">
        <v>-73606.097499999902</v>
      </c>
      <c r="AK151">
        <v>0.362332242103728</v>
      </c>
      <c r="AL151" s="150">
        <v>23300264.699000001</v>
      </c>
      <c r="AM151" s="150">
        <v>2096.1424674499999</v>
      </c>
    </row>
    <row r="152" spans="1:39" ht="14.5" x14ac:dyDescent="0.35">
      <c r="A152" t="s">
        <v>312</v>
      </c>
      <c r="B152" s="150">
        <v>-200960.7</v>
      </c>
      <c r="C152" s="150">
        <v>0.39380255697740602</v>
      </c>
      <c r="D152" s="150">
        <v>-565662.80000000005</v>
      </c>
      <c r="E152" s="150">
        <v>3.2653513049387402E-3</v>
      </c>
      <c r="F152" s="150">
        <v>0.81077311986519396</v>
      </c>
      <c r="G152" s="150">
        <v>103.473684210526</v>
      </c>
      <c r="H152" s="150">
        <v>69.8155</v>
      </c>
      <c r="I152" s="150">
        <v>0</v>
      </c>
      <c r="J152" s="150">
        <v>-1.22149999999999</v>
      </c>
      <c r="K152" s="150">
        <v>11280.402644902601</v>
      </c>
      <c r="L152" s="150">
        <v>4698.7439997499996</v>
      </c>
      <c r="M152" s="150">
        <v>5587.33276806704</v>
      </c>
      <c r="N152" s="150">
        <v>0.22318086787784</v>
      </c>
      <c r="O152" s="150">
        <v>0.134175490531841</v>
      </c>
      <c r="P152" s="150">
        <v>1.34016244028937E-2</v>
      </c>
      <c r="Q152" s="150">
        <v>9486.4090689978493</v>
      </c>
      <c r="R152" s="150">
        <v>272.935</v>
      </c>
      <c r="S152" s="150">
        <v>69417.526792093398</v>
      </c>
      <c r="T152" s="150">
        <v>14.042354406726901</v>
      </c>
      <c r="U152" s="150">
        <v>17.215615438657601</v>
      </c>
      <c r="V152" s="150">
        <v>27.378499999999999</v>
      </c>
      <c r="W152" s="150">
        <v>171.62167393210001</v>
      </c>
      <c r="X152" s="150">
        <v>0.11615557191453101</v>
      </c>
      <c r="Y152" s="150">
        <v>0.159790010980183</v>
      </c>
      <c r="Z152" s="150">
        <v>0.28249197107477703</v>
      </c>
      <c r="AA152" s="150">
        <v>1516.00687340681</v>
      </c>
      <c r="AB152" s="150">
        <v>0.62899022826155904</v>
      </c>
      <c r="AC152" s="150">
        <v>0.106300280745172</v>
      </c>
      <c r="AD152" s="150">
        <v>0.321568943573315</v>
      </c>
      <c r="AE152" s="150">
        <v>0.90429037812764701</v>
      </c>
      <c r="AF152" s="150">
        <v>31.75</v>
      </c>
      <c r="AG152" s="150">
        <v>9.7582561146005206E-2</v>
      </c>
      <c r="AH152" s="150">
        <v>82.433499999999995</v>
      </c>
      <c r="AI152">
        <v>3.6425560836597799</v>
      </c>
      <c r="AJ152">
        <v>-105881.1085</v>
      </c>
      <c r="AK152">
        <v>0.261423525582066</v>
      </c>
      <c r="AL152" s="150">
        <v>53003724.2425</v>
      </c>
      <c r="AM152" s="150">
        <v>4698.7439997499996</v>
      </c>
    </row>
    <row r="153" spans="1:39" ht="14.5" x14ac:dyDescent="0.35">
      <c r="A153" t="s">
        <v>313</v>
      </c>
      <c r="B153" s="150">
        <v>-149801.15</v>
      </c>
      <c r="C153" s="150">
        <v>0.40380045343209903</v>
      </c>
      <c r="D153" s="150">
        <v>-137042.54999999999</v>
      </c>
      <c r="E153" s="150">
        <v>2.60133661592668E-3</v>
      </c>
      <c r="F153" s="150">
        <v>0.75405938681461704</v>
      </c>
      <c r="G153" s="150">
        <v>60.421052631578902</v>
      </c>
      <c r="H153" s="150">
        <v>51.503500000000003</v>
      </c>
      <c r="I153" s="150">
        <v>0</v>
      </c>
      <c r="J153" s="150">
        <v>17.541</v>
      </c>
      <c r="K153" s="150">
        <v>10869.1954775016</v>
      </c>
      <c r="L153" s="150">
        <v>2288.2109053499998</v>
      </c>
      <c r="M153" s="150">
        <v>2751.4468144634002</v>
      </c>
      <c r="N153" s="150">
        <v>0.382383192499542</v>
      </c>
      <c r="O153" s="150">
        <v>0.14218311862744801</v>
      </c>
      <c r="P153" s="150">
        <v>3.5399227322365301E-3</v>
      </c>
      <c r="Q153" s="150">
        <v>9039.2485485315392</v>
      </c>
      <c r="R153" s="150">
        <v>140.24600000000001</v>
      </c>
      <c r="S153" s="150">
        <v>62087.169363119101</v>
      </c>
      <c r="T153" s="150">
        <v>14.1718836900874</v>
      </c>
      <c r="U153" s="150">
        <v>16.315694603411099</v>
      </c>
      <c r="V153" s="150">
        <v>15.342499999999999</v>
      </c>
      <c r="W153" s="150">
        <v>149.141985031774</v>
      </c>
      <c r="X153" s="150">
        <v>0.11159056230839801</v>
      </c>
      <c r="Y153" s="150">
        <v>0.17539676158897799</v>
      </c>
      <c r="Z153" s="150">
        <v>0.29262384351494902</v>
      </c>
      <c r="AA153" s="150">
        <v>147.77280765921299</v>
      </c>
      <c r="AB153" s="150">
        <v>6.5405265391506697</v>
      </c>
      <c r="AC153" s="150">
        <v>1.3069482693838399</v>
      </c>
      <c r="AD153" s="150">
        <v>3.1677905593130098</v>
      </c>
      <c r="AE153" s="150">
        <v>1.2990756794944001</v>
      </c>
      <c r="AF153" s="150">
        <v>92.4</v>
      </c>
      <c r="AG153" s="150">
        <v>2.35796536189001E-2</v>
      </c>
      <c r="AH153" s="150">
        <v>15.1110526315789</v>
      </c>
      <c r="AI153">
        <v>4.6887456107716599</v>
      </c>
      <c r="AJ153">
        <v>-73450.397000000099</v>
      </c>
      <c r="AK153">
        <v>0.33807076979379103</v>
      </c>
      <c r="AL153" s="150">
        <v>24871011.624000002</v>
      </c>
      <c r="AM153" s="150">
        <v>2288.2109053499998</v>
      </c>
    </row>
    <row r="154" spans="1:39" ht="14.5" x14ac:dyDescent="0.35">
      <c r="A154" t="s">
        <v>314</v>
      </c>
      <c r="B154" s="150">
        <v>-278585.7</v>
      </c>
      <c r="C154" s="150">
        <v>0.23478089905420799</v>
      </c>
      <c r="D154" s="150">
        <v>-539669.6</v>
      </c>
      <c r="E154" s="150">
        <v>2.1172045339742599E-3</v>
      </c>
      <c r="F154" s="150">
        <v>0.59945502685552798</v>
      </c>
      <c r="G154" s="150">
        <v>72.421052631578902</v>
      </c>
      <c r="H154" s="150">
        <v>978.93799999999999</v>
      </c>
      <c r="I154" s="150">
        <v>401.15600000000001</v>
      </c>
      <c r="J154" s="150">
        <v>-345.95400000000001</v>
      </c>
      <c r="K154" s="150">
        <v>14494.956609523901</v>
      </c>
      <c r="L154" s="150">
        <v>4585.1770618500004</v>
      </c>
      <c r="M154" s="150">
        <v>6505.8892213547597</v>
      </c>
      <c r="N154" s="150">
        <v>0.88771146659006805</v>
      </c>
      <c r="O154" s="150">
        <v>0.18733159764901999</v>
      </c>
      <c r="P154" s="150">
        <v>5.0764819441037098E-2</v>
      </c>
      <c r="Q154" s="150">
        <v>10215.658505273501</v>
      </c>
      <c r="R154" s="150">
        <v>329.93799999999999</v>
      </c>
      <c r="S154" s="150">
        <v>60317.5929295807</v>
      </c>
      <c r="T154" s="150">
        <v>12.2794282562178</v>
      </c>
      <c r="U154" s="150">
        <v>13.8970869128442</v>
      </c>
      <c r="V154" s="150">
        <v>46.838500000000003</v>
      </c>
      <c r="W154" s="150">
        <v>97.893336931156995</v>
      </c>
      <c r="X154" s="150">
        <v>0.11528241574902801</v>
      </c>
      <c r="Y154" s="150">
        <v>0.16141320154404901</v>
      </c>
      <c r="Z154" s="150">
        <v>0.284101913349941</v>
      </c>
      <c r="AA154" s="150">
        <v>202.721179021376</v>
      </c>
      <c r="AB154" s="150">
        <v>7.2117562738532301</v>
      </c>
      <c r="AC154" s="150">
        <v>1.3433305227202399</v>
      </c>
      <c r="AD154" s="150">
        <v>3.4027709299229398</v>
      </c>
      <c r="AE154" s="150">
        <v>0.82219046879070201</v>
      </c>
      <c r="AF154" s="150">
        <v>14.894736842105299</v>
      </c>
      <c r="AG154" s="150">
        <v>0.12955167910942</v>
      </c>
      <c r="AH154" s="150">
        <v>120.903684210526</v>
      </c>
      <c r="AI154">
        <v>5.4210765861518198</v>
      </c>
      <c r="AJ154">
        <v>131077.46449999901</v>
      </c>
      <c r="AK154">
        <v>0.54917302463769702</v>
      </c>
      <c r="AL154" s="150">
        <v>66461942.558499999</v>
      </c>
      <c r="AM154" s="150">
        <v>4585.1770618500004</v>
      </c>
    </row>
    <row r="155" spans="1:39" ht="14.5" x14ac:dyDescent="0.35">
      <c r="A155" t="s">
        <v>315</v>
      </c>
      <c r="B155" s="150">
        <v>459654.2</v>
      </c>
      <c r="C155" s="150">
        <v>0.339373243584978</v>
      </c>
      <c r="D155" s="150">
        <v>585021.25</v>
      </c>
      <c r="E155" s="150">
        <v>2.2480877376497102E-3</v>
      </c>
      <c r="F155" s="150">
        <v>0.66098456519121696</v>
      </c>
      <c r="G155" s="150">
        <v>40.65</v>
      </c>
      <c r="H155" s="150">
        <v>384.68650000000002</v>
      </c>
      <c r="I155" s="150">
        <v>131.298</v>
      </c>
      <c r="J155" s="150">
        <v>-123.801</v>
      </c>
      <c r="K155" s="150">
        <v>14011.442744571599</v>
      </c>
      <c r="L155" s="150">
        <v>2692.2892499499999</v>
      </c>
      <c r="M155" s="150">
        <v>3885.5825888736099</v>
      </c>
      <c r="N155" s="150">
        <v>0.98061803938749603</v>
      </c>
      <c r="O155" s="150">
        <v>0.19653601204247501</v>
      </c>
      <c r="P155" s="150">
        <v>3.4114766792500403E-2</v>
      </c>
      <c r="Q155" s="150">
        <v>9708.4171587343408</v>
      </c>
      <c r="R155" s="150">
        <v>190.7415</v>
      </c>
      <c r="S155" s="150">
        <v>60336.598212764402</v>
      </c>
      <c r="T155" s="150">
        <v>12.498066755268299</v>
      </c>
      <c r="U155" s="150">
        <v>14.114858328942599</v>
      </c>
      <c r="V155" s="150">
        <v>26.664999999999999</v>
      </c>
      <c r="W155" s="150">
        <v>100.967157320458</v>
      </c>
      <c r="X155" s="150">
        <v>0.113754962556444</v>
      </c>
      <c r="Y155" s="150">
        <v>0.16338116172269901</v>
      </c>
      <c r="Z155" s="150">
        <v>0.28582831028792499</v>
      </c>
      <c r="AA155" s="150">
        <v>199.96482547705401</v>
      </c>
      <c r="AB155" s="150">
        <v>6.9848762679986498</v>
      </c>
      <c r="AC155" s="150">
        <v>1.4242949967879499</v>
      </c>
      <c r="AD155" s="150">
        <v>3.2610805949478499</v>
      </c>
      <c r="AE155" s="150">
        <v>0.86620428937079597</v>
      </c>
      <c r="AF155" s="150">
        <v>9.6999999999999993</v>
      </c>
      <c r="AG155" s="150">
        <v>8.9268790697456496E-2</v>
      </c>
      <c r="AH155" s="150">
        <v>112.167894736842</v>
      </c>
      <c r="AI155">
        <v>5.3320310454590398</v>
      </c>
      <c r="AJ155">
        <v>-44937.836999999803</v>
      </c>
      <c r="AK155">
        <v>0.54124715199748696</v>
      </c>
      <c r="AL155" s="150">
        <v>37722856.677500002</v>
      </c>
      <c r="AM155" s="150">
        <v>2692.2892499499999</v>
      </c>
    </row>
    <row r="156" spans="1:39" ht="14.5" x14ac:dyDescent="0.35">
      <c r="A156" t="s">
        <v>316</v>
      </c>
      <c r="B156" s="150">
        <v>306404.75</v>
      </c>
      <c r="C156" s="150">
        <v>0.371494172856284</v>
      </c>
      <c r="D156" s="150">
        <v>283242.2</v>
      </c>
      <c r="E156" s="150">
        <v>2.60975632346911E-3</v>
      </c>
      <c r="F156" s="150">
        <v>0.74329660739552506</v>
      </c>
      <c r="G156" s="150">
        <v>60</v>
      </c>
      <c r="H156" s="150">
        <v>104.7475</v>
      </c>
      <c r="I156" s="150">
        <v>0</v>
      </c>
      <c r="J156" s="150">
        <v>26.827999999999999</v>
      </c>
      <c r="K156" s="150">
        <v>11518.6476056508</v>
      </c>
      <c r="L156" s="150">
        <v>2763.7718436999999</v>
      </c>
      <c r="M156" s="150">
        <v>3525.7611893121202</v>
      </c>
      <c r="N156" s="150">
        <v>0.59150011200325803</v>
      </c>
      <c r="O156" s="150">
        <v>0.16689421424255199</v>
      </c>
      <c r="P156" s="150">
        <v>1.7968546920109098E-2</v>
      </c>
      <c r="Q156" s="150">
        <v>9029.2314824110399</v>
      </c>
      <c r="R156" s="150">
        <v>183.0805</v>
      </c>
      <c r="S156" s="150">
        <v>61901.723610652203</v>
      </c>
      <c r="T156" s="150">
        <v>13.951786236109299</v>
      </c>
      <c r="U156" s="150">
        <v>15.0959378180636</v>
      </c>
      <c r="V156" s="150">
        <v>18.34</v>
      </c>
      <c r="W156" s="150">
        <v>150.69639278625999</v>
      </c>
      <c r="X156" s="150">
        <v>0.115694286441936</v>
      </c>
      <c r="Y156" s="150">
        <v>0.16262760870304599</v>
      </c>
      <c r="Z156" s="150">
        <v>0.29139683228542601</v>
      </c>
      <c r="AA156" s="150">
        <v>173.87895136692899</v>
      </c>
      <c r="AB156" s="150">
        <v>5.8025046697953</v>
      </c>
      <c r="AC156" s="150">
        <v>1.11248158015073</v>
      </c>
      <c r="AD156" s="150">
        <v>3.0969387576102299</v>
      </c>
      <c r="AE156" s="150">
        <v>1.0616693606355401</v>
      </c>
      <c r="AF156" s="150">
        <v>20.45</v>
      </c>
      <c r="AG156" s="150">
        <v>4.0185322287744102E-2</v>
      </c>
      <c r="AH156" s="150">
        <v>77.714500000000001</v>
      </c>
      <c r="AI156">
        <v>3.93804723668261</v>
      </c>
      <c r="AJ156">
        <v>-66491.142500000104</v>
      </c>
      <c r="AK156">
        <v>0.37992774747476199</v>
      </c>
      <c r="AL156" s="150">
        <v>31834913.93</v>
      </c>
      <c r="AM156" s="150">
        <v>2763.7718436999999</v>
      </c>
    </row>
    <row r="157" spans="1:39" ht="14.5" x14ac:dyDescent="0.35">
      <c r="A157" t="s">
        <v>318</v>
      </c>
      <c r="B157" s="150">
        <v>213842.55</v>
      </c>
      <c r="C157" s="150">
        <v>0.38940188337635501</v>
      </c>
      <c r="D157" s="150">
        <v>213945.15</v>
      </c>
      <c r="E157" s="150">
        <v>7.7664258485409801E-3</v>
      </c>
      <c r="F157" s="150">
        <v>0.72449732169409897</v>
      </c>
      <c r="G157" s="150">
        <v>30.176470588235301</v>
      </c>
      <c r="H157" s="150">
        <v>26.581499999999998</v>
      </c>
      <c r="I157" s="150">
        <v>0</v>
      </c>
      <c r="J157" s="150">
        <v>27.261500000000002</v>
      </c>
      <c r="K157" s="150">
        <v>13160.0242382418</v>
      </c>
      <c r="L157" s="150">
        <v>1411.8206387499999</v>
      </c>
      <c r="M157" s="150">
        <v>1959.5040960163799</v>
      </c>
      <c r="N157" s="150">
        <v>0.89759323165298899</v>
      </c>
      <c r="O157" s="150">
        <v>0.18086268963037599</v>
      </c>
      <c r="P157" s="150">
        <v>3.76183408446436E-4</v>
      </c>
      <c r="Q157" s="150">
        <v>9481.7836123801808</v>
      </c>
      <c r="R157" s="150">
        <v>99.911000000000001</v>
      </c>
      <c r="S157" s="150">
        <v>58267.940507051302</v>
      </c>
      <c r="T157" s="150">
        <v>15.131467005635001</v>
      </c>
      <c r="U157" s="150">
        <v>14.130782784177899</v>
      </c>
      <c r="V157" s="150">
        <v>12.9255</v>
      </c>
      <c r="W157" s="150">
        <v>109.227545452787</v>
      </c>
      <c r="X157" s="150">
        <v>0.105625153617632</v>
      </c>
      <c r="Y157" s="150">
        <v>0.209734363246597</v>
      </c>
      <c r="Z157" s="150">
        <v>0.31889447469921001</v>
      </c>
      <c r="AA157" s="150">
        <v>189.18022776354599</v>
      </c>
      <c r="AB157" s="150">
        <v>6.6658199799280098</v>
      </c>
      <c r="AC157" s="150">
        <v>1.23078965758734</v>
      </c>
      <c r="AD157" s="150">
        <v>3.6083266617007701</v>
      </c>
      <c r="AE157" s="150">
        <v>1.3352788728858</v>
      </c>
      <c r="AF157" s="150">
        <v>123.05</v>
      </c>
      <c r="AG157" s="150">
        <v>1.6845518634423799E-2</v>
      </c>
      <c r="AH157" s="150">
        <v>8.7129999999999992</v>
      </c>
      <c r="AI157">
        <v>4.9185926122238897</v>
      </c>
      <c r="AJ157">
        <v>-111709.944</v>
      </c>
      <c r="AK157">
        <v>0.49566691304170302</v>
      </c>
      <c r="AL157" s="150">
        <v>18579593.826000001</v>
      </c>
      <c r="AM157" s="150">
        <v>1411.8206387499999</v>
      </c>
    </row>
    <row r="158" spans="1:39" ht="14.5" x14ac:dyDescent="0.35">
      <c r="A158" t="s">
        <v>319</v>
      </c>
      <c r="B158" s="150">
        <v>-24092.95</v>
      </c>
      <c r="C158" s="150">
        <v>0.29916061414346801</v>
      </c>
      <c r="D158" s="150">
        <v>-99712.05</v>
      </c>
      <c r="E158" s="150">
        <v>3.4460269379573802E-3</v>
      </c>
      <c r="F158" s="150">
        <v>0.70740922743311296</v>
      </c>
      <c r="G158" s="150">
        <v>16.6875</v>
      </c>
      <c r="H158" s="150">
        <v>61.883000000000003</v>
      </c>
      <c r="I158" s="150">
        <v>1.95</v>
      </c>
      <c r="J158" s="150">
        <v>-34.1755</v>
      </c>
      <c r="K158" s="150">
        <v>13100.694584057699</v>
      </c>
      <c r="L158" s="150">
        <v>1254.6666892000001</v>
      </c>
      <c r="M158" s="150">
        <v>1741.1797304253901</v>
      </c>
      <c r="N158" s="150">
        <v>0.93457985705961799</v>
      </c>
      <c r="O158" s="150">
        <v>0.18604029333785199</v>
      </c>
      <c r="P158" s="150">
        <v>2.7013787639178499E-3</v>
      </c>
      <c r="Q158" s="150">
        <v>9440.1541740807006</v>
      </c>
      <c r="R158" s="150">
        <v>89.212999999999994</v>
      </c>
      <c r="S158" s="150">
        <v>57799.440042370501</v>
      </c>
      <c r="T158" s="150">
        <v>14.3370360821853</v>
      </c>
      <c r="U158" s="150">
        <v>14.063720412944299</v>
      </c>
      <c r="V158" s="150">
        <v>12.7195</v>
      </c>
      <c r="W158" s="150">
        <v>98.641195738826198</v>
      </c>
      <c r="X158" s="150">
        <v>0.114874468013225</v>
      </c>
      <c r="Y158" s="150">
        <v>0.193745384450286</v>
      </c>
      <c r="Z158" s="150">
        <v>0.31284691353063099</v>
      </c>
      <c r="AA158" s="150">
        <v>190.67737436509299</v>
      </c>
      <c r="AB158" s="150">
        <v>6.5594012307065999</v>
      </c>
      <c r="AC158" s="150">
        <v>1.41724389312586</v>
      </c>
      <c r="AD158" s="150">
        <v>3.5200170563402602</v>
      </c>
      <c r="AE158" s="150">
        <v>1.0155697448561301</v>
      </c>
      <c r="AF158" s="150">
        <v>25.05</v>
      </c>
      <c r="AG158" s="150">
        <v>3.7865101683863797E-2</v>
      </c>
      <c r="AH158" s="150">
        <v>49.533499999999997</v>
      </c>
      <c r="AI158">
        <v>4.3103881840740899</v>
      </c>
      <c r="AJ158">
        <v>-61583.764999999999</v>
      </c>
      <c r="AK158">
        <v>0.49194118847275298</v>
      </c>
      <c r="AL158" s="150">
        <v>16437005.1</v>
      </c>
      <c r="AM158" s="150">
        <v>1254.6666892000001</v>
      </c>
    </row>
    <row r="159" spans="1:39" ht="14.5" x14ac:dyDescent="0.35">
      <c r="A159" t="s">
        <v>320</v>
      </c>
      <c r="B159" s="150">
        <v>1821449.15</v>
      </c>
      <c r="C159" s="150">
        <v>0.41397847887966999</v>
      </c>
      <c r="D159" s="150">
        <v>1609508.65</v>
      </c>
      <c r="E159" s="150">
        <v>3.62368593959793E-3</v>
      </c>
      <c r="F159" s="150">
        <v>0.80606149298937002</v>
      </c>
      <c r="G159" s="150">
        <v>119.473684210526</v>
      </c>
      <c r="H159" s="150">
        <v>146.21299999999999</v>
      </c>
      <c r="I159" s="150">
        <v>0</v>
      </c>
      <c r="J159" s="150">
        <v>-16.2425</v>
      </c>
      <c r="K159" s="150">
        <v>12843.6284788065</v>
      </c>
      <c r="L159" s="150">
        <v>8274.4646692999995</v>
      </c>
      <c r="M159" s="150">
        <v>10103.123899485199</v>
      </c>
      <c r="N159" s="150">
        <v>0.260401201366454</v>
      </c>
      <c r="O159" s="150">
        <v>0.13772523659182001</v>
      </c>
      <c r="P159" s="150">
        <v>5.4480135636150603E-2</v>
      </c>
      <c r="Q159" s="150">
        <v>10518.939600346301</v>
      </c>
      <c r="R159" s="150">
        <v>493.88499999999999</v>
      </c>
      <c r="S159" s="150">
        <v>76452.071547020096</v>
      </c>
      <c r="T159" s="150">
        <v>14.923210868927001</v>
      </c>
      <c r="U159" s="150">
        <v>16.753828663150301</v>
      </c>
      <c r="V159" s="150">
        <v>50.275500000000001</v>
      </c>
      <c r="W159" s="150">
        <v>164.58244411890499</v>
      </c>
      <c r="X159" s="150">
        <v>0.115740520922375</v>
      </c>
      <c r="Y159" s="150">
        <v>0.14849921265872201</v>
      </c>
      <c r="Z159" s="150">
        <v>0.27048541502060502</v>
      </c>
      <c r="AA159" s="150">
        <v>151.845128381736</v>
      </c>
      <c r="AB159" s="150">
        <v>6.8522947928593201</v>
      </c>
      <c r="AC159" s="150">
        <v>1.1679911251430299</v>
      </c>
      <c r="AD159" s="150">
        <v>3.7174389908798902</v>
      </c>
      <c r="AE159" s="150">
        <v>0.851714978927821</v>
      </c>
      <c r="AF159" s="150">
        <v>31.315789473684202</v>
      </c>
      <c r="AG159" s="150">
        <v>9.1703549205893797E-2</v>
      </c>
      <c r="AH159" s="150">
        <v>134.75</v>
      </c>
      <c r="AI159">
        <v>5.2487840642843802</v>
      </c>
      <c r="AJ159">
        <v>-128403.60799999999</v>
      </c>
      <c r="AK159">
        <v>0.28253153716347801</v>
      </c>
      <c r="AL159" s="150">
        <v>106274150.07350001</v>
      </c>
      <c r="AM159" s="150">
        <v>8274.4646692999995</v>
      </c>
    </row>
    <row r="160" spans="1:39" ht="14.5" x14ac:dyDescent="0.35">
      <c r="A160" t="s">
        <v>321</v>
      </c>
      <c r="B160" s="150">
        <v>861258.35</v>
      </c>
      <c r="C160" s="150">
        <v>0.384662459034184</v>
      </c>
      <c r="D160" s="150">
        <v>708784.35</v>
      </c>
      <c r="E160" s="150">
        <v>1.78006765177212E-3</v>
      </c>
      <c r="F160" s="150">
        <v>0.73766715280384199</v>
      </c>
      <c r="G160" s="150">
        <v>93.578947368421098</v>
      </c>
      <c r="H160" s="150">
        <v>278.3485</v>
      </c>
      <c r="I160" s="150">
        <v>18.041</v>
      </c>
      <c r="J160" s="150">
        <v>-21.689499999999999</v>
      </c>
      <c r="K160" s="150">
        <v>12015.987714099399</v>
      </c>
      <c r="L160" s="150">
        <v>4160.69778245</v>
      </c>
      <c r="M160" s="150">
        <v>5406.4478637132297</v>
      </c>
      <c r="N160" s="150">
        <v>0.63684245161390596</v>
      </c>
      <c r="O160" s="150">
        <v>0.170552618936467</v>
      </c>
      <c r="P160" s="150">
        <v>3.3716858934511103E-2</v>
      </c>
      <c r="Q160" s="150">
        <v>9247.2719050069099</v>
      </c>
      <c r="R160" s="150">
        <v>269.51299999999998</v>
      </c>
      <c r="S160" s="150">
        <v>64226.879968684298</v>
      </c>
      <c r="T160" s="150">
        <v>13.319023572146801</v>
      </c>
      <c r="U160" s="150">
        <v>15.4378370707536</v>
      </c>
      <c r="V160" s="150">
        <v>27.378</v>
      </c>
      <c r="W160" s="150">
        <v>151.97230559025499</v>
      </c>
      <c r="X160" s="150">
        <v>0.116587229392283</v>
      </c>
      <c r="Y160" s="150">
        <v>0.156313631132242</v>
      </c>
      <c r="Z160" s="150">
        <v>0.27712003351037401</v>
      </c>
      <c r="AA160" s="150">
        <v>155.829727103663</v>
      </c>
      <c r="AB160" s="150">
        <v>6.5739524445046298</v>
      </c>
      <c r="AC160" s="150">
        <v>1.2727439306904</v>
      </c>
      <c r="AD160" s="150">
        <v>3.3507206994751702</v>
      </c>
      <c r="AE160" s="150">
        <v>0.90259575498622702</v>
      </c>
      <c r="AF160" s="150">
        <v>17.3</v>
      </c>
      <c r="AG160" s="150">
        <v>6.6490868552373003E-2</v>
      </c>
      <c r="AH160" s="150">
        <v>105.45</v>
      </c>
      <c r="AI160">
        <v>4.2720951623469201</v>
      </c>
      <c r="AJ160">
        <v>-41925.5914999999</v>
      </c>
      <c r="AK160">
        <v>0.37904459359010201</v>
      </c>
      <c r="AL160" s="150">
        <v>49994893.435999997</v>
      </c>
      <c r="AM160" s="150">
        <v>4160.69778245</v>
      </c>
    </row>
    <row r="161" spans="1:39" ht="14.5" x14ac:dyDescent="0.35">
      <c r="A161" t="s">
        <v>322</v>
      </c>
      <c r="B161" s="150">
        <v>386263.95</v>
      </c>
      <c r="C161" s="150">
        <v>0.33692420943030599</v>
      </c>
      <c r="D161" s="150">
        <v>227151.55</v>
      </c>
      <c r="E161" s="150">
        <v>2.9423184716820898E-3</v>
      </c>
      <c r="F161" s="150">
        <v>0.82334282576098805</v>
      </c>
      <c r="G161" s="150">
        <v>90.1111111111111</v>
      </c>
      <c r="H161" s="150">
        <v>66.651499999999999</v>
      </c>
      <c r="I161" s="150">
        <v>0</v>
      </c>
      <c r="J161" s="150">
        <v>-15.161</v>
      </c>
      <c r="K161" s="150">
        <v>12508.263860231</v>
      </c>
      <c r="L161" s="150">
        <v>4745.0041238499998</v>
      </c>
      <c r="M161" s="150">
        <v>5576.1240329729098</v>
      </c>
      <c r="N161" s="150">
        <v>0.149989170804459</v>
      </c>
      <c r="O161" s="150">
        <v>0.12050669944119</v>
      </c>
      <c r="P161" s="150">
        <v>1.9770585599382599E-2</v>
      </c>
      <c r="Q161" s="150">
        <v>10643.910222950401</v>
      </c>
      <c r="R161" s="150">
        <v>282.24099999999999</v>
      </c>
      <c r="S161" s="150">
        <v>75735.383406379697</v>
      </c>
      <c r="T161" s="150">
        <v>15.1567277610269</v>
      </c>
      <c r="U161" s="150">
        <v>16.811888151792299</v>
      </c>
      <c r="V161" s="150">
        <v>29.24</v>
      </c>
      <c r="W161" s="150">
        <v>162.27784281292799</v>
      </c>
      <c r="X161" s="150">
        <v>0.115569975676087</v>
      </c>
      <c r="Y161" s="150">
        <v>0.15817424415696399</v>
      </c>
      <c r="Z161" s="150">
        <v>0.28078550401336599</v>
      </c>
      <c r="AA161" s="150">
        <v>157.93382480602699</v>
      </c>
      <c r="AB161" s="150">
        <v>6.8448152483734699</v>
      </c>
      <c r="AC161" s="150">
        <v>1.1933200909024599</v>
      </c>
      <c r="AD161" s="150">
        <v>3.4329326732378602</v>
      </c>
      <c r="AE161" s="150">
        <v>0.81948006056928602</v>
      </c>
      <c r="AF161" s="150">
        <v>24.6</v>
      </c>
      <c r="AG161" s="150">
        <v>8.6652511575843694E-2</v>
      </c>
      <c r="AH161" s="150">
        <v>103.22150000000001</v>
      </c>
      <c r="AI161">
        <v>2.9814225265710101</v>
      </c>
      <c r="AJ161">
        <v>-74418.356500000198</v>
      </c>
      <c r="AK161">
        <v>0.239770134668432</v>
      </c>
      <c r="AL161" s="150">
        <v>59351763.598999999</v>
      </c>
      <c r="AM161" s="150">
        <v>4745.0041238499998</v>
      </c>
    </row>
    <row r="162" spans="1:39" ht="14.5" x14ac:dyDescent="0.35">
      <c r="A162" t="s">
        <v>323</v>
      </c>
      <c r="B162" s="150">
        <v>647472.55000000005</v>
      </c>
      <c r="C162" s="150">
        <v>0.31931925998539501</v>
      </c>
      <c r="D162" s="150">
        <v>788995.6</v>
      </c>
      <c r="E162" s="150">
        <v>2.2978276693173998E-3</v>
      </c>
      <c r="F162" s="150">
        <v>0.59467711790112698</v>
      </c>
      <c r="G162" s="150">
        <v>50.578947368421098</v>
      </c>
      <c r="H162" s="150">
        <v>634.47550000000001</v>
      </c>
      <c r="I162" s="150">
        <v>258.096</v>
      </c>
      <c r="J162" s="150">
        <v>-252.1405</v>
      </c>
      <c r="K162" s="150">
        <v>14185.5910464386</v>
      </c>
      <c r="L162" s="150">
        <v>3712.4889633500002</v>
      </c>
      <c r="M162" s="150">
        <v>5354.8249632634897</v>
      </c>
      <c r="N162" s="150">
        <v>0.992838923276957</v>
      </c>
      <c r="O162" s="150">
        <v>0.19324161684581601</v>
      </c>
      <c r="P162" s="150">
        <v>3.7069735131499602E-2</v>
      </c>
      <c r="Q162" s="150">
        <v>9834.8406455482109</v>
      </c>
      <c r="R162" s="150">
        <v>267.97050000000002</v>
      </c>
      <c r="S162" s="150">
        <v>60747.568366667198</v>
      </c>
      <c r="T162" s="150">
        <v>11.9600851586275</v>
      </c>
      <c r="U162" s="150">
        <v>13.8540957431882</v>
      </c>
      <c r="V162" s="150">
        <v>37.429499999999997</v>
      </c>
      <c r="W162" s="150">
        <v>99.1861756996487</v>
      </c>
      <c r="X162" s="150">
        <v>0.11408257690975999</v>
      </c>
      <c r="Y162" s="150">
        <v>0.161657296972957</v>
      </c>
      <c r="Z162" s="150">
        <v>0.282777551879769</v>
      </c>
      <c r="AA162" s="150">
        <v>195.92673734002</v>
      </c>
      <c r="AB162" s="150">
        <v>7.3204964372957901</v>
      </c>
      <c r="AC162" s="150">
        <v>1.4288506849656899</v>
      </c>
      <c r="AD162" s="150">
        <v>3.2554015190358601</v>
      </c>
      <c r="AE162" s="150">
        <v>0.85125392533469102</v>
      </c>
      <c r="AF162" s="150">
        <v>12.578947368421099</v>
      </c>
      <c r="AG162" s="150">
        <v>0.12927128326490001</v>
      </c>
      <c r="AH162" s="150">
        <v>114.32105263157899</v>
      </c>
      <c r="AI162">
        <v>5.2198584162136701</v>
      </c>
      <c r="AJ162">
        <v>57420.894999999597</v>
      </c>
      <c r="AK162">
        <v>0.55059250850045005</v>
      </c>
      <c r="AL162" s="150">
        <v>52663850.1985</v>
      </c>
      <c r="AM162" s="150">
        <v>3712.4889633500002</v>
      </c>
    </row>
    <row r="163" spans="1:39" ht="14.5" x14ac:dyDescent="0.35">
      <c r="A163" t="s">
        <v>324</v>
      </c>
      <c r="B163" s="150">
        <v>344256.1</v>
      </c>
      <c r="C163" s="150">
        <v>0.332516432623641</v>
      </c>
      <c r="D163" s="150">
        <v>298741.95</v>
      </c>
      <c r="E163" s="150">
        <v>3.0066480720327901E-3</v>
      </c>
      <c r="F163" s="150">
        <v>0.75452308408070901</v>
      </c>
      <c r="G163" s="150">
        <v>23.947368421052602</v>
      </c>
      <c r="H163" s="150">
        <v>50.393000000000001</v>
      </c>
      <c r="I163" s="150">
        <v>0</v>
      </c>
      <c r="J163" s="150">
        <v>67.153000000000006</v>
      </c>
      <c r="K163" s="150">
        <v>12872.895760491399</v>
      </c>
      <c r="L163" s="150">
        <v>1775.9259508</v>
      </c>
      <c r="M163" s="150">
        <v>2182.6429065258399</v>
      </c>
      <c r="N163" s="150">
        <v>0.41147238217946103</v>
      </c>
      <c r="O163" s="150">
        <v>0.14743911289322001</v>
      </c>
      <c r="P163" s="150">
        <v>2.4096462851237E-2</v>
      </c>
      <c r="Q163" s="150">
        <v>10474.141040042499</v>
      </c>
      <c r="R163" s="150">
        <v>116.52800000000001</v>
      </c>
      <c r="S163" s="150">
        <v>67925.581512597797</v>
      </c>
      <c r="T163" s="150">
        <v>15.6666208979816</v>
      </c>
      <c r="U163" s="150">
        <v>15.2403366641494</v>
      </c>
      <c r="V163" s="150">
        <v>13.452</v>
      </c>
      <c r="W163" s="150">
        <v>132.01947300029701</v>
      </c>
      <c r="X163" s="150">
        <v>0.11779391121796</v>
      </c>
      <c r="Y163" s="150">
        <v>0.14809919893024701</v>
      </c>
      <c r="Z163" s="150">
        <v>0.28115625243005998</v>
      </c>
      <c r="AA163" s="150">
        <v>185.695580297953</v>
      </c>
      <c r="AB163" s="150">
        <v>5.7924425650187903</v>
      </c>
      <c r="AC163" s="150">
        <v>1.15186437781853</v>
      </c>
      <c r="AD163" s="150">
        <v>2.65361205264333</v>
      </c>
      <c r="AE163" s="150">
        <v>0.73853792465446</v>
      </c>
      <c r="AF163" s="150">
        <v>12.5</v>
      </c>
      <c r="AG163" s="150">
        <v>0.10187789625571</v>
      </c>
      <c r="AH163" s="150">
        <v>54.407499999999999</v>
      </c>
      <c r="AI163">
        <v>2.2362211111311301</v>
      </c>
      <c r="AJ163">
        <v>-30558.551257309999</v>
      </c>
      <c r="AK163">
        <v>0.29057048602404301</v>
      </c>
      <c r="AL163" s="150">
        <v>22861309.642999999</v>
      </c>
      <c r="AM163" s="150">
        <v>1775.9259508</v>
      </c>
    </row>
    <row r="164" spans="1:39" ht="14.5" x14ac:dyDescent="0.35">
      <c r="A164" t="s">
        <v>325</v>
      </c>
      <c r="B164" s="150">
        <v>19141.55</v>
      </c>
      <c r="C164" s="150">
        <v>0.33122303472936598</v>
      </c>
      <c r="D164" s="150">
        <v>-57076.25</v>
      </c>
      <c r="E164" s="150">
        <v>6.5502408279249401E-3</v>
      </c>
      <c r="F164" s="150">
        <v>0.72645401967438705</v>
      </c>
      <c r="G164" s="150">
        <v>51.578947368421098</v>
      </c>
      <c r="H164" s="150">
        <v>50.672499999999999</v>
      </c>
      <c r="I164" s="150">
        <v>0</v>
      </c>
      <c r="J164" s="150">
        <v>-42.509500000000003</v>
      </c>
      <c r="K164" s="150">
        <v>11682.0792287981</v>
      </c>
      <c r="L164" s="150">
        <v>2015.90221135</v>
      </c>
      <c r="M164" s="150">
        <v>2513.6537997108298</v>
      </c>
      <c r="N164" s="150">
        <v>0.51609316962020402</v>
      </c>
      <c r="O164" s="150">
        <v>0.16168008002319301</v>
      </c>
      <c r="P164" s="150">
        <v>9.4152316234076792E-3</v>
      </c>
      <c r="Q164" s="150">
        <v>9368.8038317803403</v>
      </c>
      <c r="R164" s="150">
        <v>134.23849999999999</v>
      </c>
      <c r="S164" s="150">
        <v>59453.062504423098</v>
      </c>
      <c r="T164" s="150">
        <v>14.429913921862999</v>
      </c>
      <c r="U164" s="150">
        <v>15.0173177691199</v>
      </c>
      <c r="V164" s="150">
        <v>16.582000000000001</v>
      </c>
      <c r="W164" s="150">
        <v>121.571717003377</v>
      </c>
      <c r="X164" s="150">
        <v>0.11434444148343401</v>
      </c>
      <c r="Y164" s="150">
        <v>0.170138191498967</v>
      </c>
      <c r="Z164" s="150">
        <v>0.28981293315558898</v>
      </c>
      <c r="AA164" s="150">
        <v>177.08190307551601</v>
      </c>
      <c r="AB164" s="150">
        <v>5.7360128598312796</v>
      </c>
      <c r="AC164" s="150">
        <v>1.3402274498444999</v>
      </c>
      <c r="AD164" s="150">
        <v>3.01895488204095</v>
      </c>
      <c r="AE164" s="150">
        <v>1.1604579083273601</v>
      </c>
      <c r="AF164" s="150">
        <v>79.650000000000006</v>
      </c>
      <c r="AG164" s="150">
        <v>2.4123751465839002E-2</v>
      </c>
      <c r="AH164" s="150">
        <v>15.249499999999999</v>
      </c>
      <c r="AI164">
        <v>4.7862203951909796</v>
      </c>
      <c r="AJ164">
        <v>-61607.968499999799</v>
      </c>
      <c r="AK164">
        <v>0.40083252159614602</v>
      </c>
      <c r="AL164" s="150">
        <v>23549929.350499999</v>
      </c>
      <c r="AM164" s="150">
        <v>2015.90221135</v>
      </c>
    </row>
    <row r="165" spans="1:39" ht="14.5" x14ac:dyDescent="0.35">
      <c r="A165" t="s">
        <v>326</v>
      </c>
      <c r="B165" s="150">
        <v>113858</v>
      </c>
      <c r="C165" s="150">
        <v>0.32842433943013799</v>
      </c>
      <c r="D165" s="150">
        <v>-122975.45</v>
      </c>
      <c r="E165" s="150">
        <v>2.0556740158209998E-3</v>
      </c>
      <c r="F165" s="150">
        <v>0.79586978939756203</v>
      </c>
      <c r="G165" s="150">
        <v>124.947368421053</v>
      </c>
      <c r="H165" s="150">
        <v>225.98249999999999</v>
      </c>
      <c r="I165" s="150">
        <v>0</v>
      </c>
      <c r="J165" s="150">
        <v>-47.0655</v>
      </c>
      <c r="K165" s="150">
        <v>11885.2375299379</v>
      </c>
      <c r="L165" s="150">
        <v>6009.4605643000004</v>
      </c>
      <c r="M165" s="150">
        <v>7399.9904314113501</v>
      </c>
      <c r="N165" s="150">
        <v>0.37130759869790703</v>
      </c>
      <c r="O165" s="150">
        <v>0.14901452963512499</v>
      </c>
      <c r="P165" s="150">
        <v>2.7683315419073401E-2</v>
      </c>
      <c r="Q165" s="150">
        <v>9651.8862957337406</v>
      </c>
      <c r="R165" s="150">
        <v>368.14749999999998</v>
      </c>
      <c r="S165" s="150">
        <v>68909.659586171299</v>
      </c>
      <c r="T165" s="150">
        <v>14.637339653264</v>
      </c>
      <c r="U165" s="150">
        <v>16.323513168770699</v>
      </c>
      <c r="V165" s="150">
        <v>37.674500000000002</v>
      </c>
      <c r="W165" s="150">
        <v>159.51002838259299</v>
      </c>
      <c r="X165" s="150">
        <v>0.115527769145866</v>
      </c>
      <c r="Y165" s="150">
        <v>0.164686582200399</v>
      </c>
      <c r="Z165" s="150">
        <v>0.28584609018552598</v>
      </c>
      <c r="AA165" s="150">
        <v>1231.13256520085</v>
      </c>
      <c r="AB165" s="150">
        <v>0.77191747233397501</v>
      </c>
      <c r="AC165" s="150">
        <v>0.130949485909372</v>
      </c>
      <c r="AD165" s="150">
        <v>0.40230227832003501</v>
      </c>
      <c r="AE165" s="150">
        <v>0.856641604181689</v>
      </c>
      <c r="AF165" s="150">
        <v>28.75</v>
      </c>
      <c r="AG165" s="150">
        <v>9.3696701976531294E-2</v>
      </c>
      <c r="AH165" s="150">
        <v>93.775999999999996</v>
      </c>
      <c r="AI165">
        <v>5.8252272256050102</v>
      </c>
      <c r="AJ165">
        <v>-198776.01199999999</v>
      </c>
      <c r="AK165">
        <v>0.31818029654832602</v>
      </c>
      <c r="AL165" s="150">
        <v>71423866.233500004</v>
      </c>
      <c r="AM165" s="150">
        <v>6009.4605643000004</v>
      </c>
    </row>
    <row r="166" spans="1:39" ht="14.5" x14ac:dyDescent="0.35">
      <c r="A166" t="s">
        <v>327</v>
      </c>
      <c r="B166" s="150">
        <v>-292894.75</v>
      </c>
      <c r="C166" s="150">
        <v>0.30028496442991198</v>
      </c>
      <c r="D166" s="150">
        <v>-353119.15</v>
      </c>
      <c r="E166" s="150">
        <v>4.8035145750507701E-3</v>
      </c>
      <c r="F166" s="150">
        <v>0.75232818027618997</v>
      </c>
      <c r="G166" s="150">
        <v>60.2</v>
      </c>
      <c r="H166" s="150">
        <v>49.430500000000002</v>
      </c>
      <c r="I166" s="150">
        <v>0</v>
      </c>
      <c r="J166" s="150">
        <v>-36.580500000000001</v>
      </c>
      <c r="K166" s="150">
        <v>11181.2274126799</v>
      </c>
      <c r="L166" s="150">
        <v>2233.0412875500001</v>
      </c>
      <c r="M166" s="150">
        <v>2766.0674612334001</v>
      </c>
      <c r="N166" s="150">
        <v>0.477197089230326</v>
      </c>
      <c r="O166" s="150">
        <v>0.16274300613076501</v>
      </c>
      <c r="P166" s="150">
        <v>1.3450755150593E-2</v>
      </c>
      <c r="Q166" s="150">
        <v>9026.5847843300908</v>
      </c>
      <c r="R166" s="150">
        <v>145.16200000000001</v>
      </c>
      <c r="S166" s="150">
        <v>58732.6978616993</v>
      </c>
      <c r="T166" s="150">
        <v>14.5058624157837</v>
      </c>
      <c r="U166" s="150">
        <v>15.383098107975901</v>
      </c>
      <c r="V166" s="150">
        <v>15.93</v>
      </c>
      <c r="W166" s="150">
        <v>140.17836080037699</v>
      </c>
      <c r="X166" s="150">
        <v>0.113120445725497</v>
      </c>
      <c r="Y166" s="150">
        <v>0.17645704101599899</v>
      </c>
      <c r="Z166" s="150">
        <v>0.296628929102079</v>
      </c>
      <c r="AA166" s="150">
        <v>164.19931509743299</v>
      </c>
      <c r="AB166" s="150">
        <v>6.03576607293029</v>
      </c>
      <c r="AC166" s="150">
        <v>1.33755393939163</v>
      </c>
      <c r="AD166" s="150">
        <v>3.1585525747902299</v>
      </c>
      <c r="AE166" s="150">
        <v>1.2425703421537899</v>
      </c>
      <c r="AF166" s="150">
        <v>84.55</v>
      </c>
      <c r="AG166" s="150">
        <v>2.14370101731114E-2</v>
      </c>
      <c r="AH166" s="150">
        <v>13.705500000000001</v>
      </c>
      <c r="AI166">
        <v>5.0650134561131104</v>
      </c>
      <c r="AJ166">
        <v>-91726.684999999896</v>
      </c>
      <c r="AK166">
        <v>0.36979972567438102</v>
      </c>
      <c r="AL166" s="150">
        <v>24968142.458000001</v>
      </c>
      <c r="AM166" s="150">
        <v>2233.0412875500001</v>
      </c>
    </row>
    <row r="167" spans="1:39" ht="14.5" x14ac:dyDescent="0.35">
      <c r="A167" t="s">
        <v>329</v>
      </c>
      <c r="B167" s="150">
        <v>-442347.55</v>
      </c>
      <c r="C167" s="150">
        <v>0.245762486990728</v>
      </c>
      <c r="D167" s="150">
        <v>-502586.55</v>
      </c>
      <c r="E167" s="150">
        <v>5.6114205563023503E-3</v>
      </c>
      <c r="F167" s="150">
        <v>0.77496621447272396</v>
      </c>
      <c r="G167" s="150">
        <v>68.2</v>
      </c>
      <c r="H167" s="150">
        <v>83.728999999999999</v>
      </c>
      <c r="I167" s="150">
        <v>0</v>
      </c>
      <c r="J167" s="150">
        <v>45.08</v>
      </c>
      <c r="K167" s="150">
        <v>11123.824301999501</v>
      </c>
      <c r="L167" s="150">
        <v>3256.5986320000002</v>
      </c>
      <c r="M167" s="150">
        <v>3958.9332339264001</v>
      </c>
      <c r="N167" s="150">
        <v>0.38276028645399301</v>
      </c>
      <c r="O167" s="150">
        <v>0.14873120506488</v>
      </c>
      <c r="P167" s="150">
        <v>1.7130091562969098E-2</v>
      </c>
      <c r="Q167" s="150">
        <v>9150.4021068250895</v>
      </c>
      <c r="R167" s="150">
        <v>201.0265</v>
      </c>
      <c r="S167" s="150">
        <v>63099.930543982999</v>
      </c>
      <c r="T167" s="150">
        <v>14.094907885278801</v>
      </c>
      <c r="U167" s="150">
        <v>16.199847442998799</v>
      </c>
      <c r="V167" s="150">
        <v>23.6815</v>
      </c>
      <c r="W167" s="150">
        <v>137.51656913624601</v>
      </c>
      <c r="X167" s="150">
        <v>0.11714432702557299</v>
      </c>
      <c r="Y167" s="150">
        <v>0.16005203430149101</v>
      </c>
      <c r="Z167" s="150">
        <v>0.28351935659606398</v>
      </c>
      <c r="AA167" s="150">
        <v>160.09627188223899</v>
      </c>
      <c r="AB167" s="150">
        <v>5.8399205217875299</v>
      </c>
      <c r="AC167" s="150">
        <v>1.1007473886552199</v>
      </c>
      <c r="AD167" s="150">
        <v>3.2591621907925901</v>
      </c>
      <c r="AE167" s="150">
        <v>0.98974773151704598</v>
      </c>
      <c r="AF167" s="150">
        <v>35.85</v>
      </c>
      <c r="AG167" s="150">
        <v>3.6437881973586099E-2</v>
      </c>
      <c r="AH167" s="150">
        <v>50.585000000000001</v>
      </c>
      <c r="AI167">
        <v>2.8255341411177302</v>
      </c>
      <c r="AJ167">
        <v>-115891.12850000001</v>
      </c>
      <c r="AK167">
        <v>0.31658389109913099</v>
      </c>
      <c r="AL167" s="150">
        <v>36225831.004500002</v>
      </c>
      <c r="AM167" s="150">
        <v>3256.5986320000002</v>
      </c>
    </row>
    <row r="168" spans="1:39" ht="14.5" x14ac:dyDescent="0.35">
      <c r="A168" t="s">
        <v>330</v>
      </c>
      <c r="B168" s="150">
        <v>1937492</v>
      </c>
      <c r="C168" s="150">
        <v>0.39433962457650601</v>
      </c>
      <c r="D168" s="150">
        <v>1932590.2</v>
      </c>
      <c r="E168" s="150">
        <v>3.6365978698069501E-3</v>
      </c>
      <c r="F168" s="150">
        <v>0.80756312794818697</v>
      </c>
      <c r="G168" s="150">
        <v>167.70588235294099</v>
      </c>
      <c r="H168" s="150">
        <v>150.03149999999999</v>
      </c>
      <c r="I168" s="150">
        <v>0</v>
      </c>
      <c r="J168" s="150">
        <v>-15.122999999999999</v>
      </c>
      <c r="K168" s="150">
        <v>12729.467183523901</v>
      </c>
      <c r="L168" s="150">
        <v>8248.3514949</v>
      </c>
      <c r="M168" s="150">
        <v>9933.1302795037209</v>
      </c>
      <c r="N168" s="150">
        <v>0.20231984904884701</v>
      </c>
      <c r="O168" s="150">
        <v>0.12735635808555401</v>
      </c>
      <c r="P168" s="150">
        <v>5.5187737086793302E-2</v>
      </c>
      <c r="Q168" s="150">
        <v>10570.3959092487</v>
      </c>
      <c r="R168" s="150">
        <v>482.84050000000002</v>
      </c>
      <c r="S168" s="150">
        <v>77245.776710942897</v>
      </c>
      <c r="T168" s="150">
        <v>14.659188696888499</v>
      </c>
      <c r="U168" s="150">
        <v>17.082973559384499</v>
      </c>
      <c r="V168" s="150">
        <v>50.131</v>
      </c>
      <c r="W168" s="150">
        <v>164.53594572021299</v>
      </c>
      <c r="X168" s="150">
        <v>0.116481702823513</v>
      </c>
      <c r="Y168" s="150">
        <v>0.148195697095377</v>
      </c>
      <c r="Z168" s="150">
        <v>0.27126554424764798</v>
      </c>
      <c r="AA168" s="150">
        <v>150.566461767286</v>
      </c>
      <c r="AB168" s="150">
        <v>6.5593515587212101</v>
      </c>
      <c r="AC168" s="150">
        <v>1.20855957255393</v>
      </c>
      <c r="AD168" s="150">
        <v>3.5623243350182698</v>
      </c>
      <c r="AE168" s="150">
        <v>0.84194997542691297</v>
      </c>
      <c r="AF168" s="150">
        <v>30.65</v>
      </c>
      <c r="AG168" s="150">
        <v>7.6891934154287397E-2</v>
      </c>
      <c r="AH168" s="150">
        <v>135.38684210526301</v>
      </c>
      <c r="AI168">
        <v>5.00558636894075</v>
      </c>
      <c r="AJ168">
        <v>-66314.177499999802</v>
      </c>
      <c r="AK168">
        <v>0.28153480813607201</v>
      </c>
      <c r="AL168" s="150">
        <v>104997119.6725</v>
      </c>
      <c r="AM168" s="150">
        <v>8248.3514949</v>
      </c>
    </row>
    <row r="169" spans="1:39" ht="14.5" x14ac:dyDescent="0.35">
      <c r="A169" t="s">
        <v>331</v>
      </c>
      <c r="B169" s="150">
        <v>648948.25</v>
      </c>
      <c r="C169" s="150">
        <v>0.417152701548891</v>
      </c>
      <c r="D169" s="150">
        <v>544347.80000000005</v>
      </c>
      <c r="E169" s="150">
        <v>2.2740489657412598E-3</v>
      </c>
      <c r="F169" s="150">
        <v>0.77808308506183699</v>
      </c>
      <c r="G169" s="150">
        <v>26.1111111111111</v>
      </c>
      <c r="H169" s="150">
        <v>19.741</v>
      </c>
      <c r="I169" s="150">
        <v>0</v>
      </c>
      <c r="J169" s="150">
        <v>-3.8395000000000001</v>
      </c>
      <c r="K169" s="150">
        <v>14872.1192549935</v>
      </c>
      <c r="L169" s="150">
        <v>2905.52755015</v>
      </c>
      <c r="M169" s="150">
        <v>3394.0385662670901</v>
      </c>
      <c r="N169" s="150">
        <v>8.3928010229127104E-2</v>
      </c>
      <c r="O169" s="150">
        <v>0.116641188355796</v>
      </c>
      <c r="P169" s="150">
        <v>2.46243794509215E-2</v>
      </c>
      <c r="Q169" s="150">
        <v>12731.5442593882</v>
      </c>
      <c r="R169" s="150">
        <v>188.732</v>
      </c>
      <c r="S169" s="150">
        <v>79697.219326876206</v>
      </c>
      <c r="T169" s="150">
        <v>16.031197677129501</v>
      </c>
      <c r="U169" s="150">
        <v>15.3949915761503</v>
      </c>
      <c r="V169" s="150">
        <v>19.302</v>
      </c>
      <c r="W169" s="150">
        <v>150.52986996943301</v>
      </c>
      <c r="X169" s="150">
        <v>0.120361185431376</v>
      </c>
      <c r="Y169" s="150">
        <v>0.13404504605189699</v>
      </c>
      <c r="Z169" s="150">
        <v>0.259789464263947</v>
      </c>
      <c r="AA169" s="150">
        <v>186.374467511776</v>
      </c>
      <c r="AB169" s="150">
        <v>7.2134313658050697</v>
      </c>
      <c r="AC169" s="150">
        <v>1.31525789674048</v>
      </c>
      <c r="AD169" s="150">
        <v>3.1356255856819799</v>
      </c>
      <c r="AE169" s="150">
        <v>0.71273364098363901</v>
      </c>
      <c r="AF169" s="150">
        <v>13.35</v>
      </c>
      <c r="AG169" s="150">
        <v>0.15945108436442401</v>
      </c>
      <c r="AH169" s="150">
        <v>105.178235294118</v>
      </c>
      <c r="AI169">
        <v>6.2170923598927796</v>
      </c>
      <c r="AJ169">
        <v>-33270.473888889101</v>
      </c>
      <c r="AK169">
        <v>0.18302193615418499</v>
      </c>
      <c r="AL169" s="150">
        <v>43211352.2245</v>
      </c>
      <c r="AM169" s="150">
        <v>2905.52755015</v>
      </c>
    </row>
    <row r="170" spans="1:39" ht="14.5" x14ac:dyDescent="0.35">
      <c r="A170" t="s">
        <v>332</v>
      </c>
      <c r="B170" s="150">
        <v>-570576.65</v>
      </c>
      <c r="C170" s="150">
        <v>0.32218875963918597</v>
      </c>
      <c r="D170" s="150">
        <v>-681341.75</v>
      </c>
      <c r="E170" s="150">
        <v>8.5049898403151902E-4</v>
      </c>
      <c r="F170" s="150">
        <v>0.74766042196030003</v>
      </c>
      <c r="G170" s="150">
        <v>84.473684210526301</v>
      </c>
      <c r="H170" s="150">
        <v>114.012</v>
      </c>
      <c r="I170" s="150">
        <v>0.75</v>
      </c>
      <c r="J170" s="150">
        <v>-98.929500000000004</v>
      </c>
      <c r="K170" s="150">
        <v>11653.654568697601</v>
      </c>
      <c r="L170" s="150">
        <v>2786.4625740000001</v>
      </c>
      <c r="M170" s="150">
        <v>3602.6579434136902</v>
      </c>
      <c r="N170" s="150">
        <v>0.68066359185917402</v>
      </c>
      <c r="O170" s="150">
        <v>0.16034470099077</v>
      </c>
      <c r="P170" s="150">
        <v>2.0770810001196901E-2</v>
      </c>
      <c r="Q170" s="150">
        <v>9013.4763877224395</v>
      </c>
      <c r="R170" s="150">
        <v>178.57749999999999</v>
      </c>
      <c r="S170" s="150">
        <v>62979.037207934904</v>
      </c>
      <c r="T170" s="150">
        <v>14.476347804174701</v>
      </c>
      <c r="U170" s="150">
        <v>15.6036598899637</v>
      </c>
      <c r="V170" s="150">
        <v>21.611499999999999</v>
      </c>
      <c r="W170" s="150">
        <v>128.93425139393401</v>
      </c>
      <c r="X170" s="150">
        <v>0.11419528519310899</v>
      </c>
      <c r="Y170" s="150">
        <v>0.17985338511604099</v>
      </c>
      <c r="Z170" s="150">
        <v>0.29812999804266599</v>
      </c>
      <c r="AA170" s="150">
        <v>169.68760119438801</v>
      </c>
      <c r="AB170" s="150">
        <v>6.2202625710842296</v>
      </c>
      <c r="AC170" s="150">
        <v>1.1824156694139301</v>
      </c>
      <c r="AD170" s="150">
        <v>3.33082226386056</v>
      </c>
      <c r="AE170" s="150">
        <v>1.29172691462992</v>
      </c>
      <c r="AF170" s="150">
        <v>57.35</v>
      </c>
      <c r="AG170" s="150">
        <v>3.47328321667741E-2</v>
      </c>
      <c r="AH170" s="150">
        <v>39.962000000000003</v>
      </c>
      <c r="AI170">
        <v>4.4026621587782699</v>
      </c>
      <c r="AJ170">
        <v>-91629.656500000303</v>
      </c>
      <c r="AK170">
        <v>0.43548195406936302</v>
      </c>
      <c r="AL170" s="150">
        <v>32472472.306000002</v>
      </c>
      <c r="AM170" s="150">
        <v>2786.4625740000001</v>
      </c>
    </row>
    <row r="171" spans="1:39" ht="14.5" x14ac:dyDescent="0.35">
      <c r="A171" t="s">
        <v>333</v>
      </c>
      <c r="B171" s="150">
        <v>341326.85</v>
      </c>
      <c r="C171" s="150">
        <v>0.28404090235454399</v>
      </c>
      <c r="D171" s="150">
        <v>33313.65</v>
      </c>
      <c r="E171" s="150">
        <v>2.7895961473676698E-3</v>
      </c>
      <c r="F171" s="150">
        <v>0.59673293452541298</v>
      </c>
      <c r="G171" s="150">
        <v>65.052631578947398</v>
      </c>
      <c r="H171" s="150">
        <v>908.57899999999995</v>
      </c>
      <c r="I171" s="150">
        <v>358.791</v>
      </c>
      <c r="J171" s="150">
        <v>-233.88300000000001</v>
      </c>
      <c r="K171" s="150">
        <v>14527.963392597299</v>
      </c>
      <c r="L171" s="150">
        <v>4298.9927601500003</v>
      </c>
      <c r="M171" s="150">
        <v>6100.3800182199702</v>
      </c>
      <c r="N171" s="150">
        <v>0.88008341406650503</v>
      </c>
      <c r="O171" s="150">
        <v>0.188639137501526</v>
      </c>
      <c r="P171" s="150">
        <v>4.8940508576864598E-2</v>
      </c>
      <c r="Q171" s="150">
        <v>10237.9866922985</v>
      </c>
      <c r="R171" s="150">
        <v>304.74149999999997</v>
      </c>
      <c r="S171" s="150">
        <v>61224.6067929704</v>
      </c>
      <c r="T171" s="150">
        <v>12.8023259057267</v>
      </c>
      <c r="U171" s="150">
        <v>14.1070145029476</v>
      </c>
      <c r="V171" s="150">
        <v>41.183500000000002</v>
      </c>
      <c r="W171" s="150">
        <v>104.38628965848</v>
      </c>
      <c r="X171" s="150">
        <v>0.11541450553447</v>
      </c>
      <c r="Y171" s="150">
        <v>0.16057665272108801</v>
      </c>
      <c r="Z171" s="150">
        <v>0.28364772036158398</v>
      </c>
      <c r="AA171" s="150">
        <v>202.09000072139801</v>
      </c>
      <c r="AB171" s="150">
        <v>7.1853575934256098</v>
      </c>
      <c r="AC171" s="150">
        <v>1.3441927387083601</v>
      </c>
      <c r="AD171" s="150">
        <v>3.5031953704919201</v>
      </c>
      <c r="AE171" s="150">
        <v>0.833491121653824</v>
      </c>
      <c r="AF171" s="150">
        <v>14.45</v>
      </c>
      <c r="AG171" s="150">
        <v>0.124023561625485</v>
      </c>
      <c r="AH171" s="150">
        <v>118.8305</v>
      </c>
      <c r="AI171">
        <v>5.4125072095192399</v>
      </c>
      <c r="AJ171">
        <v>184925.7555</v>
      </c>
      <c r="AK171">
        <v>0.55414168946588105</v>
      </c>
      <c r="AL171" s="150">
        <v>62455609.444499999</v>
      </c>
      <c r="AM171" s="150">
        <v>4298.9927601500003</v>
      </c>
    </row>
    <row r="172" spans="1:39" ht="14.5" x14ac:dyDescent="0.35">
      <c r="A172" t="s">
        <v>334</v>
      </c>
      <c r="B172" s="150">
        <v>253868.7</v>
      </c>
      <c r="C172" s="150">
        <v>0.31231516287514499</v>
      </c>
      <c r="D172" s="150">
        <v>252128.3</v>
      </c>
      <c r="E172" s="150">
        <v>1.7318284261613E-3</v>
      </c>
      <c r="F172" s="150">
        <v>0.67260287224576598</v>
      </c>
      <c r="G172" s="150">
        <v>50.3888888888889</v>
      </c>
      <c r="H172" s="150">
        <v>287.46699999999998</v>
      </c>
      <c r="I172" s="150">
        <v>88.595500000000001</v>
      </c>
      <c r="J172" s="150">
        <v>-214.077</v>
      </c>
      <c r="K172" s="150">
        <v>13029.3983121236</v>
      </c>
      <c r="L172" s="150">
        <v>3299.2356990500002</v>
      </c>
      <c r="M172" s="150">
        <v>4710.6988297971802</v>
      </c>
      <c r="N172" s="150">
        <v>0.98890128907415098</v>
      </c>
      <c r="O172" s="150">
        <v>0.18286083591230501</v>
      </c>
      <c r="P172" s="150">
        <v>3.9815681594929701E-2</v>
      </c>
      <c r="Q172" s="150">
        <v>9125.4095414864005</v>
      </c>
      <c r="R172" s="150">
        <v>229.369</v>
      </c>
      <c r="S172" s="150">
        <v>59035.266481085098</v>
      </c>
      <c r="T172" s="150">
        <v>13.915132384934299</v>
      </c>
      <c r="U172" s="150">
        <v>14.3839651350008</v>
      </c>
      <c r="V172" s="150">
        <v>28.581</v>
      </c>
      <c r="W172" s="150">
        <v>115.434578882824</v>
      </c>
      <c r="X172" s="150">
        <v>0.115378690658845</v>
      </c>
      <c r="Y172" s="150">
        <v>0.173771288172993</v>
      </c>
      <c r="Z172" s="150">
        <v>0.29344821708636099</v>
      </c>
      <c r="AA172" s="150">
        <v>186.96122564920501</v>
      </c>
      <c r="AB172" s="150">
        <v>7.0440216079282196</v>
      </c>
      <c r="AC172" s="150">
        <v>1.31229835927825</v>
      </c>
      <c r="AD172" s="150">
        <v>3.04891542739185</v>
      </c>
      <c r="AE172" s="150">
        <v>1.0135937993144499</v>
      </c>
      <c r="AF172" s="150">
        <v>15.5</v>
      </c>
      <c r="AG172" s="150">
        <v>6.3386343369654596E-2</v>
      </c>
      <c r="AH172" s="150">
        <v>108.44199999999999</v>
      </c>
      <c r="AI172">
        <v>5.1583057159213501</v>
      </c>
      <c r="AJ172">
        <v>31107.243500000099</v>
      </c>
      <c r="AK172">
        <v>0.544977314481908</v>
      </c>
      <c r="AL172" s="150">
        <v>42987056.048500001</v>
      </c>
      <c r="AM172" s="150">
        <v>3299.2356990500002</v>
      </c>
    </row>
    <row r="173" spans="1:39" ht="14.5" x14ac:dyDescent="0.35">
      <c r="A173" t="s">
        <v>336</v>
      </c>
      <c r="B173" s="150">
        <v>203300.25</v>
      </c>
      <c r="C173" s="150">
        <v>0.36922770365308699</v>
      </c>
      <c r="D173" s="150">
        <v>202410.7</v>
      </c>
      <c r="E173" s="150">
        <v>6.6716289352658801E-3</v>
      </c>
      <c r="F173" s="150">
        <v>0.71565190191536998</v>
      </c>
      <c r="G173" s="150">
        <v>31.052631578947398</v>
      </c>
      <c r="H173" s="150">
        <v>28.580500000000001</v>
      </c>
      <c r="I173" s="150">
        <v>0</v>
      </c>
      <c r="J173" s="150">
        <v>41.7</v>
      </c>
      <c r="K173" s="150">
        <v>11135.370353140899</v>
      </c>
      <c r="L173" s="150">
        <v>1078.9944335</v>
      </c>
      <c r="M173" s="150">
        <v>1272.4673998851099</v>
      </c>
      <c r="N173" s="150">
        <v>0.34878260685670198</v>
      </c>
      <c r="O173" s="150">
        <v>0.13389457944780001</v>
      </c>
      <c r="P173" s="150">
        <v>3.8529357250849999E-3</v>
      </c>
      <c r="Q173" s="150">
        <v>9442.2871871490406</v>
      </c>
      <c r="R173" s="150">
        <v>69.537499999999994</v>
      </c>
      <c r="S173" s="150">
        <v>59587.380068308397</v>
      </c>
      <c r="T173" s="150">
        <v>14.469890346935101</v>
      </c>
      <c r="U173" s="150">
        <v>15.516727427647</v>
      </c>
      <c r="V173" s="150">
        <v>9.4194999999999993</v>
      </c>
      <c r="W173" s="150">
        <v>114.549013588832</v>
      </c>
      <c r="X173" s="150">
        <v>0.11724265449266601</v>
      </c>
      <c r="Y173" s="150">
        <v>0.16286581520092699</v>
      </c>
      <c r="Z173" s="150">
        <v>0.28395390365375101</v>
      </c>
      <c r="AA173" s="150">
        <v>178.14989960279499</v>
      </c>
      <c r="AB173" s="150">
        <v>6.3805739253028104</v>
      </c>
      <c r="AC173" s="150">
        <v>1.22335373934667</v>
      </c>
      <c r="AD173" s="150">
        <v>3.08881526510259</v>
      </c>
      <c r="AE173" s="150">
        <v>1.0166860290239501</v>
      </c>
      <c r="AF173" s="150">
        <v>35.368421052631597</v>
      </c>
      <c r="AG173" s="150">
        <v>4.2573709757909799E-2</v>
      </c>
      <c r="AH173" s="150">
        <v>16.644736842105299</v>
      </c>
      <c r="AI173">
        <v>2.6500299495439501</v>
      </c>
      <c r="AJ173">
        <v>-48089.245499999997</v>
      </c>
      <c r="AK173">
        <v>0.314890410414708</v>
      </c>
      <c r="AL173" s="150">
        <v>12015002.626</v>
      </c>
      <c r="AM173" s="150">
        <v>1078.9944335</v>
      </c>
    </row>
    <row r="174" spans="1:39" ht="14.5" x14ac:dyDescent="0.35">
      <c r="A174" t="s">
        <v>337</v>
      </c>
      <c r="B174" s="150">
        <v>-86270.2</v>
      </c>
      <c r="C174" s="150">
        <v>0.33010045239244201</v>
      </c>
      <c r="D174" s="150">
        <v>-108569.60000000001</v>
      </c>
      <c r="E174" s="150">
        <v>4.3383581861589403E-3</v>
      </c>
      <c r="F174" s="150">
        <v>0.80717060530076901</v>
      </c>
      <c r="G174" s="150">
        <v>91.25</v>
      </c>
      <c r="H174" s="150">
        <v>95.720500000000001</v>
      </c>
      <c r="I174" s="150">
        <v>0</v>
      </c>
      <c r="J174" s="150">
        <v>-42.62</v>
      </c>
      <c r="K174" s="150">
        <v>11605.005183863699</v>
      </c>
      <c r="L174" s="150">
        <v>4127.8433326000004</v>
      </c>
      <c r="M174" s="150">
        <v>4965.2073484890398</v>
      </c>
      <c r="N174" s="150">
        <v>0.28675235662455301</v>
      </c>
      <c r="O174" s="150">
        <v>0.141215269738166</v>
      </c>
      <c r="P174" s="150">
        <v>2.3527955356975098E-2</v>
      </c>
      <c r="Q174" s="150">
        <v>9647.86360585275</v>
      </c>
      <c r="R174" s="150">
        <v>245.215</v>
      </c>
      <c r="S174" s="150">
        <v>68732.001219338199</v>
      </c>
      <c r="T174" s="150">
        <v>14.5327569683747</v>
      </c>
      <c r="U174" s="150">
        <v>16.833567818445001</v>
      </c>
      <c r="V174" s="150">
        <v>27.258500000000002</v>
      </c>
      <c r="W174" s="150">
        <v>151.43325320909099</v>
      </c>
      <c r="X174" s="150">
        <v>0.119269871091053</v>
      </c>
      <c r="Y174" s="150">
        <v>0.161243100845604</v>
      </c>
      <c r="Z174" s="150">
        <v>0.28630342968814498</v>
      </c>
      <c r="AA174" s="150">
        <v>1720.2956308729899</v>
      </c>
      <c r="AB174" s="150">
        <v>0.53665385838893098</v>
      </c>
      <c r="AC174" s="150">
        <v>9.8239193379159803E-2</v>
      </c>
      <c r="AD174" s="150">
        <v>0.25851325528878299</v>
      </c>
      <c r="AE174" s="150">
        <v>0.99678990554124203</v>
      </c>
      <c r="AF174" s="150">
        <v>32.200000000000003</v>
      </c>
      <c r="AG174" s="150">
        <v>7.6412634652993194E-2</v>
      </c>
      <c r="AH174" s="150">
        <v>77.947000000000003</v>
      </c>
      <c r="AI174">
        <v>5.4319831127428904</v>
      </c>
      <c r="AJ174">
        <v>-164487.2905</v>
      </c>
      <c r="AK174">
        <v>0.282721149297116</v>
      </c>
      <c r="AL174" s="150">
        <v>47903643.273000002</v>
      </c>
      <c r="AM174" s="150">
        <v>4127.8433326000004</v>
      </c>
    </row>
    <row r="175" spans="1:39" ht="14.5" x14ac:dyDescent="0.35">
      <c r="A175" t="s">
        <v>338</v>
      </c>
      <c r="B175" s="150">
        <v>114507.3</v>
      </c>
      <c r="C175" s="150">
        <v>0.389008226328036</v>
      </c>
      <c r="D175" s="150">
        <v>119762.6</v>
      </c>
      <c r="E175" s="150">
        <v>4.4597595699631797E-3</v>
      </c>
      <c r="F175" s="150">
        <v>0.71636585345332904</v>
      </c>
      <c r="G175" s="150">
        <v>39.894736842105303</v>
      </c>
      <c r="H175" s="150">
        <v>28.448499999999999</v>
      </c>
      <c r="I175" s="150">
        <v>0</v>
      </c>
      <c r="J175" s="150">
        <v>40.567</v>
      </c>
      <c r="K175" s="150">
        <v>11217.469789942599</v>
      </c>
      <c r="L175" s="150">
        <v>1356.72822615</v>
      </c>
      <c r="M175" s="150">
        <v>1629.5057751535601</v>
      </c>
      <c r="N175" s="150">
        <v>0.382007745000434</v>
      </c>
      <c r="O175" s="150">
        <v>0.148183142891119</v>
      </c>
      <c r="P175" s="150">
        <v>3.5325375101837998E-3</v>
      </c>
      <c r="Q175" s="150">
        <v>9339.6771720957895</v>
      </c>
      <c r="R175" s="150">
        <v>89.397000000000006</v>
      </c>
      <c r="S175" s="150">
        <v>57246.801682383099</v>
      </c>
      <c r="T175" s="150">
        <v>14.661565824356501</v>
      </c>
      <c r="U175" s="150">
        <v>15.1764402177925</v>
      </c>
      <c r="V175" s="150">
        <v>10.922000000000001</v>
      </c>
      <c r="W175" s="150">
        <v>124.219760680278</v>
      </c>
      <c r="X175" s="150">
        <v>0.110621540470656</v>
      </c>
      <c r="Y175" s="150">
        <v>0.18406420259015799</v>
      </c>
      <c r="Z175" s="150">
        <v>0.297186877376656</v>
      </c>
      <c r="AA175" s="150">
        <v>153.225971121659</v>
      </c>
      <c r="AB175" s="150">
        <v>7.0440095220457399</v>
      </c>
      <c r="AC175" s="150">
        <v>1.4555677005666601</v>
      </c>
      <c r="AD175" s="150">
        <v>3.4348187540286501</v>
      </c>
      <c r="AE175" s="150">
        <v>1.23021571780943</v>
      </c>
      <c r="AF175" s="150">
        <v>93.7</v>
      </c>
      <c r="AG175" s="150">
        <v>2.3940925441726501E-2</v>
      </c>
      <c r="AH175" s="150">
        <v>8.3204999999999991</v>
      </c>
      <c r="AI175">
        <v>3.0003322308850202</v>
      </c>
      <c r="AJ175">
        <v>-61539.020499999897</v>
      </c>
      <c r="AK175">
        <v>0.31846916927291902</v>
      </c>
      <c r="AL175" s="150">
        <v>15219057.890000001</v>
      </c>
      <c r="AM175" s="150">
        <v>1356.72822615</v>
      </c>
    </row>
    <row r="176" spans="1:39" ht="14.5" x14ac:dyDescent="0.35">
      <c r="A176" t="s">
        <v>339</v>
      </c>
      <c r="B176" s="150">
        <v>73538.850000000006</v>
      </c>
      <c r="C176" s="150">
        <v>0.43193642224565099</v>
      </c>
      <c r="D176" s="150">
        <v>90744.2</v>
      </c>
      <c r="E176" s="150">
        <v>3.8429705724861E-3</v>
      </c>
      <c r="F176" s="150">
        <v>0.71972640035452295</v>
      </c>
      <c r="G176" s="150">
        <v>40.8888888888889</v>
      </c>
      <c r="H176" s="150">
        <v>29.322500000000002</v>
      </c>
      <c r="I176" s="150">
        <v>0</v>
      </c>
      <c r="J176" s="150">
        <v>44.777000000000001</v>
      </c>
      <c r="K176" s="150">
        <v>10571.8779244095</v>
      </c>
      <c r="L176" s="150">
        <v>1361.9419735500001</v>
      </c>
      <c r="M176" s="150">
        <v>1573.79086067916</v>
      </c>
      <c r="N176" s="150">
        <v>0.245763920416916</v>
      </c>
      <c r="O176" s="150">
        <v>0.116931023599262</v>
      </c>
      <c r="P176" s="150">
        <v>1.51241197863293E-2</v>
      </c>
      <c r="Q176" s="150">
        <v>9148.7913955012791</v>
      </c>
      <c r="R176" s="150">
        <v>84.245999999999995</v>
      </c>
      <c r="S176" s="150">
        <v>59947.936715096301</v>
      </c>
      <c r="T176" s="150">
        <v>15.093891698122199</v>
      </c>
      <c r="U176" s="150">
        <v>16.1662509027135</v>
      </c>
      <c r="V176" s="150">
        <v>9.8420000000000005</v>
      </c>
      <c r="W176" s="150">
        <v>138.380611008941</v>
      </c>
      <c r="X176" s="150">
        <v>0.112086647688628</v>
      </c>
      <c r="Y176" s="150">
        <v>0.158087588305488</v>
      </c>
      <c r="Z176" s="150">
        <v>0.28404098149990098</v>
      </c>
      <c r="AA176" s="150">
        <v>149.99813058665501</v>
      </c>
      <c r="AB176" s="150">
        <v>6.7181584179256104</v>
      </c>
      <c r="AC176" s="150">
        <v>1.2955937514914599</v>
      </c>
      <c r="AD176" s="150">
        <v>3.1092991880365402</v>
      </c>
      <c r="AE176" s="150">
        <v>1.11001975941704</v>
      </c>
      <c r="AF176" s="150">
        <v>46.8</v>
      </c>
      <c r="AG176" s="150">
        <v>4.2093895289365697E-2</v>
      </c>
      <c r="AH176" s="150">
        <v>14.617000000000001</v>
      </c>
      <c r="AI176">
        <v>4.1654889628712404</v>
      </c>
      <c r="AJ176">
        <v>-36004.292000000001</v>
      </c>
      <c r="AK176">
        <v>0.32590044849198202</v>
      </c>
      <c r="AL176" s="150">
        <v>14398284.284499999</v>
      </c>
      <c r="AM176" s="150">
        <v>1361.9419735500001</v>
      </c>
    </row>
    <row r="177" spans="1:39" ht="14.5" x14ac:dyDescent="0.35">
      <c r="A177" t="s">
        <v>340</v>
      </c>
      <c r="B177" s="150">
        <v>-163159.15</v>
      </c>
      <c r="C177" s="150">
        <v>0.41125320551594302</v>
      </c>
      <c r="D177" s="150">
        <v>-86299.25</v>
      </c>
      <c r="E177" s="150">
        <v>6.3837614282517699E-3</v>
      </c>
      <c r="F177" s="150">
        <v>0.66855318678194797</v>
      </c>
      <c r="G177" s="150">
        <v>26.6111111111111</v>
      </c>
      <c r="H177" s="150">
        <v>15.721500000000001</v>
      </c>
      <c r="I177" s="150">
        <v>0</v>
      </c>
      <c r="J177" s="150">
        <v>53.485500000000002</v>
      </c>
      <c r="K177" s="150">
        <v>12573.3319504263</v>
      </c>
      <c r="L177" s="150">
        <v>763.49262565000004</v>
      </c>
      <c r="M177" s="150">
        <v>913.44304123138704</v>
      </c>
      <c r="N177" s="150">
        <v>0.40305574358103802</v>
      </c>
      <c r="O177" s="150">
        <v>0.14649304307920399</v>
      </c>
      <c r="P177" s="150">
        <v>2.4573382727864999E-3</v>
      </c>
      <c r="Q177" s="150">
        <v>10509.2992016875</v>
      </c>
      <c r="R177" s="150">
        <v>56.2425</v>
      </c>
      <c r="S177" s="150">
        <v>53576.967942392301</v>
      </c>
      <c r="T177" s="150">
        <v>13.4782415433169</v>
      </c>
      <c r="U177" s="150">
        <v>13.575012235409201</v>
      </c>
      <c r="V177" s="150">
        <v>8.2684999999999995</v>
      </c>
      <c r="W177" s="150">
        <v>92.337500834492303</v>
      </c>
      <c r="X177" s="150">
        <v>0.115867850545747</v>
      </c>
      <c r="Y177" s="150">
        <v>0.18348243796363001</v>
      </c>
      <c r="Z177" s="150">
        <v>0.30394711583710299</v>
      </c>
      <c r="AA177" s="150">
        <v>192.34363904297899</v>
      </c>
      <c r="AB177" s="150">
        <v>7.4365235870304298</v>
      </c>
      <c r="AC177" s="150">
        <v>1.25222608057925</v>
      </c>
      <c r="AD177" s="150">
        <v>3.1744610680275702</v>
      </c>
      <c r="AE177" s="150">
        <v>1.2672751889459</v>
      </c>
      <c r="AF177" s="150">
        <v>68.8</v>
      </c>
      <c r="AG177" s="150">
        <v>1.03602504380135E-2</v>
      </c>
      <c r="AH177" s="150">
        <v>6.4725000000000001</v>
      </c>
      <c r="AI177">
        <v>2.3024121954824901</v>
      </c>
      <c r="AJ177">
        <v>-44488.696499999998</v>
      </c>
      <c r="AK177">
        <v>0.34095723336124101</v>
      </c>
      <c r="AL177" s="150">
        <v>9599646.2239999995</v>
      </c>
      <c r="AM177" s="150">
        <v>763.49262565000004</v>
      </c>
    </row>
    <row r="178" spans="1:39" ht="14.5" x14ac:dyDescent="0.35">
      <c r="A178" t="s">
        <v>341</v>
      </c>
      <c r="B178" s="150">
        <v>480474.7</v>
      </c>
      <c r="C178" s="150">
        <v>0.37783843548315799</v>
      </c>
      <c r="D178" s="150">
        <v>504873.3</v>
      </c>
      <c r="E178" s="150">
        <v>2.8382031062802E-3</v>
      </c>
      <c r="F178" s="150">
        <v>0.66178946122104998</v>
      </c>
      <c r="G178" s="150">
        <v>27.2777777777778</v>
      </c>
      <c r="H178" s="150">
        <v>31.822500000000002</v>
      </c>
      <c r="I178" s="150">
        <v>0</v>
      </c>
      <c r="J178" s="150">
        <v>-14.4245</v>
      </c>
      <c r="K178" s="150">
        <v>11754.936126721001</v>
      </c>
      <c r="L178" s="150">
        <v>1136.4528034</v>
      </c>
      <c r="M178" s="150">
        <v>1447.16209148644</v>
      </c>
      <c r="N178" s="150">
        <v>0.55916537545495704</v>
      </c>
      <c r="O178" s="150">
        <v>0.171847896424486</v>
      </c>
      <c r="P178" s="150">
        <v>1.7468498859439701E-3</v>
      </c>
      <c r="Q178" s="150">
        <v>9231.1222036492909</v>
      </c>
      <c r="R178" s="150">
        <v>77.483000000000004</v>
      </c>
      <c r="S178" s="150">
        <v>54646.783236322801</v>
      </c>
      <c r="T178" s="150">
        <v>14.874875779203199</v>
      </c>
      <c r="U178" s="150">
        <v>14.6671244453622</v>
      </c>
      <c r="V178" s="150">
        <v>10.4185</v>
      </c>
      <c r="W178" s="150">
        <v>109.08027099870399</v>
      </c>
      <c r="X178" s="150">
        <v>0.11202033343654499</v>
      </c>
      <c r="Y178" s="150">
        <v>0.185628976207075</v>
      </c>
      <c r="Z178" s="150">
        <v>0.301175322252625</v>
      </c>
      <c r="AA178" s="150">
        <v>187.06887726790401</v>
      </c>
      <c r="AB178" s="150">
        <v>6.4212023662838602</v>
      </c>
      <c r="AC178" s="150">
        <v>1.5005166961868099</v>
      </c>
      <c r="AD178" s="150">
        <v>3.1613991983346699</v>
      </c>
      <c r="AE178" s="150">
        <v>1.02559139770213</v>
      </c>
      <c r="AF178" s="150">
        <v>37.450000000000003</v>
      </c>
      <c r="AG178" s="150">
        <v>3.8278463547409998E-2</v>
      </c>
      <c r="AH178" s="150">
        <v>18.200500000000002</v>
      </c>
      <c r="AI178">
        <v>3.4378572124791602</v>
      </c>
      <c r="AJ178">
        <v>-46893.1764999999</v>
      </c>
      <c r="AK178">
        <v>0.37191235048990301</v>
      </c>
      <c r="AL178" s="150">
        <v>13358930.115</v>
      </c>
      <c r="AM178" s="150">
        <v>1136.4528034</v>
      </c>
    </row>
    <row r="179" spans="1:39" ht="14.5" x14ac:dyDescent="0.35">
      <c r="A179" t="s">
        <v>342</v>
      </c>
      <c r="B179" s="150">
        <v>-70915.149999999994</v>
      </c>
      <c r="C179" s="150">
        <v>0.41918767062184498</v>
      </c>
      <c r="D179" s="150">
        <v>-14085.1</v>
      </c>
      <c r="E179" s="150">
        <v>6.0667726878912203E-3</v>
      </c>
      <c r="F179" s="150">
        <v>0.70315020757890301</v>
      </c>
      <c r="G179" s="150">
        <v>59.8333333333333</v>
      </c>
      <c r="H179" s="150">
        <v>28.98</v>
      </c>
      <c r="I179" s="150">
        <v>0</v>
      </c>
      <c r="J179" s="150">
        <v>-29.934999999999999</v>
      </c>
      <c r="K179" s="150">
        <v>12023.5931349602</v>
      </c>
      <c r="L179" s="150">
        <v>1395.4160629999999</v>
      </c>
      <c r="M179" s="150">
        <v>1708.25657848624</v>
      </c>
      <c r="N179" s="150">
        <v>0.46113014083169501</v>
      </c>
      <c r="O179" s="150">
        <v>0.159426272958132</v>
      </c>
      <c r="P179" s="150">
        <v>3.33828019005684E-3</v>
      </c>
      <c r="Q179" s="150">
        <v>9821.6598178521999</v>
      </c>
      <c r="R179" s="150">
        <v>99.209000000000003</v>
      </c>
      <c r="S179" s="150">
        <v>56150.522513078497</v>
      </c>
      <c r="T179" s="150">
        <v>14.9311050408733</v>
      </c>
      <c r="U179" s="150">
        <v>14.0654180870687</v>
      </c>
      <c r="V179" s="150">
        <v>12.696</v>
      </c>
      <c r="W179" s="150">
        <v>109.90989784184001</v>
      </c>
      <c r="X179" s="150">
        <v>0.11117697692391899</v>
      </c>
      <c r="Y179" s="150">
        <v>0.196878493613248</v>
      </c>
      <c r="Z179" s="150">
        <v>0.31234403844627601</v>
      </c>
      <c r="AA179" s="150">
        <v>171.053642228282</v>
      </c>
      <c r="AB179" s="150">
        <v>6.7472574646719004</v>
      </c>
      <c r="AC179" s="150">
        <v>1.2752533233343499</v>
      </c>
      <c r="AD179" s="150">
        <v>3.3867291707688998</v>
      </c>
      <c r="AE179" s="150">
        <v>1.60465854758773</v>
      </c>
      <c r="AF179" s="150">
        <v>182.6</v>
      </c>
      <c r="AG179" s="150">
        <v>7.1249280964264701E-3</v>
      </c>
      <c r="AH179" s="150">
        <v>5.1135000000000002</v>
      </c>
      <c r="AI179">
        <v>4.4184091196392599</v>
      </c>
      <c r="AJ179">
        <v>-14599.753947368399</v>
      </c>
      <c r="AK179">
        <v>0.36863198986981999</v>
      </c>
      <c r="AL179" s="150">
        <v>16777914.995499998</v>
      </c>
      <c r="AM179" s="150">
        <v>1395.4160629999999</v>
      </c>
    </row>
    <row r="180" spans="1:39" ht="14.5" x14ac:dyDescent="0.35">
      <c r="A180" t="s">
        <v>344</v>
      </c>
      <c r="B180" s="150">
        <v>350594.7</v>
      </c>
      <c r="C180" s="150">
        <v>0.44777774542138599</v>
      </c>
      <c r="D180" s="150">
        <v>370792.55</v>
      </c>
      <c r="E180" s="150">
        <v>4.3294590722003298E-3</v>
      </c>
      <c r="F180" s="150">
        <v>0.690422413565835</v>
      </c>
      <c r="G180" s="150">
        <v>30.3</v>
      </c>
      <c r="H180" s="150">
        <v>18.41</v>
      </c>
      <c r="I180" s="150">
        <v>0</v>
      </c>
      <c r="J180" s="150">
        <v>16.569500000000001</v>
      </c>
      <c r="K180" s="150">
        <v>11756.8308795757</v>
      </c>
      <c r="L180" s="150">
        <v>1024.4880084500001</v>
      </c>
      <c r="M180" s="150">
        <v>1253.4272219706199</v>
      </c>
      <c r="N180" s="150">
        <v>0.474807502613868</v>
      </c>
      <c r="O180" s="150">
        <v>0.153615001495335</v>
      </c>
      <c r="P180" s="150">
        <v>6.7556520358605897E-4</v>
      </c>
      <c r="Q180" s="150">
        <v>9609.4388588141992</v>
      </c>
      <c r="R180" s="150">
        <v>71.729500000000002</v>
      </c>
      <c r="S180" s="150">
        <v>53733.482569932901</v>
      </c>
      <c r="T180" s="150">
        <v>14.1043782544142</v>
      </c>
      <c r="U180" s="150">
        <v>14.2826592747754</v>
      </c>
      <c r="V180" s="150">
        <v>9.5990000000000002</v>
      </c>
      <c r="W180" s="150">
        <v>106.72861844463</v>
      </c>
      <c r="X180" s="150">
        <v>0.10708042958546</v>
      </c>
      <c r="Y180" s="150">
        <v>0.20118437826515501</v>
      </c>
      <c r="Z180" s="150">
        <v>0.314971046789009</v>
      </c>
      <c r="AA180" s="150">
        <v>153.681837855971</v>
      </c>
      <c r="AB180" s="150">
        <v>7.6587478119371104</v>
      </c>
      <c r="AC180" s="150">
        <v>1.5867184232990299</v>
      </c>
      <c r="AD180" s="150">
        <v>3.8804365518923398</v>
      </c>
      <c r="AE180" s="150">
        <v>1.2410338686379001</v>
      </c>
      <c r="AF180" s="150">
        <v>87.4</v>
      </c>
      <c r="AG180" s="150">
        <v>1.97084940046733E-2</v>
      </c>
      <c r="AH180" s="150">
        <v>6.9615</v>
      </c>
      <c r="AI180">
        <v>3.4641574809153699</v>
      </c>
      <c r="AJ180">
        <v>-49752.429052631604</v>
      </c>
      <c r="AK180">
        <v>0.37737549241947599</v>
      </c>
      <c r="AL180" s="150">
        <v>12044732.2535</v>
      </c>
      <c r="AM180" s="150">
        <v>1024.4880084500001</v>
      </c>
    </row>
    <row r="181" spans="1:39" ht="14.5" x14ac:dyDescent="0.35">
      <c r="A181" t="s">
        <v>346</v>
      </c>
      <c r="B181" s="150">
        <v>184376.1</v>
      </c>
      <c r="C181" s="150">
        <v>0.44157203719780103</v>
      </c>
      <c r="D181" s="150">
        <v>148729.9</v>
      </c>
      <c r="E181" s="150">
        <v>2.1698907270616E-3</v>
      </c>
      <c r="F181" s="150">
        <v>0.718410378161357</v>
      </c>
      <c r="G181" s="150">
        <v>24.9</v>
      </c>
      <c r="H181" s="150">
        <v>16.833500000000001</v>
      </c>
      <c r="I181" s="150">
        <v>0</v>
      </c>
      <c r="J181" s="150">
        <v>40.168999999999997</v>
      </c>
      <c r="K181" s="150">
        <v>11715.451868564</v>
      </c>
      <c r="L181" s="150">
        <v>1013.81737685</v>
      </c>
      <c r="M181" s="150">
        <v>1200.66157682218</v>
      </c>
      <c r="N181" s="150">
        <v>0.381053616727619</v>
      </c>
      <c r="O181" s="150">
        <v>0.13785950383318299</v>
      </c>
      <c r="P181" s="150">
        <v>3.90555393941115E-3</v>
      </c>
      <c r="Q181" s="150">
        <v>9892.3201269053807</v>
      </c>
      <c r="R181" s="150">
        <v>67.661500000000004</v>
      </c>
      <c r="S181" s="150">
        <v>57423.297030068803</v>
      </c>
      <c r="T181" s="150">
        <v>14.7920161391633</v>
      </c>
      <c r="U181" s="150">
        <v>14.9836668836783</v>
      </c>
      <c r="V181" s="150">
        <v>8.6280000000000001</v>
      </c>
      <c r="W181" s="150">
        <v>117.503173023876</v>
      </c>
      <c r="X181" s="150">
        <v>0.114357615437858</v>
      </c>
      <c r="Y181" s="150">
        <v>0.18235219755683801</v>
      </c>
      <c r="Z181" s="150">
        <v>0.30316100064660101</v>
      </c>
      <c r="AA181" s="150">
        <v>180.330801359947</v>
      </c>
      <c r="AB181" s="150">
        <v>6.0567945083345904</v>
      </c>
      <c r="AC181" s="150">
        <v>1.2935352131165501</v>
      </c>
      <c r="AD181" s="150">
        <v>2.9688383978995998</v>
      </c>
      <c r="AE181" s="150">
        <v>1.1403438737292699</v>
      </c>
      <c r="AF181" s="150">
        <v>61.55</v>
      </c>
      <c r="AG181" s="150">
        <v>3.8272856741285798E-2</v>
      </c>
      <c r="AH181" s="150">
        <v>8.2270000000000003</v>
      </c>
      <c r="AI181">
        <v>2.4040274805488799</v>
      </c>
      <c r="AJ181">
        <v>-47393.9015</v>
      </c>
      <c r="AK181">
        <v>0.32824616569568199</v>
      </c>
      <c r="AL181" s="150">
        <v>11877328.682</v>
      </c>
      <c r="AM181" s="150">
        <v>1013.81737685</v>
      </c>
    </row>
    <row r="182" spans="1:39" ht="14.5" x14ac:dyDescent="0.35">
      <c r="A182" t="s">
        <v>348</v>
      </c>
      <c r="B182" s="150">
        <v>-13234.4</v>
      </c>
      <c r="C182" s="150">
        <v>0.47593058066932198</v>
      </c>
      <c r="D182" s="150">
        <v>-8762.9</v>
      </c>
      <c r="E182" s="150">
        <v>4.0783420881527E-3</v>
      </c>
      <c r="F182" s="150">
        <v>0.69647786169633397</v>
      </c>
      <c r="G182" s="150">
        <v>65.894736842105303</v>
      </c>
      <c r="H182" s="150">
        <v>35.420499999999997</v>
      </c>
      <c r="I182" s="150">
        <v>0</v>
      </c>
      <c r="J182" s="150">
        <v>19.018999999999998</v>
      </c>
      <c r="K182" s="150">
        <v>11372.409186910199</v>
      </c>
      <c r="L182" s="150">
        <v>1646.2075112499999</v>
      </c>
      <c r="M182" s="150">
        <v>2005.8676930576701</v>
      </c>
      <c r="N182" s="150">
        <v>0.44306024168616198</v>
      </c>
      <c r="O182" s="150">
        <v>0.152330980654794</v>
      </c>
      <c r="P182" s="150">
        <v>1.0012094093462701E-3</v>
      </c>
      <c r="Q182" s="150">
        <v>9333.2902709858608</v>
      </c>
      <c r="R182" s="150">
        <v>112.3175</v>
      </c>
      <c r="S182" s="150">
        <v>56405.282542791698</v>
      </c>
      <c r="T182" s="150">
        <v>14.450553119505001</v>
      </c>
      <c r="U182" s="150">
        <v>14.6567321321255</v>
      </c>
      <c r="V182" s="150">
        <v>13.340999999999999</v>
      </c>
      <c r="W182" s="150">
        <v>123.394611442171</v>
      </c>
      <c r="X182" s="150">
        <v>0.114247025588101</v>
      </c>
      <c r="Y182" s="150">
        <v>0.18386860676297101</v>
      </c>
      <c r="Z182" s="150">
        <v>0.30230345390080998</v>
      </c>
      <c r="AA182" s="150">
        <v>144.54720827954199</v>
      </c>
      <c r="AB182" s="150">
        <v>7.3962818027969197</v>
      </c>
      <c r="AC182" s="150">
        <v>1.58583418398544</v>
      </c>
      <c r="AD182" s="150">
        <v>3.8363331424006302</v>
      </c>
      <c r="AE182" s="150">
        <v>1.4924095822292001</v>
      </c>
      <c r="AF182" s="150">
        <v>172.75</v>
      </c>
      <c r="AG182" s="150">
        <v>1.27773121497733E-2</v>
      </c>
      <c r="AH182" s="150">
        <v>6.4855</v>
      </c>
      <c r="AI182">
        <v>4.4842222507155602</v>
      </c>
      <c r="AJ182">
        <v>-17189.3078684211</v>
      </c>
      <c r="AK182">
        <v>0.36657910600805999</v>
      </c>
      <c r="AL182" s="150">
        <v>18721345.4245</v>
      </c>
      <c r="AM182" s="150">
        <v>1646.2075112499999</v>
      </c>
    </row>
    <row r="183" spans="1:39" ht="14.5" x14ac:dyDescent="0.35">
      <c r="A183" t="s">
        <v>350</v>
      </c>
      <c r="B183" s="150">
        <v>59431.35</v>
      </c>
      <c r="C183" s="150">
        <v>0.35501982417183597</v>
      </c>
      <c r="D183" s="150">
        <v>-1546.05</v>
      </c>
      <c r="E183" s="150">
        <v>3.39296775926946E-3</v>
      </c>
      <c r="F183" s="150">
        <v>0.78698141476169103</v>
      </c>
      <c r="G183" s="150">
        <v>44.8333333333333</v>
      </c>
      <c r="H183" s="150">
        <v>21.617999999999999</v>
      </c>
      <c r="I183" s="150">
        <v>0</v>
      </c>
      <c r="J183" s="150">
        <v>-9.0875000000000004</v>
      </c>
      <c r="K183" s="150">
        <v>14227.154788666499</v>
      </c>
      <c r="L183" s="150">
        <v>2788.9830419999998</v>
      </c>
      <c r="M183" s="150">
        <v>3229.7792071577801</v>
      </c>
      <c r="N183" s="150">
        <v>7.0605725629937305E-2</v>
      </c>
      <c r="O183" s="150">
        <v>0.11631792883450599</v>
      </c>
      <c r="P183" s="150">
        <v>1.5099141879257099E-2</v>
      </c>
      <c r="Q183" s="150">
        <v>12285.450768140299</v>
      </c>
      <c r="R183" s="150">
        <v>176.64099999999999</v>
      </c>
      <c r="S183" s="150">
        <v>79001.213356468797</v>
      </c>
      <c r="T183" s="150">
        <v>16.0421419715695</v>
      </c>
      <c r="U183" s="150">
        <v>15.788990336331899</v>
      </c>
      <c r="V183" s="150">
        <v>18.880500000000001</v>
      </c>
      <c r="W183" s="150">
        <v>147.717647413999</v>
      </c>
      <c r="X183" s="150">
        <v>0.118077269306452</v>
      </c>
      <c r="Y183" s="150">
        <v>0.14164631970202601</v>
      </c>
      <c r="Z183" s="150">
        <v>0.264683129059195</v>
      </c>
      <c r="AA183" s="150">
        <v>184.139323282411</v>
      </c>
      <c r="AB183" s="150">
        <v>6.9957757314144198</v>
      </c>
      <c r="AC183" s="150">
        <v>1.22850836253383</v>
      </c>
      <c r="AD183" s="150">
        <v>3.0396020281506702</v>
      </c>
      <c r="AE183" s="150">
        <v>0.84120892938712699</v>
      </c>
      <c r="AF183" s="150">
        <v>18.75</v>
      </c>
      <c r="AG183" s="150">
        <v>0.14481688283844499</v>
      </c>
      <c r="AH183" s="150">
        <v>89.237058823529395</v>
      </c>
      <c r="AI183">
        <v>7.3244349406473601</v>
      </c>
      <c r="AJ183">
        <v>-22471.501111111</v>
      </c>
      <c r="AK183">
        <v>0.16810229298068399</v>
      </c>
      <c r="AL183" s="150">
        <v>39679293.441500001</v>
      </c>
      <c r="AM183" s="150">
        <v>2788.9830419999998</v>
      </c>
    </row>
    <row r="184" spans="1:39" ht="14.5" x14ac:dyDescent="0.35">
      <c r="A184" t="s">
        <v>351</v>
      </c>
      <c r="B184" s="150">
        <v>365017.1</v>
      </c>
      <c r="C184" s="150">
        <v>0.39834988199513399</v>
      </c>
      <c r="D184" s="150">
        <v>338563.55</v>
      </c>
      <c r="E184" s="150">
        <v>6.2490020836370704E-3</v>
      </c>
      <c r="F184" s="150">
        <v>0.67807199352227499</v>
      </c>
      <c r="G184" s="150">
        <v>41.2777777777778</v>
      </c>
      <c r="H184" s="150">
        <v>29.615500000000001</v>
      </c>
      <c r="I184" s="150">
        <v>0</v>
      </c>
      <c r="J184" s="150">
        <v>10.657999999999999</v>
      </c>
      <c r="K184" s="150">
        <v>10899.8826315799</v>
      </c>
      <c r="L184" s="150">
        <v>1274.5669993500001</v>
      </c>
      <c r="M184" s="150">
        <v>1569.80484526437</v>
      </c>
      <c r="N184" s="150">
        <v>0.46018350145509701</v>
      </c>
      <c r="O184" s="150">
        <v>0.155058807933038</v>
      </c>
      <c r="P184" s="150">
        <v>3.2274305329557601E-3</v>
      </c>
      <c r="Q184" s="150">
        <v>8849.9094272195107</v>
      </c>
      <c r="R184" s="150">
        <v>85.87</v>
      </c>
      <c r="S184" s="150">
        <v>54665.710329567897</v>
      </c>
      <c r="T184" s="150">
        <v>13.9850937463608</v>
      </c>
      <c r="U184" s="150">
        <v>14.842983572260399</v>
      </c>
      <c r="V184" s="150">
        <v>11.096500000000001</v>
      </c>
      <c r="W184" s="150">
        <v>114.862073568242</v>
      </c>
      <c r="X184" s="150">
        <v>0.117767229344481</v>
      </c>
      <c r="Y184" s="150">
        <v>0.18519217043427599</v>
      </c>
      <c r="Z184" s="150">
        <v>0.30744741325304498</v>
      </c>
      <c r="AA184" s="150">
        <v>187.43279099633901</v>
      </c>
      <c r="AB184" s="150">
        <v>5.42395594478175</v>
      </c>
      <c r="AC184" s="150">
        <v>1.2445077003285701</v>
      </c>
      <c r="AD184" s="150">
        <v>2.8075508700137499</v>
      </c>
      <c r="AE184" s="150">
        <v>1.0594238525767501</v>
      </c>
      <c r="AF184" s="150">
        <v>57.2</v>
      </c>
      <c r="AG184" s="150">
        <v>1.67503664135395E-2</v>
      </c>
      <c r="AH184" s="150">
        <v>12.2</v>
      </c>
      <c r="AI184">
        <v>3.4698141273894501</v>
      </c>
      <c r="AJ184">
        <v>-52333.236368420999</v>
      </c>
      <c r="AK184">
        <v>0.34036548202828798</v>
      </c>
      <c r="AL184" s="150">
        <v>13892630.698999999</v>
      </c>
      <c r="AM184" s="150">
        <v>1274.5669993500001</v>
      </c>
    </row>
    <row r="185" spans="1:39" ht="14.5" x14ac:dyDescent="0.35">
      <c r="A185" t="s">
        <v>352</v>
      </c>
      <c r="B185" s="150">
        <v>153707.54999999999</v>
      </c>
      <c r="C185" s="150">
        <v>0.38313396162652302</v>
      </c>
      <c r="D185" s="150">
        <v>150953.95000000001</v>
      </c>
      <c r="E185" s="150">
        <v>2.8563222735274499E-3</v>
      </c>
      <c r="F185" s="150">
        <v>0.72227636652082605</v>
      </c>
      <c r="G185" s="150">
        <v>59.2</v>
      </c>
      <c r="H185" s="150">
        <v>46.722000000000001</v>
      </c>
      <c r="I185" s="150">
        <v>0</v>
      </c>
      <c r="J185" s="150">
        <v>-5.1099999999999897</v>
      </c>
      <c r="K185" s="150">
        <v>11116.8321131544</v>
      </c>
      <c r="L185" s="150">
        <v>1976.2666134000001</v>
      </c>
      <c r="M185" s="150">
        <v>2424.3189965240599</v>
      </c>
      <c r="N185" s="150">
        <v>0.457408238630724</v>
      </c>
      <c r="O185" s="150">
        <v>0.15551335688521001</v>
      </c>
      <c r="P185" s="150">
        <v>7.1253655020633898E-3</v>
      </c>
      <c r="Q185" s="150">
        <v>9062.2662213594504</v>
      </c>
      <c r="R185" s="150">
        <v>128.06950000000001</v>
      </c>
      <c r="S185" s="150">
        <v>57442.603028043399</v>
      </c>
      <c r="T185" s="150">
        <v>14.675234931033501</v>
      </c>
      <c r="U185" s="150">
        <v>15.4312042555019</v>
      </c>
      <c r="V185" s="150">
        <v>14.432</v>
      </c>
      <c r="W185" s="150">
        <v>136.93643385532101</v>
      </c>
      <c r="X185" s="150">
        <v>0.111459257223868</v>
      </c>
      <c r="Y185" s="150">
        <v>0.18109606414343599</v>
      </c>
      <c r="Z185" s="150">
        <v>0.29973184956564303</v>
      </c>
      <c r="AA185" s="150">
        <v>172.320676618682</v>
      </c>
      <c r="AB185" s="150">
        <v>5.9858027080184</v>
      </c>
      <c r="AC185" s="150">
        <v>1.30570174240849</v>
      </c>
      <c r="AD185" s="150">
        <v>2.7418876493312601</v>
      </c>
      <c r="AE185" s="150">
        <v>1.25513234354437</v>
      </c>
      <c r="AF185" s="150">
        <v>95.35</v>
      </c>
      <c r="AG185" s="150">
        <v>1.7300571972048501E-2</v>
      </c>
      <c r="AH185" s="150">
        <v>11.8821052631579</v>
      </c>
      <c r="AI185">
        <v>4.7308766597213898</v>
      </c>
      <c r="AJ185">
        <v>-70323.433000000005</v>
      </c>
      <c r="AK185">
        <v>0.36129192378465302</v>
      </c>
      <c r="AL185" s="150">
        <v>21969824.151999999</v>
      </c>
      <c r="AM185" s="150">
        <v>1976.2666134000001</v>
      </c>
    </row>
    <row r="186" spans="1:39" ht="14.5" x14ac:dyDescent="0.35">
      <c r="A186" t="s">
        <v>353</v>
      </c>
      <c r="B186" s="150">
        <v>471388.3</v>
      </c>
      <c r="C186" s="150">
        <v>0.49651657384909098</v>
      </c>
      <c r="D186" s="150">
        <v>388622.75</v>
      </c>
      <c r="E186" s="150">
        <v>2.6095065256275499E-3</v>
      </c>
      <c r="F186" s="150">
        <v>0.71403426835440997</v>
      </c>
      <c r="G186" s="150">
        <v>46.1666666666667</v>
      </c>
      <c r="H186" s="150">
        <v>32.786000000000001</v>
      </c>
      <c r="I186" s="150">
        <v>0</v>
      </c>
      <c r="J186" s="150">
        <v>39.073999999999998</v>
      </c>
      <c r="K186" s="150">
        <v>10872.822707520399</v>
      </c>
      <c r="L186" s="150">
        <v>1361.3429019</v>
      </c>
      <c r="M186" s="150">
        <v>1578.6419130843799</v>
      </c>
      <c r="N186" s="150">
        <v>0.29796960621299601</v>
      </c>
      <c r="O186" s="150">
        <v>0.12438906642379401</v>
      </c>
      <c r="P186" s="150">
        <v>3.73291467778431E-3</v>
      </c>
      <c r="Q186" s="150">
        <v>9376.1858809261394</v>
      </c>
      <c r="R186" s="150">
        <v>86.495000000000005</v>
      </c>
      <c r="S186" s="150">
        <v>59026.785519394201</v>
      </c>
      <c r="T186" s="150">
        <v>14.491011041100601</v>
      </c>
      <c r="U186" s="150">
        <v>15.7389779975721</v>
      </c>
      <c r="V186" s="150">
        <v>10.567</v>
      </c>
      <c r="W186" s="150">
        <v>128.82964908677999</v>
      </c>
      <c r="X186" s="150">
        <v>0.116216777572313</v>
      </c>
      <c r="Y186" s="150">
        <v>0.16418196862878801</v>
      </c>
      <c r="Z186" s="150">
        <v>0.28521967963077899</v>
      </c>
      <c r="AA186" s="150">
        <v>161.251327416202</v>
      </c>
      <c r="AB186" s="150">
        <v>6.7043726367294596</v>
      </c>
      <c r="AC186" s="150">
        <v>1.1219694298904901</v>
      </c>
      <c r="AD186" s="150">
        <v>3.1844616566223301</v>
      </c>
      <c r="AE186" s="150">
        <v>1.0506035964957301</v>
      </c>
      <c r="AF186" s="150">
        <v>51.4</v>
      </c>
      <c r="AG186" s="150">
        <v>2.5612090949746501E-2</v>
      </c>
      <c r="AH186" s="150">
        <v>15.407999999999999</v>
      </c>
      <c r="AI186">
        <v>3.6973711248136598</v>
      </c>
      <c r="AJ186">
        <v>-41049.816500000103</v>
      </c>
      <c r="AK186">
        <v>0.30786838779523801</v>
      </c>
      <c r="AL186" s="150">
        <v>14801640.0165</v>
      </c>
      <c r="AM186" s="150">
        <v>1361.3429019</v>
      </c>
    </row>
    <row r="187" spans="1:39" ht="14.5" x14ac:dyDescent="0.35">
      <c r="A187" t="s">
        <v>354</v>
      </c>
      <c r="B187" s="150">
        <v>214104.05</v>
      </c>
      <c r="C187" s="150">
        <v>0.40328815922994499</v>
      </c>
      <c r="D187" s="150">
        <v>152771</v>
      </c>
      <c r="E187" s="150">
        <v>6.1751297321877997E-3</v>
      </c>
      <c r="F187" s="150">
        <v>0.73654516477836196</v>
      </c>
      <c r="G187" s="150">
        <v>29.789473684210499</v>
      </c>
      <c r="H187" s="150">
        <v>34.484999999999999</v>
      </c>
      <c r="I187" s="150">
        <v>0</v>
      </c>
      <c r="J187" s="150">
        <v>71.339500000000001</v>
      </c>
      <c r="K187" s="150">
        <v>10942.0776747405</v>
      </c>
      <c r="L187" s="150">
        <v>1347.85899565</v>
      </c>
      <c r="M187" s="150">
        <v>1575.3514195800101</v>
      </c>
      <c r="N187" s="150">
        <v>0.31697720768926901</v>
      </c>
      <c r="O187" s="150">
        <v>0.122154553466922</v>
      </c>
      <c r="P187" s="150">
        <v>4.7251156616191E-3</v>
      </c>
      <c r="Q187" s="150">
        <v>9361.9605388948003</v>
      </c>
      <c r="R187" s="150">
        <v>83.872500000000002</v>
      </c>
      <c r="S187" s="150">
        <v>60172.476842826902</v>
      </c>
      <c r="T187" s="150">
        <v>15.1193776267549</v>
      </c>
      <c r="U187" s="150">
        <v>16.070332893976001</v>
      </c>
      <c r="V187" s="150">
        <v>10.727499999999999</v>
      </c>
      <c r="W187" s="150">
        <v>125.64521050104899</v>
      </c>
      <c r="X187" s="150">
        <v>0.11475057786331</v>
      </c>
      <c r="Y187" s="150">
        <v>0.167124458521687</v>
      </c>
      <c r="Z187" s="150">
        <v>0.28594614736622198</v>
      </c>
      <c r="AA187" s="150">
        <v>176.509116137381</v>
      </c>
      <c r="AB187" s="150">
        <v>6.2950978649855802</v>
      </c>
      <c r="AC187" s="150">
        <v>1.0833570153176</v>
      </c>
      <c r="AD187" s="150">
        <v>3.2996960355496698</v>
      </c>
      <c r="AE187" s="150">
        <v>0.99589566964276299</v>
      </c>
      <c r="AF187" s="150">
        <v>27</v>
      </c>
      <c r="AG187" s="150">
        <v>2.89724857353293E-2</v>
      </c>
      <c r="AH187" s="150">
        <v>27.414210526315799</v>
      </c>
      <c r="AI187">
        <v>3.7952683539662502</v>
      </c>
      <c r="AJ187">
        <v>-25740.822499999998</v>
      </c>
      <c r="AK187">
        <v>0.30290713823089599</v>
      </c>
      <c r="AL187" s="150">
        <v>14748377.824999999</v>
      </c>
      <c r="AM187" s="150">
        <v>1347.85899565</v>
      </c>
    </row>
    <row r="188" spans="1:39" ht="14.5" x14ac:dyDescent="0.35">
      <c r="A188" t="s">
        <v>355</v>
      </c>
      <c r="B188" s="150">
        <v>287788.84999999998</v>
      </c>
      <c r="C188" s="150">
        <v>0.42242349800836898</v>
      </c>
      <c r="D188" s="150">
        <v>268920.8</v>
      </c>
      <c r="E188" s="150">
        <v>6.9542784326971597E-3</v>
      </c>
      <c r="F188" s="150">
        <v>0.68866586086494497</v>
      </c>
      <c r="G188" s="150">
        <v>23.35</v>
      </c>
      <c r="H188" s="150">
        <v>19.3355</v>
      </c>
      <c r="I188" s="150">
        <v>0</v>
      </c>
      <c r="J188" s="150">
        <v>19.333500000000001</v>
      </c>
      <c r="K188" s="150">
        <v>11830.3785027329</v>
      </c>
      <c r="L188" s="150">
        <v>950.32331395000006</v>
      </c>
      <c r="M188" s="150">
        <v>1145.39123134601</v>
      </c>
      <c r="N188" s="150">
        <v>0.40168365796830702</v>
      </c>
      <c r="O188" s="150">
        <v>0.147884010775089</v>
      </c>
      <c r="P188" s="150">
        <v>6.3675219908562401E-3</v>
      </c>
      <c r="Q188" s="150">
        <v>9815.5845760999291</v>
      </c>
      <c r="R188" s="150">
        <v>65.228999999999999</v>
      </c>
      <c r="S188" s="150">
        <v>56056.144950865397</v>
      </c>
      <c r="T188" s="150">
        <v>14.4207331095065</v>
      </c>
      <c r="U188" s="150">
        <v>14.5690308597403</v>
      </c>
      <c r="V188" s="150">
        <v>8.9164999999999992</v>
      </c>
      <c r="W188" s="150">
        <v>106.580307738462</v>
      </c>
      <c r="X188" s="150">
        <v>0.118143122677884</v>
      </c>
      <c r="Y188" s="150">
        <v>0.18255380780452099</v>
      </c>
      <c r="Z188" s="150">
        <v>0.30503500552374502</v>
      </c>
      <c r="AA188" s="150">
        <v>186.48374442524101</v>
      </c>
      <c r="AB188" s="150">
        <v>5.8548843343451704</v>
      </c>
      <c r="AC188" s="150">
        <v>1.3261650458456</v>
      </c>
      <c r="AD188" s="150">
        <v>2.9161229625236702</v>
      </c>
      <c r="AE188" s="150">
        <v>1.1502691620126799</v>
      </c>
      <c r="AF188" s="150">
        <v>54</v>
      </c>
      <c r="AG188" s="150">
        <v>2.86387198707381E-2</v>
      </c>
      <c r="AH188" s="150">
        <v>8.6</v>
      </c>
      <c r="AI188">
        <v>2.1156141422454802</v>
      </c>
      <c r="AJ188">
        <v>-54373.014999999999</v>
      </c>
      <c r="AK188">
        <v>0.33147841586388799</v>
      </c>
      <c r="AL188" s="150">
        <v>11242684.504000001</v>
      </c>
      <c r="AM188" s="150">
        <v>950.32331395000006</v>
      </c>
    </row>
    <row r="189" spans="1:39" ht="14.5" x14ac:dyDescent="0.35">
      <c r="A189" t="s">
        <v>356</v>
      </c>
      <c r="B189" s="150">
        <v>-105634</v>
      </c>
      <c r="C189" s="150">
        <v>0.31683799910954602</v>
      </c>
      <c r="D189" s="150">
        <v>-146888.29999999999</v>
      </c>
      <c r="E189" s="150">
        <v>2.5250337209987198E-3</v>
      </c>
      <c r="F189" s="150">
        <v>0.72889390501835205</v>
      </c>
      <c r="G189" s="150">
        <v>18.4375</v>
      </c>
      <c r="H189" s="150">
        <v>32.695</v>
      </c>
      <c r="I189" s="150">
        <v>0.15</v>
      </c>
      <c r="J189" s="150">
        <v>-5.5775000000000103</v>
      </c>
      <c r="K189" s="150">
        <v>13170.925024775601</v>
      </c>
      <c r="L189" s="150">
        <v>1139.2529019999999</v>
      </c>
      <c r="M189" s="150">
        <v>1561.2104555876101</v>
      </c>
      <c r="N189" s="150">
        <v>0.91050623564705202</v>
      </c>
      <c r="O189" s="150">
        <v>0.18151618068031</v>
      </c>
      <c r="P189" s="150">
        <v>7.6294271313605104E-4</v>
      </c>
      <c r="Q189" s="150">
        <v>9611.1414721805904</v>
      </c>
      <c r="R189" s="150">
        <v>82.156999999999996</v>
      </c>
      <c r="S189" s="150">
        <v>57136.600441836999</v>
      </c>
      <c r="T189" s="150">
        <v>14.227028737660801</v>
      </c>
      <c r="U189" s="150">
        <v>13.8667782660029</v>
      </c>
      <c r="V189" s="150">
        <v>10.439500000000001</v>
      </c>
      <c r="W189" s="150">
        <v>109.12906767565499</v>
      </c>
      <c r="X189" s="150">
        <v>0.116203780652038</v>
      </c>
      <c r="Y189" s="150">
        <v>0.191877999206015</v>
      </c>
      <c r="Z189" s="150">
        <v>0.31139812865662903</v>
      </c>
      <c r="AA189" s="150">
        <v>196.163731167744</v>
      </c>
      <c r="AB189" s="150">
        <v>6.83105009126092</v>
      </c>
      <c r="AC189" s="150">
        <v>1.4121192938431699</v>
      </c>
      <c r="AD189" s="150">
        <v>3.47923526076818</v>
      </c>
      <c r="AE189" s="150">
        <v>0.97495152935875795</v>
      </c>
      <c r="AF189" s="150">
        <v>36.950000000000003</v>
      </c>
      <c r="AG189" s="150">
        <v>3.0091546343729E-2</v>
      </c>
      <c r="AH189" s="150">
        <v>38.103000000000002</v>
      </c>
      <c r="AI189">
        <v>3.80130675539354</v>
      </c>
      <c r="AJ189">
        <v>-62518.4635000001</v>
      </c>
      <c r="AK189">
        <v>0.49178062133213701</v>
      </c>
      <c r="AL189" s="150">
        <v>15005014.556500001</v>
      </c>
      <c r="AM189" s="150">
        <v>1139.2529019999999</v>
      </c>
    </row>
    <row r="190" spans="1:39" ht="14.5" x14ac:dyDescent="0.35">
      <c r="A190" t="s">
        <v>357</v>
      </c>
      <c r="B190" s="150">
        <v>190856.25</v>
      </c>
      <c r="C190" s="150">
        <v>0.41718562854630897</v>
      </c>
      <c r="D190" s="150">
        <v>166576.70000000001</v>
      </c>
      <c r="E190" s="150">
        <v>8.8150967182767798E-3</v>
      </c>
      <c r="F190" s="150">
        <v>0.70419472732885702</v>
      </c>
      <c r="G190" s="150">
        <v>21.0588235294118</v>
      </c>
      <c r="H190" s="150">
        <v>21.352</v>
      </c>
      <c r="I190" s="150">
        <v>0</v>
      </c>
      <c r="J190" s="150">
        <v>-13.151</v>
      </c>
      <c r="K190" s="150">
        <v>13651.342780229799</v>
      </c>
      <c r="L190" s="150">
        <v>1164.3252821999999</v>
      </c>
      <c r="M190" s="150">
        <v>1606.33062536994</v>
      </c>
      <c r="N190" s="150">
        <v>0.90160547043732298</v>
      </c>
      <c r="O190" s="150">
        <v>0.17281273775126799</v>
      </c>
      <c r="P190" s="150">
        <v>4.1320368745317599E-4</v>
      </c>
      <c r="Q190" s="150">
        <v>9894.9763417101494</v>
      </c>
      <c r="R190" s="150">
        <v>87.052000000000007</v>
      </c>
      <c r="S190" s="150">
        <v>57931.416498184997</v>
      </c>
      <c r="T190" s="150">
        <v>15.2184900978725</v>
      </c>
      <c r="U190" s="150">
        <v>13.375054934981399</v>
      </c>
      <c r="V190" s="150">
        <v>11.1715</v>
      </c>
      <c r="W190" s="150">
        <v>104.22282434767</v>
      </c>
      <c r="X190" s="150">
        <v>0.10692253081233299</v>
      </c>
      <c r="Y190" s="150">
        <v>0.20239432877692901</v>
      </c>
      <c r="Z190" s="150">
        <v>0.31297079692109703</v>
      </c>
      <c r="AA190" s="150">
        <v>195.13588983544301</v>
      </c>
      <c r="AB190" s="150">
        <v>6.9014938932001604</v>
      </c>
      <c r="AC190" s="150">
        <v>1.30699138848684</v>
      </c>
      <c r="AD190" s="150">
        <v>3.65752323981802</v>
      </c>
      <c r="AE190" s="150">
        <v>1.2728500448506599</v>
      </c>
      <c r="AF190" s="150">
        <v>101.9</v>
      </c>
      <c r="AG190" s="150">
        <v>1.2293683652114799E-2</v>
      </c>
      <c r="AH190" s="150">
        <v>7.6135000000000002</v>
      </c>
      <c r="AI190">
        <v>4.1109633375832297</v>
      </c>
      <c r="AJ190">
        <v>-108786.4455</v>
      </c>
      <c r="AK190">
        <v>0.49555572173553902</v>
      </c>
      <c r="AL190" s="150">
        <v>15894603.535</v>
      </c>
      <c r="AM190" s="150">
        <v>1164.3252821999999</v>
      </c>
    </row>
    <row r="191" spans="1:39" ht="14.5" x14ac:dyDescent="0.35">
      <c r="A191" t="s">
        <v>358</v>
      </c>
      <c r="B191" s="150">
        <v>604245.85</v>
      </c>
      <c r="C191" s="150">
        <v>0.44521601915827402</v>
      </c>
      <c r="D191" s="150">
        <v>615694.69999999995</v>
      </c>
      <c r="E191" s="150">
        <v>3.0228006860224198E-3</v>
      </c>
      <c r="F191" s="150">
        <v>0.70644942183457904</v>
      </c>
      <c r="G191" s="150">
        <v>19.5555555555556</v>
      </c>
      <c r="H191" s="150">
        <v>35.979500000000002</v>
      </c>
      <c r="I191" s="150">
        <v>0</v>
      </c>
      <c r="J191" s="150">
        <v>57.744</v>
      </c>
      <c r="K191" s="150">
        <v>11875.721546442301</v>
      </c>
      <c r="L191" s="150">
        <v>1393.8742416</v>
      </c>
      <c r="M191" s="150">
        <v>1739.3955062508301</v>
      </c>
      <c r="N191" s="150">
        <v>0.48773903474219998</v>
      </c>
      <c r="O191" s="150">
        <v>0.14809761332058499</v>
      </c>
      <c r="P191" s="150">
        <v>1.50299193246818E-2</v>
      </c>
      <c r="Q191" s="150">
        <v>9516.6753648108806</v>
      </c>
      <c r="R191" s="150">
        <v>93.066000000000003</v>
      </c>
      <c r="S191" s="150">
        <v>60684.658382223402</v>
      </c>
      <c r="T191" s="150">
        <v>15.035566157350701</v>
      </c>
      <c r="U191" s="150">
        <v>14.977266043453</v>
      </c>
      <c r="V191" s="150">
        <v>10.823499999999999</v>
      </c>
      <c r="W191" s="150">
        <v>128.78220922991599</v>
      </c>
      <c r="X191" s="150">
        <v>0.115021948123013</v>
      </c>
      <c r="Y191" s="150">
        <v>0.14863976035818499</v>
      </c>
      <c r="Z191" s="150">
        <v>0.28523420871170502</v>
      </c>
      <c r="AA191" s="150">
        <v>184.861799084702</v>
      </c>
      <c r="AB191" s="150">
        <v>5.74535941330541</v>
      </c>
      <c r="AC191" s="150">
        <v>1.1310247246424801</v>
      </c>
      <c r="AD191" s="150">
        <v>2.9960430811633798</v>
      </c>
      <c r="AE191" s="150">
        <v>0.86803948420443799</v>
      </c>
      <c r="AF191" s="150">
        <v>11.1</v>
      </c>
      <c r="AG191" s="150">
        <v>8.9829710240768093E-2</v>
      </c>
      <c r="AH191" s="150">
        <v>55.348500000000001</v>
      </c>
      <c r="AI191">
        <v>2.9153835434998498</v>
      </c>
      <c r="AJ191">
        <v>-35968.017999999902</v>
      </c>
      <c r="AK191">
        <v>0.34035810027188401</v>
      </c>
      <c r="AL191" s="150">
        <v>16553262.364</v>
      </c>
      <c r="AM191" s="150">
        <v>1393.8742416</v>
      </c>
    </row>
    <row r="192" spans="1:39" ht="14.5" x14ac:dyDescent="0.35">
      <c r="A192" t="s">
        <v>359</v>
      </c>
      <c r="B192" s="150">
        <v>291108.59999999998</v>
      </c>
      <c r="C192" s="150">
        <v>0.41614562179135101</v>
      </c>
      <c r="D192" s="150">
        <v>233289.9</v>
      </c>
      <c r="E192" s="150">
        <v>3.9238999512008202E-3</v>
      </c>
      <c r="F192" s="150">
        <v>0.685246626332779</v>
      </c>
      <c r="G192" s="150">
        <v>33.578947368421098</v>
      </c>
      <c r="H192" s="150">
        <v>26.411000000000001</v>
      </c>
      <c r="I192" s="150">
        <v>0</v>
      </c>
      <c r="J192" s="150">
        <v>15.1715</v>
      </c>
      <c r="K192" s="150">
        <v>11360.0493945215</v>
      </c>
      <c r="L192" s="150">
        <v>1174.8238114999999</v>
      </c>
      <c r="M192" s="150">
        <v>1442.79725018114</v>
      </c>
      <c r="N192" s="150">
        <v>0.45383478644278402</v>
      </c>
      <c r="O192" s="150">
        <v>0.15498874871076801</v>
      </c>
      <c r="P192" s="150">
        <v>2.3605151877703501E-3</v>
      </c>
      <c r="Q192" s="150">
        <v>9250.1261191234007</v>
      </c>
      <c r="R192" s="150">
        <v>78.588999999999999</v>
      </c>
      <c r="S192" s="150">
        <v>55571.1325694435</v>
      </c>
      <c r="T192" s="150">
        <v>14.285078064360199</v>
      </c>
      <c r="U192" s="150">
        <v>14.948959924416901</v>
      </c>
      <c r="V192" s="150">
        <v>10.311999999999999</v>
      </c>
      <c r="W192" s="150">
        <v>113.92783276764899</v>
      </c>
      <c r="X192" s="150">
        <v>0.12113861215513</v>
      </c>
      <c r="Y192" s="150">
        <v>0.178333667698821</v>
      </c>
      <c r="Z192" s="150">
        <v>0.30344777377537802</v>
      </c>
      <c r="AA192" s="150">
        <v>205.31499926957301</v>
      </c>
      <c r="AB192" s="150">
        <v>5.11186283925203</v>
      </c>
      <c r="AC192" s="150">
        <v>1.2281007317514501</v>
      </c>
      <c r="AD192" s="150">
        <v>2.6097830387305301</v>
      </c>
      <c r="AE192" s="150">
        <v>1.1756794567889099</v>
      </c>
      <c r="AF192" s="150">
        <v>63.5</v>
      </c>
      <c r="AG192" s="150">
        <v>3.9876537620342399E-2</v>
      </c>
      <c r="AH192" s="150">
        <v>10.851000000000001</v>
      </c>
      <c r="AI192">
        <v>2.4499731588070102</v>
      </c>
      <c r="AJ192">
        <v>-39070.356</v>
      </c>
      <c r="AK192">
        <v>0.35490830041132698</v>
      </c>
      <c r="AL192" s="150">
        <v>13346056.5285</v>
      </c>
      <c r="AM192" s="150">
        <v>1174.8238114999999</v>
      </c>
    </row>
    <row r="193" spans="1:39" ht="14.5" x14ac:dyDescent="0.35">
      <c r="A193" t="s">
        <v>361</v>
      </c>
      <c r="B193" s="150">
        <v>373177.7</v>
      </c>
      <c r="C193" s="150">
        <v>0.59515988706810596</v>
      </c>
      <c r="D193" s="150">
        <v>391864.45</v>
      </c>
      <c r="E193" s="150">
        <v>3.13770918070047E-3</v>
      </c>
      <c r="F193" s="150">
        <v>0.67581065993867095</v>
      </c>
      <c r="G193" s="150">
        <v>27.25</v>
      </c>
      <c r="H193" s="150">
        <v>11.720499999999999</v>
      </c>
      <c r="I193" s="150">
        <v>0</v>
      </c>
      <c r="J193" s="150">
        <v>39.915999999999997</v>
      </c>
      <c r="K193" s="150">
        <v>12192.1681983421</v>
      </c>
      <c r="L193" s="150">
        <v>850.65697920000002</v>
      </c>
      <c r="M193" s="150">
        <v>1010.51364909352</v>
      </c>
      <c r="N193" s="150">
        <v>0.34114084783376802</v>
      </c>
      <c r="O193" s="150">
        <v>0.142141953168613</v>
      </c>
      <c r="P193" s="150">
        <v>4.2801328138447796E-3</v>
      </c>
      <c r="Q193" s="150">
        <v>10263.4466924851</v>
      </c>
      <c r="R193" s="150">
        <v>60.429499999999997</v>
      </c>
      <c r="S193" s="150">
        <v>58031.248206587901</v>
      </c>
      <c r="T193" s="150">
        <v>16.045143514343199</v>
      </c>
      <c r="U193" s="150">
        <v>14.076849538718699</v>
      </c>
      <c r="V193" s="150">
        <v>9.4164999999999992</v>
      </c>
      <c r="W193" s="150">
        <v>90.336853310678094</v>
      </c>
      <c r="X193" s="150">
        <v>0.118376208279863</v>
      </c>
      <c r="Y193" s="150">
        <v>0.165598318031216</v>
      </c>
      <c r="Z193" s="150">
        <v>0.289979878945406</v>
      </c>
      <c r="AA193" s="150">
        <v>186.01845851992499</v>
      </c>
      <c r="AB193" s="150">
        <v>6.5325483022714499</v>
      </c>
      <c r="AC193" s="150">
        <v>1.3514090461261199</v>
      </c>
      <c r="AD193" s="150">
        <v>2.7346143970565802</v>
      </c>
      <c r="AE193" s="150">
        <v>1.2471162240478499</v>
      </c>
      <c r="AF193" s="150">
        <v>97.4</v>
      </c>
      <c r="AG193" s="150">
        <v>4.4615667879703301E-2</v>
      </c>
      <c r="AH193" s="150">
        <v>4.4065000000000003</v>
      </c>
      <c r="AI193">
        <v>3.1885711632550802</v>
      </c>
      <c r="AJ193">
        <v>-29372.572</v>
      </c>
      <c r="AK193">
        <v>0.367019265854511</v>
      </c>
      <c r="AL193" s="150">
        <v>10371352.9695</v>
      </c>
      <c r="AM193" s="150">
        <v>850.65697920000002</v>
      </c>
    </row>
    <row r="194" spans="1:39" ht="14.5" x14ac:dyDescent="0.35">
      <c r="A194" t="s">
        <v>362</v>
      </c>
      <c r="B194" s="150">
        <v>-103176.6</v>
      </c>
      <c r="C194" s="150">
        <v>0.40082075744409601</v>
      </c>
      <c r="D194" s="150">
        <v>-131524.65</v>
      </c>
      <c r="E194" s="150">
        <v>3.2834598924313002E-3</v>
      </c>
      <c r="F194" s="150">
        <v>0.79859788126696796</v>
      </c>
      <c r="G194" s="150">
        <v>74.105263157894697</v>
      </c>
      <c r="H194" s="150">
        <v>29.853999999999999</v>
      </c>
      <c r="I194" s="150">
        <v>0</v>
      </c>
      <c r="J194" s="150">
        <v>-17.703499999999998</v>
      </c>
      <c r="K194" s="150">
        <v>12319.184517912599</v>
      </c>
      <c r="L194" s="150">
        <v>3026.01834925</v>
      </c>
      <c r="M194" s="150">
        <v>3450.0352378571201</v>
      </c>
      <c r="N194" s="150">
        <v>9.3907132559335096E-2</v>
      </c>
      <c r="O194" s="150">
        <v>0.10476452293442701</v>
      </c>
      <c r="P194" s="150">
        <v>1.02212674974909E-2</v>
      </c>
      <c r="Q194" s="150">
        <v>10805.1297534439</v>
      </c>
      <c r="R194" s="150">
        <v>181.38249999999999</v>
      </c>
      <c r="S194" s="150">
        <v>73282.944316568595</v>
      </c>
      <c r="T194" s="150">
        <v>15.243201521646199</v>
      </c>
      <c r="U194" s="150">
        <v>16.683077745923701</v>
      </c>
      <c r="V194" s="150">
        <v>19.315000000000001</v>
      </c>
      <c r="W194" s="150">
        <v>156.666753779446</v>
      </c>
      <c r="X194" s="150">
        <v>0.115862344358495</v>
      </c>
      <c r="Y194" s="150">
        <v>0.15519078056405899</v>
      </c>
      <c r="Z194" s="150">
        <v>0.27513465310028701</v>
      </c>
      <c r="AA194" s="150">
        <v>172.43783406975299</v>
      </c>
      <c r="AB194" s="150">
        <v>6.1452476269406304</v>
      </c>
      <c r="AC194" s="150">
        <v>1.2106108968368201</v>
      </c>
      <c r="AD194" s="150">
        <v>2.6758222943826899</v>
      </c>
      <c r="AE194" s="150">
        <v>0.88697382707232397</v>
      </c>
      <c r="AF194" s="150">
        <v>39.299999999999997</v>
      </c>
      <c r="AG194" s="150">
        <v>6.7719532580723205E-2</v>
      </c>
      <c r="AH194" s="150">
        <v>62.314500000000002</v>
      </c>
      <c r="AI194">
        <v>5.6016771895798003</v>
      </c>
      <c r="AJ194">
        <v>-35851.4978947368</v>
      </c>
      <c r="AK194">
        <v>0.20857395371298401</v>
      </c>
      <c r="AL194" s="150">
        <v>37278078.398999996</v>
      </c>
      <c r="AM194" s="150">
        <v>3026.01834925</v>
      </c>
    </row>
    <row r="195" spans="1:39" ht="14.5" x14ac:dyDescent="0.35">
      <c r="A195" t="s">
        <v>363</v>
      </c>
      <c r="B195" s="150">
        <v>484926</v>
      </c>
      <c r="C195" s="150">
        <v>0.40928579769505502</v>
      </c>
      <c r="D195" s="150">
        <v>536924.15</v>
      </c>
      <c r="E195" s="150">
        <v>2.51475491920276E-3</v>
      </c>
      <c r="F195" s="150">
        <v>0.69096117768579202</v>
      </c>
      <c r="G195" s="150">
        <v>51.75</v>
      </c>
      <c r="H195" s="150">
        <v>35.659999999999997</v>
      </c>
      <c r="I195" s="150">
        <v>0</v>
      </c>
      <c r="J195" s="150">
        <v>-8.9290000000000003</v>
      </c>
      <c r="K195" s="150">
        <v>11489.057260987</v>
      </c>
      <c r="L195" s="150">
        <v>1603.4756201499999</v>
      </c>
      <c r="M195" s="150">
        <v>2014.79164696527</v>
      </c>
      <c r="N195" s="150">
        <v>0.51566348942845197</v>
      </c>
      <c r="O195" s="150">
        <v>0.17004683867565901</v>
      </c>
      <c r="P195" s="150">
        <v>2.7397503552869999E-3</v>
      </c>
      <c r="Q195" s="150">
        <v>9143.5872509439305</v>
      </c>
      <c r="R195" s="150">
        <v>111.944</v>
      </c>
      <c r="S195" s="150">
        <v>54411.194016651199</v>
      </c>
      <c r="T195" s="150">
        <v>14.1709247480883</v>
      </c>
      <c r="U195" s="150">
        <v>14.323908562763499</v>
      </c>
      <c r="V195" s="150">
        <v>12.846500000000001</v>
      </c>
      <c r="W195" s="150">
        <v>124.818092099015</v>
      </c>
      <c r="X195" s="150">
        <v>0.11154393296649399</v>
      </c>
      <c r="Y195" s="150">
        <v>0.19189848931060599</v>
      </c>
      <c r="Z195" s="150">
        <v>0.306978546805104</v>
      </c>
      <c r="AA195" s="150">
        <v>160.39773026043301</v>
      </c>
      <c r="AB195" s="150">
        <v>6.69876809457147</v>
      </c>
      <c r="AC195" s="150">
        <v>1.5076883311945399</v>
      </c>
      <c r="AD195" s="150">
        <v>3.4547204880676601</v>
      </c>
      <c r="AE195" s="150">
        <v>1.3615003223647999</v>
      </c>
      <c r="AF195" s="150">
        <v>136.65</v>
      </c>
      <c r="AG195" s="150">
        <v>1.68982479789564E-2</v>
      </c>
      <c r="AH195" s="150">
        <v>7.0359999999999996</v>
      </c>
      <c r="AI195">
        <v>4.8071984588080596</v>
      </c>
      <c r="AJ195">
        <v>-18740.649000000099</v>
      </c>
      <c r="AK195">
        <v>0.37590461701719102</v>
      </c>
      <c r="AL195" s="150">
        <v>18422423.216499999</v>
      </c>
      <c r="AM195" s="150">
        <v>1603.4756201499999</v>
      </c>
    </row>
    <row r="196" spans="1:39" ht="14.5" x14ac:dyDescent="0.35">
      <c r="A196" t="s">
        <v>364</v>
      </c>
      <c r="B196" s="150">
        <v>192782.55</v>
      </c>
      <c r="C196" s="150">
        <v>0.39825698819260003</v>
      </c>
      <c r="D196" s="150">
        <v>147728.35</v>
      </c>
      <c r="E196" s="150">
        <v>2.2997602101868398E-3</v>
      </c>
      <c r="F196" s="150">
        <v>0.710608057399573</v>
      </c>
      <c r="G196" s="150">
        <v>24.7</v>
      </c>
      <c r="H196" s="150">
        <v>24.826000000000001</v>
      </c>
      <c r="I196" s="150">
        <v>0</v>
      </c>
      <c r="J196" s="150">
        <v>5.6959999999999704</v>
      </c>
      <c r="K196" s="150">
        <v>11632.357266343901</v>
      </c>
      <c r="L196" s="150">
        <v>1122.18725445</v>
      </c>
      <c r="M196" s="150">
        <v>1356.6583973181</v>
      </c>
      <c r="N196" s="150">
        <v>0.40677858043729798</v>
      </c>
      <c r="O196" s="150">
        <v>0.14862784324862499</v>
      </c>
      <c r="P196" s="150">
        <v>5.8025338232801397E-3</v>
      </c>
      <c r="Q196" s="150">
        <v>9621.9380569972709</v>
      </c>
      <c r="R196" s="150">
        <v>73.822500000000005</v>
      </c>
      <c r="S196" s="150">
        <v>57933.395089573001</v>
      </c>
      <c r="T196" s="150">
        <v>15.340174066172199</v>
      </c>
      <c r="U196" s="150">
        <v>15.201154857259001</v>
      </c>
      <c r="V196" s="150">
        <v>9.4619999999999997</v>
      </c>
      <c r="W196" s="150">
        <v>118.59937163918801</v>
      </c>
      <c r="X196" s="150">
        <v>0.11718121125532301</v>
      </c>
      <c r="Y196" s="150">
        <v>0.171313692322523</v>
      </c>
      <c r="Z196" s="150">
        <v>0.29269816775011998</v>
      </c>
      <c r="AA196" s="150">
        <v>189.99609838243799</v>
      </c>
      <c r="AB196" s="150">
        <v>5.8240387723534202</v>
      </c>
      <c r="AC196" s="150">
        <v>1.3136872828444299</v>
      </c>
      <c r="AD196" s="150">
        <v>2.8325392263633402</v>
      </c>
      <c r="AE196" s="150">
        <v>1.13649287910576</v>
      </c>
      <c r="AF196" s="150">
        <v>69.7</v>
      </c>
      <c r="AG196" s="150">
        <v>5.4376924665451902E-2</v>
      </c>
      <c r="AH196" s="150">
        <v>7.7355</v>
      </c>
      <c r="AI196">
        <v>2.4238515490400898</v>
      </c>
      <c r="AJ196">
        <v>-55510.630499999999</v>
      </c>
      <c r="AK196">
        <v>0.35497195180249502</v>
      </c>
      <c r="AL196" s="150">
        <v>13053683.0635</v>
      </c>
      <c r="AM196" s="150">
        <v>1122.18725445</v>
      </c>
    </row>
    <row r="197" spans="1:39" ht="14.5" x14ac:dyDescent="0.35">
      <c r="A197" t="s">
        <v>365</v>
      </c>
      <c r="B197" s="150">
        <v>-397834.1</v>
      </c>
      <c r="C197" s="150">
        <v>0.29522779302153201</v>
      </c>
      <c r="D197" s="150">
        <v>-451669.15</v>
      </c>
      <c r="E197" s="150">
        <v>7.2717886557440003E-3</v>
      </c>
      <c r="F197" s="150">
        <v>0.73651264115229398</v>
      </c>
      <c r="G197" s="150">
        <v>43.6</v>
      </c>
      <c r="H197" s="150">
        <v>55.636499999999998</v>
      </c>
      <c r="I197" s="150">
        <v>0</v>
      </c>
      <c r="J197" s="150">
        <v>25.0945</v>
      </c>
      <c r="K197" s="150">
        <v>10646.8647178675</v>
      </c>
      <c r="L197" s="150">
        <v>2108.5472608499999</v>
      </c>
      <c r="M197" s="150">
        <v>2568.9644278199698</v>
      </c>
      <c r="N197" s="150">
        <v>0.40951862938178102</v>
      </c>
      <c r="O197" s="150">
        <v>0.14948168447641999</v>
      </c>
      <c r="P197" s="150">
        <v>1.44164374517012E-2</v>
      </c>
      <c r="Q197" s="150">
        <v>8738.7031110238495</v>
      </c>
      <c r="R197" s="150">
        <v>132.399</v>
      </c>
      <c r="S197" s="150">
        <v>59019.827430720798</v>
      </c>
      <c r="T197" s="150">
        <v>14.964992182720399</v>
      </c>
      <c r="U197" s="150">
        <v>15.9257038259352</v>
      </c>
      <c r="V197" s="150">
        <v>15.537000000000001</v>
      </c>
      <c r="W197" s="150">
        <v>135.71135102336399</v>
      </c>
      <c r="X197" s="150">
        <v>0.118688612822204</v>
      </c>
      <c r="Y197" s="150">
        <v>0.16432048385188999</v>
      </c>
      <c r="Z197" s="150">
        <v>0.287913146125164</v>
      </c>
      <c r="AA197" s="150">
        <v>153.41216486160201</v>
      </c>
      <c r="AB197" s="150">
        <v>6.0065058421500401</v>
      </c>
      <c r="AC197" s="150">
        <v>1.26016745559496</v>
      </c>
      <c r="AD197" s="150">
        <v>3.0990404273196699</v>
      </c>
      <c r="AE197" s="150">
        <v>1.1937185513686599</v>
      </c>
      <c r="AF197" s="150">
        <v>41.9</v>
      </c>
      <c r="AG197" s="150">
        <v>1.7274930282678101E-2</v>
      </c>
      <c r="AH197" s="150">
        <v>29.655999999999999</v>
      </c>
      <c r="AI197">
        <v>4.3775051404883998</v>
      </c>
      <c r="AJ197">
        <v>-72886.353500000099</v>
      </c>
      <c r="AK197">
        <v>0.32093897659529003</v>
      </c>
      <c r="AL197" s="150">
        <v>22449417.4375</v>
      </c>
      <c r="AM197" s="150">
        <v>2108.5472608499999</v>
      </c>
    </row>
    <row r="198" spans="1:39" ht="14.5" x14ac:dyDescent="0.35">
      <c r="A198" t="s">
        <v>366</v>
      </c>
      <c r="B198" s="150">
        <v>626509.15</v>
      </c>
      <c r="C198" s="150">
        <v>0.42235815144757399</v>
      </c>
      <c r="D198" s="150">
        <v>526631.5</v>
      </c>
      <c r="E198" s="150">
        <v>2.7830379102609299E-3</v>
      </c>
      <c r="F198" s="150">
        <v>0.78280503662243806</v>
      </c>
      <c r="G198" s="150">
        <v>33.058823529411796</v>
      </c>
      <c r="H198" s="150">
        <v>18.753</v>
      </c>
      <c r="I198" s="150">
        <v>0</v>
      </c>
      <c r="J198" s="150">
        <v>-5.4284999999999997</v>
      </c>
      <c r="K198" s="150">
        <v>14905.4482892041</v>
      </c>
      <c r="L198" s="150">
        <v>2876.4812261000002</v>
      </c>
      <c r="M198" s="150">
        <v>3358.6700898998902</v>
      </c>
      <c r="N198" s="150">
        <v>7.98625376260369E-2</v>
      </c>
      <c r="O198" s="150">
        <v>0.11734174518066701</v>
      </c>
      <c r="P198" s="150">
        <v>2.18186765067446E-2</v>
      </c>
      <c r="Q198" s="150">
        <v>12765.541426481101</v>
      </c>
      <c r="R198" s="150">
        <v>187.32</v>
      </c>
      <c r="S198" s="150">
        <v>79743.478496690193</v>
      </c>
      <c r="T198" s="150">
        <v>15.870969464018801</v>
      </c>
      <c r="U198" s="150">
        <v>15.3559749418108</v>
      </c>
      <c r="V198" s="150">
        <v>18.585000000000001</v>
      </c>
      <c r="W198" s="150">
        <v>154.77434630616099</v>
      </c>
      <c r="X198" s="150">
        <v>0.119039158157267</v>
      </c>
      <c r="Y198" s="150">
        <v>0.13813796586590399</v>
      </c>
      <c r="Z198" s="150">
        <v>0.26241974346079</v>
      </c>
      <c r="AA198" s="150">
        <v>186.400347457495</v>
      </c>
      <c r="AB198" s="150">
        <v>7.2183272560502898</v>
      </c>
      <c r="AC198" s="150">
        <v>1.2404266183691901</v>
      </c>
      <c r="AD198" s="150">
        <v>3.0683568488844499</v>
      </c>
      <c r="AE198" s="150">
        <v>0.81048583173914801</v>
      </c>
      <c r="AF198" s="150">
        <v>18.2</v>
      </c>
      <c r="AG198" s="150">
        <v>0.15570089948354299</v>
      </c>
      <c r="AH198" s="150">
        <v>95.976111111111095</v>
      </c>
      <c r="AI198">
        <v>7.34165077134233</v>
      </c>
      <c r="AJ198">
        <v>-45714.6333333332</v>
      </c>
      <c r="AK198">
        <v>0.184723476131124</v>
      </c>
      <c r="AL198" s="150">
        <v>42875242.170500003</v>
      </c>
      <c r="AM198" s="150">
        <v>2876.4812261000002</v>
      </c>
    </row>
    <row r="199" spans="1:39" ht="14.5" x14ac:dyDescent="0.35">
      <c r="A199" t="s">
        <v>367</v>
      </c>
      <c r="B199" s="150">
        <v>94406.45</v>
      </c>
      <c r="C199" s="150">
        <v>0.43726931810505498</v>
      </c>
      <c r="D199" s="150">
        <v>77774.3</v>
      </c>
      <c r="E199" s="150">
        <v>7.20684071442141E-3</v>
      </c>
      <c r="F199" s="150">
        <v>0.68293985129111001</v>
      </c>
      <c r="G199" s="150">
        <v>24.05</v>
      </c>
      <c r="H199" s="150">
        <v>17.2285</v>
      </c>
      <c r="I199" s="150">
        <v>0</v>
      </c>
      <c r="J199" s="150">
        <v>35.383499999999998</v>
      </c>
      <c r="K199" s="150">
        <v>12356.2947566971</v>
      </c>
      <c r="L199" s="150">
        <v>907.57018934999996</v>
      </c>
      <c r="M199" s="150">
        <v>1168.80303757862</v>
      </c>
      <c r="N199" s="150">
        <v>0.60458332384515601</v>
      </c>
      <c r="O199" s="150">
        <v>0.167121808131037</v>
      </c>
      <c r="P199" s="150">
        <v>8.4367243325652599E-4</v>
      </c>
      <c r="Q199" s="150">
        <v>9594.6061153572391</v>
      </c>
      <c r="R199" s="150">
        <v>66.39</v>
      </c>
      <c r="S199" s="150">
        <v>52122.609316162103</v>
      </c>
      <c r="T199" s="150">
        <v>14.310890194306401</v>
      </c>
      <c r="U199" s="150">
        <v>13.670284521012199</v>
      </c>
      <c r="V199" s="150">
        <v>9.6809999999999992</v>
      </c>
      <c r="W199" s="150">
        <v>93.747566299968994</v>
      </c>
      <c r="X199" s="150">
        <v>0.111682915451614</v>
      </c>
      <c r="Y199" s="150">
        <v>0.19860429482821501</v>
      </c>
      <c r="Z199" s="150">
        <v>0.31405203128378201</v>
      </c>
      <c r="AA199" s="150">
        <v>204.826361841101</v>
      </c>
      <c r="AB199" s="150">
        <v>6.2142197662865399</v>
      </c>
      <c r="AC199" s="150">
        <v>1.33620420852065</v>
      </c>
      <c r="AD199" s="150">
        <v>3.0084960404918299</v>
      </c>
      <c r="AE199" s="150">
        <v>1.11583673145778</v>
      </c>
      <c r="AF199" s="150">
        <v>51.05</v>
      </c>
      <c r="AG199" s="150">
        <v>1.30982843561995E-2</v>
      </c>
      <c r="AH199" s="150">
        <v>11.332000000000001</v>
      </c>
      <c r="AI199">
        <v>3.0398310999946498</v>
      </c>
      <c r="AJ199">
        <v>-53878.512499999903</v>
      </c>
      <c r="AK199">
        <v>0.40205124243179002</v>
      </c>
      <c r="AL199" s="150">
        <v>11214204.772</v>
      </c>
      <c r="AM199" s="150">
        <v>907.57018934999996</v>
      </c>
    </row>
    <row r="200" spans="1:39" ht="14.5" x14ac:dyDescent="0.35">
      <c r="A200" t="s">
        <v>368</v>
      </c>
      <c r="B200" s="150">
        <v>406824.5</v>
      </c>
      <c r="C200" s="150">
        <v>0.43521596682597302</v>
      </c>
      <c r="D200" s="150">
        <v>380880.15</v>
      </c>
      <c r="E200" s="150">
        <v>4.8777446715066296E-3</v>
      </c>
      <c r="F200" s="150">
        <v>0.67678303307735899</v>
      </c>
      <c r="G200" s="150">
        <v>36.200000000000003</v>
      </c>
      <c r="H200" s="150">
        <v>21.158999999999999</v>
      </c>
      <c r="I200" s="150">
        <v>0</v>
      </c>
      <c r="J200" s="150">
        <v>12.1165</v>
      </c>
      <c r="K200" s="150">
        <v>11793.6038095397</v>
      </c>
      <c r="L200" s="150">
        <v>1063.0033989999999</v>
      </c>
      <c r="M200" s="150">
        <v>1331.4329697030601</v>
      </c>
      <c r="N200" s="150">
        <v>0.503644553774376</v>
      </c>
      <c r="O200" s="150">
        <v>0.159207606164954</v>
      </c>
      <c r="P200" s="150">
        <v>2.9959636563683298E-3</v>
      </c>
      <c r="Q200" s="150">
        <v>9415.9009287534791</v>
      </c>
      <c r="R200" s="150">
        <v>77.296499999999995</v>
      </c>
      <c r="S200" s="150">
        <v>51770.776322343198</v>
      </c>
      <c r="T200" s="150">
        <v>13.313021935016501</v>
      </c>
      <c r="U200" s="150">
        <v>13.7522837256538</v>
      </c>
      <c r="V200" s="150">
        <v>10.798</v>
      </c>
      <c r="W200" s="150">
        <v>98.4444711057603</v>
      </c>
      <c r="X200" s="150">
        <v>0.115801545320044</v>
      </c>
      <c r="Y200" s="150">
        <v>0.19706954947576799</v>
      </c>
      <c r="Z200" s="150">
        <v>0.31738242224441499</v>
      </c>
      <c r="AA200" s="150">
        <v>190.425261283666</v>
      </c>
      <c r="AB200" s="150">
        <v>6.0317118262922103</v>
      </c>
      <c r="AC200" s="150">
        <v>1.31379849443763</v>
      </c>
      <c r="AD200" s="150">
        <v>3.11454005899536</v>
      </c>
      <c r="AE200" s="150">
        <v>1.1257839593489201</v>
      </c>
      <c r="AF200" s="150">
        <v>61.95</v>
      </c>
      <c r="AG200" s="150">
        <v>1.6262057300894799E-2</v>
      </c>
      <c r="AH200" s="150">
        <v>11.0075</v>
      </c>
      <c r="AI200">
        <v>3.2163027319840598</v>
      </c>
      <c r="AJ200">
        <v>-65175.926447368402</v>
      </c>
      <c r="AK200">
        <v>0.37877426705512701</v>
      </c>
      <c r="AL200" s="150">
        <v>12536640.936000001</v>
      </c>
      <c r="AM200" s="150">
        <v>1063.0033989999999</v>
      </c>
    </row>
    <row r="201" spans="1:39" ht="14.5" x14ac:dyDescent="0.35">
      <c r="A201" t="s">
        <v>369</v>
      </c>
      <c r="B201" s="150">
        <v>393197.35</v>
      </c>
      <c r="C201" s="150">
        <v>0.468722007468031</v>
      </c>
      <c r="D201" s="150">
        <v>322493.40000000002</v>
      </c>
      <c r="E201" s="150">
        <v>1.83947811886285E-3</v>
      </c>
      <c r="F201" s="150">
        <v>0.68995110358857903</v>
      </c>
      <c r="G201" s="150">
        <v>42.105263157894697</v>
      </c>
      <c r="H201" s="150">
        <v>20.375499999999999</v>
      </c>
      <c r="I201" s="150">
        <v>0</v>
      </c>
      <c r="J201" s="150">
        <v>36.3245</v>
      </c>
      <c r="K201" s="150">
        <v>12170.0528111534</v>
      </c>
      <c r="L201" s="150">
        <v>963.67798619999996</v>
      </c>
      <c r="M201" s="150">
        <v>1150.1776739182999</v>
      </c>
      <c r="N201" s="150">
        <v>0.379842126614721</v>
      </c>
      <c r="O201" s="150">
        <v>0.147672808954739</v>
      </c>
      <c r="P201" s="150">
        <v>1.30903327466712E-3</v>
      </c>
      <c r="Q201" s="150">
        <v>10196.695911377201</v>
      </c>
      <c r="R201" s="150">
        <v>69.015000000000001</v>
      </c>
      <c r="S201" s="150">
        <v>56708.225219155298</v>
      </c>
      <c r="T201" s="150">
        <v>15.022821125842199</v>
      </c>
      <c r="U201" s="150">
        <v>13.9633121234514</v>
      </c>
      <c r="V201" s="150">
        <v>9.2044999999999995</v>
      </c>
      <c r="W201" s="150">
        <v>104.69639700146701</v>
      </c>
      <c r="X201" s="150">
        <v>0.112418337700619</v>
      </c>
      <c r="Y201" s="150">
        <v>0.188359744613838</v>
      </c>
      <c r="Z201" s="150">
        <v>0.30476415359999898</v>
      </c>
      <c r="AA201" s="150">
        <v>193.96390980877601</v>
      </c>
      <c r="AB201" s="150">
        <v>6.3005852623131702</v>
      </c>
      <c r="AC201" s="150">
        <v>1.27550208847427</v>
      </c>
      <c r="AD201" s="150">
        <v>2.9967029096867002</v>
      </c>
      <c r="AE201" s="150">
        <v>1.3771840561469899</v>
      </c>
      <c r="AF201" s="150">
        <v>92.05</v>
      </c>
      <c r="AG201" s="150">
        <v>1.28769782508089E-2</v>
      </c>
      <c r="AH201" s="150">
        <v>5.8479999999999999</v>
      </c>
      <c r="AI201">
        <v>4.3131789349980396</v>
      </c>
      <c r="AJ201">
        <v>-26067.8</v>
      </c>
      <c r="AK201">
        <v>0.35118145083693703</v>
      </c>
      <c r="AL201" s="150">
        <v>11728011.984999999</v>
      </c>
      <c r="AM201" s="150">
        <v>963.67798619999996</v>
      </c>
    </row>
    <row r="202" spans="1:39" ht="14.5" x14ac:dyDescent="0.35">
      <c r="A202" t="s">
        <v>370</v>
      </c>
      <c r="B202" s="150">
        <v>128753.4</v>
      </c>
      <c r="C202" s="150">
        <v>0.46553424626943102</v>
      </c>
      <c r="D202" s="150">
        <v>116423.15</v>
      </c>
      <c r="E202" s="150">
        <v>2.1740343785994201E-3</v>
      </c>
      <c r="F202" s="150">
        <v>0.78026316462929501</v>
      </c>
      <c r="G202" s="150">
        <v>118.45</v>
      </c>
      <c r="H202" s="150">
        <v>73.993499999999997</v>
      </c>
      <c r="I202" s="150">
        <v>0</v>
      </c>
      <c r="J202" s="150">
        <v>-38.101999999999997</v>
      </c>
      <c r="K202" s="150">
        <v>10706.1403150068</v>
      </c>
      <c r="L202" s="150">
        <v>3792.8634416999998</v>
      </c>
      <c r="M202" s="150">
        <v>4445.7899304563398</v>
      </c>
      <c r="N202" s="150">
        <v>0.23464335274119599</v>
      </c>
      <c r="O202" s="150">
        <v>0.12673082304132699</v>
      </c>
      <c r="P202" s="150">
        <v>1.17978969814805E-2</v>
      </c>
      <c r="Q202" s="150">
        <v>9133.7937324294398</v>
      </c>
      <c r="R202" s="150">
        <v>219.048</v>
      </c>
      <c r="S202" s="150">
        <v>65499.050066652097</v>
      </c>
      <c r="T202" s="150">
        <v>13.9638344107228</v>
      </c>
      <c r="U202" s="150">
        <v>17.315216033472101</v>
      </c>
      <c r="V202" s="150">
        <v>22.096499999999999</v>
      </c>
      <c r="W202" s="150">
        <v>171.649964550947</v>
      </c>
      <c r="X202" s="150">
        <v>0.119377673052307</v>
      </c>
      <c r="Y202" s="150">
        <v>0.15446128284268301</v>
      </c>
      <c r="Z202" s="150">
        <v>0.27993915256334201</v>
      </c>
      <c r="AA202" s="150">
        <v>131.91691651723201</v>
      </c>
      <c r="AB202" s="150">
        <v>6.9409934238092896</v>
      </c>
      <c r="AC202" s="150">
        <v>1.2958978178662901</v>
      </c>
      <c r="AD202" s="150">
        <v>3.2028593553400402</v>
      </c>
      <c r="AE202" s="150">
        <v>1.1077533444527099</v>
      </c>
      <c r="AF202" s="150">
        <v>61.2</v>
      </c>
      <c r="AG202" s="150">
        <v>6.9092690759792505E-2</v>
      </c>
      <c r="AH202" s="150">
        <v>46.499000000000002</v>
      </c>
      <c r="AI202">
        <v>4.99277746037595</v>
      </c>
      <c r="AJ202">
        <v>-106328.4875</v>
      </c>
      <c r="AK202">
        <v>0.269804804076761</v>
      </c>
      <c r="AL202" s="150">
        <v>40606928.202500001</v>
      </c>
      <c r="AM202" s="150">
        <v>3792.8634416999998</v>
      </c>
    </row>
    <row r="203" spans="1:39" ht="14.5" x14ac:dyDescent="0.35">
      <c r="A203" t="s">
        <v>372</v>
      </c>
      <c r="B203" s="150">
        <v>11771.85</v>
      </c>
      <c r="C203" s="150">
        <v>0.47733923979072301</v>
      </c>
      <c r="D203" s="150">
        <v>29338.400000000001</v>
      </c>
      <c r="E203" s="150">
        <v>2.5803397876055199E-3</v>
      </c>
      <c r="F203" s="150">
        <v>0.682341880737517</v>
      </c>
      <c r="G203" s="150">
        <v>35</v>
      </c>
      <c r="H203" s="150">
        <v>14.01</v>
      </c>
      <c r="I203" s="150">
        <v>0</v>
      </c>
      <c r="J203" s="150">
        <v>26.627500000000001</v>
      </c>
      <c r="K203" s="150">
        <v>12338.412222540999</v>
      </c>
      <c r="L203" s="150">
        <v>881.81861890000005</v>
      </c>
      <c r="M203" s="150">
        <v>1044.0415588839001</v>
      </c>
      <c r="N203" s="150">
        <v>0.321519886826241</v>
      </c>
      <c r="O203" s="150">
        <v>0.146522331952091</v>
      </c>
      <c r="P203" s="150">
        <v>1.0706125724331799E-3</v>
      </c>
      <c r="Q203" s="150">
        <v>10421.272537399</v>
      </c>
      <c r="R203" s="150">
        <v>62.561500000000002</v>
      </c>
      <c r="S203" s="150">
        <v>59006.624713282101</v>
      </c>
      <c r="T203" s="150">
        <v>16.033822718444998</v>
      </c>
      <c r="U203" s="150">
        <v>14.095228197853301</v>
      </c>
      <c r="V203" s="150">
        <v>9.2594999999999992</v>
      </c>
      <c r="W203" s="150">
        <v>95.233934758896297</v>
      </c>
      <c r="X203" s="150">
        <v>0.11627565762610199</v>
      </c>
      <c r="Y203" s="150">
        <v>0.16888113356756301</v>
      </c>
      <c r="Z203" s="150">
        <v>0.29118282359759101</v>
      </c>
      <c r="AA203" s="150">
        <v>190.65564776770199</v>
      </c>
      <c r="AB203" s="150">
        <v>6.6338728269720502</v>
      </c>
      <c r="AC203" s="150">
        <v>1.26526673514799</v>
      </c>
      <c r="AD203" s="150">
        <v>2.6196073605327501</v>
      </c>
      <c r="AE203" s="150">
        <v>1.2423892374988299</v>
      </c>
      <c r="AF203" s="150">
        <v>93.35</v>
      </c>
      <c r="AG203" s="150">
        <v>2.6360072953669E-2</v>
      </c>
      <c r="AH203" s="150">
        <v>4.9569999999999999</v>
      </c>
      <c r="AI203">
        <v>4.0336088637221801</v>
      </c>
      <c r="AJ203">
        <v>-37738.39</v>
      </c>
      <c r="AK203">
        <v>0.34356271630771301</v>
      </c>
      <c r="AL203" s="150">
        <v>10880241.625499999</v>
      </c>
      <c r="AM203" s="150">
        <v>881.81861890000005</v>
      </c>
    </row>
    <row r="204" spans="1:39" ht="14.5" x14ac:dyDescent="0.35">
      <c r="A204" t="s">
        <v>373</v>
      </c>
      <c r="B204" s="150">
        <v>-1129924.8</v>
      </c>
      <c r="C204" s="150">
        <v>0.290532104861836</v>
      </c>
      <c r="D204" s="150">
        <v>-1248631.75</v>
      </c>
      <c r="E204" s="150">
        <v>3.8490063830719E-3</v>
      </c>
      <c r="F204" s="150">
        <v>0.82428862777755996</v>
      </c>
      <c r="G204" s="150">
        <v>119.26315789473701</v>
      </c>
      <c r="H204" s="150">
        <v>107.898</v>
      </c>
      <c r="I204" s="150">
        <v>0</v>
      </c>
      <c r="J204" s="150">
        <v>-46.586500000000001</v>
      </c>
      <c r="K204" s="150">
        <v>11731.192977221201</v>
      </c>
      <c r="L204" s="150">
        <v>5740.5882057999997</v>
      </c>
      <c r="M204" s="150">
        <v>6913.6847165928202</v>
      </c>
      <c r="N204" s="150">
        <v>0.26381942069452902</v>
      </c>
      <c r="O204" s="150">
        <v>0.14078607129203899</v>
      </c>
      <c r="P204" s="150">
        <v>1.7158410666084901E-2</v>
      </c>
      <c r="Q204" s="150">
        <v>9740.6738672035208</v>
      </c>
      <c r="R204" s="150">
        <v>343.41149999999999</v>
      </c>
      <c r="S204" s="150">
        <v>70371.654622806702</v>
      </c>
      <c r="T204" s="150">
        <v>14.689665314061999</v>
      </c>
      <c r="U204" s="150">
        <v>16.716354012023501</v>
      </c>
      <c r="V204" s="150">
        <v>34.798499999999997</v>
      </c>
      <c r="W204" s="150">
        <v>164.966541827952</v>
      </c>
      <c r="X204" s="150">
        <v>0.120413097214078</v>
      </c>
      <c r="Y204" s="150">
        <v>0.15434967019852699</v>
      </c>
      <c r="Z204" s="150">
        <v>0.28093341912700998</v>
      </c>
      <c r="AA204" s="150">
        <v>1274.4205798646799</v>
      </c>
      <c r="AB204" s="150">
        <v>0.766328010936418</v>
      </c>
      <c r="AC204" s="150">
        <v>0.13122785601749901</v>
      </c>
      <c r="AD204" s="150">
        <v>0.38953883328814098</v>
      </c>
      <c r="AE204" s="150">
        <v>0.88964013245196305</v>
      </c>
      <c r="AF204" s="150">
        <v>29.3</v>
      </c>
      <c r="AG204" s="150">
        <v>8.9670902923259202E-2</v>
      </c>
      <c r="AH204" s="150">
        <v>101.19450000000001</v>
      </c>
      <c r="AI204">
        <v>3.9668343840653102</v>
      </c>
      <c r="AJ204">
        <v>-192465.9975</v>
      </c>
      <c r="AK204">
        <v>0.27913346513146597</v>
      </c>
      <c r="AL204" s="150">
        <v>67343948.045000002</v>
      </c>
      <c r="AM204" s="150">
        <v>5740.5882057999997</v>
      </c>
    </row>
    <row r="205" spans="1:39" ht="14.5" x14ac:dyDescent="0.35">
      <c r="A205" t="s">
        <v>374</v>
      </c>
      <c r="B205" s="150">
        <v>266229.09999999998</v>
      </c>
      <c r="C205" s="150">
        <v>0.37158657180170002</v>
      </c>
      <c r="D205" s="150">
        <v>-58385.45</v>
      </c>
      <c r="E205" s="150">
        <v>2.0559190148360098E-3</v>
      </c>
      <c r="F205" s="150">
        <v>0.81513567719358704</v>
      </c>
      <c r="G205" s="150">
        <v>94.6666666666667</v>
      </c>
      <c r="H205" s="150">
        <v>79.057000000000002</v>
      </c>
      <c r="I205" s="150">
        <v>0</v>
      </c>
      <c r="J205" s="150">
        <v>-34.566499999999998</v>
      </c>
      <c r="K205" s="150">
        <v>11618.972612576201</v>
      </c>
      <c r="L205" s="150">
        <v>5159.1804896000003</v>
      </c>
      <c r="M205" s="150">
        <v>6129.1752528212301</v>
      </c>
      <c r="N205" s="150">
        <v>0.209555925224826</v>
      </c>
      <c r="O205" s="150">
        <v>0.13126849391394499</v>
      </c>
      <c r="P205" s="150">
        <v>1.56407920429735E-2</v>
      </c>
      <c r="Q205" s="150">
        <v>9780.1701435128507</v>
      </c>
      <c r="R205" s="150">
        <v>300.84800000000001</v>
      </c>
      <c r="S205" s="150">
        <v>71562.793829442104</v>
      </c>
      <c r="T205" s="150">
        <v>14.3063939265011</v>
      </c>
      <c r="U205" s="150">
        <v>17.148794373238299</v>
      </c>
      <c r="V205" s="150">
        <v>29.977</v>
      </c>
      <c r="W205" s="150">
        <v>172.10462986956699</v>
      </c>
      <c r="X205" s="150">
        <v>0.11664691673479401</v>
      </c>
      <c r="Y205" s="150">
        <v>0.156769226773215</v>
      </c>
      <c r="Z205" s="150">
        <v>0.28057102270238798</v>
      </c>
      <c r="AA205" s="150">
        <v>1396.3923368299399</v>
      </c>
      <c r="AB205" s="150">
        <v>0.743245846289882</v>
      </c>
      <c r="AC205" s="150">
        <v>0.121610614629571</v>
      </c>
      <c r="AD205" s="150">
        <v>0.37778355853242601</v>
      </c>
      <c r="AE205" s="150">
        <v>0.90957166563846503</v>
      </c>
      <c r="AF205" s="150">
        <v>29.25</v>
      </c>
      <c r="AG205" s="150">
        <v>9.1629770491594195E-2</v>
      </c>
      <c r="AH205" s="150">
        <v>97.552999999999997</v>
      </c>
      <c r="AI205">
        <v>3.2904541286796101</v>
      </c>
      <c r="AJ205">
        <v>-100226.3075</v>
      </c>
      <c r="AK205">
        <v>0.24326817931150799</v>
      </c>
      <c r="AL205" s="150">
        <v>59944376.811999999</v>
      </c>
      <c r="AM205" s="150">
        <v>5159.1804896000003</v>
      </c>
    </row>
    <row r="206" spans="1:39" ht="14.5" x14ac:dyDescent="0.35">
      <c r="A206" t="s">
        <v>376</v>
      </c>
      <c r="B206" s="150">
        <v>36764.15</v>
      </c>
      <c r="C206" s="150">
        <v>0.322932763351027</v>
      </c>
      <c r="D206" s="150">
        <v>1705.5</v>
      </c>
      <c r="E206" s="150">
        <v>1.0930313745146801E-2</v>
      </c>
      <c r="F206" s="150">
        <v>0.71932888122233396</v>
      </c>
      <c r="G206" s="150">
        <v>45.473684210526301</v>
      </c>
      <c r="H206" s="150">
        <v>28.082000000000001</v>
      </c>
      <c r="I206" s="150">
        <v>0</v>
      </c>
      <c r="J206" s="150">
        <v>46.423999999999999</v>
      </c>
      <c r="K206" s="150">
        <v>11197.3847747656</v>
      </c>
      <c r="L206" s="150">
        <v>1359.5281711499999</v>
      </c>
      <c r="M206" s="150">
        <v>1641.7949464846899</v>
      </c>
      <c r="N206" s="150">
        <v>0.39649206091407002</v>
      </c>
      <c r="O206" s="150">
        <v>0.13974400599532599</v>
      </c>
      <c r="P206" s="150">
        <v>4.1750340452296102E-3</v>
      </c>
      <c r="Q206" s="150">
        <v>9272.2663552442209</v>
      </c>
      <c r="R206" s="150">
        <v>89.754999999999995</v>
      </c>
      <c r="S206" s="150">
        <v>56804.761762575901</v>
      </c>
      <c r="T206" s="150">
        <v>14.4086680407777</v>
      </c>
      <c r="U206" s="150">
        <v>15.1471023469445</v>
      </c>
      <c r="V206" s="150">
        <v>10.587</v>
      </c>
      <c r="W206" s="150">
        <v>128.41486456503301</v>
      </c>
      <c r="X206" s="150">
        <v>0.115777621070365</v>
      </c>
      <c r="Y206" s="150">
        <v>0.183609238548051</v>
      </c>
      <c r="Z206" s="150">
        <v>0.30573280905364703</v>
      </c>
      <c r="AA206" s="150">
        <v>184.05892964198901</v>
      </c>
      <c r="AB206" s="150">
        <v>5.9573940478745202</v>
      </c>
      <c r="AC206" s="150">
        <v>1.25288002236313</v>
      </c>
      <c r="AD206" s="150">
        <v>2.8608826423181899</v>
      </c>
      <c r="AE206" s="150">
        <v>1.1082222315580099</v>
      </c>
      <c r="AF206" s="150">
        <v>57.95</v>
      </c>
      <c r="AG206" s="150">
        <v>2.1803046771843901E-2</v>
      </c>
      <c r="AH206" s="150">
        <v>14.060499999999999</v>
      </c>
      <c r="AI206">
        <v>2.8996227103732601</v>
      </c>
      <c r="AJ206">
        <v>-57173.775499999902</v>
      </c>
      <c r="AK206">
        <v>0.33230850773443199</v>
      </c>
      <c r="AL206" s="150">
        <v>15223160.044500001</v>
      </c>
      <c r="AM206" s="150">
        <v>1359.5281711499999</v>
      </c>
    </row>
    <row r="207" spans="1:39" ht="14.5" x14ac:dyDescent="0.35">
      <c r="A207" t="s">
        <v>377</v>
      </c>
      <c r="B207" s="150">
        <v>456553</v>
      </c>
      <c r="C207" s="150">
        <v>0.40774654047380599</v>
      </c>
      <c r="D207" s="150">
        <v>431228.05</v>
      </c>
      <c r="E207" s="150">
        <v>2.6541583420205102E-3</v>
      </c>
      <c r="F207" s="150">
        <v>0.66930647526668496</v>
      </c>
      <c r="G207" s="150">
        <v>26.7222222222222</v>
      </c>
      <c r="H207" s="150">
        <v>18.814</v>
      </c>
      <c r="I207" s="150">
        <v>0</v>
      </c>
      <c r="J207" s="150">
        <v>-1.3579999999999901</v>
      </c>
      <c r="K207" s="150">
        <v>11963.693753162601</v>
      </c>
      <c r="L207" s="150">
        <v>949.57504295000001</v>
      </c>
      <c r="M207" s="150">
        <v>1177.3484399003801</v>
      </c>
      <c r="N207" s="150">
        <v>0.48953538943680602</v>
      </c>
      <c r="O207" s="150">
        <v>0.15931909791985299</v>
      </c>
      <c r="P207" s="150">
        <v>2.6816745752805998E-3</v>
      </c>
      <c r="Q207" s="150">
        <v>9649.1613056039896</v>
      </c>
      <c r="R207" s="150">
        <v>66.358999999999995</v>
      </c>
      <c r="S207" s="150">
        <v>54906.994213294303</v>
      </c>
      <c r="T207" s="150">
        <v>15.2503805060354</v>
      </c>
      <c r="U207" s="150">
        <v>14.309664747057701</v>
      </c>
      <c r="V207" s="150">
        <v>8.5995000000000008</v>
      </c>
      <c r="W207" s="150">
        <v>110.422122559451</v>
      </c>
      <c r="X207" s="150">
        <v>0.116418638912285</v>
      </c>
      <c r="Y207" s="150">
        <v>0.17443326464023501</v>
      </c>
      <c r="Z207" s="150">
        <v>0.29500506231090301</v>
      </c>
      <c r="AA207" s="150">
        <v>206.28775098327301</v>
      </c>
      <c r="AB207" s="150">
        <v>5.7631204013360797</v>
      </c>
      <c r="AC207" s="150">
        <v>1.3230995396805401</v>
      </c>
      <c r="AD207" s="150">
        <v>2.78372444491864</v>
      </c>
      <c r="AE207" s="150">
        <v>1.0101181628410001</v>
      </c>
      <c r="AF207" s="150">
        <v>49.1</v>
      </c>
      <c r="AG207" s="150">
        <v>4.1619047067267302E-2</v>
      </c>
      <c r="AH207" s="150">
        <v>10.404500000000001</v>
      </c>
      <c r="AI207">
        <v>2.3029022832158699</v>
      </c>
      <c r="AJ207">
        <v>-41352.0600000001</v>
      </c>
      <c r="AK207">
        <v>0.37981375915927201</v>
      </c>
      <c r="AL207" s="150">
        <v>11360425.009500001</v>
      </c>
      <c r="AM207" s="150">
        <v>949.57504295000001</v>
      </c>
    </row>
    <row r="208" spans="1:39" ht="14.5" x14ac:dyDescent="0.35">
      <c r="A208" t="s">
        <v>378</v>
      </c>
      <c r="B208" s="150">
        <v>189989</v>
      </c>
      <c r="C208" s="150">
        <v>0.420025409615634</v>
      </c>
      <c r="D208" s="150">
        <v>126386.45</v>
      </c>
      <c r="E208" s="150">
        <v>3.7292411292743398E-3</v>
      </c>
      <c r="F208" s="150">
        <v>0.70136812181484898</v>
      </c>
      <c r="G208" s="150">
        <v>40.9</v>
      </c>
      <c r="H208" s="150">
        <v>27.977</v>
      </c>
      <c r="I208" s="150">
        <v>0</v>
      </c>
      <c r="J208" s="150">
        <v>1.7574999999999901</v>
      </c>
      <c r="K208" s="150">
        <v>11437.5713908986</v>
      </c>
      <c r="L208" s="150">
        <v>1246.36033615</v>
      </c>
      <c r="M208" s="150">
        <v>1530.3406540767701</v>
      </c>
      <c r="N208" s="150">
        <v>0.43485934880133298</v>
      </c>
      <c r="O208" s="150">
        <v>0.15284589365901699</v>
      </c>
      <c r="P208" s="150">
        <v>2.4565943019800298E-3</v>
      </c>
      <c r="Q208" s="150">
        <v>9315.1386167023393</v>
      </c>
      <c r="R208" s="150">
        <v>83.400999999999996</v>
      </c>
      <c r="S208" s="150">
        <v>56378.153253558099</v>
      </c>
      <c r="T208" s="150">
        <v>14.4356782292778</v>
      </c>
      <c r="U208" s="150">
        <v>14.9441893520461</v>
      </c>
      <c r="V208" s="150">
        <v>10.6065</v>
      </c>
      <c r="W208" s="150">
        <v>117.509106316881</v>
      </c>
      <c r="X208" s="150">
        <v>0.11622657478149601</v>
      </c>
      <c r="Y208" s="150">
        <v>0.18726101771853901</v>
      </c>
      <c r="Z208" s="150">
        <v>0.30778424889801098</v>
      </c>
      <c r="AA208" s="150">
        <v>188.817706384133</v>
      </c>
      <c r="AB208" s="150">
        <v>5.5450835660159203</v>
      </c>
      <c r="AC208" s="150">
        <v>1.2216814314408999</v>
      </c>
      <c r="AD208" s="150">
        <v>2.82500020608928</v>
      </c>
      <c r="AE208" s="150">
        <v>1.29109346662032</v>
      </c>
      <c r="AF208" s="150">
        <v>79.650000000000006</v>
      </c>
      <c r="AG208" s="150">
        <v>1.5936188883990999E-2</v>
      </c>
      <c r="AH208" s="150">
        <v>9.6914999999999996</v>
      </c>
      <c r="AI208">
        <v>2.7041301517366101</v>
      </c>
      <c r="AJ208">
        <v>-33918.710500000001</v>
      </c>
      <c r="AK208">
        <v>0.341571675976098</v>
      </c>
      <c r="AL208" s="150">
        <v>14255335.3235</v>
      </c>
      <c r="AM208" s="150">
        <v>1246.36033615</v>
      </c>
    </row>
    <row r="209" spans="1:39" ht="14.5" x14ac:dyDescent="0.35">
      <c r="A209" t="s">
        <v>380</v>
      </c>
      <c r="B209" s="150">
        <v>374439.85</v>
      </c>
      <c r="C209" s="150">
        <v>0.43933989034050702</v>
      </c>
      <c r="D209" s="150">
        <v>495918.15</v>
      </c>
      <c r="E209" s="150">
        <v>2.3435465035899399E-3</v>
      </c>
      <c r="F209" s="150">
        <v>0.68777809968820003</v>
      </c>
      <c r="G209" s="150">
        <v>28.315789473684202</v>
      </c>
      <c r="H209" s="150">
        <v>27.467500000000001</v>
      </c>
      <c r="I209" s="150">
        <v>0</v>
      </c>
      <c r="J209" s="150">
        <v>-19.156500000000001</v>
      </c>
      <c r="K209" s="150">
        <v>11932.054809532399</v>
      </c>
      <c r="L209" s="150">
        <v>1172.81114015</v>
      </c>
      <c r="M209" s="150">
        <v>1484.71710912053</v>
      </c>
      <c r="N209" s="150">
        <v>0.55140768382135996</v>
      </c>
      <c r="O209" s="150">
        <v>0.174549411573476</v>
      </c>
      <c r="P209" s="150">
        <v>2.2925934176035502E-3</v>
      </c>
      <c r="Q209" s="150">
        <v>9425.3960700899806</v>
      </c>
      <c r="R209" s="150">
        <v>81.206000000000003</v>
      </c>
      <c r="S209" s="150">
        <v>54846.062556953897</v>
      </c>
      <c r="T209" s="150">
        <v>14.359160653153699</v>
      </c>
      <c r="U209" s="150">
        <v>14.4424197737852</v>
      </c>
      <c r="V209" s="150">
        <v>10.666</v>
      </c>
      <c r="W209" s="150">
        <v>109.95791675885999</v>
      </c>
      <c r="X209" s="150">
        <v>0.11047093060612</v>
      </c>
      <c r="Y209" s="150">
        <v>0.18512326850789801</v>
      </c>
      <c r="Z209" s="150">
        <v>0.299902602096346</v>
      </c>
      <c r="AA209" s="150">
        <v>194.945709648323</v>
      </c>
      <c r="AB209" s="150">
        <v>6.1101759773787396</v>
      </c>
      <c r="AC209" s="150">
        <v>1.4158011498702101</v>
      </c>
      <c r="AD209" s="150">
        <v>3.0117070324032502</v>
      </c>
      <c r="AE209" s="150">
        <v>1.1842796179258399</v>
      </c>
      <c r="AF209" s="150">
        <v>78.099999999999994</v>
      </c>
      <c r="AG209" s="150">
        <v>1.22097578806004E-2</v>
      </c>
      <c r="AH209" s="150">
        <v>10.1195</v>
      </c>
      <c r="AI209">
        <v>3.8170327972579399</v>
      </c>
      <c r="AJ209">
        <v>-37107.195000000203</v>
      </c>
      <c r="AK209">
        <v>0.38451108916923499</v>
      </c>
      <c r="AL209" s="150">
        <v>13994046.805500001</v>
      </c>
      <c r="AM209" s="150">
        <v>1172.81114015</v>
      </c>
    </row>
    <row r="210" spans="1:39" ht="14.5" x14ac:dyDescent="0.35">
      <c r="A210" t="s">
        <v>381</v>
      </c>
      <c r="B210" s="150">
        <v>173837.7</v>
      </c>
      <c r="C210" s="150">
        <v>0.37080610613574999</v>
      </c>
      <c r="D210" s="150">
        <v>155660.20000000001</v>
      </c>
      <c r="E210" s="150">
        <v>9.4456578561306504E-3</v>
      </c>
      <c r="F210" s="150">
        <v>0.71879696162302198</v>
      </c>
      <c r="G210" s="150">
        <v>64.9444444444444</v>
      </c>
      <c r="H210" s="150">
        <v>51.542000000000002</v>
      </c>
      <c r="I210" s="150">
        <v>0</v>
      </c>
      <c r="J210" s="150">
        <v>57.311500000000002</v>
      </c>
      <c r="K210" s="150">
        <v>11268.4176497061</v>
      </c>
      <c r="L210" s="150">
        <v>1868.0146788</v>
      </c>
      <c r="M210" s="150">
        <v>2210.18860313399</v>
      </c>
      <c r="N210" s="150">
        <v>0.33017762381621801</v>
      </c>
      <c r="O210" s="150">
        <v>0.13547919436723899</v>
      </c>
      <c r="P210" s="150">
        <v>3.0505814888246502E-3</v>
      </c>
      <c r="Q210" s="150">
        <v>9523.8793407278608</v>
      </c>
      <c r="R210" s="150">
        <v>117.9545</v>
      </c>
      <c r="S210" s="150">
        <v>60767.831888567198</v>
      </c>
      <c r="T210" s="150">
        <v>14.2669419140431</v>
      </c>
      <c r="U210" s="150">
        <v>15.836739410535399</v>
      </c>
      <c r="V210" s="150">
        <v>13.81</v>
      </c>
      <c r="W210" s="150">
        <v>135.265364141926</v>
      </c>
      <c r="X210" s="150">
        <v>0.111969439134608</v>
      </c>
      <c r="Y210" s="150">
        <v>0.17197133143937801</v>
      </c>
      <c r="Z210" s="150">
        <v>0.29063590604953299</v>
      </c>
      <c r="AA210" s="150">
        <v>156.50971767941999</v>
      </c>
      <c r="AB210" s="150">
        <v>6.5305357476652697</v>
      </c>
      <c r="AC210" s="150">
        <v>1.3044728743380001</v>
      </c>
      <c r="AD210" s="150">
        <v>2.9055443217827701</v>
      </c>
      <c r="AE210" s="150">
        <v>1.2313101534878801</v>
      </c>
      <c r="AF210" s="150">
        <v>81.650000000000006</v>
      </c>
      <c r="AG210" s="150">
        <v>2.8429813733229399E-2</v>
      </c>
      <c r="AH210" s="150">
        <v>14.557</v>
      </c>
      <c r="AI210">
        <v>4.1673488438559199</v>
      </c>
      <c r="AJ210">
        <v>-49455.157500000001</v>
      </c>
      <c r="AK210">
        <v>0.32414805954432402</v>
      </c>
      <c r="AL210" s="150">
        <v>21049569.576499999</v>
      </c>
      <c r="AM210" s="150">
        <v>1868.0146788</v>
      </c>
    </row>
    <row r="211" spans="1:39" ht="14.5" x14ac:dyDescent="0.35">
      <c r="A211" t="s">
        <v>382</v>
      </c>
      <c r="B211" s="150">
        <v>450165.5</v>
      </c>
      <c r="C211" s="150">
        <v>0.39672052870699198</v>
      </c>
      <c r="D211" s="150">
        <v>463166.3</v>
      </c>
      <c r="E211" s="150">
        <v>3.8216899530519799E-3</v>
      </c>
      <c r="F211" s="150">
        <v>0.67027234394780399</v>
      </c>
      <c r="G211" s="150">
        <v>31.1666666666667</v>
      </c>
      <c r="H211" s="150">
        <v>31.341999999999999</v>
      </c>
      <c r="I211" s="150">
        <v>0</v>
      </c>
      <c r="J211" s="150">
        <v>-10.079000000000001</v>
      </c>
      <c r="K211" s="150">
        <v>11348.4555624154</v>
      </c>
      <c r="L211" s="150">
        <v>1184.0831337</v>
      </c>
      <c r="M211" s="150">
        <v>1495.4447972437899</v>
      </c>
      <c r="N211" s="150">
        <v>0.53480111208174697</v>
      </c>
      <c r="O211" s="150">
        <v>0.16467856272108999</v>
      </c>
      <c r="P211" s="150">
        <v>2.0664582835109801E-3</v>
      </c>
      <c r="Q211" s="150">
        <v>8985.6307967811899</v>
      </c>
      <c r="R211" s="150">
        <v>78.439499999999995</v>
      </c>
      <c r="S211" s="150">
        <v>54344.320769510203</v>
      </c>
      <c r="T211" s="150">
        <v>14.560266192415799</v>
      </c>
      <c r="U211" s="150">
        <v>15.0954956839348</v>
      </c>
      <c r="V211" s="150">
        <v>10.8735</v>
      </c>
      <c r="W211" s="150">
        <v>108.896227865913</v>
      </c>
      <c r="X211" s="150">
        <v>0.115837571865576</v>
      </c>
      <c r="Y211" s="150">
        <v>0.18319399111659901</v>
      </c>
      <c r="Z211" s="150">
        <v>0.304133922960862</v>
      </c>
      <c r="AA211" s="150">
        <v>182.73919612710401</v>
      </c>
      <c r="AB211" s="150">
        <v>6.3726364415302097</v>
      </c>
      <c r="AC211" s="150">
        <v>1.4176646929638099</v>
      </c>
      <c r="AD211" s="150">
        <v>3.2499881180376602</v>
      </c>
      <c r="AE211" s="150">
        <v>1.0286249035075501</v>
      </c>
      <c r="AF211" s="150">
        <v>37.6</v>
      </c>
      <c r="AG211" s="150">
        <v>4.54291770106992E-2</v>
      </c>
      <c r="AH211" s="150">
        <v>17.286999999999999</v>
      </c>
      <c r="AI211">
        <v>3.0087418573888001</v>
      </c>
      <c r="AJ211">
        <v>-42025.758000000103</v>
      </c>
      <c r="AK211">
        <v>0.37388093666004002</v>
      </c>
      <c r="AL211" s="150">
        <v>13437514.824999999</v>
      </c>
      <c r="AM211" s="150">
        <v>1184.0831337</v>
      </c>
    </row>
    <row r="212" spans="1:39" ht="14.5" x14ac:dyDescent="0.35">
      <c r="A212" t="s">
        <v>383</v>
      </c>
      <c r="B212" s="150">
        <v>706053.15</v>
      </c>
      <c r="C212" s="150">
        <v>0.45153045758967297</v>
      </c>
      <c r="D212" s="150">
        <v>775838.4</v>
      </c>
      <c r="E212" s="150">
        <v>4.14363439055449E-3</v>
      </c>
      <c r="F212" s="150">
        <v>0.68506343524829605</v>
      </c>
      <c r="G212" s="150">
        <v>43.6</v>
      </c>
      <c r="H212" s="150">
        <v>35.744500000000002</v>
      </c>
      <c r="I212" s="150">
        <v>0</v>
      </c>
      <c r="J212" s="150">
        <v>0.84850000000000103</v>
      </c>
      <c r="K212" s="150">
        <v>11433.4147310934</v>
      </c>
      <c r="L212" s="150">
        <v>1547.78528145</v>
      </c>
      <c r="M212" s="150">
        <v>1913.2586473998099</v>
      </c>
      <c r="N212" s="150">
        <v>0.47308648568748801</v>
      </c>
      <c r="O212" s="150">
        <v>0.159057859510956</v>
      </c>
      <c r="P212" s="150">
        <v>5.9781232002230501E-3</v>
      </c>
      <c r="Q212" s="150">
        <v>9249.3877195067998</v>
      </c>
      <c r="R212" s="150">
        <v>102.806</v>
      </c>
      <c r="S212" s="150">
        <v>56322.182781160598</v>
      </c>
      <c r="T212" s="150">
        <v>14.304612571250701</v>
      </c>
      <c r="U212" s="150">
        <v>15.0553983371593</v>
      </c>
      <c r="V212" s="150">
        <v>12.176</v>
      </c>
      <c r="W212" s="150">
        <v>127.11771365390899</v>
      </c>
      <c r="X212" s="150">
        <v>0.11275539906099299</v>
      </c>
      <c r="Y212" s="150">
        <v>0.188870184380838</v>
      </c>
      <c r="Z212" s="150">
        <v>0.30764596551743401</v>
      </c>
      <c r="AA212" s="150">
        <v>180.83677584644499</v>
      </c>
      <c r="AB212" s="150">
        <v>5.7128842339936403</v>
      </c>
      <c r="AC212" s="150">
        <v>1.2682328414253099</v>
      </c>
      <c r="AD212" s="150">
        <v>2.9082078536173199</v>
      </c>
      <c r="AE212" s="150">
        <v>1.5156896404450599</v>
      </c>
      <c r="AF212" s="150">
        <v>150.1</v>
      </c>
      <c r="AG212" s="150">
        <v>2.01438547632211E-2</v>
      </c>
      <c r="AH212" s="150">
        <v>6.6245000000000003</v>
      </c>
      <c r="AI212">
        <v>4.0718666244466597</v>
      </c>
      <c r="AJ212">
        <v>-36870.273499999901</v>
      </c>
      <c r="AK212">
        <v>0.36936091571649798</v>
      </c>
      <c r="AL212" s="150">
        <v>17696471.037500001</v>
      </c>
      <c r="AM212" s="150">
        <v>1547.78528145</v>
      </c>
    </row>
    <row r="213" spans="1:39" ht="14.5" x14ac:dyDescent="0.35">
      <c r="A213" t="s">
        <v>385</v>
      </c>
      <c r="B213" s="150">
        <v>809859.4</v>
      </c>
      <c r="C213" s="150">
        <v>0.36227478813866998</v>
      </c>
      <c r="D213" s="150">
        <v>742739.3</v>
      </c>
      <c r="E213" s="150">
        <v>2.7213673758746501E-3</v>
      </c>
      <c r="F213" s="150">
        <v>0.81437881839001203</v>
      </c>
      <c r="G213" s="150">
        <v>105.333333333333</v>
      </c>
      <c r="H213" s="150">
        <v>67.948999999999998</v>
      </c>
      <c r="I213" s="150">
        <v>0</v>
      </c>
      <c r="J213" s="150">
        <v>-27.503</v>
      </c>
      <c r="K213" s="150">
        <v>12344.4677795687</v>
      </c>
      <c r="L213" s="150">
        <v>4924.9692177999996</v>
      </c>
      <c r="M213" s="150">
        <v>5762.8113510606599</v>
      </c>
      <c r="N213" s="150">
        <v>0.14003820450436899</v>
      </c>
      <c r="O213" s="150">
        <v>0.116165202633604</v>
      </c>
      <c r="P213" s="150">
        <v>2.1311531921997601E-2</v>
      </c>
      <c r="Q213" s="150">
        <v>10549.733475712401</v>
      </c>
      <c r="R213" s="150">
        <v>291.83600000000001</v>
      </c>
      <c r="S213" s="150">
        <v>74898.049411313201</v>
      </c>
      <c r="T213" s="150">
        <v>15.265423045820301</v>
      </c>
      <c r="U213" s="150">
        <v>16.875811132965101</v>
      </c>
      <c r="V213" s="150">
        <v>28.468499999999999</v>
      </c>
      <c r="W213" s="150">
        <v>172.99714483727601</v>
      </c>
      <c r="X213" s="150">
        <v>0.11812934777781001</v>
      </c>
      <c r="Y213" s="150">
        <v>0.152402269602255</v>
      </c>
      <c r="Z213" s="150">
        <v>0.27829482698001701</v>
      </c>
      <c r="AA213" s="150">
        <v>153.566513119821</v>
      </c>
      <c r="AB213" s="150">
        <v>6.7338572650764297</v>
      </c>
      <c r="AC213" s="150">
        <v>1.21827060610766</v>
      </c>
      <c r="AD213" s="150">
        <v>3.3774166636751701</v>
      </c>
      <c r="AE213" s="150">
        <v>0.81878436821914202</v>
      </c>
      <c r="AF213" s="150">
        <v>26</v>
      </c>
      <c r="AG213" s="150">
        <v>8.3119281441863396E-2</v>
      </c>
      <c r="AH213" s="150">
        <v>104.121</v>
      </c>
      <c r="AI213">
        <v>4.2440299954672502</v>
      </c>
      <c r="AJ213">
        <v>-75312.421499999895</v>
      </c>
      <c r="AK213">
        <v>0.245413547418389</v>
      </c>
      <c r="AL213" s="150">
        <v>60796123.824500002</v>
      </c>
      <c r="AM213" s="150">
        <v>4924.9692177999996</v>
      </c>
    </row>
    <row r="214" spans="1:39" ht="14.5" x14ac:dyDescent="0.35">
      <c r="A214" t="s">
        <v>386</v>
      </c>
      <c r="B214" s="150">
        <v>446615</v>
      </c>
      <c r="C214" s="150">
        <v>0.37005050475115098</v>
      </c>
      <c r="D214" s="150">
        <v>415144.75</v>
      </c>
      <c r="E214" s="150">
        <v>4.7071166360429396E-3</v>
      </c>
      <c r="F214" s="150">
        <v>0.70047370122338803</v>
      </c>
      <c r="G214" s="150">
        <v>28.3888888888889</v>
      </c>
      <c r="H214" s="150">
        <v>32.423000000000002</v>
      </c>
      <c r="I214" s="150">
        <v>0</v>
      </c>
      <c r="J214" s="150">
        <v>50.325499999999998</v>
      </c>
      <c r="K214" s="150">
        <v>10549.121121997699</v>
      </c>
      <c r="L214" s="150">
        <v>1242.51806235</v>
      </c>
      <c r="M214" s="150">
        <v>1512.94387732063</v>
      </c>
      <c r="N214" s="150">
        <v>0.46286531888499599</v>
      </c>
      <c r="O214" s="150">
        <v>0.14204575261159</v>
      </c>
      <c r="P214" s="150">
        <v>4.8960111199465202E-3</v>
      </c>
      <c r="Q214" s="150">
        <v>8663.5556893312496</v>
      </c>
      <c r="R214" s="150">
        <v>78.899000000000001</v>
      </c>
      <c r="S214" s="150">
        <v>55774.326296911197</v>
      </c>
      <c r="T214" s="150">
        <v>14.682695598169801</v>
      </c>
      <c r="U214" s="150">
        <v>15.7482105267494</v>
      </c>
      <c r="V214" s="150">
        <v>11.175000000000001</v>
      </c>
      <c r="W214" s="150">
        <v>111.187298644295</v>
      </c>
      <c r="X214" s="150">
        <v>0.11378926843305801</v>
      </c>
      <c r="Y214" s="150">
        <v>0.18212811665037701</v>
      </c>
      <c r="Z214" s="150">
        <v>0.30106821353915297</v>
      </c>
      <c r="AA214" s="150">
        <v>185.59842869715999</v>
      </c>
      <c r="AB214" s="150">
        <v>5.4475637983534098</v>
      </c>
      <c r="AC214" s="150">
        <v>1.1682438074943999</v>
      </c>
      <c r="AD214" s="150">
        <v>2.8939050012705501</v>
      </c>
      <c r="AE214" s="150">
        <v>0.91750211946245797</v>
      </c>
      <c r="AF214" s="150">
        <v>23</v>
      </c>
      <c r="AG214" s="150">
        <v>3.4717845120977302E-2</v>
      </c>
      <c r="AH214" s="150">
        <v>27.216999999999999</v>
      </c>
      <c r="AI214">
        <v>2.9943180169622199</v>
      </c>
      <c r="AJ214">
        <v>-29823.0354999999</v>
      </c>
      <c r="AK214">
        <v>0.33049329529442001</v>
      </c>
      <c r="AL214" s="150">
        <v>13107473.536</v>
      </c>
      <c r="AM214" s="150">
        <v>1242.51806235</v>
      </c>
    </row>
    <row r="215" spans="1:39" ht="14.5" x14ac:dyDescent="0.35">
      <c r="A215" t="s">
        <v>387</v>
      </c>
      <c r="B215" s="150">
        <v>424273.4</v>
      </c>
      <c r="C215" s="150">
        <v>0.399193938314237</v>
      </c>
      <c r="D215" s="150">
        <v>389667.05</v>
      </c>
      <c r="E215" s="150">
        <v>4.7111987046050503E-3</v>
      </c>
      <c r="F215" s="150">
        <v>0.74092358228072597</v>
      </c>
      <c r="G215" s="150">
        <v>38.9</v>
      </c>
      <c r="H215" s="150">
        <v>46.518000000000001</v>
      </c>
      <c r="I215" s="150">
        <v>0</v>
      </c>
      <c r="J215" s="150">
        <v>58.698</v>
      </c>
      <c r="K215" s="150">
        <v>11711.6437717071</v>
      </c>
      <c r="L215" s="150">
        <v>1945.0083159999999</v>
      </c>
      <c r="M215" s="150">
        <v>2356.3999768252302</v>
      </c>
      <c r="N215" s="150">
        <v>0.38252843218177801</v>
      </c>
      <c r="O215" s="150">
        <v>0.14291851683270601</v>
      </c>
      <c r="P215" s="150">
        <v>1.9164957390341599E-2</v>
      </c>
      <c r="Q215" s="150">
        <v>9666.9685766549792</v>
      </c>
      <c r="R215" s="150">
        <v>125.7615</v>
      </c>
      <c r="S215" s="150">
        <v>63070.816187784003</v>
      </c>
      <c r="T215" s="150">
        <v>15.0129411624384</v>
      </c>
      <c r="U215" s="150">
        <v>15.465848578459999</v>
      </c>
      <c r="V215" s="150">
        <v>14.448499999999999</v>
      </c>
      <c r="W215" s="150">
        <v>134.61662567048501</v>
      </c>
      <c r="X215" s="150">
        <v>0.119714739831043</v>
      </c>
      <c r="Y215" s="150">
        <v>0.16222095159257799</v>
      </c>
      <c r="Z215" s="150">
        <v>0.28557138389839798</v>
      </c>
      <c r="AA215" s="150">
        <v>182.46803732431999</v>
      </c>
      <c r="AB215" s="150">
        <v>5.9797023007910504</v>
      </c>
      <c r="AC215" s="150">
        <v>1.28338278597308</v>
      </c>
      <c r="AD215" s="150">
        <v>3.1520141610983399</v>
      </c>
      <c r="AE215" s="150">
        <v>1.03129407998456</v>
      </c>
      <c r="AF215" s="150">
        <v>30.15</v>
      </c>
      <c r="AG215" s="150">
        <v>3.8323712922446199E-2</v>
      </c>
      <c r="AH215" s="150">
        <v>36.778500000000001</v>
      </c>
      <c r="AI215">
        <v>4.4574823713223104</v>
      </c>
      <c r="AJ215">
        <v>-83622.143500000093</v>
      </c>
      <c r="AK215">
        <v>0.33133163106628999</v>
      </c>
      <c r="AL215" s="150">
        <v>22779244.530000001</v>
      </c>
      <c r="AM215" s="150">
        <v>1945.0083159999999</v>
      </c>
    </row>
    <row r="216" spans="1:39" ht="14.5" x14ac:dyDescent="0.35">
      <c r="A216" t="s">
        <v>388</v>
      </c>
      <c r="B216" s="150">
        <v>7575.6</v>
      </c>
      <c r="C216" s="150">
        <v>0.36082419759930101</v>
      </c>
      <c r="D216" s="150">
        <v>-117084.95</v>
      </c>
      <c r="E216" s="150">
        <v>5.0237134226300498E-3</v>
      </c>
      <c r="F216" s="150">
        <v>0.77662375700420605</v>
      </c>
      <c r="G216" s="150">
        <v>74.849999999999994</v>
      </c>
      <c r="H216" s="150">
        <v>43.031500000000001</v>
      </c>
      <c r="I216" s="150">
        <v>0</v>
      </c>
      <c r="J216" s="150">
        <v>19.0979999999999</v>
      </c>
      <c r="K216" s="150">
        <v>11069.705198035999</v>
      </c>
      <c r="L216" s="150">
        <v>2523.5936250999998</v>
      </c>
      <c r="M216" s="150">
        <v>2931.9225187173201</v>
      </c>
      <c r="N216" s="150">
        <v>0.236694366144759</v>
      </c>
      <c r="O216" s="150">
        <v>0.12229751245617899</v>
      </c>
      <c r="P216" s="150">
        <v>8.5932316258489003E-3</v>
      </c>
      <c r="Q216" s="150">
        <v>9528.0271873355796</v>
      </c>
      <c r="R216" s="150">
        <v>148.624</v>
      </c>
      <c r="S216" s="150">
        <v>65690.1324786037</v>
      </c>
      <c r="T216" s="150">
        <v>15.218941759069899</v>
      </c>
      <c r="U216" s="150">
        <v>16.9797181148401</v>
      </c>
      <c r="V216" s="150">
        <v>15.5275</v>
      </c>
      <c r="W216" s="150">
        <v>162.524142656577</v>
      </c>
      <c r="X216" s="150">
        <v>0.113873925345806</v>
      </c>
      <c r="Y216" s="150">
        <v>0.15908700175169399</v>
      </c>
      <c r="Z216" s="150">
        <v>0.278500846784208</v>
      </c>
      <c r="AA216" s="150">
        <v>161.76298986482999</v>
      </c>
      <c r="AB216" s="150">
        <v>6.2099779324613502</v>
      </c>
      <c r="AC216" s="150">
        <v>1.14245736256842</v>
      </c>
      <c r="AD216" s="150">
        <v>2.9630041738109298</v>
      </c>
      <c r="AE216" s="150">
        <v>1.01927412884977</v>
      </c>
      <c r="AF216" s="150">
        <v>44.894736842105303</v>
      </c>
      <c r="AG216" s="150">
        <v>6.6021714039680504E-2</v>
      </c>
      <c r="AH216" s="150">
        <v>38.961578947368402</v>
      </c>
      <c r="AI216">
        <v>4.41832128762689</v>
      </c>
      <c r="AJ216">
        <v>-79889.3734999999</v>
      </c>
      <c r="AK216">
        <v>0.26648274903611602</v>
      </c>
      <c r="AL216" s="150">
        <v>27935437.469500002</v>
      </c>
      <c r="AM216" s="150">
        <v>2523.5936250999998</v>
      </c>
    </row>
    <row r="217" spans="1:39" ht="14.5" x14ac:dyDescent="0.35">
      <c r="A217" t="s">
        <v>389</v>
      </c>
      <c r="B217" s="150">
        <v>79553.350000000006</v>
      </c>
      <c r="C217" s="150">
        <v>0.37607798638906098</v>
      </c>
      <c r="D217" s="150">
        <v>-24675.1</v>
      </c>
      <c r="E217" s="150">
        <v>8.1019514106474792E-3</v>
      </c>
      <c r="F217" s="150">
        <v>0.727455444725157</v>
      </c>
      <c r="G217" s="150">
        <v>44.15</v>
      </c>
      <c r="H217" s="150">
        <v>33.770000000000003</v>
      </c>
      <c r="I217" s="150">
        <v>0</v>
      </c>
      <c r="J217" s="150">
        <v>23.954000000000001</v>
      </c>
      <c r="K217" s="150">
        <v>11457.117142675001</v>
      </c>
      <c r="L217" s="150">
        <v>1477.0523165</v>
      </c>
      <c r="M217" s="150">
        <v>1774.5765339695599</v>
      </c>
      <c r="N217" s="150">
        <v>0.39755653042232603</v>
      </c>
      <c r="O217" s="150">
        <v>0.145972150607977</v>
      </c>
      <c r="P217" s="150">
        <v>4.47353416408253E-3</v>
      </c>
      <c r="Q217" s="150">
        <v>9536.2251737576007</v>
      </c>
      <c r="R217" s="150">
        <v>95.171000000000006</v>
      </c>
      <c r="S217" s="150">
        <v>59539.5425182041</v>
      </c>
      <c r="T217" s="150">
        <v>15.433272740645799</v>
      </c>
      <c r="U217" s="150">
        <v>15.519983151380099</v>
      </c>
      <c r="V217" s="150">
        <v>11.598000000000001</v>
      </c>
      <c r="W217" s="150">
        <v>127.35405384549099</v>
      </c>
      <c r="X217" s="150">
        <v>0.11180464778402401</v>
      </c>
      <c r="Y217" s="150">
        <v>0.17607931005983499</v>
      </c>
      <c r="Z217" s="150">
        <v>0.29401616398847602</v>
      </c>
      <c r="AA217" s="150">
        <v>171.55827669019499</v>
      </c>
      <c r="AB217" s="150">
        <v>6.4459307882323102</v>
      </c>
      <c r="AC217" s="150">
        <v>1.2979124413897301</v>
      </c>
      <c r="AD217" s="150">
        <v>3.0167862638814298</v>
      </c>
      <c r="AE217" s="150">
        <v>1.20511245410194</v>
      </c>
      <c r="AF217" s="150">
        <v>106.75</v>
      </c>
      <c r="AG217" s="150">
        <v>1.8954426682057299E-2</v>
      </c>
      <c r="AH217" s="150">
        <v>7.4857894736842097</v>
      </c>
      <c r="AI217">
        <v>3.24145658261881</v>
      </c>
      <c r="AJ217">
        <v>-43738.441499999797</v>
      </c>
      <c r="AK217">
        <v>0.34293639727012298</v>
      </c>
      <c r="AL217" s="150">
        <v>16922761.416000001</v>
      </c>
      <c r="AM217" s="150">
        <v>1477.0523165</v>
      </c>
    </row>
    <row r="218" spans="1:39" ht="14.5" x14ac:dyDescent="0.35">
      <c r="A218" t="s">
        <v>390</v>
      </c>
      <c r="B218" s="150">
        <v>236131.65</v>
      </c>
      <c r="C218" s="150">
        <v>0.43048112453999399</v>
      </c>
      <c r="D218" s="150">
        <v>199920.15</v>
      </c>
      <c r="E218" s="150">
        <v>3.2164684965443001E-3</v>
      </c>
      <c r="F218" s="150">
        <v>0.72741078483450305</v>
      </c>
      <c r="G218" s="150">
        <v>37.299999999999997</v>
      </c>
      <c r="H218" s="150">
        <v>17.307894736842101</v>
      </c>
      <c r="I218" s="150">
        <v>0</v>
      </c>
      <c r="J218" s="150">
        <v>79.576499999999996</v>
      </c>
      <c r="K218" s="150">
        <v>10997.356457607701</v>
      </c>
      <c r="L218" s="150">
        <v>1179.613578</v>
      </c>
      <c r="M218" s="150">
        <v>1350.7866387521401</v>
      </c>
      <c r="N218" s="150">
        <v>0.234649408469254</v>
      </c>
      <c r="O218" s="150">
        <v>0.121960100352456</v>
      </c>
      <c r="P218" s="150">
        <v>2.9930710919639802E-3</v>
      </c>
      <c r="Q218" s="150">
        <v>9603.7602292869396</v>
      </c>
      <c r="R218" s="150">
        <v>75.941500000000005</v>
      </c>
      <c r="S218" s="150">
        <v>59946.869794512902</v>
      </c>
      <c r="T218" s="150">
        <v>16.331650020081199</v>
      </c>
      <c r="U218" s="150">
        <v>15.5331877563651</v>
      </c>
      <c r="V218" s="150">
        <v>8.5419999999999998</v>
      </c>
      <c r="W218" s="150">
        <v>138.09571271364999</v>
      </c>
      <c r="X218" s="150">
        <v>0.11051179195807601</v>
      </c>
      <c r="Y218" s="150">
        <v>0.18124361565573999</v>
      </c>
      <c r="Z218" s="150">
        <v>0.29933435137178099</v>
      </c>
      <c r="AA218" s="150">
        <v>164.99407401700799</v>
      </c>
      <c r="AB218" s="150">
        <v>6.3319979730693099</v>
      </c>
      <c r="AC218" s="150">
        <v>1.24076558379586</v>
      </c>
      <c r="AD218" s="150">
        <v>3.1997825172732299</v>
      </c>
      <c r="AE218" s="150">
        <v>1.16254313890318</v>
      </c>
      <c r="AF218" s="150">
        <v>75.900000000000006</v>
      </c>
      <c r="AG218" s="150">
        <v>1.8155055227070001E-2</v>
      </c>
      <c r="AH218" s="150">
        <v>8.0139999999999993</v>
      </c>
      <c r="AI218">
        <v>3.7512746116570201</v>
      </c>
      <c r="AJ218">
        <v>-40662.080500000098</v>
      </c>
      <c r="AK218">
        <v>0.34191375771965798</v>
      </c>
      <c r="AL218" s="150">
        <v>12972630.999500001</v>
      </c>
      <c r="AM218" s="150">
        <v>1179.613578</v>
      </c>
    </row>
    <row r="219" spans="1:39" ht="14.5" x14ac:dyDescent="0.35">
      <c r="A219" t="s">
        <v>391</v>
      </c>
      <c r="B219" s="150">
        <v>-62348.35</v>
      </c>
      <c r="C219" s="150">
        <v>0.36116684876743299</v>
      </c>
      <c r="D219" s="150">
        <v>-119152.45</v>
      </c>
      <c r="E219" s="150">
        <v>5.1519560168848001E-3</v>
      </c>
      <c r="F219" s="150">
        <v>0.75092999154155704</v>
      </c>
      <c r="G219" s="150">
        <v>53.95</v>
      </c>
      <c r="H219" s="150">
        <v>52.316499999999998</v>
      </c>
      <c r="I219" s="150">
        <v>0</v>
      </c>
      <c r="J219" s="150">
        <v>-19.2135</v>
      </c>
      <c r="K219" s="150">
        <v>11215.682087609801</v>
      </c>
      <c r="L219" s="150">
        <v>1994.28611535</v>
      </c>
      <c r="M219" s="150">
        <v>2422.42238906892</v>
      </c>
      <c r="N219" s="150">
        <v>0.42667457435046302</v>
      </c>
      <c r="O219" s="150">
        <v>0.14942521444456899</v>
      </c>
      <c r="P219" s="150">
        <v>1.63715219941096E-2</v>
      </c>
      <c r="Q219" s="150">
        <v>9233.4347479743592</v>
      </c>
      <c r="R219" s="150">
        <v>129.28800000000001</v>
      </c>
      <c r="S219" s="150">
        <v>60536.095016552201</v>
      </c>
      <c r="T219" s="150">
        <v>14.2898026112246</v>
      </c>
      <c r="U219" s="150">
        <v>15.425144757053999</v>
      </c>
      <c r="V219" s="150">
        <v>14.887</v>
      </c>
      <c r="W219" s="150">
        <v>133.961584963391</v>
      </c>
      <c r="X219" s="150">
        <v>0.116312212667132</v>
      </c>
      <c r="Y219" s="150">
        <v>0.162865312801735</v>
      </c>
      <c r="Z219" s="150">
        <v>0.28545600128696702</v>
      </c>
      <c r="AA219" s="150">
        <v>172.55843950937</v>
      </c>
      <c r="AB219" s="150">
        <v>5.76714399665941</v>
      </c>
      <c r="AC219" s="150">
        <v>1.17807731592833</v>
      </c>
      <c r="AD219" s="150">
        <v>2.9506399381746902</v>
      </c>
      <c r="AE219" s="150">
        <v>1.23293730983949</v>
      </c>
      <c r="AF219" s="150">
        <v>71.05</v>
      </c>
      <c r="AG219" s="150">
        <v>2.6119325825427399E-2</v>
      </c>
      <c r="AH219" s="150">
        <v>15.1265</v>
      </c>
      <c r="AI219">
        <v>4.6284111219535999</v>
      </c>
      <c r="AJ219">
        <v>-72216.821500000093</v>
      </c>
      <c r="AK219">
        <v>0.36577666951530202</v>
      </c>
      <c r="AL219" s="150">
        <v>22367279.061500002</v>
      </c>
      <c r="AM219" s="150">
        <v>1994.28611535</v>
      </c>
    </row>
    <row r="220" spans="1:39" ht="14.5" x14ac:dyDescent="0.35">
      <c r="A220" t="s">
        <v>393</v>
      </c>
      <c r="B220" s="150">
        <v>139298.79999999999</v>
      </c>
      <c r="C220" s="150">
        <v>0.36330931425338298</v>
      </c>
      <c r="D220" s="150">
        <v>125534.6</v>
      </c>
      <c r="E220" s="150">
        <v>1.85814454908727E-3</v>
      </c>
      <c r="F220" s="150">
        <v>0.70164704854456394</v>
      </c>
      <c r="G220" s="150">
        <v>28.1</v>
      </c>
      <c r="H220" s="150">
        <v>24.436</v>
      </c>
      <c r="I220" s="150">
        <v>0</v>
      </c>
      <c r="J220" s="150">
        <v>21.000499999999999</v>
      </c>
      <c r="K220" s="150">
        <v>11289.9269643754</v>
      </c>
      <c r="L220" s="150">
        <v>1120.36375385</v>
      </c>
      <c r="M220" s="150">
        <v>1346.72455092376</v>
      </c>
      <c r="N220" s="150">
        <v>0.39890860514203702</v>
      </c>
      <c r="O220" s="150">
        <v>0.14157898459756599</v>
      </c>
      <c r="P220" s="150">
        <v>7.1398591506656103E-3</v>
      </c>
      <c r="Q220" s="150">
        <v>9392.2880858032695</v>
      </c>
      <c r="R220" s="150">
        <v>73.757000000000005</v>
      </c>
      <c r="S220" s="150">
        <v>56954.126774407901</v>
      </c>
      <c r="T220" s="150">
        <v>15.3293924644441</v>
      </c>
      <c r="U220" s="150">
        <v>15.189931177379799</v>
      </c>
      <c r="V220" s="150">
        <v>9.2185000000000006</v>
      </c>
      <c r="W220" s="150">
        <v>121.534279313337</v>
      </c>
      <c r="X220" s="150">
        <v>0.11996698718962399</v>
      </c>
      <c r="Y220" s="150">
        <v>0.17379749655660601</v>
      </c>
      <c r="Z220" s="150">
        <v>0.29912479841505701</v>
      </c>
      <c r="AA220" s="150">
        <v>183.047781843411</v>
      </c>
      <c r="AB220" s="150">
        <v>5.7083970092661396</v>
      </c>
      <c r="AC220" s="150">
        <v>1.2218462956669101</v>
      </c>
      <c r="AD220" s="150">
        <v>2.85299778232993</v>
      </c>
      <c r="AE220" s="150">
        <v>1.1697832297944299</v>
      </c>
      <c r="AF220" s="150">
        <v>69.150000000000006</v>
      </c>
      <c r="AG220" s="150">
        <v>5.1416178506070102E-2</v>
      </c>
      <c r="AH220" s="150">
        <v>9.1494999999999997</v>
      </c>
      <c r="AI220">
        <v>2.77535773011485</v>
      </c>
      <c r="AJ220">
        <v>-45186.732499999998</v>
      </c>
      <c r="AK220">
        <v>0.34223557484408701</v>
      </c>
      <c r="AL220" s="150">
        <v>12648824.954500001</v>
      </c>
      <c r="AM220" s="150">
        <v>1120.36375385</v>
      </c>
    </row>
    <row r="221" spans="1:39" ht="14.5" x14ac:dyDescent="0.35">
      <c r="A221" t="s">
        <v>394</v>
      </c>
      <c r="B221" s="150">
        <v>-105848.35</v>
      </c>
      <c r="C221" s="150">
        <v>0.38159475900667</v>
      </c>
      <c r="D221" s="150">
        <v>-82842.95</v>
      </c>
      <c r="E221" s="150">
        <v>5.2199594055008201E-3</v>
      </c>
      <c r="F221" s="150">
        <v>0.69164153246981597</v>
      </c>
      <c r="G221" s="150">
        <v>14.866666666666699</v>
      </c>
      <c r="H221" s="150">
        <v>30.617999999999999</v>
      </c>
      <c r="I221" s="150">
        <v>3.35</v>
      </c>
      <c r="J221" s="150">
        <v>0.40650000000002301</v>
      </c>
      <c r="K221" s="150">
        <v>13211.569653419299</v>
      </c>
      <c r="L221" s="150">
        <v>1033.7131914500001</v>
      </c>
      <c r="M221" s="150">
        <v>1395.4418808379501</v>
      </c>
      <c r="N221" s="150">
        <v>0.82742711878352904</v>
      </c>
      <c r="O221" s="150">
        <v>0.18384227822751201</v>
      </c>
      <c r="P221" s="150">
        <v>1.1497605523760901E-3</v>
      </c>
      <c r="Q221" s="150">
        <v>9786.8453126110398</v>
      </c>
      <c r="R221" s="150">
        <v>74.756</v>
      </c>
      <c r="S221" s="150">
        <v>57014.3773075071</v>
      </c>
      <c r="T221" s="150">
        <v>14.1747819573011</v>
      </c>
      <c r="U221" s="150">
        <v>13.827829089972701</v>
      </c>
      <c r="V221" s="150">
        <v>10.106</v>
      </c>
      <c r="W221" s="150">
        <v>102.287076137938</v>
      </c>
      <c r="X221" s="150">
        <v>0.110485940015352</v>
      </c>
      <c r="Y221" s="150">
        <v>0.19533553700488801</v>
      </c>
      <c r="Z221" s="150">
        <v>0.30858045718737298</v>
      </c>
      <c r="AA221" s="150">
        <v>187.34635641860001</v>
      </c>
      <c r="AB221" s="150">
        <v>7.0854685654004097</v>
      </c>
      <c r="AC221" s="150">
        <v>1.4634684146225601</v>
      </c>
      <c r="AD221" s="150">
        <v>3.5617087700038801</v>
      </c>
      <c r="AE221" s="150">
        <v>1.0048852455745501</v>
      </c>
      <c r="AF221" s="150">
        <v>39.85</v>
      </c>
      <c r="AG221" s="150">
        <v>6.3192053922575195E-2</v>
      </c>
      <c r="AH221" s="150">
        <v>21.2789473684211</v>
      </c>
      <c r="AI221">
        <v>4.4335964371605296</v>
      </c>
      <c r="AJ221">
        <v>-64259.227500000103</v>
      </c>
      <c r="AK221">
        <v>0.46695952631225601</v>
      </c>
      <c r="AL221" s="150">
        <v>13656973.830499999</v>
      </c>
      <c r="AM221" s="150">
        <v>1033.7131914500001</v>
      </c>
    </row>
    <row r="222" spans="1:39" ht="14.5" x14ac:dyDescent="0.35">
      <c r="A222" t="s">
        <v>395</v>
      </c>
      <c r="B222" s="150">
        <v>1002221.30769231</v>
      </c>
      <c r="C222" s="150">
        <v>0.53234061120889598</v>
      </c>
      <c r="D222" s="150">
        <v>960534.53846153803</v>
      </c>
      <c r="E222" s="150">
        <v>3.9544292611242001E-3</v>
      </c>
      <c r="F222" s="150">
        <v>0.71988700417789298</v>
      </c>
      <c r="G222" s="150">
        <v>36.615384615384599</v>
      </c>
      <c r="H222" s="150">
        <v>30.4446153846154</v>
      </c>
      <c r="I222" s="150">
        <v>0</v>
      </c>
      <c r="J222" s="150">
        <v>67.803076923076901</v>
      </c>
      <c r="K222" s="150">
        <v>12490.716515329799</v>
      </c>
      <c r="L222" s="150">
        <v>1551.57041823077</v>
      </c>
      <c r="M222" s="150">
        <v>1814.9011517346</v>
      </c>
      <c r="N222" s="150">
        <v>0.28800448092624997</v>
      </c>
      <c r="O222" s="150">
        <v>0.11486859595116999</v>
      </c>
      <c r="P222" s="150">
        <v>1.16341030125507E-2</v>
      </c>
      <c r="Q222" s="150">
        <v>10678.3921698267</v>
      </c>
      <c r="R222" s="150">
        <v>101.263846153846</v>
      </c>
      <c r="S222" s="150">
        <v>68110.821228625893</v>
      </c>
      <c r="T222" s="150">
        <v>14.5271681745326</v>
      </c>
      <c r="U222" s="150">
        <v>15.3220569547944</v>
      </c>
      <c r="V222" s="150">
        <v>12.3730769230769</v>
      </c>
      <c r="W222" s="150">
        <v>125.39891474665799</v>
      </c>
      <c r="X222" s="150">
        <v>0.116191735845984</v>
      </c>
      <c r="Y222" s="150">
        <v>0.139444846323798</v>
      </c>
      <c r="Z222" s="150">
        <v>0.27006492193610199</v>
      </c>
      <c r="AA222" s="150">
        <v>191.423127206262</v>
      </c>
      <c r="AB222" s="150">
        <v>6.7992243059203101</v>
      </c>
      <c r="AC222" s="150">
        <v>1.1568903499639001</v>
      </c>
      <c r="AD222" s="150">
        <v>3.2237506306519101</v>
      </c>
      <c r="AE222" s="150">
        <v>0.97700344953535001</v>
      </c>
      <c r="AF222" s="150">
        <v>30.615384615384599</v>
      </c>
      <c r="AG222" s="150">
        <v>6.1666149839479399E-2</v>
      </c>
      <c r="AH222" s="150">
        <v>31.0092307692308</v>
      </c>
      <c r="AI222">
        <v>4.0621009033414897</v>
      </c>
      <c r="AJ222">
        <v>-84019.646153846203</v>
      </c>
      <c r="AK222">
        <v>0.27268650054230398</v>
      </c>
      <c r="AL222" s="150">
        <v>19380226.247692298</v>
      </c>
      <c r="AM222" s="150">
        <v>1551.57041823077</v>
      </c>
    </row>
    <row r="223" spans="1:39" ht="14.5" x14ac:dyDescent="0.35">
      <c r="A223" t="s">
        <v>396</v>
      </c>
      <c r="B223" s="150">
        <v>76685.850000000006</v>
      </c>
      <c r="C223" s="150">
        <v>0.379960965197228</v>
      </c>
      <c r="D223" s="150">
        <v>79669.7</v>
      </c>
      <c r="E223" s="150">
        <v>3.76698679252245E-3</v>
      </c>
      <c r="F223" s="150">
        <v>0.70554895802893303</v>
      </c>
      <c r="G223" s="150">
        <v>50.7222222222222</v>
      </c>
      <c r="H223" s="150">
        <v>26.923500000000001</v>
      </c>
      <c r="I223" s="150">
        <v>0</v>
      </c>
      <c r="J223" s="150">
        <v>39.417999999999999</v>
      </c>
      <c r="K223" s="150">
        <v>11563.245956410899</v>
      </c>
      <c r="L223" s="150">
        <v>1104.6641396499999</v>
      </c>
      <c r="M223" s="150">
        <v>1319.86685950484</v>
      </c>
      <c r="N223" s="150">
        <v>0.33952718766523399</v>
      </c>
      <c r="O223" s="150">
        <v>0.148707180358048</v>
      </c>
      <c r="P223" s="150">
        <v>1.2473320175275799E-3</v>
      </c>
      <c r="Q223" s="150">
        <v>9677.8724717673995</v>
      </c>
      <c r="R223" s="150">
        <v>74.87</v>
      </c>
      <c r="S223" s="150">
        <v>56728.556611459899</v>
      </c>
      <c r="T223" s="150">
        <v>14.944570589021</v>
      </c>
      <c r="U223" s="150">
        <v>14.754429539869101</v>
      </c>
      <c r="V223" s="150">
        <v>11.351000000000001</v>
      </c>
      <c r="W223" s="150">
        <v>97.318662642058001</v>
      </c>
      <c r="X223" s="150">
        <v>0.113821273833141</v>
      </c>
      <c r="Y223" s="150">
        <v>0.183162640542191</v>
      </c>
      <c r="Z223" s="150">
        <v>0.30100207498895398</v>
      </c>
      <c r="AA223" s="150">
        <v>166.62494363066699</v>
      </c>
      <c r="AB223" s="150">
        <v>7.1039191566439204</v>
      </c>
      <c r="AC223" s="150">
        <v>1.3740366914659301</v>
      </c>
      <c r="AD223" s="150">
        <v>3.1263190260376001</v>
      </c>
      <c r="AE223" s="150">
        <v>1.3521024865290401</v>
      </c>
      <c r="AF223" s="150">
        <v>99.1</v>
      </c>
      <c r="AG223" s="150">
        <v>2.18359886299869E-2</v>
      </c>
      <c r="AH223" s="150">
        <v>5.8719999999999999</v>
      </c>
      <c r="AI223">
        <v>2.2963415063149899</v>
      </c>
      <c r="AJ223">
        <v>-31647.300999999999</v>
      </c>
      <c r="AK223">
        <v>0.318552327990684</v>
      </c>
      <c r="AL223" s="150">
        <v>12773503.146</v>
      </c>
      <c r="AM223" s="150">
        <v>1104.6641396499999</v>
      </c>
    </row>
    <row r="224" spans="1:39" ht="14.5" x14ac:dyDescent="0.35">
      <c r="A224" t="s">
        <v>397</v>
      </c>
      <c r="B224" s="150">
        <v>175462.95</v>
      </c>
      <c r="C224" s="150">
        <v>0.32813368760837902</v>
      </c>
      <c r="D224" s="150">
        <v>220318.75</v>
      </c>
      <c r="E224" s="150">
        <v>3.1336733135293201E-3</v>
      </c>
      <c r="F224" s="150">
        <v>0.73144777616324297</v>
      </c>
      <c r="G224" s="150">
        <v>44.6</v>
      </c>
      <c r="H224" s="150">
        <v>46.93</v>
      </c>
      <c r="I224" s="150">
        <v>0</v>
      </c>
      <c r="J224" s="150">
        <v>34.657499999999999</v>
      </c>
      <c r="K224" s="150">
        <v>11016.562775484999</v>
      </c>
      <c r="L224" s="150">
        <v>2072.3903267999999</v>
      </c>
      <c r="M224" s="150">
        <v>2534.0058467317899</v>
      </c>
      <c r="N224" s="150">
        <v>0.43548380345103599</v>
      </c>
      <c r="O224" s="150">
        <v>0.150710198368988</v>
      </c>
      <c r="P224" s="150">
        <v>7.8707084225712806E-3</v>
      </c>
      <c r="Q224" s="150">
        <v>9009.6943382926802</v>
      </c>
      <c r="R224" s="150">
        <v>132.0205</v>
      </c>
      <c r="S224" s="150">
        <v>59978.463310622203</v>
      </c>
      <c r="T224" s="150">
        <v>14.5117614309899</v>
      </c>
      <c r="U224" s="150">
        <v>15.697488850595199</v>
      </c>
      <c r="V224" s="150">
        <v>15.237500000000001</v>
      </c>
      <c r="W224" s="150">
        <v>136.00592792781001</v>
      </c>
      <c r="X224" s="150">
        <v>0.11555575872924</v>
      </c>
      <c r="Y224" s="150">
        <v>0.17045222353287201</v>
      </c>
      <c r="Z224" s="150">
        <v>0.291598871499961</v>
      </c>
      <c r="AA224" s="150">
        <v>168.58214183013601</v>
      </c>
      <c r="AB224" s="150">
        <v>5.7839422743353701</v>
      </c>
      <c r="AC224" s="150">
        <v>1.2686389294383</v>
      </c>
      <c r="AD224" s="150">
        <v>2.8046822805752099</v>
      </c>
      <c r="AE224" s="150">
        <v>1.2256940976888999</v>
      </c>
      <c r="AF224" s="150">
        <v>66.45</v>
      </c>
      <c r="AG224" s="150">
        <v>1.73333418692912E-2</v>
      </c>
      <c r="AH224" s="150">
        <v>18.8645</v>
      </c>
      <c r="AI224">
        <v>4.9926553744355102</v>
      </c>
      <c r="AJ224">
        <v>-39066.800000000301</v>
      </c>
      <c r="AK224">
        <v>0.34517803034512401</v>
      </c>
      <c r="AL224" s="150">
        <v>22830618.1305</v>
      </c>
      <c r="AM224" s="150">
        <v>2072.3903267999999</v>
      </c>
    </row>
    <row r="225" spans="1:39" ht="14.5" x14ac:dyDescent="0.35">
      <c r="A225" t="s">
        <v>398</v>
      </c>
      <c r="B225" s="150">
        <v>-230515.35</v>
      </c>
      <c r="C225" s="150">
        <v>0.34695156032756802</v>
      </c>
      <c r="D225" s="150">
        <v>-316355.40000000002</v>
      </c>
      <c r="E225" s="150">
        <v>4.8033315491841999E-3</v>
      </c>
      <c r="F225" s="150">
        <v>0.75632787200532603</v>
      </c>
      <c r="G225" s="150">
        <v>61.3</v>
      </c>
      <c r="H225" s="150">
        <v>55.267499999999998</v>
      </c>
      <c r="I225" s="150">
        <v>0</v>
      </c>
      <c r="J225" s="150">
        <v>-50.728499999999897</v>
      </c>
      <c r="K225" s="150">
        <v>11512.302182376499</v>
      </c>
      <c r="L225" s="150">
        <v>2306.8837793500002</v>
      </c>
      <c r="M225" s="150">
        <v>2845.5968225315401</v>
      </c>
      <c r="N225" s="150">
        <v>0.48321078197709899</v>
      </c>
      <c r="O225" s="150">
        <v>0.15330780378526501</v>
      </c>
      <c r="P225" s="150">
        <v>2.6512355736114698E-2</v>
      </c>
      <c r="Q225" s="150">
        <v>9332.8552229241996</v>
      </c>
      <c r="R225" s="150">
        <v>148.58699999999999</v>
      </c>
      <c r="S225" s="150">
        <v>62254.342805898297</v>
      </c>
      <c r="T225" s="150">
        <v>14.141210200084799</v>
      </c>
      <c r="U225" s="150">
        <v>15.525475171784899</v>
      </c>
      <c r="V225" s="150">
        <v>17.042000000000002</v>
      </c>
      <c r="W225" s="150">
        <v>135.364615617298</v>
      </c>
      <c r="X225" s="150">
        <v>0.113750288838039</v>
      </c>
      <c r="Y225" s="150">
        <v>0.16980838434965501</v>
      </c>
      <c r="Z225" s="150">
        <v>0.29069190015873098</v>
      </c>
      <c r="AA225" s="150">
        <v>174.018064366082</v>
      </c>
      <c r="AB225" s="150">
        <v>5.9300842530548499</v>
      </c>
      <c r="AC225" s="150">
        <v>1.20038081085454</v>
      </c>
      <c r="AD225" s="150">
        <v>3.1045155066349399</v>
      </c>
      <c r="AE225" s="150">
        <v>1.22312079654627</v>
      </c>
      <c r="AF225" s="150">
        <v>62.75</v>
      </c>
      <c r="AG225" s="150">
        <v>3.6541854649611398E-2</v>
      </c>
      <c r="AH225" s="150">
        <v>20.568999999999999</v>
      </c>
      <c r="AI225">
        <v>2.3878441894064002</v>
      </c>
      <c r="AJ225">
        <v>-80554.477499999994</v>
      </c>
      <c r="AK225">
        <v>0.38306076559940799</v>
      </c>
      <c r="AL225" s="150">
        <v>26557543.1675</v>
      </c>
      <c r="AM225" s="150">
        <v>2306.8837793500002</v>
      </c>
    </row>
    <row r="226" spans="1:39" ht="14.5" x14ac:dyDescent="0.35">
      <c r="A226" t="s">
        <v>399</v>
      </c>
      <c r="B226" s="150">
        <v>-24097</v>
      </c>
      <c r="C226" s="150">
        <v>0.32404195971827199</v>
      </c>
      <c r="D226" s="150">
        <v>9307.85</v>
      </c>
      <c r="E226" s="150">
        <v>4.3225999582140098E-3</v>
      </c>
      <c r="F226" s="150">
        <v>0.70332196200277697</v>
      </c>
      <c r="G226" s="150">
        <v>25.75</v>
      </c>
      <c r="H226" s="150">
        <v>42.716999999999999</v>
      </c>
      <c r="I226" s="150">
        <v>3.35</v>
      </c>
      <c r="J226" s="150">
        <v>-26.012</v>
      </c>
      <c r="K226" s="150">
        <v>13227.355715407801</v>
      </c>
      <c r="L226" s="150">
        <v>1156.6055352000001</v>
      </c>
      <c r="M226" s="150">
        <v>1579.4318314698601</v>
      </c>
      <c r="N226" s="150">
        <v>0.85861746379959702</v>
      </c>
      <c r="O226" s="150">
        <v>0.17856930821646599</v>
      </c>
      <c r="P226" s="150">
        <v>8.8244814151223205E-3</v>
      </c>
      <c r="Q226" s="150">
        <v>9686.2887854188193</v>
      </c>
      <c r="R226" s="150">
        <v>84.621499999999997</v>
      </c>
      <c r="S226" s="150">
        <v>56912.487624303503</v>
      </c>
      <c r="T226" s="150">
        <v>14.2316078065267</v>
      </c>
      <c r="U226" s="150">
        <v>13.6679866842351</v>
      </c>
      <c r="V226" s="150">
        <v>10.78</v>
      </c>
      <c r="W226" s="150">
        <v>107.291793617811</v>
      </c>
      <c r="X226" s="150">
        <v>0.11185551992663401</v>
      </c>
      <c r="Y226" s="150">
        <v>0.19245313964993299</v>
      </c>
      <c r="Z226" s="150">
        <v>0.30898805884809899</v>
      </c>
      <c r="AA226" s="150">
        <v>177.906852196085</v>
      </c>
      <c r="AB226" s="150">
        <v>7.64713344224237</v>
      </c>
      <c r="AC226" s="150">
        <v>1.5297020504398</v>
      </c>
      <c r="AD226" s="150">
        <v>3.7361229938272702</v>
      </c>
      <c r="AE226" s="150">
        <v>1.06415429564683</v>
      </c>
      <c r="AF226" s="150">
        <v>68.210526315789494</v>
      </c>
      <c r="AG226" s="150">
        <v>6.9851598026450204E-2</v>
      </c>
      <c r="AH226" s="150">
        <v>15.223888888888901</v>
      </c>
      <c r="AI226">
        <v>4.3745254253071497</v>
      </c>
      <c r="AJ226">
        <v>-86103.023000000001</v>
      </c>
      <c r="AK226">
        <v>0.483111508149425</v>
      </c>
      <c r="AL226" s="150">
        <v>15298832.8365</v>
      </c>
      <c r="AM226" s="150">
        <v>1156.6055352000001</v>
      </c>
    </row>
    <row r="227" spans="1:39" ht="14.5" x14ac:dyDescent="0.35">
      <c r="A227" t="s">
        <v>400</v>
      </c>
      <c r="B227" s="150">
        <v>391465.55</v>
      </c>
      <c r="C227" s="150">
        <v>0.35305286391164398</v>
      </c>
      <c r="D227" s="150">
        <v>374279.95</v>
      </c>
      <c r="E227" s="150">
        <v>3.34840754791829E-3</v>
      </c>
      <c r="F227" s="150">
        <v>0.75193313567137998</v>
      </c>
      <c r="G227" s="150">
        <v>73.599999999999994</v>
      </c>
      <c r="H227" s="150">
        <v>66.416499999999999</v>
      </c>
      <c r="I227" s="150">
        <v>0</v>
      </c>
      <c r="J227" s="150">
        <v>1.07249999999999</v>
      </c>
      <c r="K227" s="150">
        <v>10701.963027206</v>
      </c>
      <c r="L227" s="150">
        <v>2617.4198601500002</v>
      </c>
      <c r="M227" s="150">
        <v>3103.4568308468101</v>
      </c>
      <c r="N227" s="150">
        <v>0.28916355234907798</v>
      </c>
      <c r="O227" s="150">
        <v>0.13176752381264301</v>
      </c>
      <c r="P227" s="150">
        <v>2.2268921634398999E-2</v>
      </c>
      <c r="Q227" s="150">
        <v>9025.9127472241198</v>
      </c>
      <c r="R227" s="150">
        <v>153.429</v>
      </c>
      <c r="S227" s="150">
        <v>64046.134251021598</v>
      </c>
      <c r="T227" s="150">
        <v>14.2231911828924</v>
      </c>
      <c r="U227" s="150">
        <v>17.0594858869575</v>
      </c>
      <c r="V227" s="150">
        <v>18.001000000000001</v>
      </c>
      <c r="W227" s="150">
        <v>145.40413644519799</v>
      </c>
      <c r="X227" s="150">
        <v>0.11887917028423201</v>
      </c>
      <c r="Y227" s="150">
        <v>0.16403245521808599</v>
      </c>
      <c r="Z227" s="150">
        <v>0.28793318842295501</v>
      </c>
      <c r="AA227" s="150">
        <v>148.50370623294799</v>
      </c>
      <c r="AB227" s="150">
        <v>6.0543912468479597</v>
      </c>
      <c r="AC227" s="150">
        <v>1.19860223482817</v>
      </c>
      <c r="AD227" s="150">
        <v>3.2120992005203002</v>
      </c>
      <c r="AE227" s="150">
        <v>1.08981142594747</v>
      </c>
      <c r="AF227" s="150">
        <v>42.894736842105303</v>
      </c>
      <c r="AG227" s="150">
        <v>5.7498242226268599E-2</v>
      </c>
      <c r="AH227" s="150">
        <v>39.403684210526301</v>
      </c>
      <c r="AI227">
        <v>5.2573595189208602</v>
      </c>
      <c r="AJ227">
        <v>-115105.2</v>
      </c>
      <c r="AK227">
        <v>0.280184636977312</v>
      </c>
      <c r="AL227" s="150">
        <v>28011530.57</v>
      </c>
      <c r="AM227" s="150">
        <v>2617.4198601500002</v>
      </c>
    </row>
    <row r="228" spans="1:39" ht="14.5" x14ac:dyDescent="0.35">
      <c r="A228" t="s">
        <v>401</v>
      </c>
      <c r="B228" s="150">
        <v>123184.5</v>
      </c>
      <c r="C228" s="150">
        <v>0.52105853065466801</v>
      </c>
      <c r="D228" s="150">
        <v>144222.65</v>
      </c>
      <c r="E228" s="150">
        <v>1.6974401667618499E-3</v>
      </c>
      <c r="F228" s="150">
        <v>0.68448231518227398</v>
      </c>
      <c r="G228" s="150">
        <v>38.200000000000003</v>
      </c>
      <c r="H228" s="150">
        <v>16.430499999999999</v>
      </c>
      <c r="I228" s="150">
        <v>0</v>
      </c>
      <c r="J228" s="150">
        <v>31.445</v>
      </c>
      <c r="K228" s="150">
        <v>11956.199158121301</v>
      </c>
      <c r="L228" s="150">
        <v>923.12720179999997</v>
      </c>
      <c r="M228" s="150">
        <v>1103.6338699207599</v>
      </c>
      <c r="N228" s="150">
        <v>0.33960241593868701</v>
      </c>
      <c r="O228" s="150">
        <v>0.15189402005118099</v>
      </c>
      <c r="P228" s="150">
        <v>1.3925027856329E-3</v>
      </c>
      <c r="Q228" s="150">
        <v>10000.683173843199</v>
      </c>
      <c r="R228" s="150">
        <v>64.792000000000002</v>
      </c>
      <c r="S228" s="150">
        <v>58058.132747870099</v>
      </c>
      <c r="T228" s="150">
        <v>16.341523644894401</v>
      </c>
      <c r="U228" s="150">
        <v>14.247549107914599</v>
      </c>
      <c r="V228" s="150">
        <v>8.8170000000000002</v>
      </c>
      <c r="W228" s="150">
        <v>104.698559804922</v>
      </c>
      <c r="X228" s="150">
        <v>0.116442429711234</v>
      </c>
      <c r="Y228" s="150">
        <v>0.17227507913012299</v>
      </c>
      <c r="Z228" s="150">
        <v>0.29521947608367499</v>
      </c>
      <c r="AA228" s="150">
        <v>169.06034151706399</v>
      </c>
      <c r="AB228" s="150">
        <v>7.2756171018081002</v>
      </c>
      <c r="AC228" s="150">
        <v>1.4176119603342701</v>
      </c>
      <c r="AD228" s="150">
        <v>3.1401759179875999</v>
      </c>
      <c r="AE228" s="150">
        <v>1.3213302656783601</v>
      </c>
      <c r="AF228" s="150">
        <v>97.95</v>
      </c>
      <c r="AG228" s="150">
        <v>2.3585487895986201E-2</v>
      </c>
      <c r="AH228" s="150">
        <v>5.1485000000000003</v>
      </c>
      <c r="AI228">
        <v>3.7093147484522602</v>
      </c>
      <c r="AJ228">
        <v>-31883.3860000001</v>
      </c>
      <c r="AK228">
        <v>0.33123911064163503</v>
      </c>
      <c r="AL228" s="150">
        <v>11037092.673</v>
      </c>
      <c r="AM228" s="150">
        <v>923.12720179999997</v>
      </c>
    </row>
    <row r="229" spans="1:39" ht="14.5" x14ac:dyDescent="0.35">
      <c r="A229" t="s">
        <v>402</v>
      </c>
      <c r="B229" s="150">
        <v>64299.95</v>
      </c>
      <c r="C229" s="150">
        <v>0.49272864173776199</v>
      </c>
      <c r="D229" s="150">
        <v>33909.949999999997</v>
      </c>
      <c r="E229" s="150">
        <v>3.0132565065801101E-3</v>
      </c>
      <c r="F229" s="150">
        <v>0.693001247366266</v>
      </c>
      <c r="G229" s="150">
        <v>37.947368421052602</v>
      </c>
      <c r="H229" s="150">
        <v>16.4895</v>
      </c>
      <c r="I229" s="150">
        <v>0</v>
      </c>
      <c r="J229" s="150">
        <v>52.527500000000003</v>
      </c>
      <c r="K229" s="150">
        <v>11903.931039002</v>
      </c>
      <c r="L229" s="150">
        <v>871.41550955000002</v>
      </c>
      <c r="M229" s="150">
        <v>1026.9360294322801</v>
      </c>
      <c r="N229" s="150">
        <v>0.33636188894705699</v>
      </c>
      <c r="O229" s="150">
        <v>0.144553543997684</v>
      </c>
      <c r="P229" s="150">
        <v>1.55599238840745E-3</v>
      </c>
      <c r="Q229" s="150">
        <v>10101.1843334922</v>
      </c>
      <c r="R229" s="150">
        <v>61.12</v>
      </c>
      <c r="S229" s="150">
        <v>56101.036403795799</v>
      </c>
      <c r="T229" s="150">
        <v>15.0793520942408</v>
      </c>
      <c r="U229" s="150">
        <v>14.257452708605999</v>
      </c>
      <c r="V229" s="150">
        <v>8.5685000000000002</v>
      </c>
      <c r="W229" s="150">
        <v>101.699890243333</v>
      </c>
      <c r="X229" s="150">
        <v>0.113176751065712</v>
      </c>
      <c r="Y229" s="150">
        <v>0.18833261694627501</v>
      </c>
      <c r="Z229" s="150">
        <v>0.30581370354660697</v>
      </c>
      <c r="AA229" s="150">
        <v>189.43804441264399</v>
      </c>
      <c r="AB229" s="150">
        <v>5.9908383670267504</v>
      </c>
      <c r="AC229" s="150">
        <v>1.2359582352112699</v>
      </c>
      <c r="AD229" s="150">
        <v>2.6810992538432301</v>
      </c>
      <c r="AE229" s="150">
        <v>1.4119004841623599</v>
      </c>
      <c r="AF229" s="150">
        <v>86.55</v>
      </c>
      <c r="AG229" s="150">
        <v>1.3132116083301899E-2</v>
      </c>
      <c r="AH229" s="150">
        <v>5.5614999999999997</v>
      </c>
      <c r="AI229">
        <v>2.3903946540457102</v>
      </c>
      <c r="AJ229">
        <v>-29416.438999999998</v>
      </c>
      <c r="AK229">
        <v>0.33034757454415298</v>
      </c>
      <c r="AL229" s="150">
        <v>10373270.131999999</v>
      </c>
      <c r="AM229" s="150">
        <v>871.41550955000002</v>
      </c>
    </row>
    <row r="230" spans="1:39" ht="14.5" x14ac:dyDescent="0.35">
      <c r="A230" t="s">
        <v>403</v>
      </c>
      <c r="B230" s="150">
        <v>299030.59999999998</v>
      </c>
      <c r="C230" s="150">
        <v>0.408780813892128</v>
      </c>
      <c r="D230" s="150">
        <v>217497.55</v>
      </c>
      <c r="E230" s="150">
        <v>3.2333645537943002E-3</v>
      </c>
      <c r="F230" s="150">
        <v>0.66495210189797505</v>
      </c>
      <c r="G230" s="150">
        <v>34.5</v>
      </c>
      <c r="H230" s="150">
        <v>15.3985</v>
      </c>
      <c r="I230" s="150">
        <v>0</v>
      </c>
      <c r="J230" s="150">
        <v>40.869</v>
      </c>
      <c r="K230" s="150">
        <v>11939.7949343849</v>
      </c>
      <c r="L230" s="150">
        <v>920.42073925</v>
      </c>
      <c r="M230" s="150">
        <v>1080.44179940755</v>
      </c>
      <c r="N230" s="150">
        <v>0.34580481890200998</v>
      </c>
      <c r="O230" s="150">
        <v>0.13570142172347799</v>
      </c>
      <c r="P230" s="150">
        <v>1.4731479226607401E-3</v>
      </c>
      <c r="Q230" s="150">
        <v>10171.426990353501</v>
      </c>
      <c r="R230" s="150">
        <v>62.486499999999999</v>
      </c>
      <c r="S230" s="150">
        <v>57139.992950477303</v>
      </c>
      <c r="T230" s="150">
        <v>15.456938698758901</v>
      </c>
      <c r="U230" s="150">
        <v>14.7299134893137</v>
      </c>
      <c r="V230" s="150">
        <v>9.5235000000000003</v>
      </c>
      <c r="W230" s="150">
        <v>96.647318659106404</v>
      </c>
      <c r="X230" s="150">
        <v>0.112063479372181</v>
      </c>
      <c r="Y230" s="150">
        <v>0.189217909658185</v>
      </c>
      <c r="Z230" s="150">
        <v>0.30599610165177499</v>
      </c>
      <c r="AA230" s="150">
        <v>185.57257862222801</v>
      </c>
      <c r="AB230" s="150">
        <v>6.17175460474337</v>
      </c>
      <c r="AC230" s="150">
        <v>1.1888846920915901</v>
      </c>
      <c r="AD230" s="150">
        <v>2.8647795656856299</v>
      </c>
      <c r="AE230" s="150">
        <v>1.37340903757961</v>
      </c>
      <c r="AF230" s="150">
        <v>90.5</v>
      </c>
      <c r="AG230" s="150">
        <v>2.0457354378269201E-2</v>
      </c>
      <c r="AH230" s="150">
        <v>5.6849999999999996</v>
      </c>
      <c r="AI230">
        <v>3.3311035036710801</v>
      </c>
      <c r="AJ230">
        <v>-29506.929999999898</v>
      </c>
      <c r="AK230">
        <v>0.32082097369773899</v>
      </c>
      <c r="AL230" s="150">
        <v>10989634.880000001</v>
      </c>
      <c r="AM230" s="150">
        <v>920.42073925</v>
      </c>
    </row>
    <row r="231" spans="1:39" ht="14.5" x14ac:dyDescent="0.35">
      <c r="A231" t="s">
        <v>404</v>
      </c>
      <c r="B231" s="150">
        <v>23393.65</v>
      </c>
      <c r="C231" s="150">
        <v>0.34273587481810602</v>
      </c>
      <c r="D231" s="150">
        <v>10362.75</v>
      </c>
      <c r="E231" s="150">
        <v>6.1760940510687404E-3</v>
      </c>
      <c r="F231" s="150">
        <v>0.72012014661171397</v>
      </c>
      <c r="G231" s="150">
        <v>48.8</v>
      </c>
      <c r="H231" s="150">
        <v>44.719499999999996</v>
      </c>
      <c r="I231" s="150">
        <v>0</v>
      </c>
      <c r="J231" s="150">
        <v>-31.602</v>
      </c>
      <c r="K231" s="150">
        <v>11155.947640930601</v>
      </c>
      <c r="L231" s="150">
        <v>1900.6902992</v>
      </c>
      <c r="M231" s="150">
        <v>2342.5256145909998</v>
      </c>
      <c r="N231" s="150">
        <v>0.46359950746362</v>
      </c>
      <c r="O231" s="150">
        <v>0.15815040279130199</v>
      </c>
      <c r="P231" s="150">
        <v>1.21517189621694E-2</v>
      </c>
      <c r="Q231" s="150">
        <v>9051.7693072065595</v>
      </c>
      <c r="R231" s="150">
        <v>123.473</v>
      </c>
      <c r="S231" s="150">
        <v>57568.772545414802</v>
      </c>
      <c r="T231" s="150">
        <v>14.621415208183199</v>
      </c>
      <c r="U231" s="150">
        <v>15.393570247746499</v>
      </c>
      <c r="V231" s="150">
        <v>14.4175</v>
      </c>
      <c r="W231" s="150">
        <v>131.83216918328401</v>
      </c>
      <c r="X231" s="150">
        <v>0.11135702741827801</v>
      </c>
      <c r="Y231" s="150">
        <v>0.17643693227457499</v>
      </c>
      <c r="Z231" s="150">
        <v>0.29521219392472903</v>
      </c>
      <c r="AA231" s="150">
        <v>170.06031973543901</v>
      </c>
      <c r="AB231" s="150">
        <v>5.9984989434833196</v>
      </c>
      <c r="AC231" s="150">
        <v>1.4385943996881501</v>
      </c>
      <c r="AD231" s="150">
        <v>2.8648868846525102</v>
      </c>
      <c r="AE231" s="150">
        <v>1.23541243062622</v>
      </c>
      <c r="AF231" s="150">
        <v>83.75</v>
      </c>
      <c r="AG231" s="150">
        <v>2.4184237719719899E-2</v>
      </c>
      <c r="AH231" s="150">
        <v>11.981999999999999</v>
      </c>
      <c r="AI231">
        <v>4.6372208804524204</v>
      </c>
      <c r="AJ231">
        <v>-76785.650500000003</v>
      </c>
      <c r="AK231">
        <v>0.37082360741778497</v>
      </c>
      <c r="AL231" s="150">
        <v>21204001.4595</v>
      </c>
      <c r="AM231" s="150">
        <v>1900.6902992</v>
      </c>
    </row>
    <row r="232" spans="1:39" ht="14.5" x14ac:dyDescent="0.35">
      <c r="A232" t="s">
        <v>405</v>
      </c>
      <c r="B232" s="150">
        <v>156969.25</v>
      </c>
      <c r="C232" s="150">
        <v>0.475793328623275</v>
      </c>
      <c r="D232" s="150">
        <v>138434.04999999999</v>
      </c>
      <c r="E232" s="150">
        <v>1.6417648982230901E-3</v>
      </c>
      <c r="F232" s="150">
        <v>0.67213673406586105</v>
      </c>
      <c r="G232" s="150">
        <v>47.473684210526301</v>
      </c>
      <c r="H232" s="150">
        <v>30.460999999999999</v>
      </c>
      <c r="I232" s="150">
        <v>0</v>
      </c>
      <c r="J232" s="150">
        <v>6.7600000000000202</v>
      </c>
      <c r="K232" s="150">
        <v>12219.5698587732</v>
      </c>
      <c r="L232" s="150">
        <v>1031.1378668499999</v>
      </c>
      <c r="M232" s="150">
        <v>1242.7748786714201</v>
      </c>
      <c r="N232" s="150">
        <v>0.40112596990889998</v>
      </c>
      <c r="O232" s="150">
        <v>0.14763077503402799</v>
      </c>
      <c r="P232" s="150">
        <v>3.2150901994585199E-3</v>
      </c>
      <c r="Q232" s="150">
        <v>10138.651347273801</v>
      </c>
      <c r="R232" s="150">
        <v>74.894000000000005</v>
      </c>
      <c r="S232" s="150">
        <v>55826.676622960404</v>
      </c>
      <c r="T232" s="150">
        <v>14.7728790023233</v>
      </c>
      <c r="U232" s="150">
        <v>13.767963613239999</v>
      </c>
      <c r="V232" s="150">
        <v>11.04</v>
      </c>
      <c r="W232" s="150">
        <v>93.400169098731894</v>
      </c>
      <c r="X232" s="150">
        <v>0.111440974487717</v>
      </c>
      <c r="Y232" s="150">
        <v>0.192465839991665</v>
      </c>
      <c r="Z232" s="150">
        <v>0.308832479978151</v>
      </c>
      <c r="AA232" s="150">
        <v>174.090056985671</v>
      </c>
      <c r="AB232" s="150">
        <v>7.4489512778754001</v>
      </c>
      <c r="AC232" s="150">
        <v>1.38439555324929</v>
      </c>
      <c r="AD232" s="150">
        <v>3.2435860617895802</v>
      </c>
      <c r="AE232" s="150">
        <v>1.40791185824427</v>
      </c>
      <c r="AF232" s="150">
        <v>95.35</v>
      </c>
      <c r="AG232" s="150">
        <v>1.7797486425057501E-2</v>
      </c>
      <c r="AH232" s="150">
        <v>6.4284999999999997</v>
      </c>
      <c r="AI232">
        <v>3.69039176940518</v>
      </c>
      <c r="AJ232">
        <v>-24237.797500000001</v>
      </c>
      <c r="AK232">
        <v>0.345477026784689</v>
      </c>
      <c r="AL232" s="150">
        <v>12600061.198000001</v>
      </c>
      <c r="AM232" s="150">
        <v>1031.1378668499999</v>
      </c>
    </row>
    <row r="233" spans="1:39" ht="14.5" x14ac:dyDescent="0.35">
      <c r="A233" t="s">
        <v>406</v>
      </c>
      <c r="B233" s="150">
        <v>315048.65000000002</v>
      </c>
      <c r="C233" s="150">
        <v>0.442180625750273</v>
      </c>
      <c r="D233" s="150">
        <v>365339.55</v>
      </c>
      <c r="E233" s="150">
        <v>1.04744989506824E-2</v>
      </c>
      <c r="F233" s="150">
        <v>0.690919613036868</v>
      </c>
      <c r="G233" s="150">
        <v>54.947368421052602</v>
      </c>
      <c r="H233" s="150">
        <v>36.092500000000001</v>
      </c>
      <c r="I233" s="150">
        <v>0</v>
      </c>
      <c r="J233" s="150">
        <v>-5.00049999999999</v>
      </c>
      <c r="K233" s="150">
        <v>12111.6842695664</v>
      </c>
      <c r="L233" s="150">
        <v>1480.19783665</v>
      </c>
      <c r="M233" s="150">
        <v>1797.4356753680599</v>
      </c>
      <c r="N233" s="150">
        <v>0.436437200693432</v>
      </c>
      <c r="O233" s="150">
        <v>0.15550453645503201</v>
      </c>
      <c r="P233" s="150">
        <v>2.9663252041613498E-3</v>
      </c>
      <c r="Q233" s="150">
        <v>9974.0364006789405</v>
      </c>
      <c r="R233" s="150">
        <v>105.0605</v>
      </c>
      <c r="S233" s="150">
        <v>55218.674611295399</v>
      </c>
      <c r="T233" s="150">
        <v>14.031439027988601</v>
      </c>
      <c r="U233" s="150">
        <v>14.0890043037107</v>
      </c>
      <c r="V233" s="150">
        <v>12.749499999999999</v>
      </c>
      <c r="W233" s="150">
        <v>116.098500854935</v>
      </c>
      <c r="X233" s="150">
        <v>0.111470090705772</v>
      </c>
      <c r="Y233" s="150">
        <v>0.19977869883447899</v>
      </c>
      <c r="Z233" s="150">
        <v>0.31714093581034197</v>
      </c>
      <c r="AA233" s="150">
        <v>179.31812452902599</v>
      </c>
      <c r="AB233" s="150">
        <v>6.3158120521591101</v>
      </c>
      <c r="AC233" s="150">
        <v>1.2682480730055801</v>
      </c>
      <c r="AD233" s="150">
        <v>3.08770453794518</v>
      </c>
      <c r="AE233" s="150">
        <v>1.36693922575431</v>
      </c>
      <c r="AF233" s="150">
        <v>142.05000000000001</v>
      </c>
      <c r="AG233" s="150">
        <v>1.7701918635239702E-2</v>
      </c>
      <c r="AH233" s="150">
        <v>7.7794999999999996</v>
      </c>
      <c r="AI233">
        <v>4.6089571970733898</v>
      </c>
      <c r="AJ233">
        <v>-34536.3750263158</v>
      </c>
      <c r="AK233">
        <v>0.36688601715427199</v>
      </c>
      <c r="AL233" s="150">
        <v>17927688.853999998</v>
      </c>
      <c r="AM233" s="150">
        <v>1480.19783665</v>
      </c>
    </row>
    <row r="234" spans="1:39" ht="14.5" x14ac:dyDescent="0.35">
      <c r="A234" t="s">
        <v>407</v>
      </c>
      <c r="B234" s="150">
        <v>523051.45</v>
      </c>
      <c r="C234" s="150">
        <v>0.60842185640706603</v>
      </c>
      <c r="D234" s="150">
        <v>535295.9</v>
      </c>
      <c r="E234" s="150">
        <v>3.36517802624312E-3</v>
      </c>
      <c r="F234" s="150">
        <v>0.663964114695345</v>
      </c>
      <c r="G234" s="150">
        <v>45.1666666666667</v>
      </c>
      <c r="H234" s="150">
        <v>25.318999999999999</v>
      </c>
      <c r="I234" s="150">
        <v>0</v>
      </c>
      <c r="J234" s="150">
        <v>16.397500000000001</v>
      </c>
      <c r="K234" s="150">
        <v>12093.4702912741</v>
      </c>
      <c r="L234" s="150">
        <v>1025.3305547</v>
      </c>
      <c r="M234" s="150">
        <v>1265.9460716476599</v>
      </c>
      <c r="N234" s="150">
        <v>0.49631202290552401</v>
      </c>
      <c r="O234" s="150">
        <v>0.163555393605789</v>
      </c>
      <c r="P234" s="150">
        <v>2.4036621055549198E-3</v>
      </c>
      <c r="Q234" s="150">
        <v>9794.8916464201193</v>
      </c>
      <c r="R234" s="150">
        <v>74.813000000000002</v>
      </c>
      <c r="S234" s="150">
        <v>55320.6266290618</v>
      </c>
      <c r="T234" s="150">
        <v>14.2087605095371</v>
      </c>
      <c r="U234" s="150">
        <v>13.7052458088835</v>
      </c>
      <c r="V234" s="150">
        <v>10.423999999999999</v>
      </c>
      <c r="W234" s="150">
        <v>98.362486061013001</v>
      </c>
      <c r="X234" s="150">
        <v>0.11253783925753599</v>
      </c>
      <c r="Y234" s="150">
        <v>0.19351946865257399</v>
      </c>
      <c r="Z234" s="150">
        <v>0.31056134011578201</v>
      </c>
      <c r="AA234" s="150">
        <v>184.07161391500901</v>
      </c>
      <c r="AB234" s="150">
        <v>6.5291819661773101</v>
      </c>
      <c r="AC234" s="150">
        <v>1.35451827900871</v>
      </c>
      <c r="AD234" s="150">
        <v>3.13409715247762</v>
      </c>
      <c r="AE234" s="150">
        <v>1.47482509847776</v>
      </c>
      <c r="AF234" s="150">
        <v>133.19999999999999</v>
      </c>
      <c r="AG234" s="150">
        <v>1.0003722498416599E-2</v>
      </c>
      <c r="AH234" s="150">
        <v>4.641</v>
      </c>
      <c r="AI234">
        <v>3.7184054167754801</v>
      </c>
      <c r="AJ234">
        <v>-14435.623</v>
      </c>
      <c r="AK234">
        <v>0.397085764001047</v>
      </c>
      <c r="AL234" s="150">
        <v>12399804.602</v>
      </c>
      <c r="AM234" s="150">
        <v>1025.3305547</v>
      </c>
    </row>
    <row r="235" spans="1:39" ht="14.5" x14ac:dyDescent="0.35">
      <c r="A235" t="s">
        <v>408</v>
      </c>
      <c r="B235" s="150">
        <v>214789.85</v>
      </c>
      <c r="C235" s="150">
        <v>0.46763147724849302</v>
      </c>
      <c r="D235" s="150">
        <v>210009.3</v>
      </c>
      <c r="E235" s="150">
        <v>3.9825595216453798E-3</v>
      </c>
      <c r="F235" s="150">
        <v>0.70130708320789503</v>
      </c>
      <c r="G235" s="150">
        <v>52.3</v>
      </c>
      <c r="H235" s="150">
        <v>27.814499999999999</v>
      </c>
      <c r="I235" s="150">
        <v>0</v>
      </c>
      <c r="J235" s="150">
        <v>60.844000000000001</v>
      </c>
      <c r="K235" s="150">
        <v>11588.808439676201</v>
      </c>
      <c r="L235" s="150">
        <v>1311.3410011999999</v>
      </c>
      <c r="M235" s="150">
        <v>1575.0616631110299</v>
      </c>
      <c r="N235" s="150">
        <v>0.38866118922050502</v>
      </c>
      <c r="O235" s="150">
        <v>0.14542680517538001</v>
      </c>
      <c r="P235" s="150">
        <v>1.0402931798453999E-3</v>
      </c>
      <c r="Q235" s="150">
        <v>9648.4347361889595</v>
      </c>
      <c r="R235" s="150">
        <v>89.66</v>
      </c>
      <c r="S235" s="150">
        <v>56273.942532902103</v>
      </c>
      <c r="T235" s="150">
        <v>15.109301806825799</v>
      </c>
      <c r="U235" s="150">
        <v>14.6257082444791</v>
      </c>
      <c r="V235" s="150">
        <v>10.997999999999999</v>
      </c>
      <c r="W235" s="150">
        <v>119.234497290416</v>
      </c>
      <c r="X235" s="150">
        <v>0.114113683030171</v>
      </c>
      <c r="Y235" s="150">
        <v>0.19246571722099301</v>
      </c>
      <c r="Z235" s="150">
        <v>0.31239647964577699</v>
      </c>
      <c r="AA235" s="150">
        <v>154.25419461062799</v>
      </c>
      <c r="AB235" s="150">
        <v>7.1938841510906801</v>
      </c>
      <c r="AC235" s="150">
        <v>1.5004449578146299</v>
      </c>
      <c r="AD235" s="150">
        <v>3.7066443246818701</v>
      </c>
      <c r="AE235" s="150">
        <v>1.39056671189643</v>
      </c>
      <c r="AF235" s="150">
        <v>125.4</v>
      </c>
      <c r="AG235" s="150">
        <v>1.7781125496337601E-2</v>
      </c>
      <c r="AH235" s="150">
        <v>6.3105000000000002</v>
      </c>
      <c r="AI235">
        <v>4.3767780694146001</v>
      </c>
      <c r="AJ235">
        <v>-49419.316500000001</v>
      </c>
      <c r="AK235">
        <v>0.35065122871362397</v>
      </c>
      <c r="AL235" s="150">
        <v>15196879.662</v>
      </c>
      <c r="AM235" s="150">
        <v>1311.3410011999999</v>
      </c>
    </row>
    <row r="236" spans="1:39" ht="14.5" x14ac:dyDescent="0.35">
      <c r="A236" t="s">
        <v>409</v>
      </c>
      <c r="B236" s="150">
        <v>421897.65</v>
      </c>
      <c r="C236" s="150">
        <v>0.44412337173211902</v>
      </c>
      <c r="D236" s="150">
        <v>439706.25</v>
      </c>
      <c r="E236" s="150">
        <v>9.0264398383278002E-3</v>
      </c>
      <c r="F236" s="150">
        <v>0.69721482040397398</v>
      </c>
      <c r="G236" s="150">
        <v>39.6</v>
      </c>
      <c r="H236" s="150">
        <v>23.611499999999999</v>
      </c>
      <c r="I236" s="150">
        <v>0</v>
      </c>
      <c r="J236" s="150">
        <v>-24.8215</v>
      </c>
      <c r="K236" s="150">
        <v>13259.623625386001</v>
      </c>
      <c r="L236" s="150">
        <v>1221.6255001</v>
      </c>
      <c r="M236" s="150">
        <v>1643.4896426917601</v>
      </c>
      <c r="N236" s="150">
        <v>0.81902004556068797</v>
      </c>
      <c r="O236" s="150">
        <v>0.16828571553489299</v>
      </c>
      <c r="P236" s="150">
        <v>3.1196426398172198E-4</v>
      </c>
      <c r="Q236" s="150">
        <v>9856.0367657504303</v>
      </c>
      <c r="R236" s="150">
        <v>90.354500000000002</v>
      </c>
      <c r="S236" s="150">
        <v>57146.799417848597</v>
      </c>
      <c r="T236" s="150">
        <v>14.6484126413184</v>
      </c>
      <c r="U236" s="150">
        <v>13.520361466224699</v>
      </c>
      <c r="V236" s="150">
        <v>12.137</v>
      </c>
      <c r="W236" s="150">
        <v>100.653003221554</v>
      </c>
      <c r="X236" s="150">
        <v>0.107969758005811</v>
      </c>
      <c r="Y236" s="150">
        <v>0.20507973000586499</v>
      </c>
      <c r="Z236" s="150">
        <v>0.31684460760826899</v>
      </c>
      <c r="AA236" s="150">
        <v>204.50674120632701</v>
      </c>
      <c r="AB236" s="150">
        <v>6.3278079851291302</v>
      </c>
      <c r="AC236" s="150">
        <v>1.28071927123433</v>
      </c>
      <c r="AD236" s="150">
        <v>3.3616613554021502</v>
      </c>
      <c r="AE236" s="150">
        <v>1.3651615374555099</v>
      </c>
      <c r="AF236" s="150">
        <v>164.36842105263199</v>
      </c>
      <c r="AG236" s="150">
        <v>1.1372385213837599E-2</v>
      </c>
      <c r="AH236" s="150">
        <v>5.3347368421052597</v>
      </c>
      <c r="AI236">
        <v>4.9208219276218799</v>
      </c>
      <c r="AJ236">
        <v>-111654.26</v>
      </c>
      <c r="AK236">
        <v>0.48704483398568899</v>
      </c>
      <c r="AL236" s="150">
        <v>16198294.342499999</v>
      </c>
      <c r="AM236" s="150">
        <v>1221.6255001</v>
      </c>
    </row>
    <row r="237" spans="1:39" ht="14.5" x14ac:dyDescent="0.35">
      <c r="A237" t="s">
        <v>410</v>
      </c>
      <c r="B237" s="150">
        <v>138946.04999999999</v>
      </c>
      <c r="C237" s="150">
        <v>0.40135532632457199</v>
      </c>
      <c r="D237" s="150">
        <v>126323.15</v>
      </c>
      <c r="E237" s="150">
        <v>9.9217966497264307E-3</v>
      </c>
      <c r="F237" s="150">
        <v>0.70031423440115703</v>
      </c>
      <c r="G237" s="150">
        <v>22.235294117647101</v>
      </c>
      <c r="H237" s="150">
        <v>22.716999999999999</v>
      </c>
      <c r="I237" s="150">
        <v>0</v>
      </c>
      <c r="J237" s="150">
        <v>-4.1159999999999899</v>
      </c>
      <c r="K237" s="150">
        <v>13506.915499627499</v>
      </c>
      <c r="L237" s="150">
        <v>1154.21769285</v>
      </c>
      <c r="M237" s="150">
        <v>1592.4964848855</v>
      </c>
      <c r="N237" s="150">
        <v>0.89888273570662802</v>
      </c>
      <c r="O237" s="150">
        <v>0.172297139986611</v>
      </c>
      <c r="P237" s="150">
        <v>4.1682214973854401E-4</v>
      </c>
      <c r="Q237" s="150">
        <v>9789.6108364854099</v>
      </c>
      <c r="R237" s="150">
        <v>85.703999999999994</v>
      </c>
      <c r="S237" s="150">
        <v>57240.540108979803</v>
      </c>
      <c r="T237" s="150">
        <v>15.1824885652945</v>
      </c>
      <c r="U237" s="150">
        <v>13.4674891819518</v>
      </c>
      <c r="V237" s="150">
        <v>11.724500000000001</v>
      </c>
      <c r="W237" s="150">
        <v>98.444939472898696</v>
      </c>
      <c r="X237" s="150">
        <v>0.10689785762828199</v>
      </c>
      <c r="Y237" s="150">
        <v>0.20708272608890599</v>
      </c>
      <c r="Z237" s="150">
        <v>0.31725977520168402</v>
      </c>
      <c r="AA237" s="150">
        <v>193.265838309229</v>
      </c>
      <c r="AB237" s="150">
        <v>7.1903689478029102</v>
      </c>
      <c r="AC237" s="150">
        <v>1.27112259400993</v>
      </c>
      <c r="AD237" s="150">
        <v>3.7319493044474399</v>
      </c>
      <c r="AE237" s="150">
        <v>1.23496412601193</v>
      </c>
      <c r="AF237" s="150">
        <v>92.05</v>
      </c>
      <c r="AG237" s="150">
        <v>2.6266943860146701E-2</v>
      </c>
      <c r="AH237" s="150">
        <v>7.7024999999999997</v>
      </c>
      <c r="AI237">
        <v>4.1962184064615098</v>
      </c>
      <c r="AJ237">
        <v>-104079.9485</v>
      </c>
      <c r="AK237">
        <v>0.49531119474767998</v>
      </c>
      <c r="AL237" s="150">
        <v>15589920.8455</v>
      </c>
      <c r="AM237" s="150">
        <v>1154.21769285</v>
      </c>
    </row>
    <row r="238" spans="1:39" ht="14.5" x14ac:dyDescent="0.35">
      <c r="A238" t="s">
        <v>411</v>
      </c>
      <c r="B238" s="150">
        <v>305397.09999999998</v>
      </c>
      <c r="C238" s="150">
        <v>0.58759069081677895</v>
      </c>
      <c r="D238" s="150">
        <v>332114.09999999998</v>
      </c>
      <c r="E238" s="150">
        <v>1.1894874642257899E-3</v>
      </c>
      <c r="F238" s="150">
        <v>0.74194597834563702</v>
      </c>
      <c r="G238" s="150">
        <v>35.7368421052632</v>
      </c>
      <c r="H238" s="150">
        <v>19.2455</v>
      </c>
      <c r="I238" s="150">
        <v>0</v>
      </c>
      <c r="J238" s="150">
        <v>51.744500000000002</v>
      </c>
      <c r="K238" s="150">
        <v>11481.107928981501</v>
      </c>
      <c r="L238" s="150">
        <v>1241.6940751</v>
      </c>
      <c r="M238" s="150">
        <v>1402.96812666969</v>
      </c>
      <c r="N238" s="150">
        <v>0.17483565300294801</v>
      </c>
      <c r="O238" s="150">
        <v>0.105575310802254</v>
      </c>
      <c r="P238" s="150">
        <v>1.41234882662927E-2</v>
      </c>
      <c r="Q238" s="150">
        <v>10161.331123637399</v>
      </c>
      <c r="R238" s="150">
        <v>79.286500000000004</v>
      </c>
      <c r="S238" s="150">
        <v>63758.559824181903</v>
      </c>
      <c r="T238" s="150">
        <v>15.718943325786899</v>
      </c>
      <c r="U238" s="150">
        <v>15.660851154988601</v>
      </c>
      <c r="V238" s="150">
        <v>9.609</v>
      </c>
      <c r="W238" s="150">
        <v>129.22198720990701</v>
      </c>
      <c r="X238" s="150">
        <v>0.112055831765001</v>
      </c>
      <c r="Y238" s="150">
        <v>0.15322009692727501</v>
      </c>
      <c r="Z238" s="150">
        <v>0.27747143801647001</v>
      </c>
      <c r="AA238" s="150">
        <v>177.532255666314</v>
      </c>
      <c r="AB238" s="150">
        <v>6.4214098119335903</v>
      </c>
      <c r="AC238" s="150">
        <v>1.1533146865994599</v>
      </c>
      <c r="AD238" s="150">
        <v>2.9451725509008702</v>
      </c>
      <c r="AE238" s="150">
        <v>0.99536385319503096</v>
      </c>
      <c r="AF238" s="150">
        <v>39.35</v>
      </c>
      <c r="AG238" s="150">
        <v>4.01615027605755E-2</v>
      </c>
      <c r="AH238" s="150">
        <v>16.359000000000002</v>
      </c>
      <c r="AI238">
        <v>3.6947223692051798</v>
      </c>
      <c r="AJ238">
        <v>-41971.807500000003</v>
      </c>
      <c r="AK238">
        <v>0.295766401929003</v>
      </c>
      <c r="AL238" s="150">
        <v>14256023.691</v>
      </c>
      <c r="AM238" s="150">
        <v>1241.6940751</v>
      </c>
    </row>
    <row r="239" spans="1:39" ht="14.5" x14ac:dyDescent="0.35">
      <c r="A239" t="s">
        <v>412</v>
      </c>
      <c r="B239" s="150">
        <v>340842.35</v>
      </c>
      <c r="C239" s="150">
        <v>0.55628558638836101</v>
      </c>
      <c r="D239" s="150">
        <v>368939.85</v>
      </c>
      <c r="E239" s="150">
        <v>7.1132372858126903E-4</v>
      </c>
      <c r="F239" s="150">
        <v>0.72996491657822904</v>
      </c>
      <c r="G239" s="150">
        <v>31.947368421052602</v>
      </c>
      <c r="H239" s="150">
        <v>20.590499999999999</v>
      </c>
      <c r="I239" s="150">
        <v>0</v>
      </c>
      <c r="J239" s="150">
        <v>58.230000000000103</v>
      </c>
      <c r="K239" s="150">
        <v>11184.149052508301</v>
      </c>
      <c r="L239" s="150">
        <v>1114.1441702</v>
      </c>
      <c r="M239" s="150">
        <v>1257.2611024457101</v>
      </c>
      <c r="N239" s="150">
        <v>0.20001763919834201</v>
      </c>
      <c r="O239" s="150">
        <v>0.107253810320211</v>
      </c>
      <c r="P239" s="150">
        <v>5.9032706681213E-3</v>
      </c>
      <c r="Q239" s="150">
        <v>9911.0315600001504</v>
      </c>
      <c r="R239" s="150">
        <v>72.697000000000003</v>
      </c>
      <c r="S239" s="150">
        <v>61547.003232595598</v>
      </c>
      <c r="T239" s="150">
        <v>15.647825907533999</v>
      </c>
      <c r="U239" s="150">
        <v>15.3258617301952</v>
      </c>
      <c r="V239" s="150">
        <v>8.8405000000000005</v>
      </c>
      <c r="W239" s="150">
        <v>126.027280153837</v>
      </c>
      <c r="X239" s="150">
        <v>0.111776252968089</v>
      </c>
      <c r="Y239" s="150">
        <v>0.152727106838352</v>
      </c>
      <c r="Z239" s="150">
        <v>0.27818167171104102</v>
      </c>
      <c r="AA239" s="150">
        <v>169.418963046871</v>
      </c>
      <c r="AB239" s="150">
        <v>6.5824203639438297</v>
      </c>
      <c r="AC239" s="150">
        <v>1.1481591319852</v>
      </c>
      <c r="AD239" s="150">
        <v>2.9150778871158001</v>
      </c>
      <c r="AE239" s="150">
        <v>0.97794782328633001</v>
      </c>
      <c r="AF239" s="150">
        <v>43.5</v>
      </c>
      <c r="AG239" s="150">
        <v>3.2317464608771301E-2</v>
      </c>
      <c r="AH239" s="150">
        <v>12.032500000000001</v>
      </c>
      <c r="AI239">
        <v>3.2846908071589498</v>
      </c>
      <c r="AJ239">
        <v>-47261.184500000003</v>
      </c>
      <c r="AK239">
        <v>0.316880245143141</v>
      </c>
      <c r="AL239" s="150">
        <v>12460754.465500001</v>
      </c>
      <c r="AM239" s="150">
        <v>1114.1441702</v>
      </c>
    </row>
    <row r="240" spans="1:39" ht="14.5" x14ac:dyDescent="0.35">
      <c r="A240" t="s">
        <v>413</v>
      </c>
      <c r="B240" s="150">
        <v>165980.15</v>
      </c>
      <c r="C240" s="150">
        <v>0.575970412737283</v>
      </c>
      <c r="D240" s="150">
        <v>174278.2</v>
      </c>
      <c r="E240" s="150">
        <v>1.3951102219132601E-3</v>
      </c>
      <c r="F240" s="150">
        <v>0.68295651664519397</v>
      </c>
      <c r="G240" s="150">
        <v>24.526315789473699</v>
      </c>
      <c r="H240" s="150">
        <v>8.5789473684210495</v>
      </c>
      <c r="I240" s="150">
        <v>0</v>
      </c>
      <c r="J240" s="150">
        <v>58.641500000000001</v>
      </c>
      <c r="K240" s="150">
        <v>12782.8510856501</v>
      </c>
      <c r="L240" s="150">
        <v>568.21407590000001</v>
      </c>
      <c r="M240" s="150">
        <v>656.67508706781803</v>
      </c>
      <c r="N240" s="150">
        <v>0.23649468316524</v>
      </c>
      <c r="O240" s="150">
        <v>0.12740620554908699</v>
      </c>
      <c r="P240" s="150">
        <v>1.45058673299226E-3</v>
      </c>
      <c r="Q240" s="150">
        <v>11060.8671777583</v>
      </c>
      <c r="R240" s="150">
        <v>42.138500000000001</v>
      </c>
      <c r="S240" s="150">
        <v>57647.037412342703</v>
      </c>
      <c r="T240" s="150">
        <v>18.063053976767101</v>
      </c>
      <c r="U240" s="150">
        <v>13.484440022782</v>
      </c>
      <c r="V240" s="150">
        <v>5.3380000000000001</v>
      </c>
      <c r="W240" s="150">
        <v>106.446998107906</v>
      </c>
      <c r="X240" s="150">
        <v>0.11503649468138399</v>
      </c>
      <c r="Y240" s="150">
        <v>0.16128533061476599</v>
      </c>
      <c r="Z240" s="150">
        <v>0.28812440647814802</v>
      </c>
      <c r="AA240" s="150">
        <v>215.12701846814599</v>
      </c>
      <c r="AB240" s="150">
        <v>5.9303853337172798</v>
      </c>
      <c r="AC240" s="150">
        <v>1.12119426660406</v>
      </c>
      <c r="AD240" s="150">
        <v>2.6903969012959901</v>
      </c>
      <c r="AE240" s="150">
        <v>1.1146106756046299</v>
      </c>
      <c r="AF240" s="150">
        <v>55.2</v>
      </c>
      <c r="AG240" s="150">
        <v>3.6303222924876401E-2</v>
      </c>
      <c r="AH240" s="150">
        <v>4.9145000000000003</v>
      </c>
      <c r="AI240">
        <v>2.4886406434024</v>
      </c>
      <c r="AJ240">
        <v>-33750.135999999999</v>
      </c>
      <c r="AK240">
        <v>0.38796752924844502</v>
      </c>
      <c r="AL240" s="150">
        <v>7263395.9170000004</v>
      </c>
      <c r="AM240" s="150">
        <v>568.21407590000001</v>
      </c>
    </row>
    <row r="241" spans="1:39" ht="14.5" x14ac:dyDescent="0.35">
      <c r="A241" t="s">
        <v>414</v>
      </c>
      <c r="B241" s="150">
        <v>100028.45</v>
      </c>
      <c r="C241" s="150">
        <v>0.63527755792709395</v>
      </c>
      <c r="D241" s="150">
        <v>91471.45</v>
      </c>
      <c r="E241" s="150">
        <v>1.7410643417474199E-3</v>
      </c>
      <c r="F241" s="150">
        <v>0.66728032247395996</v>
      </c>
      <c r="G241" s="150">
        <v>26.1111111111111</v>
      </c>
      <c r="H241" s="150">
        <v>10.246499999999999</v>
      </c>
      <c r="I241" s="150">
        <v>0</v>
      </c>
      <c r="J241" s="150">
        <v>57.533999999999999</v>
      </c>
      <c r="K241" s="150">
        <v>12623.808340121799</v>
      </c>
      <c r="L241" s="150">
        <v>616.45321449999994</v>
      </c>
      <c r="M241" s="150">
        <v>717.53217754071602</v>
      </c>
      <c r="N241" s="150">
        <v>0.28676477320891602</v>
      </c>
      <c r="O241" s="150">
        <v>0.133300351538681</v>
      </c>
      <c r="P241" s="150">
        <v>1.31976998556149E-3</v>
      </c>
      <c r="Q241" s="150">
        <v>10845.4888492557</v>
      </c>
      <c r="R241" s="150">
        <v>45.529000000000003</v>
      </c>
      <c r="S241" s="150">
        <v>56988.739945968497</v>
      </c>
      <c r="T241" s="150">
        <v>16.6388455709548</v>
      </c>
      <c r="U241" s="150">
        <v>13.5397925388214</v>
      </c>
      <c r="V241" s="150">
        <v>6.4074999999999998</v>
      </c>
      <c r="W241" s="150">
        <v>96.208070932501002</v>
      </c>
      <c r="X241" s="150">
        <v>0.11776430071843499</v>
      </c>
      <c r="Y241" s="150">
        <v>0.16850557561187099</v>
      </c>
      <c r="Z241" s="150">
        <v>0.29123302564318498</v>
      </c>
      <c r="AA241" s="150">
        <v>205.63953114076901</v>
      </c>
      <c r="AB241" s="150">
        <v>5.7030021776146302</v>
      </c>
      <c r="AC241" s="150">
        <v>1.16085746188977</v>
      </c>
      <c r="AD241" s="150">
        <v>2.6855792490404702</v>
      </c>
      <c r="AE241" s="150">
        <v>1.15860305109955</v>
      </c>
      <c r="AF241" s="150">
        <v>74.05</v>
      </c>
      <c r="AG241" s="150">
        <v>2.4507777042081201E-2</v>
      </c>
      <c r="AH241" s="150">
        <v>4.22</v>
      </c>
      <c r="AI241">
        <v>3.3100737956469901</v>
      </c>
      <c r="AJ241">
        <v>-29640.892000000102</v>
      </c>
      <c r="AK241">
        <v>0.37379289768199198</v>
      </c>
      <c r="AL241" s="150">
        <v>7781987.2304999996</v>
      </c>
      <c r="AM241" s="150">
        <v>616.45321449999994</v>
      </c>
    </row>
    <row r="242" spans="1:39" ht="14.5" x14ac:dyDescent="0.35">
      <c r="A242" t="s">
        <v>415</v>
      </c>
      <c r="B242" s="150">
        <v>353132.65</v>
      </c>
      <c r="C242" s="150">
        <v>0.50017916477369095</v>
      </c>
      <c r="D242" s="150">
        <v>332577.15000000002</v>
      </c>
      <c r="E242" s="150">
        <v>5.6015920585551901E-4</v>
      </c>
      <c r="F242" s="150">
        <v>0.72434236131368201</v>
      </c>
      <c r="G242" s="150">
        <v>55.2222222222222</v>
      </c>
      <c r="H242" s="150">
        <v>41.222000000000001</v>
      </c>
      <c r="I242" s="150">
        <v>0</v>
      </c>
      <c r="J242" s="150">
        <v>75.915000000000006</v>
      </c>
      <c r="K242" s="150">
        <v>10933.235784427299</v>
      </c>
      <c r="L242" s="150">
        <v>1602.52465235</v>
      </c>
      <c r="M242" s="150">
        <v>1866.41378264268</v>
      </c>
      <c r="N242" s="150">
        <v>0.28429929117277303</v>
      </c>
      <c r="O242" s="150">
        <v>0.12532438215879399</v>
      </c>
      <c r="P242" s="150">
        <v>6.3710330352971904E-3</v>
      </c>
      <c r="Q242" s="150">
        <v>9387.4038208676593</v>
      </c>
      <c r="R242" s="150">
        <v>99.234999999999999</v>
      </c>
      <c r="S242" s="150">
        <v>60639.311387111396</v>
      </c>
      <c r="T242" s="150">
        <v>14.8057640953293</v>
      </c>
      <c r="U242" s="150">
        <v>16.148784726658899</v>
      </c>
      <c r="V242" s="150">
        <v>12.878500000000001</v>
      </c>
      <c r="W242" s="150">
        <v>124.43410741546001</v>
      </c>
      <c r="X242" s="150">
        <v>0.11458321540260701</v>
      </c>
      <c r="Y242" s="150">
        <v>0.16373512118377501</v>
      </c>
      <c r="Z242" s="150">
        <v>0.28398373180838699</v>
      </c>
      <c r="AA242" s="150">
        <v>154.201403165703</v>
      </c>
      <c r="AB242" s="150">
        <v>6.54762092463909</v>
      </c>
      <c r="AC242" s="150">
        <v>1.31070174987774</v>
      </c>
      <c r="AD242" s="150">
        <v>3.2242240700606701</v>
      </c>
      <c r="AE242" s="150">
        <v>1.0906402787960501</v>
      </c>
      <c r="AF242" s="150">
        <v>66.150000000000006</v>
      </c>
      <c r="AG242" s="150">
        <v>3.62850148966102E-2</v>
      </c>
      <c r="AH242" s="150">
        <v>13.8645</v>
      </c>
      <c r="AI242">
        <v>4.3182594227086604</v>
      </c>
      <c r="AJ242">
        <v>-28029.937000000002</v>
      </c>
      <c r="AK242">
        <v>0.30279444053730398</v>
      </c>
      <c r="AL242" s="150">
        <v>17520779.874499999</v>
      </c>
      <c r="AM242" s="150">
        <v>1602.52465235</v>
      </c>
    </row>
    <row r="243" spans="1:39" ht="14.5" x14ac:dyDescent="0.35">
      <c r="A243" t="s">
        <v>416</v>
      </c>
      <c r="B243" s="150">
        <v>83479.100000000006</v>
      </c>
      <c r="C243" s="150">
        <v>0.34401741705375599</v>
      </c>
      <c r="D243" s="150">
        <v>124261.5</v>
      </c>
      <c r="E243" s="150">
        <v>1.25035348746877E-3</v>
      </c>
      <c r="F243" s="150">
        <v>0.74346923237032903</v>
      </c>
      <c r="G243" s="150">
        <v>28.3684210526316</v>
      </c>
      <c r="H243" s="150">
        <v>20.617000000000001</v>
      </c>
      <c r="I243" s="150">
        <v>0</v>
      </c>
      <c r="J243" s="150">
        <v>32.701999999999998</v>
      </c>
      <c r="K243" s="150">
        <v>11114.997737297001</v>
      </c>
      <c r="L243" s="150">
        <v>1067.1436045999999</v>
      </c>
      <c r="M243" s="150">
        <v>1252.89644493419</v>
      </c>
      <c r="N243" s="150">
        <v>0.33322981866465101</v>
      </c>
      <c r="O243" s="150">
        <v>0.126648166111307</v>
      </c>
      <c r="P243" s="150">
        <v>6.27513529681889E-3</v>
      </c>
      <c r="Q243" s="150">
        <v>9467.1022481215805</v>
      </c>
      <c r="R243" s="150">
        <v>68.900999999999996</v>
      </c>
      <c r="S243" s="150">
        <v>59873.157987547398</v>
      </c>
      <c r="T243" s="150">
        <v>15.263929405959299</v>
      </c>
      <c r="U243" s="150">
        <v>15.488071357454899</v>
      </c>
      <c r="V243" s="150">
        <v>8.4764999999999997</v>
      </c>
      <c r="W243" s="150">
        <v>125.894367321418</v>
      </c>
      <c r="X243" s="150">
        <v>0.116760580490973</v>
      </c>
      <c r="Y243" s="150">
        <v>0.16443907141216599</v>
      </c>
      <c r="Z243" s="150">
        <v>0.28539680963890102</v>
      </c>
      <c r="AA243" s="150">
        <v>180.754117035918</v>
      </c>
      <c r="AB243" s="150">
        <v>5.7293640177385496</v>
      </c>
      <c r="AC243" s="150">
        <v>1.0903141366142299</v>
      </c>
      <c r="AD243" s="150">
        <v>2.9090601978530799</v>
      </c>
      <c r="AE243" s="150">
        <v>1.0855560346147299</v>
      </c>
      <c r="AF243" s="150">
        <v>40.25</v>
      </c>
      <c r="AG243" s="150">
        <v>4.2359656354808803E-2</v>
      </c>
      <c r="AH243" s="150">
        <v>13.7385</v>
      </c>
      <c r="AI243">
        <v>2.1913493391991801</v>
      </c>
      <c r="AJ243">
        <v>-46381.1519999999</v>
      </c>
      <c r="AK243">
        <v>0.33936336485864999</v>
      </c>
      <c r="AL243" s="150">
        <v>11861298.750499999</v>
      </c>
      <c r="AM243" s="150">
        <v>1067.1436045999999</v>
      </c>
    </row>
    <row r="244" spans="1:39" ht="14.5" x14ac:dyDescent="0.35">
      <c r="A244" t="s">
        <v>417</v>
      </c>
      <c r="B244" s="150">
        <v>231320.75</v>
      </c>
      <c r="C244" s="150">
        <v>0.38824109249012601</v>
      </c>
      <c r="D244" s="150">
        <v>163718.35</v>
      </c>
      <c r="E244" s="150">
        <v>2.3514847147663798E-3</v>
      </c>
      <c r="F244" s="150">
        <v>0.71175126045236803</v>
      </c>
      <c r="G244" s="150">
        <v>46.947368421052602</v>
      </c>
      <c r="H244" s="150">
        <v>24.364999999999998</v>
      </c>
      <c r="I244" s="150">
        <v>0</v>
      </c>
      <c r="J244" s="150">
        <v>48.411499999999997</v>
      </c>
      <c r="K244" s="150">
        <v>11258.958607721201</v>
      </c>
      <c r="L244" s="150">
        <v>1236.6742237999999</v>
      </c>
      <c r="M244" s="150">
        <v>1474.0950015595399</v>
      </c>
      <c r="N244" s="150">
        <v>0.34774547530275801</v>
      </c>
      <c r="O244" s="150">
        <v>0.14581282465475101</v>
      </c>
      <c r="P244" s="150">
        <v>9.3983882548195495E-4</v>
      </c>
      <c r="Q244" s="150">
        <v>9445.5675395881808</v>
      </c>
      <c r="R244" s="150">
        <v>81.9435</v>
      </c>
      <c r="S244" s="150">
        <v>57474.840371719503</v>
      </c>
      <c r="T244" s="150">
        <v>14.615558281010699</v>
      </c>
      <c r="U244" s="150">
        <v>15.0917915856657</v>
      </c>
      <c r="V244" s="150">
        <v>10.451000000000001</v>
      </c>
      <c r="W244" s="150">
        <v>118.330707472969</v>
      </c>
      <c r="X244" s="150">
        <v>0.113922163021867</v>
      </c>
      <c r="Y244" s="150">
        <v>0.157659812553717</v>
      </c>
      <c r="Z244" s="150">
        <v>0.30042912090997198</v>
      </c>
      <c r="AA244" s="150">
        <v>179.908617579452</v>
      </c>
      <c r="AB244" s="150">
        <v>6.2258364112098397</v>
      </c>
      <c r="AC244" s="150">
        <v>1.32130445257021</v>
      </c>
      <c r="AD244" s="150">
        <v>2.9229079769794701</v>
      </c>
      <c r="AE244" s="150">
        <v>1.39976957465257</v>
      </c>
      <c r="AF244" s="150">
        <v>115.65</v>
      </c>
      <c r="AG244" s="150">
        <v>2.3481566206773798E-2</v>
      </c>
      <c r="AH244" s="150">
        <v>6.234</v>
      </c>
      <c r="AI244">
        <v>2.8886032706325899</v>
      </c>
      <c r="AJ244">
        <v>-54618.635000000002</v>
      </c>
      <c r="AK244">
        <v>0.33378636997188499</v>
      </c>
      <c r="AL244" s="150">
        <v>13923663.897</v>
      </c>
      <c r="AM244" s="150">
        <v>1236.6742237999999</v>
      </c>
    </row>
    <row r="245" spans="1:39" ht="14.5" x14ac:dyDescent="0.35">
      <c r="A245" t="s">
        <v>418</v>
      </c>
      <c r="B245" s="150">
        <v>233250.4</v>
      </c>
      <c r="C245" s="150">
        <v>0.431621337344548</v>
      </c>
      <c r="D245" s="150">
        <v>229735</v>
      </c>
      <c r="E245" s="150">
        <v>4.3462854304363403E-3</v>
      </c>
      <c r="F245" s="150">
        <v>0.653837562727831</v>
      </c>
      <c r="G245" s="150">
        <v>42.05</v>
      </c>
      <c r="H245" s="150">
        <v>22.95</v>
      </c>
      <c r="I245" s="150">
        <v>0</v>
      </c>
      <c r="J245" s="150">
        <v>27.6615</v>
      </c>
      <c r="K245" s="150">
        <v>12049.4795790112</v>
      </c>
      <c r="L245" s="150">
        <v>1058.3180768</v>
      </c>
      <c r="M245" s="150">
        <v>1293.6944767724499</v>
      </c>
      <c r="N245" s="150">
        <v>0.42055749959008898</v>
      </c>
      <c r="O245" s="150">
        <v>0.15664003496117901</v>
      </c>
      <c r="P245" s="150">
        <v>8.8820763871128798E-4</v>
      </c>
      <c r="Q245" s="150">
        <v>9857.1821117413292</v>
      </c>
      <c r="R245" s="150">
        <v>74.878500000000003</v>
      </c>
      <c r="S245" s="150">
        <v>55760.706330922701</v>
      </c>
      <c r="T245" s="150">
        <v>14.7091621760585</v>
      </c>
      <c r="U245" s="150">
        <v>14.133804453882</v>
      </c>
      <c r="V245" s="150">
        <v>9.2095000000000002</v>
      </c>
      <c r="W245" s="150">
        <v>114.915910396873</v>
      </c>
      <c r="X245" s="150">
        <v>0.114814589196414</v>
      </c>
      <c r="Y245" s="150">
        <v>0.19145020440153501</v>
      </c>
      <c r="Z245" s="150">
        <v>0.31237495584388802</v>
      </c>
      <c r="AA245" s="150">
        <v>189.76695608115699</v>
      </c>
      <c r="AB245" s="150">
        <v>6.4355904882544701</v>
      </c>
      <c r="AC245" s="150">
        <v>1.2907517758464999</v>
      </c>
      <c r="AD245" s="150">
        <v>3.2512299000467002</v>
      </c>
      <c r="AE245" s="150">
        <v>1.3692722488682201</v>
      </c>
      <c r="AF245" s="150">
        <v>117.35</v>
      </c>
      <c r="AG245" s="150">
        <v>1.7346563356761598E-2</v>
      </c>
      <c r="AH245" s="150">
        <v>5.8079999999999998</v>
      </c>
      <c r="AI245">
        <v>4.4040002924098198</v>
      </c>
      <c r="AJ245">
        <v>-35658.193000000101</v>
      </c>
      <c r="AK245">
        <v>0.33530877069238102</v>
      </c>
      <c r="AL245" s="150">
        <v>12752182.054500001</v>
      </c>
      <c r="AM245" s="150">
        <v>1058.3180768</v>
      </c>
    </row>
    <row r="246" spans="1:39" ht="14.5" x14ac:dyDescent="0.35">
      <c r="A246" t="s">
        <v>419</v>
      </c>
      <c r="B246" s="150">
        <v>107254.2</v>
      </c>
      <c r="C246" s="150">
        <v>0.43314269103181002</v>
      </c>
      <c r="D246" s="150">
        <v>92899.05</v>
      </c>
      <c r="E246" s="150">
        <v>4.7913232023165699E-3</v>
      </c>
      <c r="F246" s="150">
        <v>0.66195104344367295</v>
      </c>
      <c r="G246" s="150">
        <v>39.3333333333333</v>
      </c>
      <c r="H246" s="150">
        <v>22.369</v>
      </c>
      <c r="I246" s="150">
        <v>0</v>
      </c>
      <c r="J246" s="150">
        <v>17.4635</v>
      </c>
      <c r="K246" s="150">
        <v>12114.254069214399</v>
      </c>
      <c r="L246" s="150">
        <v>882.64893665</v>
      </c>
      <c r="M246" s="150">
        <v>1053.9867036830501</v>
      </c>
      <c r="N246" s="150">
        <v>0.366684388391599</v>
      </c>
      <c r="O246" s="150">
        <v>0.14850370063038601</v>
      </c>
      <c r="P246" s="150">
        <v>1.4815103102747301E-3</v>
      </c>
      <c r="Q246" s="150">
        <v>10144.941520738101</v>
      </c>
      <c r="R246" s="150">
        <v>61.701999999999998</v>
      </c>
      <c r="S246" s="150">
        <v>56805.7130644063</v>
      </c>
      <c r="T246" s="150">
        <v>14.896599786068499</v>
      </c>
      <c r="U246" s="150">
        <v>14.3050296043888</v>
      </c>
      <c r="V246" s="150">
        <v>8.6095000000000006</v>
      </c>
      <c r="W246" s="150">
        <v>102.52034806318601</v>
      </c>
      <c r="X246" s="150">
        <v>0.11326870543034601</v>
      </c>
      <c r="Y246" s="150">
        <v>0.186418907789379</v>
      </c>
      <c r="Z246" s="150">
        <v>0.30461717547609601</v>
      </c>
      <c r="AA246" s="150">
        <v>172.66015249325699</v>
      </c>
      <c r="AB246" s="150">
        <v>7.5640879360202797</v>
      </c>
      <c r="AC246" s="150">
        <v>1.3981707932437599</v>
      </c>
      <c r="AD246" s="150">
        <v>3.17051741718904</v>
      </c>
      <c r="AE246" s="150">
        <v>1.3251536690473</v>
      </c>
      <c r="AF246" s="150">
        <v>80.849999999999994</v>
      </c>
      <c r="AG246" s="150">
        <v>2.3857128831632799E-2</v>
      </c>
      <c r="AH246" s="150">
        <v>6.1360000000000001</v>
      </c>
      <c r="AI246">
        <v>2.6130363628567101</v>
      </c>
      <c r="AJ246">
        <v>-12972.6595</v>
      </c>
      <c r="AK246">
        <v>0.32499456941492799</v>
      </c>
      <c r="AL246" s="150">
        <v>10692633.4725</v>
      </c>
      <c r="AM246" s="150">
        <v>882.64893665</v>
      </c>
    </row>
    <row r="247" spans="1:39" ht="14.5" x14ac:dyDescent="0.35">
      <c r="A247" t="s">
        <v>420</v>
      </c>
      <c r="B247" s="150">
        <v>-239690.95</v>
      </c>
      <c r="C247" s="150">
        <v>0.390381143528576</v>
      </c>
      <c r="D247" s="150">
        <v>-86807.3</v>
      </c>
      <c r="E247" s="150">
        <v>3.37135649270496E-3</v>
      </c>
      <c r="F247" s="150">
        <v>0.70276909995888903</v>
      </c>
      <c r="G247" s="150">
        <v>68</v>
      </c>
      <c r="H247" s="150">
        <v>36.262</v>
      </c>
      <c r="I247" s="150">
        <v>0</v>
      </c>
      <c r="J247" s="150">
        <v>-2.2814999999999901</v>
      </c>
      <c r="K247" s="150">
        <v>12117.5532066748</v>
      </c>
      <c r="L247" s="150">
        <v>1843.9790928</v>
      </c>
      <c r="M247" s="150">
        <v>2258.1562854243698</v>
      </c>
      <c r="N247" s="150">
        <v>0.48000490046554001</v>
      </c>
      <c r="O247" s="150">
        <v>0.153379199934712</v>
      </c>
      <c r="P247" s="150">
        <v>1.6594741838170601E-3</v>
      </c>
      <c r="Q247" s="150">
        <v>9895.0258284717893</v>
      </c>
      <c r="R247" s="150">
        <v>128.53049999999999</v>
      </c>
      <c r="S247" s="150">
        <v>55953.820766277298</v>
      </c>
      <c r="T247" s="150">
        <v>13.911095031918499</v>
      </c>
      <c r="U247" s="150">
        <v>14.3466266201407</v>
      </c>
      <c r="V247" s="150">
        <v>16.433499999999999</v>
      </c>
      <c r="W247" s="150">
        <v>112.20854308577</v>
      </c>
      <c r="X247" s="150">
        <v>0.10761659718842199</v>
      </c>
      <c r="Y247" s="150">
        <v>0.206115519269123</v>
      </c>
      <c r="Z247" s="150">
        <v>0.31654616099046801</v>
      </c>
      <c r="AA247" s="150">
        <v>134.77614847716501</v>
      </c>
      <c r="AB247" s="150">
        <v>8.9530505173737502</v>
      </c>
      <c r="AC247" s="150">
        <v>1.7213546657793</v>
      </c>
      <c r="AD247" s="150">
        <v>4.2847225805594897</v>
      </c>
      <c r="AE247" s="150">
        <v>1.3175856335793801</v>
      </c>
      <c r="AF247" s="150">
        <v>193</v>
      </c>
      <c r="AG247" s="150">
        <v>1.3775229196211001E-2</v>
      </c>
      <c r="AH247" s="150">
        <v>6.9455</v>
      </c>
      <c r="AI247">
        <v>5.6949023919099702</v>
      </c>
      <c r="AJ247">
        <v>-72921.4349736843</v>
      </c>
      <c r="AK247">
        <v>0.368214888230947</v>
      </c>
      <c r="AL247" s="150">
        <v>22344514.769000001</v>
      </c>
      <c r="AM247" s="150">
        <v>1843.9790928</v>
      </c>
    </row>
    <row r="248" spans="1:39" ht="14.5" x14ac:dyDescent="0.35">
      <c r="A248" t="s">
        <v>421</v>
      </c>
      <c r="B248" s="150">
        <v>401354.5</v>
      </c>
      <c r="C248" s="150">
        <v>0.49507341927714599</v>
      </c>
      <c r="D248" s="150">
        <v>526415.85</v>
      </c>
      <c r="E248" s="150">
        <v>1.89017743761837E-3</v>
      </c>
      <c r="F248" s="150">
        <v>0.68376294346126298</v>
      </c>
      <c r="G248" s="150">
        <v>27.65</v>
      </c>
      <c r="H248" s="150">
        <v>22.827999999999999</v>
      </c>
      <c r="I248" s="150">
        <v>0</v>
      </c>
      <c r="J248" s="150">
        <v>-1.05449999999998</v>
      </c>
      <c r="K248" s="150">
        <v>11992.006000624</v>
      </c>
      <c r="L248" s="150">
        <v>1059.38696035</v>
      </c>
      <c r="M248" s="150">
        <v>1335.33293031013</v>
      </c>
      <c r="N248" s="150">
        <v>0.53688937639187895</v>
      </c>
      <c r="O248" s="150">
        <v>0.16600066513174699</v>
      </c>
      <c r="P248" s="150">
        <v>1.98557611970705E-3</v>
      </c>
      <c r="Q248" s="150">
        <v>9513.8631701005706</v>
      </c>
      <c r="R248" s="150">
        <v>75.110500000000002</v>
      </c>
      <c r="S248" s="150">
        <v>53414.457785529303</v>
      </c>
      <c r="T248" s="150">
        <v>13.0993669327191</v>
      </c>
      <c r="U248" s="150">
        <v>14.1043790195778</v>
      </c>
      <c r="V248" s="150">
        <v>10.103999999999999</v>
      </c>
      <c r="W248" s="150">
        <v>104.84827398554999</v>
      </c>
      <c r="X248" s="150">
        <v>0.113819450349983</v>
      </c>
      <c r="Y248" s="150">
        <v>0.191661737773173</v>
      </c>
      <c r="Z248" s="150">
        <v>0.309348815697358</v>
      </c>
      <c r="AA248" s="150">
        <v>165.97410255258299</v>
      </c>
      <c r="AB248" s="150">
        <v>7.2313524706706698</v>
      </c>
      <c r="AC248" s="150">
        <v>1.5235210270328099</v>
      </c>
      <c r="AD248" s="150">
        <v>3.6199275183870001</v>
      </c>
      <c r="AE248" s="150">
        <v>1.2590538369531601</v>
      </c>
      <c r="AF248" s="150">
        <v>77.55</v>
      </c>
      <c r="AG248" s="150">
        <v>1.0329008543174501E-2</v>
      </c>
      <c r="AH248" s="150">
        <v>8.7475000000000005</v>
      </c>
      <c r="AI248">
        <v>3.65558775065143</v>
      </c>
      <c r="AJ248">
        <v>-34569.006000000103</v>
      </c>
      <c r="AK248">
        <v>0.38829951645670602</v>
      </c>
      <c r="AL248" s="150">
        <v>12704174.785499999</v>
      </c>
      <c r="AM248" s="150">
        <v>1059.38696035</v>
      </c>
    </row>
    <row r="249" spans="1:39" ht="14.5" x14ac:dyDescent="0.35">
      <c r="A249" t="s">
        <v>422</v>
      </c>
      <c r="B249" s="150">
        <v>135602.70000000001</v>
      </c>
      <c r="C249" s="150">
        <v>0.31731614942084602</v>
      </c>
      <c r="D249" s="150">
        <v>218506.2</v>
      </c>
      <c r="E249" s="150">
        <v>2.1859235232252498E-3</v>
      </c>
      <c r="F249" s="150">
        <v>0.74350067259604402</v>
      </c>
      <c r="G249" s="150">
        <v>58.85</v>
      </c>
      <c r="H249" s="150">
        <v>67.131500000000003</v>
      </c>
      <c r="I249" s="150">
        <v>0</v>
      </c>
      <c r="J249" s="150">
        <v>57.761500000000098</v>
      </c>
      <c r="K249" s="150">
        <v>10793.985251361801</v>
      </c>
      <c r="L249" s="150">
        <v>2699.79252615</v>
      </c>
      <c r="M249" s="150">
        <v>3263.3867349121601</v>
      </c>
      <c r="N249" s="150">
        <v>0.40515680671946103</v>
      </c>
      <c r="O249" s="150">
        <v>0.143895309356974</v>
      </c>
      <c r="P249" s="150">
        <v>1.6369755646751E-2</v>
      </c>
      <c r="Q249" s="150">
        <v>8929.8397879846598</v>
      </c>
      <c r="R249" s="150">
        <v>164.01849999999999</v>
      </c>
      <c r="S249" s="150">
        <v>62802.638516386898</v>
      </c>
      <c r="T249" s="150">
        <v>14.0752415123904</v>
      </c>
      <c r="U249" s="150">
        <v>16.460292748379</v>
      </c>
      <c r="V249" s="150">
        <v>18.311499999999999</v>
      </c>
      <c r="W249" s="150">
        <v>147.43699457444799</v>
      </c>
      <c r="X249" s="150">
        <v>0.111918547247878</v>
      </c>
      <c r="Y249" s="150">
        <v>0.17074823498445901</v>
      </c>
      <c r="Z249" s="150">
        <v>0.288157365799311</v>
      </c>
      <c r="AA249" s="150">
        <v>149.86559007072401</v>
      </c>
      <c r="AB249" s="150">
        <v>6.3637365783008697</v>
      </c>
      <c r="AC249" s="150">
        <v>1.3149030217050699</v>
      </c>
      <c r="AD249" s="150">
        <v>2.9937710748234099</v>
      </c>
      <c r="AE249" s="150">
        <v>1.3561023020571901</v>
      </c>
      <c r="AF249" s="150">
        <v>82.35</v>
      </c>
      <c r="AG249" s="150">
        <v>2.30127260211021E-2</v>
      </c>
      <c r="AH249" s="150">
        <v>19.72</v>
      </c>
      <c r="AI249">
        <v>2.85303251245363</v>
      </c>
      <c r="AJ249">
        <v>-73246.001499999998</v>
      </c>
      <c r="AK249">
        <v>0.32978830461083097</v>
      </c>
      <c r="AL249" s="150">
        <v>29141520.708999999</v>
      </c>
      <c r="AM249" s="150">
        <v>2699.79252615</v>
      </c>
    </row>
    <row r="250" spans="1:39" ht="14.5" x14ac:dyDescent="0.35">
      <c r="A250" t="s">
        <v>423</v>
      </c>
      <c r="B250" s="150">
        <v>1028268.7</v>
      </c>
      <c r="C250" s="150">
        <v>0.353117596113105</v>
      </c>
      <c r="D250" s="150">
        <v>857590.9</v>
      </c>
      <c r="E250" s="150">
        <v>3.3575800891633002E-3</v>
      </c>
      <c r="F250" s="150">
        <v>0.77005162166457997</v>
      </c>
      <c r="G250" s="150">
        <v>159.26315789473699</v>
      </c>
      <c r="H250" s="150">
        <v>345.173</v>
      </c>
      <c r="I250" s="150">
        <v>0.35</v>
      </c>
      <c r="J250" s="150">
        <v>-52.720500000000001</v>
      </c>
      <c r="K250" s="150">
        <v>11886.6202710204</v>
      </c>
      <c r="L250" s="150">
        <v>6861.2436500000003</v>
      </c>
      <c r="M250" s="150">
        <v>8662.4686546770699</v>
      </c>
      <c r="N250" s="150">
        <v>0.46035823592272501</v>
      </c>
      <c r="O250" s="150">
        <v>0.157144346914426</v>
      </c>
      <c r="P250" s="150">
        <v>4.9146571438255203E-2</v>
      </c>
      <c r="Q250" s="150">
        <v>9414.9833154623302</v>
      </c>
      <c r="R250" s="150">
        <v>426.3245</v>
      </c>
      <c r="S250" s="150">
        <v>68462.070781763701</v>
      </c>
      <c r="T250" s="150">
        <v>14.192827294701599</v>
      </c>
      <c r="U250" s="150">
        <v>16.0939463952928</v>
      </c>
      <c r="V250" s="150">
        <v>42.545999999999999</v>
      </c>
      <c r="W250" s="150">
        <v>161.26647981008799</v>
      </c>
      <c r="X250" s="150">
        <v>0.11713534749524999</v>
      </c>
      <c r="Y250" s="150">
        <v>0.15624019801144501</v>
      </c>
      <c r="Z250" s="150">
        <v>0.27856263604984</v>
      </c>
      <c r="AA250" s="150">
        <v>154.96248992702701</v>
      </c>
      <c r="AB250" s="150">
        <v>6.0550507154859599</v>
      </c>
      <c r="AC250" s="150">
        <v>1.08435469370188</v>
      </c>
      <c r="AD250" s="150">
        <v>3.2829933822745199</v>
      </c>
      <c r="AE250" s="150">
        <v>0.88776771822780698</v>
      </c>
      <c r="AF250" s="150">
        <v>33.450000000000003</v>
      </c>
      <c r="AG250" s="150">
        <v>9.1167394899090606E-2</v>
      </c>
      <c r="AH250" s="150">
        <v>107.723</v>
      </c>
      <c r="AI250">
        <v>5.7252161658966401</v>
      </c>
      <c r="AJ250">
        <v>-164916.14199999999</v>
      </c>
      <c r="AK250">
        <v>0.35846845993356402</v>
      </c>
      <c r="AL250" s="150">
        <v>81556997.854499996</v>
      </c>
      <c r="AM250" s="150">
        <v>6861.2436500000003</v>
      </c>
    </row>
    <row r="251" spans="1:39" ht="14.5" x14ac:dyDescent="0.35">
      <c r="A251" t="s">
        <v>424</v>
      </c>
      <c r="B251" s="150">
        <v>1583280.35</v>
      </c>
      <c r="C251" s="150">
        <v>0.37254881172999499</v>
      </c>
      <c r="D251" s="150">
        <v>1720658.8</v>
      </c>
      <c r="E251" s="150">
        <v>2.6156414153631498E-3</v>
      </c>
      <c r="F251" s="150">
        <v>0.82325842555176798</v>
      </c>
      <c r="G251" s="150">
        <v>160.444444444444</v>
      </c>
      <c r="H251" s="150">
        <v>151.21199999999999</v>
      </c>
      <c r="I251" s="150">
        <v>0</v>
      </c>
      <c r="J251" s="150">
        <v>-37.408999999999999</v>
      </c>
      <c r="K251" s="150">
        <v>12553.497026457901</v>
      </c>
      <c r="L251" s="150">
        <v>8923.6286829000001</v>
      </c>
      <c r="M251" s="150">
        <v>10710.666295704799</v>
      </c>
      <c r="N251" s="150">
        <v>0.17911853620298299</v>
      </c>
      <c r="O251" s="150">
        <v>0.12839387808633701</v>
      </c>
      <c r="P251" s="150">
        <v>4.9391127024882603E-2</v>
      </c>
      <c r="Q251" s="150">
        <v>10458.9894823745</v>
      </c>
      <c r="R251" s="150">
        <v>529.09649999999999</v>
      </c>
      <c r="S251" s="150">
        <v>77101.346873396396</v>
      </c>
      <c r="T251" s="150">
        <v>14.506521967164799</v>
      </c>
      <c r="U251" s="150">
        <v>16.865786643646299</v>
      </c>
      <c r="V251" s="150">
        <v>50.192999999999998</v>
      </c>
      <c r="W251" s="150">
        <v>177.78631846871099</v>
      </c>
      <c r="X251" s="150">
        <v>0.11797408232843801</v>
      </c>
      <c r="Y251" s="150">
        <v>0.148685621904103</v>
      </c>
      <c r="Z251" s="150">
        <v>0.27296244738333503</v>
      </c>
      <c r="AA251" s="150">
        <v>150.082606257073</v>
      </c>
      <c r="AB251" s="150">
        <v>6.5632482601024602</v>
      </c>
      <c r="AC251" s="150">
        <v>1.1753318053498001</v>
      </c>
      <c r="AD251" s="150">
        <v>3.53066900613012</v>
      </c>
      <c r="AE251" s="150">
        <v>0.85410431034659395</v>
      </c>
      <c r="AF251" s="150">
        <v>34.5</v>
      </c>
      <c r="AG251" s="150">
        <v>6.5472096473783895E-2</v>
      </c>
      <c r="AH251" s="150">
        <v>125.179473684211</v>
      </c>
      <c r="AI251">
        <v>5.1032316527092698</v>
      </c>
      <c r="AJ251">
        <v>-67081.797000000297</v>
      </c>
      <c r="AK251">
        <v>0.28546110325839502</v>
      </c>
      <c r="AL251" s="150">
        <v>112022746.13600001</v>
      </c>
      <c r="AM251" s="150">
        <v>8923.6286829000001</v>
      </c>
    </row>
    <row r="252" spans="1:39" ht="14.5" x14ac:dyDescent="0.35">
      <c r="A252" t="s">
        <v>425</v>
      </c>
      <c r="B252" s="150">
        <v>132016.95000000001</v>
      </c>
      <c r="C252" s="150">
        <v>0.39160019344607799</v>
      </c>
      <c r="D252" s="150">
        <v>106661.3</v>
      </c>
      <c r="E252" s="150">
        <v>9.3489483158380998E-3</v>
      </c>
      <c r="F252" s="150">
        <v>0.72225072290134795</v>
      </c>
      <c r="G252" s="150">
        <v>49.823529411764703</v>
      </c>
      <c r="H252" s="150">
        <v>29.4725</v>
      </c>
      <c r="I252" s="150">
        <v>0</v>
      </c>
      <c r="J252" s="150">
        <v>40.1355</v>
      </c>
      <c r="K252" s="150">
        <v>11318.6115064029</v>
      </c>
      <c r="L252" s="150">
        <v>1409.0169174</v>
      </c>
      <c r="M252" s="150">
        <v>1658.9334360293301</v>
      </c>
      <c r="N252" s="150">
        <v>0.32758180363207601</v>
      </c>
      <c r="O252" s="150">
        <v>0.13374815353370301</v>
      </c>
      <c r="P252" s="150">
        <v>2.4413984371086401E-3</v>
      </c>
      <c r="Q252" s="150">
        <v>9613.4749879850297</v>
      </c>
      <c r="R252" s="150">
        <v>90.832499999999996</v>
      </c>
      <c r="S252" s="150">
        <v>60550.143115074403</v>
      </c>
      <c r="T252" s="150">
        <v>15.3430765419866</v>
      </c>
      <c r="U252" s="150">
        <v>15.512255166377701</v>
      </c>
      <c r="V252" s="150">
        <v>11.686999999999999</v>
      </c>
      <c r="W252" s="150">
        <v>120.562754975614</v>
      </c>
      <c r="X252" s="150">
        <v>0.117019557135388</v>
      </c>
      <c r="Y252" s="150">
        <v>0.16862124544058599</v>
      </c>
      <c r="Z252" s="150">
        <v>0.29178831110607201</v>
      </c>
      <c r="AA252" s="150">
        <v>164.81988053665901</v>
      </c>
      <c r="AB252" s="150">
        <v>6.2784608735155096</v>
      </c>
      <c r="AC252" s="150">
        <v>1.2703018421075301</v>
      </c>
      <c r="AD252" s="150">
        <v>3.2831044506833602</v>
      </c>
      <c r="AE252" s="150">
        <v>1.0282261521317499</v>
      </c>
      <c r="AF252" s="150">
        <v>62.4</v>
      </c>
      <c r="AG252" s="150">
        <v>2.8576653812553102E-2</v>
      </c>
      <c r="AH252" s="150">
        <v>13.3855</v>
      </c>
      <c r="AI252">
        <v>3.8895977723547199</v>
      </c>
      <c r="AJ252">
        <v>-43020.951500000097</v>
      </c>
      <c r="AK252">
        <v>0.306147455802325</v>
      </c>
      <c r="AL252" s="150">
        <v>15948115.094000001</v>
      </c>
      <c r="AM252" s="150">
        <v>1409.0169174</v>
      </c>
    </row>
    <row r="253" spans="1:39" ht="14.5" x14ac:dyDescent="0.35">
      <c r="A253" t="s">
        <v>426</v>
      </c>
      <c r="B253" s="150">
        <v>143079.20000000001</v>
      </c>
      <c r="C253" s="150">
        <v>0.32301325602922698</v>
      </c>
      <c r="D253" s="150">
        <v>86065.9</v>
      </c>
      <c r="E253" s="150">
        <v>2.6071911844615398E-3</v>
      </c>
      <c r="F253" s="150">
        <v>0.70570907732558896</v>
      </c>
      <c r="G253" s="150">
        <v>15.875</v>
      </c>
      <c r="H253" s="150">
        <v>64.429500000000004</v>
      </c>
      <c r="I253" s="150">
        <v>1.95</v>
      </c>
      <c r="J253" s="150">
        <v>-66.741</v>
      </c>
      <c r="K253" s="150">
        <v>13097.4523173618</v>
      </c>
      <c r="L253" s="150">
        <v>1253.7897272</v>
      </c>
      <c r="M253" s="150">
        <v>1739.23094123849</v>
      </c>
      <c r="N253" s="150">
        <v>0.92887698354400705</v>
      </c>
      <c r="O253" s="150">
        <v>0.18474749722769901</v>
      </c>
      <c r="P253" s="150">
        <v>2.9110415174248699E-3</v>
      </c>
      <c r="Q253" s="150">
        <v>9441.7887691823307</v>
      </c>
      <c r="R253" s="150">
        <v>90.881</v>
      </c>
      <c r="S253" s="150">
        <v>57084.753848439199</v>
      </c>
      <c r="T253" s="150">
        <v>14.417204916319101</v>
      </c>
      <c r="U253" s="150">
        <v>13.7959499477339</v>
      </c>
      <c r="V253" s="150">
        <v>12.486000000000001</v>
      </c>
      <c r="W253" s="150">
        <v>100.415643696941</v>
      </c>
      <c r="X253" s="150">
        <v>0.11496883442238499</v>
      </c>
      <c r="Y253" s="150">
        <v>0.19617466883826401</v>
      </c>
      <c r="Z253" s="150">
        <v>0.31611168147947899</v>
      </c>
      <c r="AA253" s="150">
        <v>188.07396079612701</v>
      </c>
      <c r="AB253" s="150">
        <v>6.6974750175144599</v>
      </c>
      <c r="AC253" s="150">
        <v>1.40206050375479</v>
      </c>
      <c r="AD253" s="150">
        <v>3.6467830480413501</v>
      </c>
      <c r="AE253" s="150">
        <v>0.96886582785602204</v>
      </c>
      <c r="AF253" s="150">
        <v>22.75</v>
      </c>
      <c r="AG253" s="150">
        <v>5.4125016567551899E-2</v>
      </c>
      <c r="AH253" s="150">
        <v>50.686999999999998</v>
      </c>
      <c r="AI253">
        <v>3.7505784729434701</v>
      </c>
      <c r="AJ253">
        <v>-62198.277499999997</v>
      </c>
      <c r="AK253">
        <v>0.49666865348006001</v>
      </c>
      <c r="AL253" s="150">
        <v>16421451.168</v>
      </c>
      <c r="AM253" s="150">
        <v>1253.7897272</v>
      </c>
    </row>
    <row r="254" spans="1:39" ht="14.5" x14ac:dyDescent="0.35">
      <c r="A254" t="s">
        <v>427</v>
      </c>
      <c r="B254" s="150">
        <v>465603.8</v>
      </c>
      <c r="C254" s="150">
        <v>0.53747218797270002</v>
      </c>
      <c r="D254" s="150">
        <v>457340.7</v>
      </c>
      <c r="E254" s="150">
        <v>1.93192629213048E-3</v>
      </c>
      <c r="F254" s="150">
        <v>0.73161211278078697</v>
      </c>
      <c r="G254" s="150">
        <v>73.2777777777778</v>
      </c>
      <c r="H254" s="150">
        <v>37.487499999999997</v>
      </c>
      <c r="I254" s="150">
        <v>0</v>
      </c>
      <c r="J254" s="150">
        <v>46.655999999999999</v>
      </c>
      <c r="K254" s="150">
        <v>11036.8042053425</v>
      </c>
      <c r="L254" s="150">
        <v>1963.5996478500001</v>
      </c>
      <c r="M254" s="150">
        <v>2283.07252865077</v>
      </c>
      <c r="N254" s="150">
        <v>0.27675855055027698</v>
      </c>
      <c r="O254" s="150">
        <v>0.125591679225458</v>
      </c>
      <c r="P254" s="150">
        <v>7.0377523061440602E-3</v>
      </c>
      <c r="Q254" s="150">
        <v>9492.4119050249701</v>
      </c>
      <c r="R254" s="150">
        <v>120.21250000000001</v>
      </c>
      <c r="S254" s="150">
        <v>63215.192704585599</v>
      </c>
      <c r="T254" s="150">
        <v>15.280440885931201</v>
      </c>
      <c r="U254" s="150">
        <v>16.3344048900905</v>
      </c>
      <c r="V254" s="150">
        <v>13.6595</v>
      </c>
      <c r="W254" s="150">
        <v>143.75340589699499</v>
      </c>
      <c r="X254" s="150">
        <v>0.109643582943592</v>
      </c>
      <c r="Y254" s="150">
        <v>0.16812481345563199</v>
      </c>
      <c r="Z254" s="150">
        <v>0.28238678362654002</v>
      </c>
      <c r="AA254" s="150">
        <v>149.04580998496701</v>
      </c>
      <c r="AB254" s="150">
        <v>6.8448527862620301</v>
      </c>
      <c r="AC254" s="150">
        <v>1.2669147797337801</v>
      </c>
      <c r="AD254" s="150">
        <v>2.9822703587669599</v>
      </c>
      <c r="AE254" s="150">
        <v>1.12621239698831</v>
      </c>
      <c r="AF254" s="150">
        <v>63</v>
      </c>
      <c r="AG254" s="150">
        <v>3.5227919668870497E-2</v>
      </c>
      <c r="AH254" s="150">
        <v>17.808</v>
      </c>
      <c r="AI254">
        <v>4.9688373092746803</v>
      </c>
      <c r="AJ254">
        <v>-38669.469000000303</v>
      </c>
      <c r="AK254">
        <v>0.30643395753810798</v>
      </c>
      <c r="AL254" s="150">
        <v>21671864.851</v>
      </c>
      <c r="AM254" s="150">
        <v>1963.5996478500001</v>
      </c>
    </row>
    <row r="255" spans="1:39" ht="14.5" x14ac:dyDescent="0.35">
      <c r="A255" t="s">
        <v>428</v>
      </c>
      <c r="B255" s="150">
        <v>-272780.15000000002</v>
      </c>
      <c r="C255" s="150">
        <v>0.32325496302902501</v>
      </c>
      <c r="D255" s="150">
        <v>-307603.8</v>
      </c>
      <c r="E255" s="150">
        <v>5.7680046113211796E-3</v>
      </c>
      <c r="F255" s="150">
        <v>0.74724555543635696</v>
      </c>
      <c r="G255" s="150">
        <v>71.400000000000006</v>
      </c>
      <c r="H255" s="150">
        <v>70.998500000000007</v>
      </c>
      <c r="I255" s="150">
        <v>0</v>
      </c>
      <c r="J255" s="150">
        <v>61.216500000000003</v>
      </c>
      <c r="K255" s="150">
        <v>10406.324009178699</v>
      </c>
      <c r="L255" s="150">
        <v>2445.2055307000001</v>
      </c>
      <c r="M255" s="150">
        <v>2914.7838391250998</v>
      </c>
      <c r="N255" s="150">
        <v>0.34444123824179801</v>
      </c>
      <c r="O255" s="150">
        <v>0.141184324820814</v>
      </c>
      <c r="P255" s="150">
        <v>1.3024512909098E-2</v>
      </c>
      <c r="Q255" s="150">
        <v>8729.8415340253105</v>
      </c>
      <c r="R255" s="150">
        <v>146.90049999999999</v>
      </c>
      <c r="S255" s="150">
        <v>62231.226360699897</v>
      </c>
      <c r="T255" s="150">
        <v>15.0683625991743</v>
      </c>
      <c r="U255" s="150">
        <v>16.645317958073701</v>
      </c>
      <c r="V255" s="150">
        <v>16.199000000000002</v>
      </c>
      <c r="W255" s="150">
        <v>150.94793077967799</v>
      </c>
      <c r="X255" s="150">
        <v>0.115285816165609</v>
      </c>
      <c r="Y255" s="150">
        <v>0.166763163972384</v>
      </c>
      <c r="Z255" s="150">
        <v>0.286361649197656</v>
      </c>
      <c r="AA255" s="150">
        <v>135.97629967114301</v>
      </c>
      <c r="AB255" s="150">
        <v>6.4442193539655301</v>
      </c>
      <c r="AC255" s="150">
        <v>1.31452057655869</v>
      </c>
      <c r="AD255" s="150">
        <v>3.3573242999789499</v>
      </c>
      <c r="AE255" s="150">
        <v>1.2119409531981</v>
      </c>
      <c r="AF255" s="150">
        <v>57.421052631578902</v>
      </c>
      <c r="AG255" s="150">
        <v>2.75251035938885E-2</v>
      </c>
      <c r="AH255" s="150">
        <v>24.127368421052601</v>
      </c>
      <c r="AI255">
        <v>4.6668677432892398</v>
      </c>
      <c r="AJ255">
        <v>-109354.399</v>
      </c>
      <c r="AK255">
        <v>0.29404333495150398</v>
      </c>
      <c r="AL255" s="150">
        <v>25445601.021499999</v>
      </c>
      <c r="AM255" s="150">
        <v>2445.2055307000001</v>
      </c>
    </row>
    <row r="256" spans="1:39" ht="14.5" x14ac:dyDescent="0.35">
      <c r="A256" t="s">
        <v>429</v>
      </c>
      <c r="B256" s="150">
        <v>281507.7</v>
      </c>
      <c r="C256" s="150">
        <v>0.39071225461132802</v>
      </c>
      <c r="D256" s="150">
        <v>263259.5</v>
      </c>
      <c r="E256" s="150">
        <v>6.2500470789834802E-3</v>
      </c>
      <c r="F256" s="150">
        <v>0.67543806123109795</v>
      </c>
      <c r="G256" s="150">
        <v>27</v>
      </c>
      <c r="H256" s="150">
        <v>20.263500000000001</v>
      </c>
      <c r="I256" s="150">
        <v>0</v>
      </c>
      <c r="J256" s="150">
        <v>15.654</v>
      </c>
      <c r="K256" s="150">
        <v>11473.8822567433</v>
      </c>
      <c r="L256" s="150">
        <v>911.87875005000001</v>
      </c>
      <c r="M256" s="150">
        <v>1109.2500575909701</v>
      </c>
      <c r="N256" s="150">
        <v>0.44986486079153298</v>
      </c>
      <c r="O256" s="150">
        <v>0.147983134701407</v>
      </c>
      <c r="P256" s="150">
        <v>3.84513884089057E-3</v>
      </c>
      <c r="Q256" s="150">
        <v>9432.30909829538</v>
      </c>
      <c r="R256" s="150">
        <v>63.225499999999997</v>
      </c>
      <c r="S256" s="150">
        <v>54625.427960237597</v>
      </c>
      <c r="T256" s="150">
        <v>14.3541767166729</v>
      </c>
      <c r="U256" s="150">
        <v>14.422641972779999</v>
      </c>
      <c r="V256" s="150">
        <v>8.4015000000000004</v>
      </c>
      <c r="W256" s="150">
        <v>108.537612337083</v>
      </c>
      <c r="X256" s="150">
        <v>0.117814028896898</v>
      </c>
      <c r="Y256" s="150">
        <v>0.17128150265311101</v>
      </c>
      <c r="Z256" s="150">
        <v>0.29355276417168902</v>
      </c>
      <c r="AA256" s="150">
        <v>204.64688972055501</v>
      </c>
      <c r="AB256" s="150">
        <v>5.4354206228231998</v>
      </c>
      <c r="AC256" s="150">
        <v>1.2763435347401799</v>
      </c>
      <c r="AD256" s="150">
        <v>2.5963989381241399</v>
      </c>
      <c r="AE256" s="150">
        <v>1.12045578757009</v>
      </c>
      <c r="AF256" s="150">
        <v>50.2</v>
      </c>
      <c r="AG256" s="150">
        <v>3.6983916277305399E-2</v>
      </c>
      <c r="AH256" s="150">
        <v>10.624000000000001</v>
      </c>
      <c r="AI256">
        <v>2.3598892636205</v>
      </c>
      <c r="AJ256">
        <v>-39231.419000000002</v>
      </c>
      <c r="AK256">
        <v>0.349359921888103</v>
      </c>
      <c r="AL256" s="150">
        <v>10462789.410499999</v>
      </c>
      <c r="AM256" s="150">
        <v>911.87875005000001</v>
      </c>
    </row>
    <row r="257" spans="1:39" ht="14.5" x14ac:dyDescent="0.35">
      <c r="A257" t="s">
        <v>430</v>
      </c>
      <c r="B257" s="150">
        <v>331391.65000000002</v>
      </c>
      <c r="C257" s="150">
        <v>0.43000831173270398</v>
      </c>
      <c r="D257" s="150">
        <v>364632.7</v>
      </c>
      <c r="E257" s="150">
        <v>4.1181399958283597E-3</v>
      </c>
      <c r="F257" s="150">
        <v>0.71989128779453404</v>
      </c>
      <c r="G257" s="150">
        <v>65.578947368421098</v>
      </c>
      <c r="H257" s="150">
        <v>27.5535</v>
      </c>
      <c r="I257" s="150">
        <v>0</v>
      </c>
      <c r="J257" s="150">
        <v>62.827500000000001</v>
      </c>
      <c r="K257" s="150">
        <v>11248.5742934676</v>
      </c>
      <c r="L257" s="150">
        <v>1420.5635181499999</v>
      </c>
      <c r="M257" s="150">
        <v>1698.38474134597</v>
      </c>
      <c r="N257" s="150">
        <v>0.350100759554692</v>
      </c>
      <c r="O257" s="150">
        <v>0.14625681217026801</v>
      </c>
      <c r="P257" s="150">
        <v>1.4478252987085501E-3</v>
      </c>
      <c r="Q257" s="150">
        <v>9408.5361717489395</v>
      </c>
      <c r="R257" s="150">
        <v>93.915000000000006</v>
      </c>
      <c r="S257" s="150">
        <v>57873.757977958798</v>
      </c>
      <c r="T257" s="150">
        <v>14.5855294681361</v>
      </c>
      <c r="U257" s="150">
        <v>15.126055668956001</v>
      </c>
      <c r="V257" s="150">
        <v>13.160500000000001</v>
      </c>
      <c r="W257" s="150">
        <v>107.94145497131601</v>
      </c>
      <c r="X257" s="150">
        <v>0.117016766179349</v>
      </c>
      <c r="Y257" s="150">
        <v>0.174383733297931</v>
      </c>
      <c r="Z257" s="150">
        <v>0.29589839429561499</v>
      </c>
      <c r="AA257" s="150">
        <v>143.67442736090899</v>
      </c>
      <c r="AB257" s="150">
        <v>7.9438365711875099</v>
      </c>
      <c r="AC257" s="150">
        <v>1.5602416331514199</v>
      </c>
      <c r="AD257" s="150">
        <v>3.7286106498009701</v>
      </c>
      <c r="AE257" s="150">
        <v>1.46733015305169</v>
      </c>
      <c r="AF257" s="150">
        <v>128.4</v>
      </c>
      <c r="AG257" s="150">
        <v>1.8097661446363801E-2</v>
      </c>
      <c r="AH257" s="150">
        <v>6.4364999999999997</v>
      </c>
      <c r="AI257">
        <v>4.3597483989437498</v>
      </c>
      <c r="AJ257">
        <v>-51572.35</v>
      </c>
      <c r="AK257">
        <v>0.33460840992103302</v>
      </c>
      <c r="AL257" s="150">
        <v>15979314.272500001</v>
      </c>
      <c r="AM257" s="150">
        <v>1420.5635181499999</v>
      </c>
    </row>
    <row r="258" spans="1:39" ht="14.5" x14ac:dyDescent="0.35">
      <c r="A258" t="s">
        <v>431</v>
      </c>
      <c r="B258" s="150">
        <v>180620.05</v>
      </c>
      <c r="C258" s="150">
        <v>0.53187813478080503</v>
      </c>
      <c r="D258" s="150">
        <v>183786.55</v>
      </c>
      <c r="E258" s="150">
        <v>2.0986867086470601E-3</v>
      </c>
      <c r="F258" s="150">
        <v>0.683611211980513</v>
      </c>
      <c r="G258" s="150">
        <v>30.25</v>
      </c>
      <c r="H258" s="150">
        <v>15.307499999999999</v>
      </c>
      <c r="I258" s="150">
        <v>0</v>
      </c>
      <c r="J258" s="150">
        <v>28.701499999999999</v>
      </c>
      <c r="K258" s="150">
        <v>12140.903895356099</v>
      </c>
      <c r="L258" s="150">
        <v>882.98633749999999</v>
      </c>
      <c r="M258" s="150">
        <v>1047.9838101330599</v>
      </c>
      <c r="N258" s="150">
        <v>0.33592539431562801</v>
      </c>
      <c r="O258" s="150">
        <v>0.147739815056878</v>
      </c>
      <c r="P258" s="150">
        <v>7.5475437353525303E-4</v>
      </c>
      <c r="Q258" s="150">
        <v>10229.406371400801</v>
      </c>
      <c r="R258" s="150">
        <v>63.091500000000003</v>
      </c>
      <c r="S258" s="150">
        <v>57928.902467051797</v>
      </c>
      <c r="T258" s="150">
        <v>15.7501406687113</v>
      </c>
      <c r="U258" s="150">
        <v>13.995329600659399</v>
      </c>
      <c r="V258" s="150">
        <v>9.4120000000000008</v>
      </c>
      <c r="W258" s="150">
        <v>93.814952985550406</v>
      </c>
      <c r="X258" s="150">
        <v>0.114861745353418</v>
      </c>
      <c r="Y258" s="150">
        <v>0.17004812831493399</v>
      </c>
      <c r="Z258" s="150">
        <v>0.29058230507330801</v>
      </c>
      <c r="AA258" s="150">
        <v>186.35747011204501</v>
      </c>
      <c r="AB258" s="150">
        <v>6.8379110197379402</v>
      </c>
      <c r="AC258" s="150">
        <v>1.31272937707496</v>
      </c>
      <c r="AD258" s="150">
        <v>2.8490896141077098</v>
      </c>
      <c r="AE258" s="150">
        <v>1.2875673878307601</v>
      </c>
      <c r="AF258" s="150">
        <v>90.6</v>
      </c>
      <c r="AG258" s="150">
        <v>3.7223246292926802E-2</v>
      </c>
      <c r="AH258" s="150">
        <v>4.8075000000000001</v>
      </c>
      <c r="AI258">
        <v>3.67561884888269</v>
      </c>
      <c r="AJ258">
        <v>-34995.852000000101</v>
      </c>
      <c r="AK258">
        <v>0.33184356415178801</v>
      </c>
      <c r="AL258" s="150">
        <v>10720252.2645</v>
      </c>
      <c r="AM258" s="150">
        <v>882.98633749999999</v>
      </c>
    </row>
    <row r="259" spans="1:39" ht="14.5" x14ac:dyDescent="0.35">
      <c r="A259" t="s">
        <v>432</v>
      </c>
      <c r="B259" s="150">
        <v>88053.5</v>
      </c>
      <c r="C259" s="150">
        <v>0.48346225343949401</v>
      </c>
      <c r="D259" s="150">
        <v>107249.95</v>
      </c>
      <c r="E259" s="150">
        <v>2.1211533688320198E-3</v>
      </c>
      <c r="F259" s="150">
        <v>0.72680555453179096</v>
      </c>
      <c r="G259" s="150">
        <v>52.2631578947368</v>
      </c>
      <c r="H259" s="150">
        <v>20.2078947368421</v>
      </c>
      <c r="I259" s="150">
        <v>0</v>
      </c>
      <c r="J259" s="150">
        <v>53.991999999999997</v>
      </c>
      <c r="K259" s="150">
        <v>11542.392708790499</v>
      </c>
      <c r="L259" s="150">
        <v>1162.3961632999999</v>
      </c>
      <c r="M259" s="150">
        <v>1361.7199966967401</v>
      </c>
      <c r="N259" s="150">
        <v>0.250161280879032</v>
      </c>
      <c r="O259" s="150">
        <v>0.13813177324515999</v>
      </c>
      <c r="P259" s="150">
        <v>1.7670845490135E-3</v>
      </c>
      <c r="Q259" s="150">
        <v>9852.8574395224496</v>
      </c>
      <c r="R259" s="150">
        <v>74.075500000000005</v>
      </c>
      <c r="S259" s="150">
        <v>60585.245729019698</v>
      </c>
      <c r="T259" s="150">
        <v>14.718091676735201</v>
      </c>
      <c r="U259" s="150">
        <v>15.692046132661901</v>
      </c>
      <c r="V259" s="150">
        <v>10.0075</v>
      </c>
      <c r="W259" s="150">
        <v>116.15250195353499</v>
      </c>
      <c r="X259" s="150">
        <v>0.115848240713418</v>
      </c>
      <c r="Y259" s="150">
        <v>0.16133494861571601</v>
      </c>
      <c r="Z259" s="150">
        <v>0.283648565207403</v>
      </c>
      <c r="AA259" s="150">
        <v>180.038619024578</v>
      </c>
      <c r="AB259" s="150">
        <v>6.2833151070212496</v>
      </c>
      <c r="AC259" s="150">
        <v>1.2902068558202</v>
      </c>
      <c r="AD259" s="150">
        <v>2.7658643386108901</v>
      </c>
      <c r="AE259" s="150">
        <v>1.2514109530297</v>
      </c>
      <c r="AF259" s="150">
        <v>101.4</v>
      </c>
      <c r="AG259" s="150">
        <v>2.9206311905652201E-2</v>
      </c>
      <c r="AH259" s="150">
        <v>5.9725000000000001</v>
      </c>
      <c r="AI259">
        <v>3.5137848140472299</v>
      </c>
      <c r="AJ259">
        <v>-29233.78</v>
      </c>
      <c r="AK259">
        <v>0.305817519305908</v>
      </c>
      <c r="AL259" s="150">
        <v>13416833</v>
      </c>
      <c r="AM259" s="150">
        <v>1162.3961632999999</v>
      </c>
    </row>
    <row r="260" spans="1:39" ht="14.5" x14ac:dyDescent="0.35">
      <c r="A260" t="s">
        <v>433</v>
      </c>
      <c r="B260" s="150">
        <v>102260.2</v>
      </c>
      <c r="C260" s="150">
        <v>0.43207642955491499</v>
      </c>
      <c r="D260" s="150">
        <v>55663.9</v>
      </c>
      <c r="E260" s="150">
        <v>4.9747783087656901E-3</v>
      </c>
      <c r="F260" s="150">
        <v>0.71276000203033496</v>
      </c>
      <c r="G260" s="150">
        <v>49.4444444444444</v>
      </c>
      <c r="H260" s="150">
        <v>37.831499999999998</v>
      </c>
      <c r="I260" s="150">
        <v>0</v>
      </c>
      <c r="J260" s="150">
        <v>37.464500000000001</v>
      </c>
      <c r="K260" s="150">
        <v>10952.4267746573</v>
      </c>
      <c r="L260" s="150">
        <v>1555.1097044000001</v>
      </c>
      <c r="M260" s="150">
        <v>1839.1561879435001</v>
      </c>
      <c r="N260" s="150">
        <v>0.32367040982758299</v>
      </c>
      <c r="O260" s="150">
        <v>0.132093657842137</v>
      </c>
      <c r="P260" s="150">
        <v>5.1013673682017303E-3</v>
      </c>
      <c r="Q260" s="150">
        <v>9260.8910954131607</v>
      </c>
      <c r="R260" s="150">
        <v>97.88</v>
      </c>
      <c r="S260" s="150">
        <v>60108.390662035097</v>
      </c>
      <c r="T260" s="150">
        <v>15.0955251328157</v>
      </c>
      <c r="U260" s="150">
        <v>15.887920968532899</v>
      </c>
      <c r="V260" s="150">
        <v>11.148999999999999</v>
      </c>
      <c r="W260" s="150">
        <v>139.48423216431999</v>
      </c>
      <c r="X260" s="150">
        <v>0.114975074545556</v>
      </c>
      <c r="Y260" s="150">
        <v>0.163917541356293</v>
      </c>
      <c r="Z260" s="150">
        <v>0.284610371974576</v>
      </c>
      <c r="AA260" s="150">
        <v>172.47432720734301</v>
      </c>
      <c r="AB260" s="150">
        <v>6.1109446435994803</v>
      </c>
      <c r="AC260" s="150">
        <v>1.1473548178430499</v>
      </c>
      <c r="AD260" s="150">
        <v>2.94477593846762</v>
      </c>
      <c r="AE260" s="150">
        <v>1.1064656340577099</v>
      </c>
      <c r="AF260" s="150">
        <v>54.894736842105303</v>
      </c>
      <c r="AG260" s="150">
        <v>2.3195405941532798E-2</v>
      </c>
      <c r="AH260" s="150">
        <v>16.5705263157895</v>
      </c>
      <c r="AI260">
        <v>4.0942882760730601</v>
      </c>
      <c r="AJ260">
        <v>-43407.952000000099</v>
      </c>
      <c r="AK260">
        <v>0.30868008059540503</v>
      </c>
      <c r="AL260" s="150">
        <v>17032225.164000001</v>
      </c>
      <c r="AM260" s="150">
        <v>1555.1097044000001</v>
      </c>
    </row>
    <row r="261" spans="1:39" ht="14.5" x14ac:dyDescent="0.35">
      <c r="A261" t="s">
        <v>434</v>
      </c>
      <c r="B261" s="150">
        <v>-477052.1</v>
      </c>
      <c r="C261" s="150">
        <v>0.33818623565636002</v>
      </c>
      <c r="D261" s="150">
        <v>-471824.4</v>
      </c>
      <c r="E261" s="150">
        <v>4.4750770077684604E-3</v>
      </c>
      <c r="F261" s="150">
        <v>0.756592133285093</v>
      </c>
      <c r="G261" s="150">
        <v>46.15</v>
      </c>
      <c r="H261" s="150">
        <v>61.396000000000001</v>
      </c>
      <c r="I261" s="150">
        <v>0</v>
      </c>
      <c r="J261" s="150">
        <v>-31.763999999999999</v>
      </c>
      <c r="K261" s="150">
        <v>11235.576341310199</v>
      </c>
      <c r="L261" s="150">
        <v>2373.42385165</v>
      </c>
      <c r="M261" s="150">
        <v>2913.4335522249498</v>
      </c>
      <c r="N261" s="150">
        <v>0.46326476157455498</v>
      </c>
      <c r="O261" s="150">
        <v>0.14781923563972699</v>
      </c>
      <c r="P261" s="150">
        <v>1.49588372406883E-2</v>
      </c>
      <c r="Q261" s="150">
        <v>9153.0437875045991</v>
      </c>
      <c r="R261" s="150">
        <v>150.624</v>
      </c>
      <c r="S261" s="150">
        <v>61939.024637508002</v>
      </c>
      <c r="T261" s="150">
        <v>14.0439106649671</v>
      </c>
      <c r="U261" s="150">
        <v>15.7572754119529</v>
      </c>
      <c r="V261" s="150">
        <v>17.675000000000001</v>
      </c>
      <c r="W261" s="150">
        <v>134.28140603394601</v>
      </c>
      <c r="X261" s="150">
        <v>0.113316431384162</v>
      </c>
      <c r="Y261" s="150">
        <v>0.15577185381119099</v>
      </c>
      <c r="Z261" s="150">
        <v>0.28606043335555897</v>
      </c>
      <c r="AA261" s="150">
        <v>167.322557967856</v>
      </c>
      <c r="AB261" s="150">
        <v>5.8597745194331203</v>
      </c>
      <c r="AC261" s="150">
        <v>1.14459874143647</v>
      </c>
      <c r="AD261" s="150">
        <v>3.0213945740579198</v>
      </c>
      <c r="AE261" s="150">
        <v>1.1732881833750901</v>
      </c>
      <c r="AF261" s="150">
        <v>50.05</v>
      </c>
      <c r="AG261" s="150">
        <v>2.8766946651253799E-2</v>
      </c>
      <c r="AH261" s="150">
        <v>24.74</v>
      </c>
      <c r="AI261">
        <v>2.31141859608136</v>
      </c>
      <c r="AJ261">
        <v>-73966.299999999901</v>
      </c>
      <c r="AK261">
        <v>0.36868338701328701</v>
      </c>
      <c r="AL261" s="150">
        <v>26666784.875500001</v>
      </c>
      <c r="AM261" s="150">
        <v>2373.42385165</v>
      </c>
    </row>
    <row r="262" spans="1:39" ht="14.5" x14ac:dyDescent="0.35">
      <c r="A262" t="s">
        <v>435</v>
      </c>
      <c r="B262" s="150">
        <v>-66598.100000000006</v>
      </c>
      <c r="C262" s="150">
        <v>0.37740596680607302</v>
      </c>
      <c r="D262" s="150">
        <v>-20572.3</v>
      </c>
      <c r="E262" s="150">
        <v>3.40946611667253E-3</v>
      </c>
      <c r="F262" s="150">
        <v>0.74746041489776305</v>
      </c>
      <c r="G262" s="150">
        <v>68.105263157894697</v>
      </c>
      <c r="H262" s="150">
        <v>54.722499999999997</v>
      </c>
      <c r="I262" s="150">
        <v>0</v>
      </c>
      <c r="J262" s="150">
        <v>77.4345</v>
      </c>
      <c r="K262" s="150">
        <v>10833.130865159699</v>
      </c>
      <c r="L262" s="150">
        <v>2399.4528352000002</v>
      </c>
      <c r="M262" s="150">
        <v>2845.46128605581</v>
      </c>
      <c r="N262" s="150">
        <v>0.339517256579914</v>
      </c>
      <c r="O262" s="150">
        <v>0.13358150941661801</v>
      </c>
      <c r="P262" s="150">
        <v>1.1943335426141601E-2</v>
      </c>
      <c r="Q262" s="150">
        <v>9135.1046299177106</v>
      </c>
      <c r="R262" s="150">
        <v>144.72049999999999</v>
      </c>
      <c r="S262" s="150">
        <v>63479.665866273303</v>
      </c>
      <c r="T262" s="150">
        <v>14.451649904470999</v>
      </c>
      <c r="U262" s="150">
        <v>16.579909793014799</v>
      </c>
      <c r="V262" s="150">
        <v>15.628500000000001</v>
      </c>
      <c r="W262" s="150">
        <v>153.53059060050501</v>
      </c>
      <c r="X262" s="150">
        <v>0.11043563540890899</v>
      </c>
      <c r="Y262" s="150">
        <v>0.16829523413619599</v>
      </c>
      <c r="Z262" s="150">
        <v>0.28537476983672</v>
      </c>
      <c r="AA262" s="150">
        <v>160.14280187673299</v>
      </c>
      <c r="AB262" s="150">
        <v>6.2809641238333596</v>
      </c>
      <c r="AC262" s="150">
        <v>1.22762209922523</v>
      </c>
      <c r="AD262" s="150">
        <v>2.6182160757267798</v>
      </c>
      <c r="AE262" s="150">
        <v>1.2634694562423101</v>
      </c>
      <c r="AF262" s="150">
        <v>72.5</v>
      </c>
      <c r="AG262" s="150">
        <v>3.5200058958213203E-2</v>
      </c>
      <c r="AH262" s="150">
        <v>19.270499999999998</v>
      </c>
      <c r="AI262">
        <v>4.6705589382213102</v>
      </c>
      <c r="AJ262">
        <v>-72361.270500000101</v>
      </c>
      <c r="AK262">
        <v>0.31748684993790499</v>
      </c>
      <c r="AL262" s="150">
        <v>25993586.568500001</v>
      </c>
      <c r="AM262" s="150">
        <v>2399.4528352000002</v>
      </c>
    </row>
    <row r="263" spans="1:39" ht="14.5" x14ac:dyDescent="0.35">
      <c r="A263" t="s">
        <v>436</v>
      </c>
      <c r="B263" s="150">
        <v>70730</v>
      </c>
      <c r="C263" s="150">
        <v>0.34976830381285001</v>
      </c>
      <c r="D263" s="150">
        <v>44437</v>
      </c>
      <c r="E263" s="150">
        <v>1.0896612052162901E-2</v>
      </c>
      <c r="F263" s="150">
        <v>0.73089134981293102</v>
      </c>
      <c r="G263" s="150">
        <v>59.8888888888889</v>
      </c>
      <c r="H263" s="150">
        <v>29.920999999999999</v>
      </c>
      <c r="I263" s="150">
        <v>0</v>
      </c>
      <c r="J263" s="150">
        <v>68.646000000000001</v>
      </c>
      <c r="K263" s="150">
        <v>11630.643396351799</v>
      </c>
      <c r="L263" s="150">
        <v>1503.03358385</v>
      </c>
      <c r="M263" s="150">
        <v>1767.62284982029</v>
      </c>
      <c r="N263" s="150">
        <v>0.30620592786164302</v>
      </c>
      <c r="O263" s="150">
        <v>0.133859511265637</v>
      </c>
      <c r="P263" s="150">
        <v>4.40558722117073E-3</v>
      </c>
      <c r="Q263" s="150">
        <v>9889.6931708465199</v>
      </c>
      <c r="R263" s="150">
        <v>96.116</v>
      </c>
      <c r="S263" s="150">
        <v>60943.111037704402</v>
      </c>
      <c r="T263" s="150">
        <v>15.9255482958092</v>
      </c>
      <c r="U263" s="150">
        <v>15.637704272441599</v>
      </c>
      <c r="V263" s="150">
        <v>12.198</v>
      </c>
      <c r="W263" s="150">
        <v>123.21967403262801</v>
      </c>
      <c r="X263" s="150">
        <v>0.113274090560826</v>
      </c>
      <c r="Y263" s="150">
        <v>0.176799248411904</v>
      </c>
      <c r="Z263" s="150">
        <v>0.29728791506730701</v>
      </c>
      <c r="AA263" s="150">
        <v>169.553530099586</v>
      </c>
      <c r="AB263" s="150">
        <v>6.6521832280960203</v>
      </c>
      <c r="AC263" s="150">
        <v>1.26472210815491</v>
      </c>
      <c r="AD263" s="150">
        <v>3.1941512329177799</v>
      </c>
      <c r="AE263" s="150">
        <v>1.1418468639186801</v>
      </c>
      <c r="AF263" s="150">
        <v>86.9</v>
      </c>
      <c r="AG263" s="150">
        <v>3.3572100421515899E-2</v>
      </c>
      <c r="AH263" s="150">
        <v>9.7364999999999995</v>
      </c>
      <c r="AI263">
        <v>3.7201529280924399</v>
      </c>
      <c r="AJ263">
        <v>-39141.895499999897</v>
      </c>
      <c r="AK263">
        <v>0.31011467926341102</v>
      </c>
      <c r="AL263" s="150">
        <v>17481247.626499999</v>
      </c>
      <c r="AM263" s="150">
        <v>1503.03358385</v>
      </c>
    </row>
    <row r="264" spans="1:39" ht="14.5" x14ac:dyDescent="0.35">
      <c r="A264" t="s">
        <v>437</v>
      </c>
      <c r="B264" s="150">
        <v>165030.6</v>
      </c>
      <c r="C264" s="150">
        <v>0.54031018705665101</v>
      </c>
      <c r="D264" s="150">
        <v>145422.95000000001</v>
      </c>
      <c r="E264" s="150">
        <v>1.5841431702170101E-3</v>
      </c>
      <c r="F264" s="150">
        <v>0.67289561417953703</v>
      </c>
      <c r="G264" s="150">
        <v>34.1666666666667</v>
      </c>
      <c r="H264" s="150">
        <v>12.964499999999999</v>
      </c>
      <c r="I264" s="150">
        <v>0</v>
      </c>
      <c r="J264" s="150">
        <v>43.863</v>
      </c>
      <c r="K264" s="150">
        <v>11877.421155902</v>
      </c>
      <c r="L264" s="150">
        <v>818.73822059999998</v>
      </c>
      <c r="M264" s="150">
        <v>963.93673581885798</v>
      </c>
      <c r="N264" s="150">
        <v>0.33184959919287799</v>
      </c>
      <c r="O264" s="150">
        <v>0.13962835742079199</v>
      </c>
      <c r="P264" s="150">
        <v>8.9845298715983705E-4</v>
      </c>
      <c r="Q264" s="150">
        <v>10088.3162775606</v>
      </c>
      <c r="R264" s="150">
        <v>57.32</v>
      </c>
      <c r="S264" s="150">
        <v>57165.406210746703</v>
      </c>
      <c r="T264" s="150">
        <v>16.781228192602899</v>
      </c>
      <c r="U264" s="150">
        <v>14.283639577808801</v>
      </c>
      <c r="V264" s="150">
        <v>8.3190000000000008</v>
      </c>
      <c r="W264" s="150">
        <v>98.417865200144206</v>
      </c>
      <c r="X264" s="150">
        <v>0.11605891506289701</v>
      </c>
      <c r="Y264" s="150">
        <v>0.17062033321912201</v>
      </c>
      <c r="Z264" s="150">
        <v>0.29362732444943102</v>
      </c>
      <c r="AA264" s="150">
        <v>193.60400676523599</v>
      </c>
      <c r="AB264" s="150">
        <v>6.2332943707376796</v>
      </c>
      <c r="AC264" s="150">
        <v>1.2702622846364</v>
      </c>
      <c r="AD264" s="150">
        <v>2.7273281664994902</v>
      </c>
      <c r="AE264" s="150">
        <v>1.3040588898400001</v>
      </c>
      <c r="AF264" s="150">
        <v>88.8</v>
      </c>
      <c r="AG264" s="150">
        <v>2.1683818809142701E-2</v>
      </c>
      <c r="AH264" s="150">
        <v>4.8099999999999996</v>
      </c>
      <c r="AI264">
        <v>2.70286384495581</v>
      </c>
      <c r="AJ264">
        <v>-28139.165500000101</v>
      </c>
      <c r="AK264">
        <v>0.34270281004258901</v>
      </c>
      <c r="AL264" s="150">
        <v>9724498.6624999996</v>
      </c>
      <c r="AM264" s="150">
        <v>818.73822059999998</v>
      </c>
    </row>
    <row r="265" spans="1:39" ht="14.5" x14ac:dyDescent="0.35">
      <c r="A265" t="s">
        <v>438</v>
      </c>
      <c r="B265" s="150">
        <v>585255.55000000005</v>
      </c>
      <c r="C265" s="150">
        <v>0.43909291325707001</v>
      </c>
      <c r="D265" s="150">
        <v>587080.35</v>
      </c>
      <c r="E265" s="150">
        <v>5.4457724565629799E-3</v>
      </c>
      <c r="F265" s="150">
        <v>0.74032804882475201</v>
      </c>
      <c r="G265" s="150">
        <v>38.25</v>
      </c>
      <c r="H265" s="150">
        <v>41.375</v>
      </c>
      <c r="I265" s="150">
        <v>0</v>
      </c>
      <c r="J265" s="150">
        <v>71.531999999999996</v>
      </c>
      <c r="K265" s="150">
        <v>11157.7354014631</v>
      </c>
      <c r="L265" s="150">
        <v>2093.1349300000002</v>
      </c>
      <c r="M265" s="150">
        <v>2517.84942570882</v>
      </c>
      <c r="N265" s="150">
        <v>0.39282344289672699</v>
      </c>
      <c r="O265" s="150">
        <v>0.13664777002694201</v>
      </c>
      <c r="P265" s="150">
        <v>1.32671862678246E-2</v>
      </c>
      <c r="Q265" s="150">
        <v>9275.6323988378408</v>
      </c>
      <c r="R265" s="150">
        <v>131.9075</v>
      </c>
      <c r="S265" s="150">
        <v>62589.671656274302</v>
      </c>
      <c r="T265" s="150">
        <v>13.876769706044</v>
      </c>
      <c r="U265" s="150">
        <v>15.868202566192201</v>
      </c>
      <c r="V265" s="150">
        <v>15.395</v>
      </c>
      <c r="W265" s="150">
        <v>135.96199610263099</v>
      </c>
      <c r="X265" s="150">
        <v>0.112133232767769</v>
      </c>
      <c r="Y265" s="150">
        <v>0.163866171138325</v>
      </c>
      <c r="Z265" s="150">
        <v>0.280533889815132</v>
      </c>
      <c r="AA265" s="150">
        <v>181.085053126508</v>
      </c>
      <c r="AB265" s="150">
        <v>5.82550231515284</v>
      </c>
      <c r="AC265" s="150">
        <v>1.1938852896213299</v>
      </c>
      <c r="AD265" s="150">
        <v>2.8388965438457001</v>
      </c>
      <c r="AE265" s="150">
        <v>1.14765231833974</v>
      </c>
      <c r="AF265" s="150">
        <v>48.85</v>
      </c>
      <c r="AG265" s="150">
        <v>1.91773443938183E-2</v>
      </c>
      <c r="AH265" s="150">
        <v>24.551500000000001</v>
      </c>
      <c r="AI265">
        <v>2.5430098746859202</v>
      </c>
      <c r="AJ265">
        <v>-82226.7965000002</v>
      </c>
      <c r="AK265">
        <v>0.31990346227278899</v>
      </c>
      <c r="AL265" s="150">
        <v>23354645.708500002</v>
      </c>
      <c r="AM265" s="150">
        <v>2093.1349300000002</v>
      </c>
    </row>
    <row r="266" spans="1:39" ht="14.5" x14ac:dyDescent="0.35">
      <c r="A266" t="s">
        <v>439</v>
      </c>
      <c r="B266" s="150">
        <v>266417.2</v>
      </c>
      <c r="C266" s="150">
        <v>0.39326559486546803</v>
      </c>
      <c r="D266" s="150">
        <v>219494.75</v>
      </c>
      <c r="E266" s="150">
        <v>6.8568381091859204E-3</v>
      </c>
      <c r="F266" s="150">
        <v>0.76455073314798605</v>
      </c>
      <c r="G266" s="150">
        <v>50.15</v>
      </c>
      <c r="H266" s="150">
        <v>54.237499999999997</v>
      </c>
      <c r="I266" s="150">
        <v>0</v>
      </c>
      <c r="J266" s="150">
        <v>73.422499999999999</v>
      </c>
      <c r="K266" s="150">
        <v>11750.8300214064</v>
      </c>
      <c r="L266" s="150">
        <v>2273.6603964000001</v>
      </c>
      <c r="M266" s="150">
        <v>2716.2618984721998</v>
      </c>
      <c r="N266" s="150">
        <v>0.35617307194698999</v>
      </c>
      <c r="O266" s="150">
        <v>0.13407120684454699</v>
      </c>
      <c r="P266" s="150">
        <v>1.5963690007298002E-2</v>
      </c>
      <c r="Q266" s="150">
        <v>9836.0901279540103</v>
      </c>
      <c r="R266" s="150">
        <v>143.36750000000001</v>
      </c>
      <c r="S266" s="150">
        <v>64789.202245976201</v>
      </c>
      <c r="T266" s="150">
        <v>14.9768950424608</v>
      </c>
      <c r="U266" s="150">
        <v>15.8589666165623</v>
      </c>
      <c r="V266" s="150">
        <v>17.376999999999999</v>
      </c>
      <c r="W266" s="150">
        <v>130.84309123554101</v>
      </c>
      <c r="X266" s="150">
        <v>0.116459030142133</v>
      </c>
      <c r="Y266" s="150">
        <v>0.16760833155969801</v>
      </c>
      <c r="Z266" s="150">
        <v>0.288116403208804</v>
      </c>
      <c r="AA266" s="150">
        <v>188.469043432559</v>
      </c>
      <c r="AB266" s="150">
        <v>5.7543099523330099</v>
      </c>
      <c r="AC266" s="150">
        <v>1.1159749049390599</v>
      </c>
      <c r="AD266" s="150">
        <v>3.1919191411447798</v>
      </c>
      <c r="AE266" s="150">
        <v>1.0228631484803801</v>
      </c>
      <c r="AF266" s="150">
        <v>33.950000000000003</v>
      </c>
      <c r="AG266" s="150">
        <v>3.4286798488515402E-2</v>
      </c>
      <c r="AH266" s="150">
        <v>37.792499999999997</v>
      </c>
      <c r="AI266">
        <v>2.3581359328140801</v>
      </c>
      <c r="AJ266">
        <v>-108995.876</v>
      </c>
      <c r="AK266">
        <v>0.32367850588647401</v>
      </c>
      <c r="AL266" s="150">
        <v>26717396.844500002</v>
      </c>
      <c r="AM266" s="150">
        <v>2273.6603964000001</v>
      </c>
    </row>
    <row r="267" spans="1:39" ht="14.5" x14ac:dyDescent="0.35">
      <c r="A267" t="s">
        <v>440</v>
      </c>
      <c r="B267" s="150">
        <v>255082.55</v>
      </c>
      <c r="C267" s="150">
        <v>0.36107576017673398</v>
      </c>
      <c r="D267" s="150">
        <v>201629.85</v>
      </c>
      <c r="E267" s="150">
        <v>1.2029251701659201E-2</v>
      </c>
      <c r="F267" s="150">
        <v>0.71510335736974096</v>
      </c>
      <c r="G267" s="150">
        <v>51.3</v>
      </c>
      <c r="H267" s="150">
        <v>33.83</v>
      </c>
      <c r="I267" s="150">
        <v>0</v>
      </c>
      <c r="J267" s="150">
        <v>52.269500000000001</v>
      </c>
      <c r="K267" s="150">
        <v>11261.8633523266</v>
      </c>
      <c r="L267" s="150">
        <v>1430.8356342</v>
      </c>
      <c r="M267" s="150">
        <v>1729.1537916557299</v>
      </c>
      <c r="N267" s="150">
        <v>0.394903344167776</v>
      </c>
      <c r="O267" s="150">
        <v>0.143829587397062</v>
      </c>
      <c r="P267" s="150">
        <v>3.6074158880491799E-3</v>
      </c>
      <c r="Q267" s="150">
        <v>9318.9370834217898</v>
      </c>
      <c r="R267" s="150">
        <v>97.738500000000002</v>
      </c>
      <c r="S267" s="150">
        <v>55984.280697984897</v>
      </c>
      <c r="T267" s="150">
        <v>14.5797203763103</v>
      </c>
      <c r="U267" s="150">
        <v>14.6394269832257</v>
      </c>
      <c r="V267" s="150">
        <v>12.225</v>
      </c>
      <c r="W267" s="150">
        <v>117.04176966871201</v>
      </c>
      <c r="X267" s="150">
        <v>0.11150377448286</v>
      </c>
      <c r="Y267" s="150">
        <v>0.19457720723170399</v>
      </c>
      <c r="Z267" s="150">
        <v>0.31173279846018598</v>
      </c>
      <c r="AA267" s="150">
        <v>171.57966584838601</v>
      </c>
      <c r="AB267" s="150">
        <v>6.08450268286692</v>
      </c>
      <c r="AC267" s="150">
        <v>1.2947787882231701</v>
      </c>
      <c r="AD267" s="150">
        <v>3.0959909479463099</v>
      </c>
      <c r="AE267" s="150">
        <v>1.12025789856997</v>
      </c>
      <c r="AF267" s="150">
        <v>75</v>
      </c>
      <c r="AG267" s="150">
        <v>2.6143199313038299E-2</v>
      </c>
      <c r="AH267" s="150">
        <v>12.574</v>
      </c>
      <c r="AI267">
        <v>3.79221379434152</v>
      </c>
      <c r="AJ267">
        <v>-58728.256394737</v>
      </c>
      <c r="AK267">
        <v>0.32686998495373498</v>
      </c>
      <c r="AL267" s="150">
        <v>16113875.392000001</v>
      </c>
      <c r="AM267" s="150">
        <v>1430.8356342</v>
      </c>
    </row>
    <row r="268" spans="1:39" ht="14.5" x14ac:dyDescent="0.35">
      <c r="A268" t="s">
        <v>441</v>
      </c>
      <c r="B268" s="150">
        <v>317032.25</v>
      </c>
      <c r="C268" s="150">
        <v>0.37495901998229703</v>
      </c>
      <c r="D268" s="150">
        <v>280706.5</v>
      </c>
      <c r="E268" s="150">
        <v>9.0426222428308407E-3</v>
      </c>
      <c r="F268" s="150">
        <v>0.72020158484522101</v>
      </c>
      <c r="G268" s="150">
        <v>70.263157894736807</v>
      </c>
      <c r="H268" s="150">
        <v>39.4465</v>
      </c>
      <c r="I268" s="150">
        <v>0</v>
      </c>
      <c r="J268" s="150">
        <v>53.531500000000101</v>
      </c>
      <c r="K268" s="150">
        <v>11226.715648142799</v>
      </c>
      <c r="L268" s="150">
        <v>1437.5085767999999</v>
      </c>
      <c r="M268" s="150">
        <v>1713.0947979141999</v>
      </c>
      <c r="N268" s="150">
        <v>0.34247994644730101</v>
      </c>
      <c r="O268" s="150">
        <v>0.143317886880798</v>
      </c>
      <c r="P268" s="150">
        <v>2.1024980642049399E-3</v>
      </c>
      <c r="Q268" s="150">
        <v>9420.6695701543194</v>
      </c>
      <c r="R268" s="150">
        <v>92.902500000000003</v>
      </c>
      <c r="S268" s="150">
        <v>57614.202271198301</v>
      </c>
      <c r="T268" s="150">
        <v>14.5238287451898</v>
      </c>
      <c r="U268" s="150">
        <v>15.4733034826835</v>
      </c>
      <c r="V268" s="150">
        <v>12.8935</v>
      </c>
      <c r="W268" s="150">
        <v>111.490951006321</v>
      </c>
      <c r="X268" s="150">
        <v>0.11385481251890101</v>
      </c>
      <c r="Y268" s="150">
        <v>0.18441201841635099</v>
      </c>
      <c r="Z268" s="150">
        <v>0.30359539392360602</v>
      </c>
      <c r="AA268" s="150">
        <v>151.96486721928801</v>
      </c>
      <c r="AB268" s="150">
        <v>7.3424871366916502</v>
      </c>
      <c r="AC268" s="150">
        <v>1.4226654857752901</v>
      </c>
      <c r="AD268" s="150">
        <v>3.5135785128733801</v>
      </c>
      <c r="AE268" s="150">
        <v>1.27924443717639</v>
      </c>
      <c r="AF268" s="150">
        <v>104.95</v>
      </c>
      <c r="AG268" s="150">
        <v>2.9358114350942599E-2</v>
      </c>
      <c r="AH268" s="150">
        <v>7.7510000000000003</v>
      </c>
      <c r="AI268">
        <v>3.9440668636437999</v>
      </c>
      <c r="AJ268">
        <v>-43877.359499999999</v>
      </c>
      <c r="AK268">
        <v>0.32802780128621301</v>
      </c>
      <c r="AL268" s="150">
        <v>16138500.033500001</v>
      </c>
      <c r="AM268" s="150">
        <v>1437.5085767999999</v>
      </c>
    </row>
    <row r="269" spans="1:39" ht="14.5" x14ac:dyDescent="0.35">
      <c r="A269" t="s">
        <v>442</v>
      </c>
      <c r="B269" s="150">
        <v>455193.75</v>
      </c>
      <c r="C269" s="150">
        <v>0.60216508469616004</v>
      </c>
      <c r="D269" s="150">
        <v>464023.15</v>
      </c>
      <c r="E269" s="150">
        <v>3.1109102495184599E-3</v>
      </c>
      <c r="F269" s="150">
        <v>0.67395622035615499</v>
      </c>
      <c r="G269" s="150">
        <v>34.2777777777778</v>
      </c>
      <c r="H269" s="150">
        <v>18.695499999999999</v>
      </c>
      <c r="I269" s="150">
        <v>0</v>
      </c>
      <c r="J269" s="150">
        <v>27.376999999999999</v>
      </c>
      <c r="K269" s="150">
        <v>12448.9858894016</v>
      </c>
      <c r="L269" s="150">
        <v>824.43755769999996</v>
      </c>
      <c r="M269" s="150">
        <v>1013.1425062332</v>
      </c>
      <c r="N269" s="150">
        <v>0.47660003626736802</v>
      </c>
      <c r="O269" s="150">
        <v>0.15599660750389899</v>
      </c>
      <c r="P269" s="150">
        <v>3.9431575740790604E-3</v>
      </c>
      <c r="Q269" s="150">
        <v>10130.2743289873</v>
      </c>
      <c r="R269" s="150">
        <v>61.600499999999997</v>
      </c>
      <c r="S269" s="150">
        <v>54836.719158123698</v>
      </c>
      <c r="T269" s="150">
        <v>14.1159568509996</v>
      </c>
      <c r="U269" s="150">
        <v>13.383617952776399</v>
      </c>
      <c r="V269" s="150">
        <v>9.0039999999999996</v>
      </c>
      <c r="W269" s="150">
        <v>91.563478198578395</v>
      </c>
      <c r="X269" s="150">
        <v>0.11389800856259299</v>
      </c>
      <c r="Y269" s="150">
        <v>0.18384350813233999</v>
      </c>
      <c r="Z269" s="150">
        <v>0.30200987524571699</v>
      </c>
      <c r="AA269" s="150">
        <v>200.71107684811901</v>
      </c>
      <c r="AB269" s="150">
        <v>6.6374398839695097</v>
      </c>
      <c r="AC269" s="150">
        <v>1.3261900482705</v>
      </c>
      <c r="AD269" s="150">
        <v>3.0767815831816199</v>
      </c>
      <c r="AE269" s="150">
        <v>1.2550665276353801</v>
      </c>
      <c r="AF269" s="150">
        <v>87.15</v>
      </c>
      <c r="AG269" s="150">
        <v>9.8346886701622099E-3</v>
      </c>
      <c r="AH269" s="150">
        <v>5.78</v>
      </c>
      <c r="AI269">
        <v>3.3639063023765798</v>
      </c>
      <c r="AJ269">
        <v>-20971.562000000002</v>
      </c>
      <c r="AK269">
        <v>0.37971408826751901</v>
      </c>
      <c r="AL269" s="150">
        <v>10263411.522500001</v>
      </c>
      <c r="AM269" s="150">
        <v>824.43755769999996</v>
      </c>
    </row>
    <row r="270" spans="1:39" ht="14.5" x14ac:dyDescent="0.35">
      <c r="A270" t="s">
        <v>443</v>
      </c>
      <c r="B270" s="150">
        <v>-233162.8</v>
      </c>
      <c r="C270" s="150">
        <v>0.31259468878760399</v>
      </c>
      <c r="D270" s="150">
        <v>-265785.65000000002</v>
      </c>
      <c r="E270" s="150">
        <v>5.3566421761607396E-3</v>
      </c>
      <c r="F270" s="150">
        <v>0.747239203157117</v>
      </c>
      <c r="G270" s="150">
        <v>60.6</v>
      </c>
      <c r="H270" s="150">
        <v>57.5535</v>
      </c>
      <c r="I270" s="150">
        <v>0</v>
      </c>
      <c r="J270" s="150">
        <v>19.705500000000001</v>
      </c>
      <c r="K270" s="150">
        <v>11137.7603839772</v>
      </c>
      <c r="L270" s="150">
        <v>2398.72988235</v>
      </c>
      <c r="M270" s="150">
        <v>2941.2593190300499</v>
      </c>
      <c r="N270" s="150">
        <v>0.45255361332577398</v>
      </c>
      <c r="O270" s="150">
        <v>0.15427523124756901</v>
      </c>
      <c r="P270" s="150">
        <v>1.14830296244173E-2</v>
      </c>
      <c r="Q270" s="150">
        <v>9083.34687888396</v>
      </c>
      <c r="R270" s="150">
        <v>150.49449999999999</v>
      </c>
      <c r="S270" s="150">
        <v>61486.8116808255</v>
      </c>
      <c r="T270" s="150">
        <v>14.893899777068301</v>
      </c>
      <c r="U270" s="150">
        <v>15.938987021784801</v>
      </c>
      <c r="V270" s="150">
        <v>16.917000000000002</v>
      </c>
      <c r="W270" s="150">
        <v>141.79404636460399</v>
      </c>
      <c r="X270" s="150">
        <v>0.11264999110521701</v>
      </c>
      <c r="Y270" s="150">
        <v>0.181738299912581</v>
      </c>
      <c r="Z270" s="150">
        <v>0.30026623677058401</v>
      </c>
      <c r="AA270" s="150">
        <v>166.531172575651</v>
      </c>
      <c r="AB270" s="150">
        <v>5.8848267250082804</v>
      </c>
      <c r="AC270" s="150">
        <v>1.24560479022729</v>
      </c>
      <c r="AD270" s="150">
        <v>2.7738270249106698</v>
      </c>
      <c r="AE270" s="150">
        <v>1.29069842417126</v>
      </c>
      <c r="AF270" s="150">
        <v>69.95</v>
      </c>
      <c r="AG270" s="150">
        <v>2.0188858629479198E-2</v>
      </c>
      <c r="AH270" s="150">
        <v>19.2255</v>
      </c>
      <c r="AI270">
        <v>4.7601144166535097</v>
      </c>
      <c r="AJ270">
        <v>-86505.265499999994</v>
      </c>
      <c r="AK270">
        <v>0.353487881517425</v>
      </c>
      <c r="AL270" s="150">
        <v>26716478.655499998</v>
      </c>
      <c r="AM270" s="150">
        <v>2398.72988235</v>
      </c>
    </row>
    <row r="271" spans="1:39" ht="14.5" x14ac:dyDescent="0.35">
      <c r="A271" t="s">
        <v>444</v>
      </c>
      <c r="B271" s="150">
        <v>-138716.20000000001</v>
      </c>
      <c r="C271" s="150">
        <v>0.31231335208385702</v>
      </c>
      <c r="D271" s="150">
        <v>-336711.35</v>
      </c>
      <c r="E271" s="150">
        <v>3.30561779583284E-3</v>
      </c>
      <c r="F271" s="150">
        <v>0.79844533715346</v>
      </c>
      <c r="G271" s="150">
        <v>103.052631578947</v>
      </c>
      <c r="H271" s="150">
        <v>203.1645</v>
      </c>
      <c r="I271" s="150">
        <v>0</v>
      </c>
      <c r="J271" s="150">
        <v>-56.674500000000002</v>
      </c>
      <c r="K271" s="150">
        <v>12232.156097963099</v>
      </c>
      <c r="L271" s="150">
        <v>5678.4506173500004</v>
      </c>
      <c r="M271" s="150">
        <v>6998.8052750136203</v>
      </c>
      <c r="N271" s="150">
        <v>0.366724913409887</v>
      </c>
      <c r="O271" s="150">
        <v>0.14939147407711101</v>
      </c>
      <c r="P271" s="150">
        <v>2.0308966128478701E-2</v>
      </c>
      <c r="Q271" s="150">
        <v>9924.5073432714998</v>
      </c>
      <c r="R271" s="150">
        <v>349.5795</v>
      </c>
      <c r="S271" s="150">
        <v>70063.8918171689</v>
      </c>
      <c r="T271" s="150">
        <v>14.8655742113024</v>
      </c>
      <c r="U271" s="150">
        <v>16.243660218491101</v>
      </c>
      <c r="V271" s="150">
        <v>36.646999999999998</v>
      </c>
      <c r="W271" s="150">
        <v>154.949944534341</v>
      </c>
      <c r="X271" s="150">
        <v>0.114742279521115</v>
      </c>
      <c r="Y271" s="150">
        <v>0.163362656656762</v>
      </c>
      <c r="Z271" s="150">
        <v>0.28443844384401001</v>
      </c>
      <c r="AA271" s="150">
        <v>1300.0036537158501</v>
      </c>
      <c r="AB271" s="150">
        <v>0.77833088233984304</v>
      </c>
      <c r="AC271" s="150">
        <v>0.13221904889802599</v>
      </c>
      <c r="AD271" s="150">
        <v>0.404534658534</v>
      </c>
      <c r="AE271" s="150">
        <v>0.86633304055098803</v>
      </c>
      <c r="AF271" s="150">
        <v>29.6</v>
      </c>
      <c r="AG271" s="150">
        <v>8.8574088427027006E-2</v>
      </c>
      <c r="AH271" s="150">
        <v>87.552999999999997</v>
      </c>
      <c r="AI271">
        <v>5.7334430712887796</v>
      </c>
      <c r="AJ271">
        <v>-204384.55650000001</v>
      </c>
      <c r="AK271">
        <v>0.31268212398906198</v>
      </c>
      <c r="AL271" s="150">
        <v>69459694.346000001</v>
      </c>
      <c r="AM271" s="150">
        <v>5678.4506173500004</v>
      </c>
    </row>
    <row r="272" spans="1:39" ht="14.5" x14ac:dyDescent="0.35">
      <c r="A272" t="s">
        <v>445</v>
      </c>
      <c r="B272" s="150">
        <v>221983.85</v>
      </c>
      <c r="C272" s="150">
        <v>0.29990333868847202</v>
      </c>
      <c r="D272" s="150">
        <v>205000</v>
      </c>
      <c r="E272" s="150">
        <v>1.2284970519580499E-2</v>
      </c>
      <c r="F272" s="150">
        <v>0.69928923969456303</v>
      </c>
      <c r="G272" s="150">
        <v>39</v>
      </c>
      <c r="H272" s="150">
        <v>28.4115</v>
      </c>
      <c r="I272" s="150">
        <v>0</v>
      </c>
      <c r="J272" s="150">
        <v>19.482500000000002</v>
      </c>
      <c r="K272" s="150">
        <v>11409.962717672999</v>
      </c>
      <c r="L272" s="150">
        <v>1184.64575805</v>
      </c>
      <c r="M272" s="150">
        <v>1431.8511724193399</v>
      </c>
      <c r="N272" s="150">
        <v>0.397862461370589</v>
      </c>
      <c r="O272" s="150">
        <v>0.147299246094658</v>
      </c>
      <c r="P272" s="150">
        <v>4.7814504559775097E-3</v>
      </c>
      <c r="Q272" s="150">
        <v>9440.0620632668597</v>
      </c>
      <c r="R272" s="150">
        <v>79.34</v>
      </c>
      <c r="S272" s="150">
        <v>56801.433482480497</v>
      </c>
      <c r="T272" s="150">
        <v>15.578522813209</v>
      </c>
      <c r="U272" s="150">
        <v>14.9312548279556</v>
      </c>
      <c r="V272" s="150">
        <v>10.121499999999999</v>
      </c>
      <c r="W272" s="150">
        <v>117.042509316801</v>
      </c>
      <c r="X272" s="150">
        <v>0.11591626022123599</v>
      </c>
      <c r="Y272" s="150">
        <v>0.18906269122397401</v>
      </c>
      <c r="Z272" s="150">
        <v>0.310117444552024</v>
      </c>
      <c r="AA272" s="150">
        <v>183.20852332874301</v>
      </c>
      <c r="AB272" s="150">
        <v>5.8265377686405797</v>
      </c>
      <c r="AC272" s="150">
        <v>1.3033313551778201</v>
      </c>
      <c r="AD272" s="150">
        <v>3.0392658078891501</v>
      </c>
      <c r="AE272" s="150">
        <v>1.12744776457204</v>
      </c>
      <c r="AF272" s="150">
        <v>65.650000000000006</v>
      </c>
      <c r="AG272" s="150">
        <v>2.8166777219236602E-2</v>
      </c>
      <c r="AH272" s="150">
        <v>10.0585</v>
      </c>
      <c r="AI272">
        <v>2.4818179155133699</v>
      </c>
      <c r="AJ272">
        <v>-60896.760499999902</v>
      </c>
      <c r="AK272">
        <v>0.33356596038503</v>
      </c>
      <c r="AL272" s="150">
        <v>13516763.933</v>
      </c>
      <c r="AM272" s="150">
        <v>1184.64575805</v>
      </c>
    </row>
    <row r="273" spans="1:39" ht="14.5" x14ac:dyDescent="0.35">
      <c r="A273" t="s">
        <v>446</v>
      </c>
      <c r="B273" s="150">
        <v>167459.54999999999</v>
      </c>
      <c r="C273" s="150">
        <v>0.43511936273216001</v>
      </c>
      <c r="D273" s="150">
        <v>197193.45</v>
      </c>
      <c r="E273" s="150">
        <v>4.0749593960637499E-3</v>
      </c>
      <c r="F273" s="150">
        <v>0.699345015787462</v>
      </c>
      <c r="G273" s="150">
        <v>33.8333333333333</v>
      </c>
      <c r="H273" s="150">
        <v>33.0535</v>
      </c>
      <c r="I273" s="150">
        <v>0</v>
      </c>
      <c r="J273" s="150">
        <v>42.350499999999997</v>
      </c>
      <c r="K273" s="150">
        <v>11286.6507328349</v>
      </c>
      <c r="L273" s="150">
        <v>1486.1130948</v>
      </c>
      <c r="M273" s="150">
        <v>1819.48305349369</v>
      </c>
      <c r="N273" s="150">
        <v>0.44974064251142898</v>
      </c>
      <c r="O273" s="150">
        <v>0.15359635518232201</v>
      </c>
      <c r="P273" s="150">
        <v>1.41729048574426E-3</v>
      </c>
      <c r="Q273" s="150">
        <v>9218.6840752887292</v>
      </c>
      <c r="R273" s="150">
        <v>100.006</v>
      </c>
      <c r="S273" s="150">
        <v>56169.182899026098</v>
      </c>
      <c r="T273" s="150">
        <v>14.490630562166301</v>
      </c>
      <c r="U273" s="150">
        <v>14.860239333639999</v>
      </c>
      <c r="V273" s="150">
        <v>12.551</v>
      </c>
      <c r="W273" s="150">
        <v>118.405951302685</v>
      </c>
      <c r="X273" s="150">
        <v>0.11536968478879001</v>
      </c>
      <c r="Y273" s="150">
        <v>0.18566518458619</v>
      </c>
      <c r="Z273" s="150">
        <v>0.30567537786493998</v>
      </c>
      <c r="AA273" s="150">
        <v>163.762738415782</v>
      </c>
      <c r="AB273" s="150">
        <v>6.5659652249589602</v>
      </c>
      <c r="AC273" s="150">
        <v>1.38281373275542</v>
      </c>
      <c r="AD273" s="150">
        <v>3.49340158265225</v>
      </c>
      <c r="AE273" s="150">
        <v>1.2999502238477201</v>
      </c>
      <c r="AF273" s="150">
        <v>103.05</v>
      </c>
      <c r="AG273" s="150">
        <v>2.3561844118540599E-2</v>
      </c>
      <c r="AH273" s="150">
        <v>9.4915000000000003</v>
      </c>
      <c r="AI273">
        <v>3.6824448105704</v>
      </c>
      <c r="AJ273">
        <v>-8932.7812894737599</v>
      </c>
      <c r="AK273">
        <v>0.33526048706747502</v>
      </c>
      <c r="AL273" s="150">
        <v>16773239.4505</v>
      </c>
      <c r="AM273" s="150">
        <v>1486.1130948</v>
      </c>
    </row>
    <row r="274" spans="1:39" ht="14.5" x14ac:dyDescent="0.35">
      <c r="A274" t="s">
        <v>447</v>
      </c>
      <c r="B274" s="150">
        <v>13907.7</v>
      </c>
      <c r="C274" s="150">
        <v>0.42499905095655</v>
      </c>
      <c r="D274" s="150">
        <v>33340.300000000003</v>
      </c>
      <c r="E274" s="150">
        <v>2.9115593163800101E-3</v>
      </c>
      <c r="F274" s="150">
        <v>0.740022558796395</v>
      </c>
      <c r="G274" s="150">
        <v>64.210526315789494</v>
      </c>
      <c r="H274" s="150">
        <v>29.374500000000001</v>
      </c>
      <c r="I274" s="150">
        <v>0</v>
      </c>
      <c r="J274" s="150">
        <v>71.484999999999999</v>
      </c>
      <c r="K274" s="150">
        <v>11367.233491761501</v>
      </c>
      <c r="L274" s="150">
        <v>1424.1551565499999</v>
      </c>
      <c r="M274" s="150">
        <v>1666.0379992077001</v>
      </c>
      <c r="N274" s="150">
        <v>0.27687222750027402</v>
      </c>
      <c r="O274" s="150">
        <v>0.13150893165580799</v>
      </c>
      <c r="P274" s="150">
        <v>1.34913396982286E-3</v>
      </c>
      <c r="Q274" s="150">
        <v>9716.8877304711496</v>
      </c>
      <c r="R274" s="150">
        <v>88.552000000000007</v>
      </c>
      <c r="S274" s="150">
        <v>60028.355452163698</v>
      </c>
      <c r="T274" s="150">
        <v>14.943197217454101</v>
      </c>
      <c r="U274" s="150">
        <v>16.082698940170701</v>
      </c>
      <c r="V274" s="150">
        <v>11.7545</v>
      </c>
      <c r="W274" s="150">
        <v>121.15829312603699</v>
      </c>
      <c r="X274" s="150">
        <v>0.115969143821752</v>
      </c>
      <c r="Y274" s="150">
        <v>0.16192396197914199</v>
      </c>
      <c r="Z274" s="150">
        <v>0.30133088156398802</v>
      </c>
      <c r="AA274" s="150">
        <v>172.51403322877599</v>
      </c>
      <c r="AB274" s="150">
        <v>6.2311749962096004</v>
      </c>
      <c r="AC274" s="150">
        <v>1.28730014337363</v>
      </c>
      <c r="AD274" s="150">
        <v>2.92617919973299</v>
      </c>
      <c r="AE274" s="150">
        <v>1.2654222391152901</v>
      </c>
      <c r="AF274" s="150">
        <v>113.9</v>
      </c>
      <c r="AG274" s="150">
        <v>2.1448028613310698E-2</v>
      </c>
      <c r="AH274" s="150">
        <v>7.3464999999999998</v>
      </c>
      <c r="AI274">
        <v>4.6273211856922396</v>
      </c>
      <c r="AJ274">
        <v>-34545.461499999998</v>
      </c>
      <c r="AK274">
        <v>0.32005368868325901</v>
      </c>
      <c r="AL274" s="150">
        <v>16188704.193</v>
      </c>
      <c r="AM274" s="150">
        <v>1424.1551565499999</v>
      </c>
    </row>
    <row r="275" spans="1:39" ht="14.5" x14ac:dyDescent="0.35">
      <c r="A275" t="s">
        <v>448</v>
      </c>
      <c r="B275" s="150">
        <v>109956.1</v>
      </c>
      <c r="C275" s="150">
        <v>0.48421822975802498</v>
      </c>
      <c r="D275" s="150">
        <v>176922.2</v>
      </c>
      <c r="E275" s="150">
        <v>5.1993717395300903E-3</v>
      </c>
      <c r="F275" s="150">
        <v>0.66123596970952303</v>
      </c>
      <c r="G275" s="150">
        <v>40.421052631578902</v>
      </c>
      <c r="H275" s="150">
        <v>32.904000000000003</v>
      </c>
      <c r="I275" s="150">
        <v>0</v>
      </c>
      <c r="J275" s="150">
        <v>-31.209</v>
      </c>
      <c r="K275" s="150">
        <v>11888.368934546001</v>
      </c>
      <c r="L275" s="150">
        <v>1346.2735474999999</v>
      </c>
      <c r="M275" s="150">
        <v>1656.36731639965</v>
      </c>
      <c r="N275" s="150">
        <v>0.47055228911418601</v>
      </c>
      <c r="O275" s="150">
        <v>0.15445522207291201</v>
      </c>
      <c r="P275" s="150">
        <v>3.1805647210044401E-3</v>
      </c>
      <c r="Q275" s="150">
        <v>9662.7097510527801</v>
      </c>
      <c r="R275" s="150">
        <v>93.183499999999995</v>
      </c>
      <c r="S275" s="150">
        <v>55055.453996684002</v>
      </c>
      <c r="T275" s="150">
        <v>14.1580859272296</v>
      </c>
      <c r="U275" s="150">
        <v>14.4475529197766</v>
      </c>
      <c r="V275" s="150">
        <v>12.0465</v>
      </c>
      <c r="W275" s="150">
        <v>111.756406217574</v>
      </c>
      <c r="X275" s="150">
        <v>0.11269708877718999</v>
      </c>
      <c r="Y275" s="150">
        <v>0.20363363799444301</v>
      </c>
      <c r="Z275" s="150">
        <v>0.32067497246917198</v>
      </c>
      <c r="AA275" s="150">
        <v>168.974760309624</v>
      </c>
      <c r="AB275" s="150">
        <v>6.5895385831011799</v>
      </c>
      <c r="AC275" s="150">
        <v>1.3952764859414599</v>
      </c>
      <c r="AD275" s="150">
        <v>3.2612653534004798</v>
      </c>
      <c r="AE275" s="150">
        <v>1.4361550905573901</v>
      </c>
      <c r="AF275" s="150">
        <v>142.1</v>
      </c>
      <c r="AG275" s="150">
        <v>1.6800400520582501E-2</v>
      </c>
      <c r="AH275" s="150">
        <v>7.0795000000000003</v>
      </c>
      <c r="AI275">
        <v>4.0720331027102397</v>
      </c>
      <c r="AJ275">
        <v>-9643.2365526316007</v>
      </c>
      <c r="AK275">
        <v>0.35608373350373002</v>
      </c>
      <c r="AL275" s="150">
        <v>16004996.6195</v>
      </c>
      <c r="AM275" s="150">
        <v>1346.2735474999999</v>
      </c>
    </row>
    <row r="276" spans="1:39" ht="14.5" x14ac:dyDescent="0.35">
      <c r="A276" t="s">
        <v>449</v>
      </c>
      <c r="B276" s="150">
        <v>-56700.5</v>
      </c>
      <c r="C276" s="150">
        <v>0.39284126798130198</v>
      </c>
      <c r="D276" s="150">
        <v>30706.65</v>
      </c>
      <c r="E276" s="150">
        <v>4.7207628547300999E-3</v>
      </c>
      <c r="F276" s="150">
        <v>0.72434584320401896</v>
      </c>
      <c r="G276" s="150">
        <v>55.470588235294102</v>
      </c>
      <c r="H276" s="150">
        <v>31.108499999999999</v>
      </c>
      <c r="I276" s="150">
        <v>0</v>
      </c>
      <c r="J276" s="150">
        <v>66.704499999999996</v>
      </c>
      <c r="K276" s="150">
        <v>11343.753866803299</v>
      </c>
      <c r="L276" s="150">
        <v>1576.5344177500001</v>
      </c>
      <c r="M276" s="150">
        <v>1894.6733462513801</v>
      </c>
      <c r="N276" s="150">
        <v>0.40914743128195202</v>
      </c>
      <c r="O276" s="150">
        <v>0.14402255310356701</v>
      </c>
      <c r="P276" s="150">
        <v>1.87044000866691E-3</v>
      </c>
      <c r="Q276" s="150">
        <v>9438.9982488977494</v>
      </c>
      <c r="R276" s="150">
        <v>108.0655</v>
      </c>
      <c r="S276" s="150">
        <v>56029.641865350197</v>
      </c>
      <c r="T276" s="150">
        <v>14.408391207184501</v>
      </c>
      <c r="U276" s="150">
        <v>14.588693132868499</v>
      </c>
      <c r="V276" s="150">
        <v>13.022</v>
      </c>
      <c r="W276" s="150">
        <v>121.066995680387</v>
      </c>
      <c r="X276" s="150">
        <v>0.11188492886127201</v>
      </c>
      <c r="Y276" s="150">
        <v>0.19052373371985901</v>
      </c>
      <c r="Z276" s="150">
        <v>0.307003707021759</v>
      </c>
      <c r="AA276" s="150">
        <v>155.86779916337201</v>
      </c>
      <c r="AB276" s="150">
        <v>6.7586972459106196</v>
      </c>
      <c r="AC276" s="150">
        <v>1.4413449832021601</v>
      </c>
      <c r="AD276" s="150">
        <v>3.5121716149308799</v>
      </c>
      <c r="AE276" s="150">
        <v>1.1707633095087799</v>
      </c>
      <c r="AF276" s="150">
        <v>108.9</v>
      </c>
      <c r="AG276" s="150">
        <v>1.7107045260153299E-2</v>
      </c>
      <c r="AH276" s="150">
        <v>10.4565</v>
      </c>
      <c r="AI276">
        <v>4.3360841856992298</v>
      </c>
      <c r="AJ276">
        <v>-39767.581894736897</v>
      </c>
      <c r="AK276">
        <v>0.354366404591825</v>
      </c>
      <c r="AL276" s="150">
        <v>17883818.397500001</v>
      </c>
      <c r="AM276" s="150">
        <v>1576.5344177500001</v>
      </c>
    </row>
    <row r="277" spans="1:39" ht="14.5" x14ac:dyDescent="0.35">
      <c r="A277" t="s">
        <v>450</v>
      </c>
      <c r="B277" s="150">
        <v>-149580.75</v>
      </c>
      <c r="C277" s="150">
        <v>0.33037970074829798</v>
      </c>
      <c r="D277" s="150">
        <v>-212785.85</v>
      </c>
      <c r="E277" s="150">
        <v>5.5769747161869103E-3</v>
      </c>
      <c r="F277" s="150">
        <v>0.71721872203536996</v>
      </c>
      <c r="G277" s="150">
        <v>44.7222222222222</v>
      </c>
      <c r="H277" s="150">
        <v>23.617999999999999</v>
      </c>
      <c r="I277" s="150">
        <v>0</v>
      </c>
      <c r="J277" s="150">
        <v>53.170499999999997</v>
      </c>
      <c r="K277" s="150">
        <v>11304.414672979001</v>
      </c>
      <c r="L277" s="150">
        <v>1282.38995095</v>
      </c>
      <c r="M277" s="150">
        <v>1528.5768639001999</v>
      </c>
      <c r="N277" s="150">
        <v>0.36320351310064197</v>
      </c>
      <c r="O277" s="150">
        <v>0.14150743610831301</v>
      </c>
      <c r="P277" s="150">
        <v>9.5909992049520896E-4</v>
      </c>
      <c r="Q277" s="150">
        <v>9483.7676274985606</v>
      </c>
      <c r="R277" s="150">
        <v>87.265000000000001</v>
      </c>
      <c r="S277" s="150">
        <v>57029.653417750502</v>
      </c>
      <c r="T277" s="150">
        <v>15.145247235432301</v>
      </c>
      <c r="U277" s="150">
        <v>14.695352672319901</v>
      </c>
      <c r="V277" s="150">
        <v>10.9885</v>
      </c>
      <c r="W277" s="150">
        <v>116.702912221868</v>
      </c>
      <c r="X277" s="150">
        <v>0.11149584149514701</v>
      </c>
      <c r="Y277" s="150">
        <v>0.170502365477809</v>
      </c>
      <c r="Z277" s="150">
        <v>0.30632932528377699</v>
      </c>
      <c r="AA277" s="150">
        <v>159.03618072561801</v>
      </c>
      <c r="AB277" s="150">
        <v>6.9307743186445103</v>
      </c>
      <c r="AC277" s="150">
        <v>1.3541022273499299</v>
      </c>
      <c r="AD277" s="150">
        <v>3.4739333496448102</v>
      </c>
      <c r="AE277" s="150">
        <v>1.1778269425793999</v>
      </c>
      <c r="AF277" s="150">
        <v>93</v>
      </c>
      <c r="AG277" s="150">
        <v>1.9532363481353301E-2</v>
      </c>
      <c r="AH277" s="150">
        <v>8.0045000000000002</v>
      </c>
      <c r="AI277">
        <v>3.27331067897545</v>
      </c>
      <c r="AJ277">
        <v>-63896.258000000002</v>
      </c>
      <c r="AK277">
        <v>0.34249332636662599</v>
      </c>
      <c r="AL277" s="150">
        <v>14496667.778000001</v>
      </c>
      <c r="AM277" s="150">
        <v>1282.38995095</v>
      </c>
    </row>
    <row r="278" spans="1:39" ht="14.5" x14ac:dyDescent="0.35">
      <c r="A278" t="s">
        <v>451</v>
      </c>
      <c r="B278" s="150">
        <v>427120.9</v>
      </c>
      <c r="C278" s="150">
        <v>0.42635835777504699</v>
      </c>
      <c r="D278" s="150">
        <v>427435.15</v>
      </c>
      <c r="E278" s="150">
        <v>9.1749203911142291E-3</v>
      </c>
      <c r="F278" s="150">
        <v>0.70643166014425995</v>
      </c>
      <c r="G278" s="150">
        <v>45.071428571428598</v>
      </c>
      <c r="H278" s="150">
        <v>23.933499999999999</v>
      </c>
      <c r="I278" s="150">
        <v>0</v>
      </c>
      <c r="J278" s="150">
        <v>-37.084499999999998</v>
      </c>
      <c r="K278" s="150">
        <v>13446.8966834646</v>
      </c>
      <c r="L278" s="150">
        <v>1264.9569058500001</v>
      </c>
      <c r="M278" s="150">
        <v>1716.87841185619</v>
      </c>
      <c r="N278" s="150">
        <v>0.85228948279906303</v>
      </c>
      <c r="O278" s="150">
        <v>0.17120889201713399</v>
      </c>
      <c r="P278" s="150">
        <v>3.40804890669628E-4</v>
      </c>
      <c r="Q278" s="150">
        <v>9907.3671755299292</v>
      </c>
      <c r="R278" s="150">
        <v>93.418999999999997</v>
      </c>
      <c r="S278" s="150">
        <v>57288.797150472601</v>
      </c>
      <c r="T278" s="150">
        <v>14.6404906924716</v>
      </c>
      <c r="U278" s="150">
        <v>13.540681294490399</v>
      </c>
      <c r="V278" s="150">
        <v>12.638</v>
      </c>
      <c r="W278" s="150">
        <v>100.09154184601999</v>
      </c>
      <c r="X278" s="150">
        <v>0.107630819714753</v>
      </c>
      <c r="Y278" s="150">
        <v>0.21072386815042499</v>
      </c>
      <c r="Z278" s="150">
        <v>0.32153565888973901</v>
      </c>
      <c r="AA278" s="150">
        <v>207.98538573392099</v>
      </c>
      <c r="AB278" s="150">
        <v>6.2285545200728798</v>
      </c>
      <c r="AC278" s="150">
        <v>1.2291242644461</v>
      </c>
      <c r="AD278" s="150">
        <v>3.18968853546024</v>
      </c>
      <c r="AE278" s="150">
        <v>1.3990657912361399</v>
      </c>
      <c r="AF278" s="150">
        <v>159.6</v>
      </c>
      <c r="AG278" s="150">
        <v>1.19381031286364E-2</v>
      </c>
      <c r="AH278" s="150">
        <v>5.819</v>
      </c>
      <c r="AI278">
        <v>4.47767997341216</v>
      </c>
      <c r="AJ278">
        <v>-108334.193</v>
      </c>
      <c r="AK278">
        <v>0.49714297897118698</v>
      </c>
      <c r="AL278" s="150">
        <v>17009744.822000001</v>
      </c>
      <c r="AM278" s="150">
        <v>1264.9569058500001</v>
      </c>
    </row>
    <row r="279" spans="1:39" ht="14.5" x14ac:dyDescent="0.35">
      <c r="A279" t="s">
        <v>452</v>
      </c>
      <c r="B279" s="150">
        <v>259830.5</v>
      </c>
      <c r="C279" s="150">
        <v>0.39163425156319898</v>
      </c>
      <c r="D279" s="150">
        <v>181522.05</v>
      </c>
      <c r="E279" s="150">
        <v>3.2651534715848998E-3</v>
      </c>
      <c r="F279" s="150">
        <v>0.68537131570130305</v>
      </c>
      <c r="G279" s="150">
        <v>53.8888888888889</v>
      </c>
      <c r="H279" s="150">
        <v>26.025500000000001</v>
      </c>
      <c r="I279" s="150">
        <v>0</v>
      </c>
      <c r="J279" s="150">
        <v>35.152999999999999</v>
      </c>
      <c r="K279" s="150">
        <v>11941.8821532362</v>
      </c>
      <c r="L279" s="150">
        <v>1043.2021380000001</v>
      </c>
      <c r="M279" s="150">
        <v>1249.6042478731599</v>
      </c>
      <c r="N279" s="150">
        <v>0.36077571809002601</v>
      </c>
      <c r="O279" s="150">
        <v>0.15272751195224299</v>
      </c>
      <c r="P279" s="150">
        <v>1.5578067191422899E-3</v>
      </c>
      <c r="Q279" s="150">
        <v>9969.3939222783993</v>
      </c>
      <c r="R279" s="150">
        <v>73.962000000000003</v>
      </c>
      <c r="S279" s="150">
        <v>54840.7062816041</v>
      </c>
      <c r="T279" s="150">
        <v>14.502041588924</v>
      </c>
      <c r="U279" s="150">
        <v>14.104569076012</v>
      </c>
      <c r="V279" s="150">
        <v>10.246</v>
      </c>
      <c r="W279" s="150">
        <v>101.815551239508</v>
      </c>
      <c r="X279" s="150">
        <v>0.111640400660454</v>
      </c>
      <c r="Y279" s="150">
        <v>0.197074407630869</v>
      </c>
      <c r="Z279" s="150">
        <v>0.31267987424441501</v>
      </c>
      <c r="AA279" s="150">
        <v>178.053316067878</v>
      </c>
      <c r="AB279" s="150">
        <v>6.5897638732761399</v>
      </c>
      <c r="AC279" s="150">
        <v>1.2689595473594</v>
      </c>
      <c r="AD279" s="150">
        <v>3.1324847156540998</v>
      </c>
      <c r="AE279" s="150">
        <v>1.39858099883355</v>
      </c>
      <c r="AF279" s="150">
        <v>92.5</v>
      </c>
      <c r="AG279" s="150">
        <v>2.1827308923414099E-2</v>
      </c>
      <c r="AH279" s="150">
        <v>6.0555000000000003</v>
      </c>
      <c r="AI279">
        <v>2.92553745984825</v>
      </c>
      <c r="AJ279">
        <v>-22552.068499999899</v>
      </c>
      <c r="AK279">
        <v>0.33768037473950102</v>
      </c>
      <c r="AL279" s="150">
        <v>12457796.994000001</v>
      </c>
      <c r="AM279" s="150">
        <v>1043.2021380000001</v>
      </c>
    </row>
    <row r="280" spans="1:39" ht="14.5" x14ac:dyDescent="0.35">
      <c r="A280" t="s">
        <v>453</v>
      </c>
      <c r="B280" s="150">
        <v>23935.3</v>
      </c>
      <c r="C280" s="150">
        <v>0.46869868524036401</v>
      </c>
      <c r="D280" s="150">
        <v>224938.7</v>
      </c>
      <c r="E280" s="150">
        <v>5.5976623473470198E-3</v>
      </c>
      <c r="F280" s="150">
        <v>0.67192957186830504</v>
      </c>
      <c r="G280" s="150">
        <v>48.4444444444444</v>
      </c>
      <c r="H280" s="150">
        <v>33.316000000000003</v>
      </c>
      <c r="I280" s="150">
        <v>0</v>
      </c>
      <c r="J280" s="150">
        <v>-43.122</v>
      </c>
      <c r="K280" s="150">
        <v>11959.2961393757</v>
      </c>
      <c r="L280" s="150">
        <v>1401.67554195</v>
      </c>
      <c r="M280" s="150">
        <v>1740.89228134724</v>
      </c>
      <c r="N280" s="150">
        <v>0.51475031032947705</v>
      </c>
      <c r="O280" s="150">
        <v>0.16255727005339199</v>
      </c>
      <c r="P280" s="150">
        <v>2.3018360550911901E-3</v>
      </c>
      <c r="Q280" s="150">
        <v>9629.0006435823107</v>
      </c>
      <c r="R280" s="150">
        <v>97.471000000000004</v>
      </c>
      <c r="S280" s="150">
        <v>54726.121302746498</v>
      </c>
      <c r="T280" s="150">
        <v>13.8092355675021</v>
      </c>
      <c r="U280" s="150">
        <v>14.380436662699699</v>
      </c>
      <c r="V280" s="150">
        <v>13.345000000000001</v>
      </c>
      <c r="W280" s="150">
        <v>105.03376110528301</v>
      </c>
      <c r="X280" s="150">
        <v>0.108150390320586</v>
      </c>
      <c r="Y280" s="150">
        <v>0.21112148368880301</v>
      </c>
      <c r="Z280" s="150">
        <v>0.322993467190621</v>
      </c>
      <c r="AA280" s="150">
        <v>164.22527404577599</v>
      </c>
      <c r="AB280" s="150">
        <v>6.6226866719767603</v>
      </c>
      <c r="AC280" s="150">
        <v>1.3572725465923801</v>
      </c>
      <c r="AD280" s="150">
        <v>3.3281069835403798</v>
      </c>
      <c r="AE280" s="150">
        <v>1.52987445537684</v>
      </c>
      <c r="AF280" s="150">
        <v>169.65</v>
      </c>
      <c r="AG280" s="150">
        <v>9.7015733244945508E-3</v>
      </c>
      <c r="AH280" s="150">
        <v>5.6740000000000004</v>
      </c>
      <c r="AI280">
        <v>4.3637719732641598</v>
      </c>
      <c r="AJ280">
        <v>-1312.5537368421201</v>
      </c>
      <c r="AK280">
        <v>0.36907435745101502</v>
      </c>
      <c r="AL280" s="150">
        <v>16763052.897500001</v>
      </c>
      <c r="AM280" s="150">
        <v>1401.67554195</v>
      </c>
    </row>
    <row r="281" spans="1:39" ht="14.5" x14ac:dyDescent="0.35">
      <c r="A281" t="s">
        <v>454</v>
      </c>
      <c r="B281" s="150">
        <v>455484.2</v>
      </c>
      <c r="C281" s="150">
        <v>0.51432958845828203</v>
      </c>
      <c r="D281" s="150">
        <v>495400.05</v>
      </c>
      <c r="E281" s="150">
        <v>3.4307982916622301E-3</v>
      </c>
      <c r="F281" s="150">
        <v>0.649946339764365</v>
      </c>
      <c r="G281" s="150">
        <v>49.2777777777778</v>
      </c>
      <c r="H281" s="150">
        <v>33.283999999999999</v>
      </c>
      <c r="I281" s="150">
        <v>0</v>
      </c>
      <c r="J281" s="150">
        <v>-21.421500000000002</v>
      </c>
      <c r="K281" s="150">
        <v>12659.966569903299</v>
      </c>
      <c r="L281" s="150">
        <v>1448.7952999500001</v>
      </c>
      <c r="M281" s="150">
        <v>1778.3535496880099</v>
      </c>
      <c r="N281" s="150">
        <v>0.47470712824215799</v>
      </c>
      <c r="O281" s="150">
        <v>0.160206945527785</v>
      </c>
      <c r="P281" s="150">
        <v>2.9531265390960698E-3</v>
      </c>
      <c r="Q281" s="150">
        <v>10313.865916717101</v>
      </c>
      <c r="R281" s="150">
        <v>101.5565</v>
      </c>
      <c r="S281" s="150">
        <v>55410.234628015001</v>
      </c>
      <c r="T281" s="150">
        <v>14.619940624184601</v>
      </c>
      <c r="U281" s="150">
        <v>14.265904200617401</v>
      </c>
      <c r="V281" s="150">
        <v>13.7575</v>
      </c>
      <c r="W281" s="150">
        <v>105.3094893658</v>
      </c>
      <c r="X281" s="150">
        <v>0.108409077820967</v>
      </c>
      <c r="Y281" s="150">
        <v>0.209918565449772</v>
      </c>
      <c r="Z281" s="150">
        <v>0.32312786311048203</v>
      </c>
      <c r="AA281" s="150">
        <v>193.81261107741801</v>
      </c>
      <c r="AB281" s="150">
        <v>6.4777743248806603</v>
      </c>
      <c r="AC281" s="150">
        <v>1.2263839447881499</v>
      </c>
      <c r="AD281" s="150">
        <v>3.1511548824978202</v>
      </c>
      <c r="AE281" s="150">
        <v>1.5590067989004099</v>
      </c>
      <c r="AF281" s="150">
        <v>201.7</v>
      </c>
      <c r="AG281" s="150">
        <v>9.1482475657971504E-3</v>
      </c>
      <c r="AH281" s="150">
        <v>5.3475000000000001</v>
      </c>
      <c r="AI281">
        <v>4.75610316632834</v>
      </c>
      <c r="AJ281">
        <v>-42343.081315789503</v>
      </c>
      <c r="AK281">
        <v>0.36266491355980801</v>
      </c>
      <c r="AL281" s="150">
        <v>18341700.063999999</v>
      </c>
      <c r="AM281" s="150">
        <v>1448.7952999500001</v>
      </c>
    </row>
    <row r="282" spans="1:39" ht="14.5" x14ac:dyDescent="0.35">
      <c r="A282" t="s">
        <v>455</v>
      </c>
      <c r="B282" s="150">
        <v>183022.6</v>
      </c>
      <c r="C282" s="150">
        <v>0.66039851037042097</v>
      </c>
      <c r="D282" s="150">
        <v>228722.5</v>
      </c>
      <c r="E282" s="150">
        <v>4.55604313367791E-4</v>
      </c>
      <c r="F282" s="150">
        <v>0.68060177129404498</v>
      </c>
      <c r="G282" s="150">
        <v>28</v>
      </c>
      <c r="H282" s="150">
        <v>14.257999999999999</v>
      </c>
      <c r="I282" s="150">
        <v>0</v>
      </c>
      <c r="J282" s="150">
        <v>27.520499999999998</v>
      </c>
      <c r="K282" s="150">
        <v>12700.395417235401</v>
      </c>
      <c r="L282" s="150">
        <v>684.41252870000005</v>
      </c>
      <c r="M282" s="150">
        <v>816.87708153835899</v>
      </c>
      <c r="N282" s="150">
        <v>0.38830448633778802</v>
      </c>
      <c r="O282" s="150">
        <v>0.14559127934035401</v>
      </c>
      <c r="P282" s="150">
        <v>4.5993251409046001E-3</v>
      </c>
      <c r="Q282" s="150">
        <v>10640.9029454352</v>
      </c>
      <c r="R282" s="150">
        <v>53.168999999999997</v>
      </c>
      <c r="S282" s="150">
        <v>54378.393452951903</v>
      </c>
      <c r="T282" s="150">
        <v>15.068931144087699</v>
      </c>
      <c r="U282" s="150">
        <v>12.872397989429899</v>
      </c>
      <c r="V282" s="150">
        <v>8.7164999999999999</v>
      </c>
      <c r="W282" s="150">
        <v>78.519191039981607</v>
      </c>
      <c r="X282" s="150">
        <v>0.116390301345171</v>
      </c>
      <c r="Y282" s="150">
        <v>0.17425693592785901</v>
      </c>
      <c r="Z282" s="150">
        <v>0.29629990143590401</v>
      </c>
      <c r="AA282" s="150">
        <v>213.70378809081001</v>
      </c>
      <c r="AB282" s="150">
        <v>6.2695209950940596</v>
      </c>
      <c r="AC282" s="150">
        <v>1.2542502933956301</v>
      </c>
      <c r="AD282" s="150">
        <v>2.7352949937970701</v>
      </c>
      <c r="AE282" s="150">
        <v>1.19082182662984</v>
      </c>
      <c r="AF282" s="150">
        <v>87.05</v>
      </c>
      <c r="AG282" s="150">
        <v>1.81609173785451E-2</v>
      </c>
      <c r="AH282" s="150">
        <v>3.5979999999999999</v>
      </c>
      <c r="AI282">
        <v>2.7507074805809801</v>
      </c>
      <c r="AJ282">
        <v>-27495.05</v>
      </c>
      <c r="AK282">
        <v>0.40149640040724</v>
      </c>
      <c r="AL282" s="150">
        <v>8692309.7430000007</v>
      </c>
      <c r="AM282" s="150">
        <v>684.41252870000005</v>
      </c>
    </row>
    <row r="283" spans="1:39" ht="14.5" x14ac:dyDescent="0.35">
      <c r="A283" t="s">
        <v>456</v>
      </c>
      <c r="B283" s="150">
        <v>150659.15</v>
      </c>
      <c r="C283" s="150">
        <v>0.51896647140952501</v>
      </c>
      <c r="D283" s="150">
        <v>71821.25</v>
      </c>
      <c r="E283" s="150">
        <v>2.39614800972868E-3</v>
      </c>
      <c r="F283" s="150">
        <v>0.68340180540917195</v>
      </c>
      <c r="G283" s="150">
        <v>40.1666666666667</v>
      </c>
      <c r="H283" s="150">
        <v>19.512499999999999</v>
      </c>
      <c r="I283" s="150">
        <v>0</v>
      </c>
      <c r="J283" s="150">
        <v>41.93</v>
      </c>
      <c r="K283" s="150">
        <v>12214.349507434799</v>
      </c>
      <c r="L283" s="150">
        <v>960.30704834999995</v>
      </c>
      <c r="M283" s="150">
        <v>1150.46961782064</v>
      </c>
      <c r="N283" s="150">
        <v>0.35406603724736702</v>
      </c>
      <c r="O283" s="150">
        <v>0.150356558871549</v>
      </c>
      <c r="P283" s="150">
        <v>1.9619378023281201E-3</v>
      </c>
      <c r="Q283" s="150">
        <v>10195.4243217822</v>
      </c>
      <c r="R283" s="150">
        <v>66.168000000000006</v>
      </c>
      <c r="S283" s="150">
        <v>56859.649815620804</v>
      </c>
      <c r="T283" s="150">
        <v>15.2241264659654</v>
      </c>
      <c r="U283" s="150">
        <v>14.513164193416801</v>
      </c>
      <c r="V283" s="150">
        <v>7.9960000000000004</v>
      </c>
      <c r="W283" s="150">
        <v>120.09843025887901</v>
      </c>
      <c r="X283" s="150">
        <v>0.112259583988863</v>
      </c>
      <c r="Y283" s="150">
        <v>0.186494917233434</v>
      </c>
      <c r="Z283" s="150">
        <v>0.30554227445387799</v>
      </c>
      <c r="AA283" s="150">
        <v>198.71238092844899</v>
      </c>
      <c r="AB283" s="150">
        <v>6.1403714268945002</v>
      </c>
      <c r="AC283" s="150">
        <v>1.24029656769111</v>
      </c>
      <c r="AD283" s="150">
        <v>2.6665219738095001</v>
      </c>
      <c r="AE283" s="150">
        <v>1.40379479103574</v>
      </c>
      <c r="AF283" s="150">
        <v>121</v>
      </c>
      <c r="AG283" s="150">
        <v>1.9963250885657199E-2</v>
      </c>
      <c r="AH283" s="150">
        <v>4.6905000000000001</v>
      </c>
      <c r="AI283">
        <v>4.1291261721775303</v>
      </c>
      <c r="AJ283">
        <v>-33558.6495</v>
      </c>
      <c r="AK283">
        <v>0.349663336579286</v>
      </c>
      <c r="AL283" s="150">
        <v>11729525.923</v>
      </c>
      <c r="AM283" s="150">
        <v>960.30704834999995</v>
      </c>
    </row>
    <row r="284" spans="1:39" ht="14.5" x14ac:dyDescent="0.35">
      <c r="A284" t="s">
        <v>457</v>
      </c>
      <c r="B284" s="150">
        <v>595537.15</v>
      </c>
      <c r="C284" s="150">
        <v>0.50166340566606504</v>
      </c>
      <c r="D284" s="150">
        <v>535237.1</v>
      </c>
      <c r="E284" s="150">
        <v>3.5572724153691599E-3</v>
      </c>
      <c r="F284" s="150">
        <v>0.671298646296136</v>
      </c>
      <c r="G284" s="150">
        <v>33.105263157894697</v>
      </c>
      <c r="H284" s="150">
        <v>14.990500000000001</v>
      </c>
      <c r="I284" s="150">
        <v>0</v>
      </c>
      <c r="J284" s="150">
        <v>59.576000000000001</v>
      </c>
      <c r="K284" s="150">
        <v>12224.5179916706</v>
      </c>
      <c r="L284" s="150">
        <v>1033.3669764000001</v>
      </c>
      <c r="M284" s="150">
        <v>1227.4447297813699</v>
      </c>
      <c r="N284" s="150">
        <v>0.36286490522109899</v>
      </c>
      <c r="O284" s="150">
        <v>0.14476684756383501</v>
      </c>
      <c r="P284" s="150">
        <v>1.1628553819150299E-3</v>
      </c>
      <c r="Q284" s="150">
        <v>10291.6350435185</v>
      </c>
      <c r="R284" s="150">
        <v>70.811499999999995</v>
      </c>
      <c r="S284" s="150">
        <v>56058.920302493199</v>
      </c>
      <c r="T284" s="150">
        <v>15.477711953566899</v>
      </c>
      <c r="U284" s="150">
        <v>14.593208396941201</v>
      </c>
      <c r="V284" s="150">
        <v>9.5069999999999997</v>
      </c>
      <c r="W284" s="150">
        <v>108.695379867466</v>
      </c>
      <c r="X284" s="150">
        <v>0.11211439188729</v>
      </c>
      <c r="Y284" s="150">
        <v>0.18923521314136801</v>
      </c>
      <c r="Z284" s="150">
        <v>0.307091600030029</v>
      </c>
      <c r="AA284" s="150">
        <v>200.103985053184</v>
      </c>
      <c r="AB284" s="150">
        <v>6.8526225542645802</v>
      </c>
      <c r="AC284" s="150">
        <v>1.2229817678958199</v>
      </c>
      <c r="AD284" s="150">
        <v>2.8463722245072498</v>
      </c>
      <c r="AE284" s="150">
        <v>1.4743634513727499</v>
      </c>
      <c r="AF284" s="150">
        <v>136.35</v>
      </c>
      <c r="AG284" s="150">
        <v>1.4417028067942501E-2</v>
      </c>
      <c r="AH284" s="150">
        <v>4.4824999999999999</v>
      </c>
      <c r="AI284">
        <v>2.9204714193256498</v>
      </c>
      <c r="AJ284">
        <v>-42145.169500000098</v>
      </c>
      <c r="AK284">
        <v>0.35408685880535801</v>
      </c>
      <c r="AL284" s="150">
        <v>12632413.195</v>
      </c>
      <c r="AM284" s="150">
        <v>1033.3669764000001</v>
      </c>
    </row>
    <row r="285" spans="1:39" ht="14.5" x14ac:dyDescent="0.35">
      <c r="A285" t="s">
        <v>458</v>
      </c>
      <c r="B285" s="150">
        <v>-38701.9</v>
      </c>
      <c r="C285" s="150">
        <v>0.35687667679547402</v>
      </c>
      <c r="D285" s="150">
        <v>-28726.3</v>
      </c>
      <c r="E285" s="150">
        <v>2.8835309600616001E-3</v>
      </c>
      <c r="F285" s="150">
        <v>0.740304093078198</v>
      </c>
      <c r="G285" s="150">
        <v>42.052631578947398</v>
      </c>
      <c r="H285" s="150">
        <v>34.250500000000002</v>
      </c>
      <c r="I285" s="150">
        <v>0</v>
      </c>
      <c r="J285" s="150">
        <v>32.345500000000001</v>
      </c>
      <c r="K285" s="150">
        <v>11002.848587312999</v>
      </c>
      <c r="L285" s="150">
        <v>1506.8443682499999</v>
      </c>
      <c r="M285" s="150">
        <v>1743.33155122838</v>
      </c>
      <c r="N285" s="150">
        <v>0.25275233542686099</v>
      </c>
      <c r="O285" s="150">
        <v>0.11479738843295099</v>
      </c>
      <c r="P285" s="150">
        <v>8.8048959332200794E-3</v>
      </c>
      <c r="Q285" s="150">
        <v>9510.2853021949504</v>
      </c>
      <c r="R285" s="150">
        <v>94.122</v>
      </c>
      <c r="S285" s="150">
        <v>61218.483207964098</v>
      </c>
      <c r="T285" s="150">
        <v>14.839782410063499</v>
      </c>
      <c r="U285" s="150">
        <v>16.0094809741612</v>
      </c>
      <c r="V285" s="150">
        <v>10.974500000000001</v>
      </c>
      <c r="W285" s="150">
        <v>137.304147637706</v>
      </c>
      <c r="X285" s="150">
        <v>0.11429972363766699</v>
      </c>
      <c r="Y285" s="150">
        <v>0.15664200718211099</v>
      </c>
      <c r="Z285" s="150">
        <v>0.28309884657632101</v>
      </c>
      <c r="AA285" s="150">
        <v>182.62148088962101</v>
      </c>
      <c r="AB285" s="150">
        <v>6.1704106389167999</v>
      </c>
      <c r="AC285" s="150">
        <v>1.1385806564851699</v>
      </c>
      <c r="AD285" s="150">
        <v>2.9617856299908998</v>
      </c>
      <c r="AE285" s="150">
        <v>0.98794457842857397</v>
      </c>
      <c r="AF285" s="150">
        <v>37.842105263157897</v>
      </c>
      <c r="AG285" s="150">
        <v>4.2197513991043399E-2</v>
      </c>
      <c r="AH285" s="150">
        <v>23.231052631579001</v>
      </c>
      <c r="AI285">
        <v>3.90075860094854</v>
      </c>
      <c r="AJ285">
        <v>-68173.547000000006</v>
      </c>
      <c r="AK285">
        <v>0.303102341010827</v>
      </c>
      <c r="AL285" s="150">
        <v>16579580.4285</v>
      </c>
      <c r="AM285" s="150">
        <v>1506.8443682499999</v>
      </c>
    </row>
    <row r="286" spans="1:39" ht="14.5" x14ac:dyDescent="0.35">
      <c r="A286" t="s">
        <v>459</v>
      </c>
      <c r="B286" s="150">
        <v>-126234.7</v>
      </c>
      <c r="C286" s="150">
        <v>0.399597137331551</v>
      </c>
      <c r="D286" s="150">
        <v>-172606.25</v>
      </c>
      <c r="E286" s="150">
        <v>3.4185200707114701E-3</v>
      </c>
      <c r="F286" s="150">
        <v>0.80705732768629102</v>
      </c>
      <c r="G286" s="150">
        <v>40</v>
      </c>
      <c r="H286" s="150">
        <v>28.286999999999999</v>
      </c>
      <c r="I286" s="150">
        <v>0</v>
      </c>
      <c r="J286" s="150">
        <v>1.7725</v>
      </c>
      <c r="K286" s="150">
        <v>12450.049478352799</v>
      </c>
      <c r="L286" s="150">
        <v>2442.6837318500002</v>
      </c>
      <c r="M286" s="150">
        <v>2821.8184157808901</v>
      </c>
      <c r="N286" s="150">
        <v>0.13556666326966599</v>
      </c>
      <c r="O286" s="150">
        <v>0.114105745830183</v>
      </c>
      <c r="P286" s="150">
        <v>1.16352998668701E-2</v>
      </c>
      <c r="Q286" s="150">
        <v>10777.2821778414</v>
      </c>
      <c r="R286" s="150">
        <v>147.55549999999999</v>
      </c>
      <c r="S286" s="150">
        <v>74916.054016963099</v>
      </c>
      <c r="T286" s="150">
        <v>15.394546458790099</v>
      </c>
      <c r="U286" s="150">
        <v>16.554338752875999</v>
      </c>
      <c r="V286" s="150">
        <v>15.836</v>
      </c>
      <c r="W286" s="150">
        <v>154.24878326913401</v>
      </c>
      <c r="X286" s="150">
        <v>0.117312713820154</v>
      </c>
      <c r="Y286" s="150">
        <v>0.14369143069082499</v>
      </c>
      <c r="Z286" s="150">
        <v>0.26624341189866102</v>
      </c>
      <c r="AA286" s="150">
        <v>178.985799225378</v>
      </c>
      <c r="AB286" s="150">
        <v>6.4947051044851403</v>
      </c>
      <c r="AC286" s="150">
        <v>1.1697507752071901</v>
      </c>
      <c r="AD286" s="150">
        <v>2.9782459412125699</v>
      </c>
      <c r="AE286" s="150">
        <v>0.87412179464661199</v>
      </c>
      <c r="AF286" s="150">
        <v>23.5</v>
      </c>
      <c r="AG286" s="150">
        <v>9.8229941224587294E-2</v>
      </c>
      <c r="AH286" s="150">
        <v>72.121499999999997</v>
      </c>
      <c r="AI286">
        <v>4.0560167027763603</v>
      </c>
      <c r="AJ286">
        <v>-54484.786000000197</v>
      </c>
      <c r="AK286">
        <v>0.20967659645532999</v>
      </c>
      <c r="AL286" s="150">
        <v>30411533.3215</v>
      </c>
      <c r="AM286" s="150">
        <v>2442.6837318500002</v>
      </c>
    </row>
    <row r="287" spans="1:39" ht="14.5" x14ac:dyDescent="0.35">
      <c r="A287" t="s">
        <v>460</v>
      </c>
      <c r="B287" s="150">
        <v>181264.15</v>
      </c>
      <c r="C287" s="150">
        <v>0.38970413698630701</v>
      </c>
      <c r="D287" s="150">
        <v>30722.65</v>
      </c>
      <c r="E287" s="150">
        <v>2.3697551952223902E-3</v>
      </c>
      <c r="F287" s="150">
        <v>0.79913631884009695</v>
      </c>
      <c r="G287" s="150">
        <v>95.6666666666667</v>
      </c>
      <c r="H287" s="150">
        <v>65.004999999999995</v>
      </c>
      <c r="I287" s="150">
        <v>0</v>
      </c>
      <c r="J287" s="150">
        <v>-36.162999999999997</v>
      </c>
      <c r="K287" s="150">
        <v>11330.342810267901</v>
      </c>
      <c r="L287" s="150">
        <v>4498.4360724999997</v>
      </c>
      <c r="M287" s="150">
        <v>5282.9208693642604</v>
      </c>
      <c r="N287" s="150">
        <v>0.19276345860531299</v>
      </c>
      <c r="O287" s="150">
        <v>0.126582605981893</v>
      </c>
      <c r="P287" s="150">
        <v>1.39444790787343E-2</v>
      </c>
      <c r="Q287" s="150">
        <v>9647.8489971464496</v>
      </c>
      <c r="R287" s="150">
        <v>261.42399999999998</v>
      </c>
      <c r="S287" s="150">
        <v>69938.305486489393</v>
      </c>
      <c r="T287" s="150">
        <v>14.9429662158027</v>
      </c>
      <c r="U287" s="150">
        <v>17.207433412770101</v>
      </c>
      <c r="V287" s="150">
        <v>25.3735</v>
      </c>
      <c r="W287" s="150">
        <v>177.28874899008801</v>
      </c>
      <c r="X287" s="150">
        <v>0.116592075531755</v>
      </c>
      <c r="Y287" s="150">
        <v>0.15832606833391899</v>
      </c>
      <c r="Z287" s="150">
        <v>0.27957058230102799</v>
      </c>
      <c r="AA287" s="150">
        <v>1579.2448387627901</v>
      </c>
      <c r="AB287" s="150">
        <v>0.61198883151375005</v>
      </c>
      <c r="AC287" s="150">
        <v>0.106275005773225</v>
      </c>
      <c r="AD287" s="150">
        <v>0.314722864487335</v>
      </c>
      <c r="AE287" s="150">
        <v>0.90097941526397596</v>
      </c>
      <c r="AF287" s="150">
        <v>28.7</v>
      </c>
      <c r="AG287" s="150">
        <v>8.8300911273182903E-2</v>
      </c>
      <c r="AH287" s="150">
        <v>83.617999999999995</v>
      </c>
      <c r="AI287">
        <v>3.5657550469202102</v>
      </c>
      <c r="AJ287">
        <v>-93563.119500000306</v>
      </c>
      <c r="AK287">
        <v>0.26396118136677199</v>
      </c>
      <c r="AL287" s="150">
        <v>50968822.811499998</v>
      </c>
      <c r="AM287" s="150">
        <v>4498.4360724999997</v>
      </c>
    </row>
    <row r="288" spans="1:39" ht="14.5" x14ac:dyDescent="0.35">
      <c r="A288" t="s">
        <v>461</v>
      </c>
      <c r="B288" s="150">
        <v>456316.05263157899</v>
      </c>
      <c r="C288" s="150">
        <v>0.415941019878587</v>
      </c>
      <c r="D288" s="150">
        <v>331644.47368421103</v>
      </c>
      <c r="E288" s="150">
        <v>2.73012360957635E-3</v>
      </c>
      <c r="F288" s="150">
        <v>0.77778577871719001</v>
      </c>
      <c r="G288" s="150">
        <v>32.823529411764703</v>
      </c>
      <c r="H288" s="150">
        <v>18.7647368421053</v>
      </c>
      <c r="I288" s="150">
        <v>0</v>
      </c>
      <c r="J288" s="150">
        <v>-5.9247368421052702</v>
      </c>
      <c r="K288" s="150">
        <v>14660.635150072099</v>
      </c>
      <c r="L288" s="150">
        <v>2902.3541049473702</v>
      </c>
      <c r="M288" s="150">
        <v>3381.6378087027201</v>
      </c>
      <c r="N288" s="150">
        <v>7.7728372138609003E-2</v>
      </c>
      <c r="O288" s="150">
        <v>0.115129828125923</v>
      </c>
      <c r="P288" s="150">
        <v>2.26672326525213E-2</v>
      </c>
      <c r="Q288" s="150">
        <v>12582.765220877</v>
      </c>
      <c r="R288" s="150">
        <v>188.15736842105301</v>
      </c>
      <c r="S288" s="150">
        <v>79139.168383687793</v>
      </c>
      <c r="T288" s="150">
        <v>15.906058478485299</v>
      </c>
      <c r="U288" s="150">
        <v>15.425141886830501</v>
      </c>
      <c r="V288" s="150">
        <v>18.0473684210526</v>
      </c>
      <c r="W288" s="150">
        <v>160.81868764654399</v>
      </c>
      <c r="X288" s="150">
        <v>0.119841928467985</v>
      </c>
      <c r="Y288" s="150">
        <v>0.13754744155155499</v>
      </c>
      <c r="Z288" s="150">
        <v>0.26232732991615798</v>
      </c>
      <c r="AA288" s="150">
        <v>186.49255103985601</v>
      </c>
      <c r="AB288" s="150">
        <v>7.0914202669154403</v>
      </c>
      <c r="AC288" s="150">
        <v>1.23651795721951</v>
      </c>
      <c r="AD288" s="150">
        <v>2.8729840896819101</v>
      </c>
      <c r="AE288" s="150">
        <v>0.801911806890382</v>
      </c>
      <c r="AF288" s="150">
        <v>18.789473684210499</v>
      </c>
      <c r="AG288" s="150">
        <v>0.15583085889411899</v>
      </c>
      <c r="AH288" s="150">
        <v>92.8958823529412</v>
      </c>
      <c r="AI288">
        <v>7.4837152026760796</v>
      </c>
      <c r="AJ288">
        <v>-45309.684705882297</v>
      </c>
      <c r="AK288">
        <v>0.17944628664671899</v>
      </c>
      <c r="AL288" s="150">
        <v>42550354.608947396</v>
      </c>
      <c r="AM288" s="150">
        <v>2902.3541049473702</v>
      </c>
    </row>
    <row r="289" spans="1:39" ht="14.5" x14ac:dyDescent="0.35">
      <c r="A289" t="s">
        <v>462</v>
      </c>
      <c r="B289" s="150">
        <v>733192.3</v>
      </c>
      <c r="C289" s="150">
        <v>0.430327314455345</v>
      </c>
      <c r="D289" s="150">
        <v>638491.6</v>
      </c>
      <c r="E289" s="150">
        <v>4.1387748628483297E-3</v>
      </c>
      <c r="F289" s="150">
        <v>0.71828204442523602</v>
      </c>
      <c r="G289" s="150">
        <v>37.4444444444444</v>
      </c>
      <c r="H289" s="150">
        <v>93.301000000000002</v>
      </c>
      <c r="I289" s="150">
        <v>10.28</v>
      </c>
      <c r="J289" s="150">
        <v>39.728000000000002</v>
      </c>
      <c r="K289" s="150">
        <v>14210.804327489899</v>
      </c>
      <c r="L289" s="150">
        <v>1744.6923779000001</v>
      </c>
      <c r="M289" s="150">
        <v>2267.6278663298499</v>
      </c>
      <c r="N289" s="150">
        <v>0.59154253427314196</v>
      </c>
      <c r="O289" s="150">
        <v>0.163148875931133</v>
      </c>
      <c r="P289" s="150">
        <v>4.6081654289549599E-2</v>
      </c>
      <c r="Q289" s="150">
        <v>10933.6643644833</v>
      </c>
      <c r="R289" s="150">
        <v>123.51900000000001</v>
      </c>
      <c r="S289" s="150">
        <v>67108.200353791704</v>
      </c>
      <c r="T289" s="150">
        <v>13.6124806709899</v>
      </c>
      <c r="U289" s="150">
        <v>14.1248907285519</v>
      </c>
      <c r="V289" s="150">
        <v>16.1325</v>
      </c>
      <c r="W289" s="150">
        <v>108.147675679529</v>
      </c>
      <c r="X289" s="150">
        <v>0.116625103735543</v>
      </c>
      <c r="Y289" s="150">
        <v>0.14464791098681401</v>
      </c>
      <c r="Z289" s="150">
        <v>0.27241502128876199</v>
      </c>
      <c r="AA289" s="150">
        <v>207.66738285181299</v>
      </c>
      <c r="AB289" s="150">
        <v>6.0763402814175604</v>
      </c>
      <c r="AC289" s="150">
        <v>1.15824937202556</v>
      </c>
      <c r="AD289" s="150">
        <v>2.7083236553094401</v>
      </c>
      <c r="AE289" s="150">
        <v>0.680426215601596</v>
      </c>
      <c r="AF289" s="150">
        <v>12.05</v>
      </c>
      <c r="AG289" s="150">
        <v>0.13421785994772101</v>
      </c>
      <c r="AH289" s="150">
        <v>63.162500000000001</v>
      </c>
      <c r="AI289">
        <v>2.4168899976873099</v>
      </c>
      <c r="AJ289">
        <v>-2753.7443859650498</v>
      </c>
      <c r="AK289">
        <v>0.37450728178595299</v>
      </c>
      <c r="AL289" s="150">
        <v>24793481.993999999</v>
      </c>
      <c r="AM289" s="150">
        <v>1744.6923779000001</v>
      </c>
    </row>
    <row r="290" spans="1:39" ht="14.5" x14ac:dyDescent="0.35">
      <c r="A290" t="s">
        <v>463</v>
      </c>
      <c r="B290" s="150">
        <v>1334584</v>
      </c>
      <c r="C290" s="150">
        <v>0.36488163050195799</v>
      </c>
      <c r="D290" s="150">
        <v>1584965.45</v>
      </c>
      <c r="E290" s="150">
        <v>3.3094117360114102E-3</v>
      </c>
      <c r="F290" s="150">
        <v>0.82231745882392404</v>
      </c>
      <c r="G290" s="150">
        <v>102.388888888889</v>
      </c>
      <c r="H290" s="150">
        <v>82.363500000000002</v>
      </c>
      <c r="I290" s="150">
        <v>0</v>
      </c>
      <c r="J290" s="150">
        <v>-12.94</v>
      </c>
      <c r="K290" s="150">
        <v>12964.5842844912</v>
      </c>
      <c r="L290" s="150">
        <v>5949.2915241999999</v>
      </c>
      <c r="M290" s="150">
        <v>7063.9721429614401</v>
      </c>
      <c r="N290" s="150">
        <v>0.14808145894623401</v>
      </c>
      <c r="O290" s="150">
        <v>0.12032729197889901</v>
      </c>
      <c r="P290" s="150">
        <v>4.5379265329631498E-2</v>
      </c>
      <c r="Q290" s="150">
        <v>10918.798919012201</v>
      </c>
      <c r="R290" s="150">
        <v>356.84300000000002</v>
      </c>
      <c r="S290" s="150">
        <v>77971.810140594098</v>
      </c>
      <c r="T290" s="150">
        <v>15.2492832982572</v>
      </c>
      <c r="U290" s="150">
        <v>16.672014090790601</v>
      </c>
      <c r="V290" s="150">
        <v>34.110999999999997</v>
      </c>
      <c r="W290" s="150">
        <v>174.40976588783701</v>
      </c>
      <c r="X290" s="150">
        <v>0.11498411860778</v>
      </c>
      <c r="Y290" s="150">
        <v>0.15059725033994301</v>
      </c>
      <c r="Z290" s="150">
        <v>0.27176728085665203</v>
      </c>
      <c r="AA290" s="150">
        <v>157.78110657070599</v>
      </c>
      <c r="AB290" s="150">
        <v>6.6235274811869997</v>
      </c>
      <c r="AC290" s="150">
        <v>1.2135817064666401</v>
      </c>
      <c r="AD290" s="150">
        <v>3.1588956821334699</v>
      </c>
      <c r="AE290" s="150">
        <v>0.85530328173825199</v>
      </c>
      <c r="AF290" s="150">
        <v>25.45</v>
      </c>
      <c r="AG290" s="150">
        <v>8.4223526297971599E-2</v>
      </c>
      <c r="AH290" s="150">
        <v>116.944736842105</v>
      </c>
      <c r="AI290">
        <v>4.7571753791289897</v>
      </c>
      <c r="AJ290">
        <v>-50506.393499999998</v>
      </c>
      <c r="AK290">
        <v>0.26921763039373697</v>
      </c>
      <c r="AL290" s="150">
        <v>77130091.398499995</v>
      </c>
      <c r="AM290" s="150">
        <v>5949.2915241999999</v>
      </c>
    </row>
    <row r="291" spans="1:39" ht="14.5" x14ac:dyDescent="0.35">
      <c r="A291" t="s">
        <v>464</v>
      </c>
      <c r="B291" s="150">
        <v>477069.2</v>
      </c>
      <c r="C291" s="150">
        <v>0.497302558080368</v>
      </c>
      <c r="D291" s="150">
        <v>481825.7</v>
      </c>
      <c r="E291" s="150">
        <v>2.3264802947437499E-3</v>
      </c>
      <c r="F291" s="150">
        <v>0.66155085719555595</v>
      </c>
      <c r="G291" s="150">
        <v>38</v>
      </c>
      <c r="H291" s="150">
        <v>15.8575</v>
      </c>
      <c r="I291" s="150">
        <v>0</v>
      </c>
      <c r="J291" s="150">
        <v>27.4895</v>
      </c>
      <c r="K291" s="150">
        <v>12282.011230689501</v>
      </c>
      <c r="L291" s="150">
        <v>865.06870100000003</v>
      </c>
      <c r="M291" s="150">
        <v>1031.24562305929</v>
      </c>
      <c r="N291" s="150">
        <v>0.373350388618441</v>
      </c>
      <c r="O291" s="150">
        <v>0.14744500356163001</v>
      </c>
      <c r="P291" s="150">
        <v>2.0886948607796202E-3</v>
      </c>
      <c r="Q291" s="150">
        <v>10302.8640931154</v>
      </c>
      <c r="R291" s="150">
        <v>63.642499999999998</v>
      </c>
      <c r="S291" s="150">
        <v>55720.984145814502</v>
      </c>
      <c r="T291" s="150">
        <v>15.6609184114389</v>
      </c>
      <c r="U291" s="150">
        <v>13.592626012491699</v>
      </c>
      <c r="V291" s="150">
        <v>9.31</v>
      </c>
      <c r="W291" s="150">
        <v>92.918227819548903</v>
      </c>
      <c r="X291" s="150">
        <v>0.115289130764724</v>
      </c>
      <c r="Y291" s="150">
        <v>0.19168635261844899</v>
      </c>
      <c r="Z291" s="150">
        <v>0.31056218670361802</v>
      </c>
      <c r="AA291" s="150">
        <v>198.27442583661301</v>
      </c>
      <c r="AB291" s="150">
        <v>6.1149156400673998</v>
      </c>
      <c r="AC291" s="150">
        <v>1.16736911515208</v>
      </c>
      <c r="AD291" s="150">
        <v>2.9658875851936499</v>
      </c>
      <c r="AE291" s="150">
        <v>1.34577274634699</v>
      </c>
      <c r="AF291" s="150">
        <v>95.65</v>
      </c>
      <c r="AG291" s="150">
        <v>2.2705117181243299E-2</v>
      </c>
      <c r="AH291" s="150">
        <v>5.0244999999999997</v>
      </c>
      <c r="AI291">
        <v>2.78597627469399</v>
      </c>
      <c r="AJ291">
        <v>-15381.6425000001</v>
      </c>
      <c r="AK291">
        <v>0.36701259766316702</v>
      </c>
      <c r="AL291" s="150">
        <v>10624783.501</v>
      </c>
      <c r="AM291" s="150">
        <v>865.06870100000003</v>
      </c>
    </row>
    <row r="292" spans="1:39" ht="14.5" x14ac:dyDescent="0.35">
      <c r="A292" t="s">
        <v>465</v>
      </c>
      <c r="B292" s="150">
        <v>73305.399999999994</v>
      </c>
      <c r="C292" s="150">
        <v>0.39475975357194898</v>
      </c>
      <c r="D292" s="150">
        <v>60508.15</v>
      </c>
      <c r="E292" s="150">
        <v>2.1126452718152099E-3</v>
      </c>
      <c r="F292" s="150">
        <v>0.708056329752493</v>
      </c>
      <c r="G292" s="150">
        <v>45.2222222222222</v>
      </c>
      <c r="H292" s="150">
        <v>25.7568421052632</v>
      </c>
      <c r="I292" s="150">
        <v>0</v>
      </c>
      <c r="J292" s="150">
        <v>45.798999999999999</v>
      </c>
      <c r="K292" s="150">
        <v>11410.5319121297</v>
      </c>
      <c r="L292" s="150">
        <v>1089.0096269999999</v>
      </c>
      <c r="M292" s="150">
        <v>1297.2217936402501</v>
      </c>
      <c r="N292" s="150">
        <v>0.32698193690991101</v>
      </c>
      <c r="O292" s="150">
        <v>0.149833451334586</v>
      </c>
      <c r="P292" s="150">
        <v>1.01039542968154E-3</v>
      </c>
      <c r="Q292" s="150">
        <v>9579.0705663599492</v>
      </c>
      <c r="R292" s="150">
        <v>75.603499999999997</v>
      </c>
      <c r="S292" s="150">
        <v>56143.148141289799</v>
      </c>
      <c r="T292" s="150">
        <v>14.7393969855893</v>
      </c>
      <c r="U292" s="150">
        <v>14.404222383884299</v>
      </c>
      <c r="V292" s="150">
        <v>11.249000000000001</v>
      </c>
      <c r="W292" s="150">
        <v>96.809461018757204</v>
      </c>
      <c r="X292" s="150">
        <v>0.113814579495767</v>
      </c>
      <c r="Y292" s="150">
        <v>0.175963512418504</v>
      </c>
      <c r="Z292" s="150">
        <v>0.29617306274661698</v>
      </c>
      <c r="AA292" s="150">
        <v>180.40194056062299</v>
      </c>
      <c r="AB292" s="150">
        <v>6.0362873814418201</v>
      </c>
      <c r="AC292" s="150">
        <v>1.1605344665273201</v>
      </c>
      <c r="AD292" s="150">
        <v>2.7977655847046301</v>
      </c>
      <c r="AE292" s="150">
        <v>1.2961498606303401</v>
      </c>
      <c r="AF292" s="150">
        <v>95.3</v>
      </c>
      <c r="AG292" s="150">
        <v>2.3348437798238201E-2</v>
      </c>
      <c r="AH292" s="150">
        <v>6.0650000000000004</v>
      </c>
      <c r="AI292">
        <v>2.2898296202469401</v>
      </c>
      <c r="AJ292">
        <v>-31122.858</v>
      </c>
      <c r="AK292">
        <v>0.31817058797528303</v>
      </c>
      <c r="AL292" s="150">
        <v>12426179.101500001</v>
      </c>
      <c r="AM292" s="150">
        <v>1089.0096269999999</v>
      </c>
    </row>
    <row r="293" spans="1:39" ht="14.5" x14ac:dyDescent="0.35">
      <c r="A293" t="s">
        <v>466</v>
      </c>
      <c r="B293" s="150">
        <v>-83272.149999999994</v>
      </c>
      <c r="C293" s="150">
        <v>0.57578760740257995</v>
      </c>
      <c r="D293" s="150">
        <v>-28244.7</v>
      </c>
      <c r="E293" s="150">
        <v>1.31810041324966E-3</v>
      </c>
      <c r="F293" s="150">
        <v>0.68236070286665296</v>
      </c>
      <c r="G293" s="150">
        <v>26.105263157894701</v>
      </c>
      <c r="H293" s="150">
        <v>10.164</v>
      </c>
      <c r="I293" s="150">
        <v>0</v>
      </c>
      <c r="J293" s="150">
        <v>49.287999999999997</v>
      </c>
      <c r="K293" s="150">
        <v>12659.6114635309</v>
      </c>
      <c r="L293" s="150">
        <v>688.91400759999999</v>
      </c>
      <c r="M293" s="150">
        <v>818.09930034802801</v>
      </c>
      <c r="N293" s="150">
        <v>0.28924783463787401</v>
      </c>
      <c r="O293" s="150">
        <v>0.14593590983908999</v>
      </c>
      <c r="P293" s="150">
        <v>9.0017424984639E-4</v>
      </c>
      <c r="Q293" s="150">
        <v>10660.5440981184</v>
      </c>
      <c r="R293" s="150">
        <v>50.734000000000002</v>
      </c>
      <c r="S293" s="150">
        <v>57550.8401269366</v>
      </c>
      <c r="T293" s="150">
        <v>17.026057476248699</v>
      </c>
      <c r="U293" s="150">
        <v>13.578941293806899</v>
      </c>
      <c r="V293" s="150">
        <v>7.1269999999999998</v>
      </c>
      <c r="W293" s="150">
        <v>96.662551929282998</v>
      </c>
      <c r="X293" s="150">
        <v>0.119423092654039</v>
      </c>
      <c r="Y293" s="150">
        <v>0.16178992833546901</v>
      </c>
      <c r="Z293" s="150">
        <v>0.28720546130026797</v>
      </c>
      <c r="AA293" s="150">
        <v>199.16034292579499</v>
      </c>
      <c r="AB293" s="150">
        <v>6.2551890665274099</v>
      </c>
      <c r="AC293" s="150">
        <v>1.1853369408477199</v>
      </c>
      <c r="AD293" s="150">
        <v>2.7648342818576799</v>
      </c>
      <c r="AE293" s="150">
        <v>1.18284677940856</v>
      </c>
      <c r="AF293" s="150">
        <v>75.3</v>
      </c>
      <c r="AG293" s="150">
        <v>3.1882931162860798E-2</v>
      </c>
      <c r="AH293" s="150">
        <v>4.3884999999999996</v>
      </c>
      <c r="AI293">
        <v>2.5806898475829501</v>
      </c>
      <c r="AJ293">
        <v>-27291.272000000099</v>
      </c>
      <c r="AK293">
        <v>0.36548828623353402</v>
      </c>
      <c r="AL293" s="150">
        <v>8721383.6679999996</v>
      </c>
      <c r="AM293" s="150">
        <v>688.91400759999999</v>
      </c>
    </row>
    <row r="294" spans="1:39" ht="14.5" x14ac:dyDescent="0.35">
      <c r="A294" t="s">
        <v>467</v>
      </c>
      <c r="B294" s="150">
        <v>475710.95</v>
      </c>
      <c r="C294" s="150">
        <v>0.59119149426181405</v>
      </c>
      <c r="D294" s="150">
        <v>447294.35</v>
      </c>
      <c r="E294" s="150">
        <v>3.13868335456533E-3</v>
      </c>
      <c r="F294" s="150">
        <v>0.64118739495182897</v>
      </c>
      <c r="G294" s="150">
        <v>23.421052631578899</v>
      </c>
      <c r="H294" s="150">
        <v>22.387</v>
      </c>
      <c r="I294" s="150">
        <v>0.15</v>
      </c>
      <c r="J294" s="150">
        <v>-13.936500000000001</v>
      </c>
      <c r="K294" s="150">
        <v>12779.4665598017</v>
      </c>
      <c r="L294" s="150">
        <v>902.17442089999997</v>
      </c>
      <c r="M294" s="150">
        <v>1126.9632546865801</v>
      </c>
      <c r="N294" s="150">
        <v>0.50310257405348202</v>
      </c>
      <c r="O294" s="150">
        <v>0.17215373297223599</v>
      </c>
      <c r="P294" s="150">
        <v>1.21308837254355E-3</v>
      </c>
      <c r="Q294" s="150">
        <v>10230.4203753355</v>
      </c>
      <c r="R294" s="150">
        <v>66.964500000000001</v>
      </c>
      <c r="S294" s="150">
        <v>53882.886701162599</v>
      </c>
      <c r="T294" s="150">
        <v>13.823742430690899</v>
      </c>
      <c r="U294" s="150">
        <v>13.472428240336299</v>
      </c>
      <c r="V294" s="150">
        <v>8.6739999999999995</v>
      </c>
      <c r="W294" s="150">
        <v>104.009040915379</v>
      </c>
      <c r="X294" s="150">
        <v>0.112303505478515</v>
      </c>
      <c r="Y294" s="150">
        <v>0.18736321159893601</v>
      </c>
      <c r="Z294" s="150">
        <v>0.30468071703888999</v>
      </c>
      <c r="AA294" s="150">
        <v>188.004111035199</v>
      </c>
      <c r="AB294" s="150">
        <v>6.9975693182990604</v>
      </c>
      <c r="AC294" s="150">
        <v>1.54147746480949</v>
      </c>
      <c r="AD294" s="150">
        <v>3.3433775488245301</v>
      </c>
      <c r="AE294" s="150">
        <v>1.33079401035502</v>
      </c>
      <c r="AF294" s="150">
        <v>95.05</v>
      </c>
      <c r="AG294" s="150">
        <v>1.11093193670936E-2</v>
      </c>
      <c r="AH294" s="150">
        <v>6.508</v>
      </c>
      <c r="AI294">
        <v>3.6110054686205499</v>
      </c>
      <c r="AJ294">
        <v>-28254.287500000199</v>
      </c>
      <c r="AK294">
        <v>0.39571954966247902</v>
      </c>
      <c r="AL294" s="150">
        <v>11529307.843</v>
      </c>
      <c r="AM294" s="150">
        <v>902.17442089999997</v>
      </c>
    </row>
    <row r="295" spans="1:39" ht="14.5" x14ac:dyDescent="0.35">
      <c r="A295" t="s">
        <v>468</v>
      </c>
      <c r="B295" s="150">
        <v>266351.09999999998</v>
      </c>
      <c r="C295" s="150">
        <v>0.45682496775095499</v>
      </c>
      <c r="D295" s="150">
        <v>227435.8</v>
      </c>
      <c r="E295" s="150">
        <v>1.6388354659465101E-3</v>
      </c>
      <c r="F295" s="150">
        <v>0.65273248904352899</v>
      </c>
      <c r="G295" s="150">
        <v>32.8888888888889</v>
      </c>
      <c r="H295" s="150">
        <v>17.031500000000001</v>
      </c>
      <c r="I295" s="150">
        <v>0</v>
      </c>
      <c r="J295" s="150">
        <v>44.72</v>
      </c>
      <c r="K295" s="150">
        <v>12191.6660954373</v>
      </c>
      <c r="L295" s="150">
        <v>873.31666989999997</v>
      </c>
      <c r="M295" s="150">
        <v>1036.7541074487899</v>
      </c>
      <c r="N295" s="150">
        <v>0.35659692335388499</v>
      </c>
      <c r="O295" s="150">
        <v>0.146168563248217</v>
      </c>
      <c r="P295" s="150">
        <v>1.6622336433429401E-3</v>
      </c>
      <c r="Q295" s="150">
        <v>10269.7304582668</v>
      </c>
      <c r="R295" s="150">
        <v>61.208500000000001</v>
      </c>
      <c r="S295" s="150">
        <v>55332.108105900297</v>
      </c>
      <c r="T295" s="150">
        <v>14.873751194686999</v>
      </c>
      <c r="U295" s="150">
        <v>14.2678985745444</v>
      </c>
      <c r="V295" s="150">
        <v>8.5864999999999991</v>
      </c>
      <c r="W295" s="150">
        <v>101.70810806498601</v>
      </c>
      <c r="X295" s="150">
        <v>0.114861801351265</v>
      </c>
      <c r="Y295" s="150">
        <v>0.18704966954060001</v>
      </c>
      <c r="Z295" s="150">
        <v>0.30811231802321898</v>
      </c>
      <c r="AA295" s="150">
        <v>194.71785649009999</v>
      </c>
      <c r="AB295" s="150">
        <v>6.0278145796230396</v>
      </c>
      <c r="AC295" s="150">
        <v>1.2724732909988099</v>
      </c>
      <c r="AD295" s="150">
        <v>2.8164797602592402</v>
      </c>
      <c r="AE295" s="150">
        <v>1.40704362573173</v>
      </c>
      <c r="AF295" s="150">
        <v>102.95</v>
      </c>
      <c r="AG295" s="150">
        <v>2.2750224627651701E-2</v>
      </c>
      <c r="AH295" s="150">
        <v>5.0285000000000002</v>
      </c>
      <c r="AI295">
        <v>2.3604812762534602</v>
      </c>
      <c r="AJ295">
        <v>-24967.181500000101</v>
      </c>
      <c r="AK295">
        <v>0.366947523085279</v>
      </c>
      <c r="AL295" s="150">
        <v>10647185.234999999</v>
      </c>
      <c r="AM295" s="150">
        <v>873.31666989999997</v>
      </c>
    </row>
    <row r="296" spans="1:39" ht="14.5" x14ac:dyDescent="0.35">
      <c r="A296" t="s">
        <v>469</v>
      </c>
      <c r="B296" s="150">
        <v>406216.65</v>
      </c>
      <c r="C296" s="150">
        <v>0.48004211360725302</v>
      </c>
      <c r="D296" s="150">
        <v>407431.5</v>
      </c>
      <c r="E296" s="150">
        <v>6.0437195099269699E-3</v>
      </c>
      <c r="F296" s="150">
        <v>0.689987732690299</v>
      </c>
      <c r="G296" s="150">
        <v>30</v>
      </c>
      <c r="H296" s="150">
        <v>13.411</v>
      </c>
      <c r="I296" s="150">
        <v>0</v>
      </c>
      <c r="J296" s="150">
        <v>41.057499999999997</v>
      </c>
      <c r="K296" s="150">
        <v>11972.1162879195</v>
      </c>
      <c r="L296" s="150">
        <v>880.19195324999998</v>
      </c>
      <c r="M296" s="150">
        <v>1038.5543946846699</v>
      </c>
      <c r="N296" s="150">
        <v>0.30974197547857402</v>
      </c>
      <c r="O296" s="150">
        <v>0.140316363827199</v>
      </c>
      <c r="P296" s="150">
        <v>5.1220672188075304E-3</v>
      </c>
      <c r="Q296" s="150">
        <v>10146.565720517299</v>
      </c>
      <c r="R296" s="150">
        <v>61.037500000000001</v>
      </c>
      <c r="S296" s="150">
        <v>58672.176932213799</v>
      </c>
      <c r="T296" s="150">
        <v>16.350604136801099</v>
      </c>
      <c r="U296" s="150">
        <v>14.420511214417401</v>
      </c>
      <c r="V296" s="150">
        <v>9.4770000000000003</v>
      </c>
      <c r="W296" s="150">
        <v>92.876643795504904</v>
      </c>
      <c r="X296" s="150">
        <v>0.119348235877011</v>
      </c>
      <c r="Y296" s="150">
        <v>0.162153479654047</v>
      </c>
      <c r="Z296" s="150">
        <v>0.28624862019321201</v>
      </c>
      <c r="AA296" s="150">
        <v>190.904721838867</v>
      </c>
      <c r="AB296" s="150">
        <v>6.4001141622349902</v>
      </c>
      <c r="AC296" s="150">
        <v>1.26377835458315</v>
      </c>
      <c r="AD296" s="150">
        <v>2.6065760464623602</v>
      </c>
      <c r="AE296" s="150">
        <v>1.22185270172594</v>
      </c>
      <c r="AF296" s="150">
        <v>86.25</v>
      </c>
      <c r="AG296" s="150">
        <v>3.19210502166292E-2</v>
      </c>
      <c r="AH296" s="150">
        <v>5.1565000000000003</v>
      </c>
      <c r="AI296">
        <v>2.4602581400057</v>
      </c>
      <c r="AJ296">
        <v>-42034.037499999999</v>
      </c>
      <c r="AK296">
        <v>0.34632250005493698</v>
      </c>
      <c r="AL296" s="150">
        <v>10537760.42</v>
      </c>
      <c r="AM296" s="150">
        <v>880.19195324999998</v>
      </c>
    </row>
    <row r="297" spans="1:39" ht="14.5" x14ac:dyDescent="0.35">
      <c r="A297" t="s">
        <v>470</v>
      </c>
      <c r="B297" s="150">
        <v>354532.45</v>
      </c>
      <c r="C297" s="150">
        <v>0.57168479939299999</v>
      </c>
      <c r="D297" s="150">
        <v>375666.4</v>
      </c>
      <c r="E297" s="150">
        <v>1.9458443069582301E-3</v>
      </c>
      <c r="F297" s="150">
        <v>0.67438825870262498</v>
      </c>
      <c r="G297" s="150">
        <v>24.4</v>
      </c>
      <c r="H297" s="150">
        <v>12.824999999999999</v>
      </c>
      <c r="I297" s="150">
        <v>0</v>
      </c>
      <c r="J297" s="150">
        <v>38.8855</v>
      </c>
      <c r="K297" s="150">
        <v>11978.000451223899</v>
      </c>
      <c r="L297" s="150">
        <v>853.20488120000005</v>
      </c>
      <c r="M297" s="150">
        <v>1004.9620002332</v>
      </c>
      <c r="N297" s="150">
        <v>0.33039445309258703</v>
      </c>
      <c r="O297" s="150">
        <v>0.141731061160741</v>
      </c>
      <c r="P297" s="150">
        <v>2.7253965035098299E-3</v>
      </c>
      <c r="Q297" s="150">
        <v>10169.2287366373</v>
      </c>
      <c r="R297" s="150">
        <v>59.616999999999997</v>
      </c>
      <c r="S297" s="150">
        <v>57556.948798161597</v>
      </c>
      <c r="T297" s="150">
        <v>15.888085613164</v>
      </c>
      <c r="U297" s="150">
        <v>14.3114360199272</v>
      </c>
      <c r="V297" s="150">
        <v>8.7899999999999991</v>
      </c>
      <c r="W297" s="150">
        <v>97.065401729237806</v>
      </c>
      <c r="X297" s="150">
        <v>0.117320272394733</v>
      </c>
      <c r="Y297" s="150">
        <v>0.161663623945042</v>
      </c>
      <c r="Z297" s="150">
        <v>0.28585933833543797</v>
      </c>
      <c r="AA297" s="150">
        <v>188.78812527824999</v>
      </c>
      <c r="AB297" s="150">
        <v>6.6308493654662</v>
      </c>
      <c r="AC297" s="150">
        <v>1.40297453142155</v>
      </c>
      <c r="AD297" s="150">
        <v>2.7652158948365302</v>
      </c>
      <c r="AE297" s="150">
        <v>1.2658650247680401</v>
      </c>
      <c r="AF297" s="150">
        <v>101.15</v>
      </c>
      <c r="AG297" s="150">
        <v>4.5820515254334199E-2</v>
      </c>
      <c r="AH297" s="150">
        <v>4.1615000000000002</v>
      </c>
      <c r="AI297">
        <v>3.9455975355397901</v>
      </c>
      <c r="AJ297">
        <v>-33314.101999999999</v>
      </c>
      <c r="AK297">
        <v>0.36726719873654001</v>
      </c>
      <c r="AL297" s="150">
        <v>10219688.452</v>
      </c>
      <c r="AM297" s="150">
        <v>853.20488120000005</v>
      </c>
    </row>
    <row r="298" spans="1:39" ht="14.5" x14ac:dyDescent="0.35">
      <c r="A298" t="s">
        <v>471</v>
      </c>
      <c r="B298" s="150">
        <v>279133.2</v>
      </c>
      <c r="C298" s="150">
        <v>0.42523733947471998</v>
      </c>
      <c r="D298" s="150">
        <v>268510.90000000002</v>
      </c>
      <c r="E298" s="150">
        <v>6.2456636280284498E-3</v>
      </c>
      <c r="F298" s="150">
        <v>0.709161322924451</v>
      </c>
      <c r="G298" s="150">
        <v>48</v>
      </c>
      <c r="H298" s="150">
        <v>17.168500000000002</v>
      </c>
      <c r="I298" s="150">
        <v>0</v>
      </c>
      <c r="J298" s="150">
        <v>94.899500000000003</v>
      </c>
      <c r="K298" s="150">
        <v>11570.5460543881</v>
      </c>
      <c r="L298" s="150">
        <v>1181.1493902499999</v>
      </c>
      <c r="M298" s="150">
        <v>1375.2484868719</v>
      </c>
      <c r="N298" s="150">
        <v>0.26281384735278601</v>
      </c>
      <c r="O298" s="150">
        <v>0.12774160643478299</v>
      </c>
      <c r="P298" s="150">
        <v>3.2879401471629399E-3</v>
      </c>
      <c r="Q298" s="150">
        <v>9937.5084193588391</v>
      </c>
      <c r="R298" s="150">
        <v>77.161000000000001</v>
      </c>
      <c r="S298" s="150">
        <v>61149.340016329501</v>
      </c>
      <c r="T298" s="150">
        <v>16.2970930910693</v>
      </c>
      <c r="U298" s="150">
        <v>15.3075956798123</v>
      </c>
      <c r="V298" s="150">
        <v>10.612500000000001</v>
      </c>
      <c r="W298" s="150">
        <v>111.29794018845701</v>
      </c>
      <c r="X298" s="150">
        <v>0.119285670492985</v>
      </c>
      <c r="Y298" s="150">
        <v>0.158940457168944</v>
      </c>
      <c r="Z298" s="150">
        <v>0.28469390050540899</v>
      </c>
      <c r="AA298" s="150">
        <v>166.308429417572</v>
      </c>
      <c r="AB298" s="150">
        <v>6.7602911648681898</v>
      </c>
      <c r="AC298" s="150">
        <v>1.2748750401532101</v>
      </c>
      <c r="AD298" s="150">
        <v>2.9490204551019601</v>
      </c>
      <c r="AE298" s="150">
        <v>1.1050910874002799</v>
      </c>
      <c r="AF298" s="150">
        <v>83.55</v>
      </c>
      <c r="AG298" s="150">
        <v>2.95394761562747E-2</v>
      </c>
      <c r="AH298" s="150">
        <v>7.3529999999999998</v>
      </c>
      <c r="AI298">
        <v>3.4941324599810399</v>
      </c>
      <c r="AJ298">
        <v>-33332.064499999899</v>
      </c>
      <c r="AK298">
        <v>0.30676569289378303</v>
      </c>
      <c r="AL298" s="150">
        <v>13666543.416999999</v>
      </c>
      <c r="AM298" s="150">
        <v>1181.1493902499999</v>
      </c>
    </row>
    <row r="299" spans="1:39" ht="14.5" x14ac:dyDescent="0.35">
      <c r="A299" t="s">
        <v>472</v>
      </c>
      <c r="B299" s="150">
        <v>717781.1</v>
      </c>
      <c r="C299" s="150">
        <v>0.45206029708228301</v>
      </c>
      <c r="D299" s="150">
        <v>679241.8</v>
      </c>
      <c r="E299" s="150">
        <v>1.59005153700013E-3</v>
      </c>
      <c r="F299" s="150">
        <v>0.77835365909054399</v>
      </c>
      <c r="G299" s="150">
        <v>98.894736842105303</v>
      </c>
      <c r="H299" s="150">
        <v>43.523499999999999</v>
      </c>
      <c r="I299" s="150">
        <v>0</v>
      </c>
      <c r="J299" s="150">
        <v>-10.243</v>
      </c>
      <c r="K299" s="150">
        <v>11359.307463557299</v>
      </c>
      <c r="L299" s="150">
        <v>2764.6220558999999</v>
      </c>
      <c r="M299" s="150">
        <v>3184.5332684967502</v>
      </c>
      <c r="N299" s="150">
        <v>0.15330552857867</v>
      </c>
      <c r="O299" s="150">
        <v>0.112876486890506</v>
      </c>
      <c r="P299" s="150">
        <v>1.37326361008288E-2</v>
      </c>
      <c r="Q299" s="150">
        <v>9861.4739761611199</v>
      </c>
      <c r="R299" s="150">
        <v>162.31200000000001</v>
      </c>
      <c r="S299" s="150">
        <v>67946.581109221705</v>
      </c>
      <c r="T299" s="150">
        <v>14.6997757405491</v>
      </c>
      <c r="U299" s="150">
        <v>17.032764403740899</v>
      </c>
      <c r="V299" s="150">
        <v>17.137499999999999</v>
      </c>
      <c r="W299" s="150">
        <v>161.320032437637</v>
      </c>
      <c r="X299" s="150">
        <v>0.114068399783837</v>
      </c>
      <c r="Y299" s="150">
        <v>0.16271895307992501</v>
      </c>
      <c r="Z299" s="150">
        <v>0.28104914620480198</v>
      </c>
      <c r="AA299" s="150">
        <v>157.16526209169399</v>
      </c>
      <c r="AB299" s="150">
        <v>6.4907544662280996</v>
      </c>
      <c r="AC299" s="150">
        <v>1.2076985163838501</v>
      </c>
      <c r="AD299" s="150">
        <v>2.66957544783109</v>
      </c>
      <c r="AE299" s="150">
        <v>1.1211556179191899</v>
      </c>
      <c r="AF299" s="150">
        <v>69.150000000000006</v>
      </c>
      <c r="AG299" s="150">
        <v>5.5729304954272002E-2</v>
      </c>
      <c r="AH299" s="150">
        <v>28.344000000000001</v>
      </c>
      <c r="AI299">
        <v>5.42677191856977</v>
      </c>
      <c r="AJ299">
        <v>-34369.652000000002</v>
      </c>
      <c r="AK299">
        <v>0.249741289701536</v>
      </c>
      <c r="AL299" s="150">
        <v>31404191.953499999</v>
      </c>
      <c r="AM299" s="150">
        <v>2764.6220558999999</v>
      </c>
    </row>
    <row r="300" spans="1:39" ht="14.5" x14ac:dyDescent="0.35">
      <c r="A300" t="s">
        <v>473</v>
      </c>
      <c r="B300" s="150">
        <v>506992.7</v>
      </c>
      <c r="C300" s="150">
        <v>0.49368485359679098</v>
      </c>
      <c r="D300" s="150">
        <v>544854.19999999995</v>
      </c>
      <c r="E300" s="150">
        <v>1.4646448190416099E-3</v>
      </c>
      <c r="F300" s="150">
        <v>0.74646358737076202</v>
      </c>
      <c r="G300" s="150">
        <v>76.900000000000006</v>
      </c>
      <c r="H300" s="150">
        <v>25.454000000000001</v>
      </c>
      <c r="I300" s="150">
        <v>0</v>
      </c>
      <c r="J300" s="150">
        <v>46.513500000000001</v>
      </c>
      <c r="K300" s="150">
        <v>11037.4772640671</v>
      </c>
      <c r="L300" s="150">
        <v>1757.1357312</v>
      </c>
      <c r="M300" s="150">
        <v>1998.55449281448</v>
      </c>
      <c r="N300" s="150">
        <v>0.17648713448460501</v>
      </c>
      <c r="O300" s="150">
        <v>0.10598208908586799</v>
      </c>
      <c r="P300" s="150">
        <v>1.3205965189810801E-2</v>
      </c>
      <c r="Q300" s="150">
        <v>9704.1865772135006</v>
      </c>
      <c r="R300" s="150">
        <v>101.00749999999999</v>
      </c>
      <c r="S300" s="150">
        <v>63820.518624854602</v>
      </c>
      <c r="T300" s="150">
        <v>15.473603445288701</v>
      </c>
      <c r="U300" s="150">
        <v>17.396091688241</v>
      </c>
      <c r="V300" s="150">
        <v>12.816000000000001</v>
      </c>
      <c r="W300" s="150">
        <v>137.10484794007499</v>
      </c>
      <c r="X300" s="150">
        <v>0.113137840655645</v>
      </c>
      <c r="Y300" s="150">
        <v>0.16569368822689901</v>
      </c>
      <c r="Z300" s="150">
        <v>0.289573844864216</v>
      </c>
      <c r="AA300" s="150">
        <v>149.01025876992901</v>
      </c>
      <c r="AB300" s="150">
        <v>6.9901730809443103</v>
      </c>
      <c r="AC300" s="150">
        <v>1.41488814264913</v>
      </c>
      <c r="AD300" s="150">
        <v>3.00101320411525</v>
      </c>
      <c r="AE300" s="150">
        <v>1.2069239737405399</v>
      </c>
      <c r="AF300" s="150">
        <v>82.7</v>
      </c>
      <c r="AG300" s="150">
        <v>4.4853164458390597E-2</v>
      </c>
      <c r="AH300" s="150">
        <v>13.1205</v>
      </c>
      <c r="AI300">
        <v>4.9125917068018996</v>
      </c>
      <c r="AJ300">
        <v>-42497.0885000001</v>
      </c>
      <c r="AK300">
        <v>0.26500292654859797</v>
      </c>
      <c r="AL300" s="150">
        <v>19394345.682999998</v>
      </c>
      <c r="AM300" s="150">
        <v>1757.1357312</v>
      </c>
    </row>
    <row r="301" spans="1:39" ht="14.5" x14ac:dyDescent="0.35">
      <c r="A301" t="s">
        <v>474</v>
      </c>
      <c r="B301" s="150">
        <v>1206623.4375</v>
      </c>
      <c r="C301" s="150">
        <v>0.37760914082819202</v>
      </c>
      <c r="D301" s="150">
        <v>1520712.875</v>
      </c>
      <c r="E301" s="150">
        <v>2.8189569761415201E-3</v>
      </c>
      <c r="F301" s="150">
        <v>0.81809454619614697</v>
      </c>
      <c r="G301" s="150">
        <v>166.666666666667</v>
      </c>
      <c r="H301" s="150">
        <v>105.44374999999999</v>
      </c>
      <c r="I301" s="150">
        <v>0</v>
      </c>
      <c r="J301" s="150">
        <v>-18.849374999999998</v>
      </c>
      <c r="K301" s="150">
        <v>12836.3652518208</v>
      </c>
      <c r="L301" s="150">
        <v>8303.4922613125</v>
      </c>
      <c r="M301" s="150">
        <v>9878.9553712351608</v>
      </c>
      <c r="N301" s="150">
        <v>0.148325503082401</v>
      </c>
      <c r="O301" s="150">
        <v>0.121683742057259</v>
      </c>
      <c r="P301" s="150">
        <v>5.2580081098430299E-2</v>
      </c>
      <c r="Q301" s="150">
        <v>10789.2642011752</v>
      </c>
      <c r="R301" s="150">
        <v>481.09249999999997</v>
      </c>
      <c r="S301" s="150">
        <v>78037.117986665806</v>
      </c>
      <c r="T301" s="150">
        <v>15.167951069700701</v>
      </c>
      <c r="U301" s="150">
        <v>17.259658509148501</v>
      </c>
      <c r="V301" s="150">
        <v>45.453749999999999</v>
      </c>
      <c r="W301" s="150">
        <v>182.68002664934099</v>
      </c>
      <c r="X301" s="150">
        <v>0.11583886618063099</v>
      </c>
      <c r="Y301" s="150">
        <v>0.14691614059317701</v>
      </c>
      <c r="Z301" s="150">
        <v>0.26757094318588998</v>
      </c>
      <c r="AA301" s="150">
        <v>155.489720092293</v>
      </c>
      <c r="AB301" s="150">
        <v>6.3437093463785903</v>
      </c>
      <c r="AC301" s="150">
        <v>1.1039907060424801</v>
      </c>
      <c r="AD301" s="150">
        <v>3.14888830729311</v>
      </c>
      <c r="AE301" s="150">
        <v>0.78257649249265204</v>
      </c>
      <c r="AF301" s="150">
        <v>31.8125</v>
      </c>
      <c r="AG301" s="150">
        <v>6.5789496247631807E-2</v>
      </c>
      <c r="AH301" s="150">
        <v>118.862666666667</v>
      </c>
      <c r="AI301">
        <v>5.0136139900995902</v>
      </c>
      <c r="AJ301">
        <v>-50461.083750000202</v>
      </c>
      <c r="AK301">
        <v>0.263057573733743</v>
      </c>
      <c r="AL301" s="150">
        <v>106586659.531875</v>
      </c>
      <c r="AM301" s="150">
        <v>8303.4922613125</v>
      </c>
    </row>
    <row r="302" spans="1:39" ht="14.5" x14ac:dyDescent="0.35">
      <c r="A302" t="s">
        <v>475</v>
      </c>
      <c r="B302" s="150">
        <v>343210</v>
      </c>
      <c r="C302" s="150">
        <v>0.32464714156791102</v>
      </c>
      <c r="D302" s="150">
        <v>312898.75</v>
      </c>
      <c r="E302" s="150">
        <v>1.21952655072264E-2</v>
      </c>
      <c r="F302" s="150">
        <v>0.70690476209379305</v>
      </c>
      <c r="G302" s="150">
        <v>53.5</v>
      </c>
      <c r="H302" s="150">
        <v>33.778500000000001</v>
      </c>
      <c r="I302" s="150">
        <v>0</v>
      </c>
      <c r="J302" s="150">
        <v>29.973500000000001</v>
      </c>
      <c r="K302" s="150">
        <v>11582.609719179</v>
      </c>
      <c r="L302" s="150">
        <v>1471.8180346500001</v>
      </c>
      <c r="M302" s="150">
        <v>1744.3306647746599</v>
      </c>
      <c r="N302" s="150">
        <v>0.31884350636564601</v>
      </c>
      <c r="O302" s="150">
        <v>0.13917457296187499</v>
      </c>
      <c r="P302" s="150">
        <v>5.9886269514940497E-3</v>
      </c>
      <c r="Q302" s="150">
        <v>9773.0861569198096</v>
      </c>
      <c r="R302" s="150">
        <v>94.899500000000003</v>
      </c>
      <c r="S302" s="150">
        <v>59677.609107529497</v>
      </c>
      <c r="T302" s="150">
        <v>15.437383758607799</v>
      </c>
      <c r="U302" s="150">
        <v>15.509228548622501</v>
      </c>
      <c r="V302" s="150">
        <v>12.0425</v>
      </c>
      <c r="W302" s="150">
        <v>122.2186451858</v>
      </c>
      <c r="X302" s="150">
        <v>0.11431388959675</v>
      </c>
      <c r="Y302" s="150">
        <v>0.17745048633169799</v>
      </c>
      <c r="Z302" s="150">
        <v>0.29934515038848403</v>
      </c>
      <c r="AA302" s="150">
        <v>168.06999518715901</v>
      </c>
      <c r="AB302" s="150">
        <v>6.7772074389438099</v>
      </c>
      <c r="AC302" s="150">
        <v>1.24896235352568</v>
      </c>
      <c r="AD302" s="150">
        <v>3.1452896458703599</v>
      </c>
      <c r="AE302" s="150">
        <v>1.08602527656508</v>
      </c>
      <c r="AF302" s="150">
        <v>85.65</v>
      </c>
      <c r="AG302" s="150">
        <v>4.55492120892875E-2</v>
      </c>
      <c r="AH302" s="150">
        <v>9.8659999999999997</v>
      </c>
      <c r="AI302">
        <v>3.70910067612121</v>
      </c>
      <c r="AJ302">
        <v>-38847.953500000003</v>
      </c>
      <c r="AK302">
        <v>0.329405530158008</v>
      </c>
      <c r="AL302" s="150">
        <v>17047493.873</v>
      </c>
      <c r="AM302" s="150">
        <v>1471.8180346500001</v>
      </c>
    </row>
    <row r="303" spans="1:39" ht="14.5" x14ac:dyDescent="0.35">
      <c r="A303" t="s">
        <v>476</v>
      </c>
      <c r="B303" s="150">
        <v>347215.3</v>
      </c>
      <c r="C303" s="150">
        <v>0.36719499908758002</v>
      </c>
      <c r="D303" s="150">
        <v>352686.85</v>
      </c>
      <c r="E303" s="150">
        <v>8.5557563475630108E-3</v>
      </c>
      <c r="F303" s="150">
        <v>0.72485894091654401</v>
      </c>
      <c r="G303" s="150">
        <v>44.578947368421098</v>
      </c>
      <c r="H303" s="150">
        <v>28.705500000000001</v>
      </c>
      <c r="I303" s="150">
        <v>0</v>
      </c>
      <c r="J303" s="150">
        <v>54.604999999999997</v>
      </c>
      <c r="K303" s="150">
        <v>11312.8967704802</v>
      </c>
      <c r="L303" s="150">
        <v>1234.60971795</v>
      </c>
      <c r="M303" s="150">
        <v>1457.3592456485501</v>
      </c>
      <c r="N303" s="150">
        <v>0.32644383313231101</v>
      </c>
      <c r="O303" s="150">
        <v>0.136710718857986</v>
      </c>
      <c r="P303" s="150">
        <v>6.0152614563339802E-3</v>
      </c>
      <c r="Q303" s="150">
        <v>9583.7813035484505</v>
      </c>
      <c r="R303" s="150">
        <v>79.372</v>
      </c>
      <c r="S303" s="150">
        <v>59371.779928690201</v>
      </c>
      <c r="T303" s="150">
        <v>16.116514639923398</v>
      </c>
      <c r="U303" s="150">
        <v>15.554726074056299</v>
      </c>
      <c r="V303" s="150">
        <v>10.884</v>
      </c>
      <c r="W303" s="150">
        <v>113.433454423925</v>
      </c>
      <c r="X303" s="150">
        <v>0.11592032659399901</v>
      </c>
      <c r="Y303" s="150">
        <v>0.176661126614134</v>
      </c>
      <c r="Z303" s="150">
        <v>0.29773208313979599</v>
      </c>
      <c r="AA303" s="150">
        <v>171.877190754944</v>
      </c>
      <c r="AB303" s="150">
        <v>6.1510491667697504</v>
      </c>
      <c r="AC303" s="150">
        <v>1.2684616466679599</v>
      </c>
      <c r="AD303" s="150">
        <v>3.0482801373695998</v>
      </c>
      <c r="AE303" s="150">
        <v>1.1938685082137801</v>
      </c>
      <c r="AF303" s="150">
        <v>81.099999999999994</v>
      </c>
      <c r="AG303" s="150">
        <v>3.0663039571772299E-2</v>
      </c>
      <c r="AH303" s="150">
        <v>8.7065000000000001</v>
      </c>
      <c r="AI303">
        <v>2.80168910733842</v>
      </c>
      <c r="AJ303">
        <v>-38211.077999999899</v>
      </c>
      <c r="AK303">
        <v>0.30579141737392801</v>
      </c>
      <c r="AL303" s="150">
        <v>13967012.290999999</v>
      </c>
      <c r="AM303" s="150">
        <v>1234.60971795</v>
      </c>
    </row>
    <row r="304" spans="1:39" ht="14.5" x14ac:dyDescent="0.35">
      <c r="A304" t="s">
        <v>477</v>
      </c>
      <c r="B304" s="150">
        <v>49311.95</v>
      </c>
      <c r="C304" s="150">
        <v>0.40558430744739299</v>
      </c>
      <c r="D304" s="150">
        <v>19918.75</v>
      </c>
      <c r="E304" s="150">
        <v>5.2811601396564297E-3</v>
      </c>
      <c r="F304" s="150">
        <v>0.75277182408957699</v>
      </c>
      <c r="G304" s="150">
        <v>43.7</v>
      </c>
      <c r="H304" s="150">
        <v>45.523499999999999</v>
      </c>
      <c r="I304" s="150">
        <v>0</v>
      </c>
      <c r="J304" s="150">
        <v>27.297000000000001</v>
      </c>
      <c r="K304" s="150">
        <v>11090.8386830198</v>
      </c>
      <c r="L304" s="150">
        <v>1954.5265777499999</v>
      </c>
      <c r="M304" s="150">
        <v>2325.4872372171199</v>
      </c>
      <c r="N304" s="150">
        <v>0.33967307229675198</v>
      </c>
      <c r="O304" s="150">
        <v>0.136348047007262</v>
      </c>
      <c r="P304" s="150">
        <v>1.73446424755326E-2</v>
      </c>
      <c r="Q304" s="150">
        <v>9321.6331737176006</v>
      </c>
      <c r="R304" s="150">
        <v>119.88849999999999</v>
      </c>
      <c r="S304" s="150">
        <v>62605.756999211801</v>
      </c>
      <c r="T304" s="150">
        <v>14.800835776575701</v>
      </c>
      <c r="U304" s="150">
        <v>16.302869564220099</v>
      </c>
      <c r="V304" s="150">
        <v>14.3195</v>
      </c>
      <c r="W304" s="150">
        <v>136.49405200949801</v>
      </c>
      <c r="X304" s="150">
        <v>0.116395499683293</v>
      </c>
      <c r="Y304" s="150">
        <v>0.16625266988785101</v>
      </c>
      <c r="Z304" s="150">
        <v>0.28735784651614599</v>
      </c>
      <c r="AA304" s="150">
        <v>172.79657582799001</v>
      </c>
      <c r="AB304" s="150">
        <v>6.1202263753736297</v>
      </c>
      <c r="AC304" s="150">
        <v>1.29891286524514</v>
      </c>
      <c r="AD304" s="150">
        <v>3.1680379512962098</v>
      </c>
      <c r="AE304" s="150">
        <v>1.13009519288481</v>
      </c>
      <c r="AF304" s="150">
        <v>43.05</v>
      </c>
      <c r="AG304" s="150">
        <v>4.0481057580289803E-2</v>
      </c>
      <c r="AH304" s="150">
        <v>26.1005</v>
      </c>
      <c r="AI304">
        <v>4.5352084528316503</v>
      </c>
      <c r="AJ304">
        <v>-81730.5095</v>
      </c>
      <c r="AK304">
        <v>0.32803027402521001</v>
      </c>
      <c r="AL304" s="150">
        <v>21677338.975499999</v>
      </c>
      <c r="AM304" s="150">
        <v>1954.5265777499999</v>
      </c>
    </row>
    <row r="305" spans="1:39" ht="14.5" x14ac:dyDescent="0.35">
      <c r="A305" t="s">
        <v>478</v>
      </c>
      <c r="B305" s="150">
        <v>-361316.5</v>
      </c>
      <c r="C305" s="150">
        <v>0.26559181423302702</v>
      </c>
      <c r="D305" s="150">
        <v>-424494.15</v>
      </c>
      <c r="E305" s="150">
        <v>4.8738166270264E-3</v>
      </c>
      <c r="F305" s="150">
        <v>0.73546452265603801</v>
      </c>
      <c r="G305" s="150">
        <v>44.75</v>
      </c>
      <c r="H305" s="150">
        <v>58.145000000000003</v>
      </c>
      <c r="I305" s="150">
        <v>0</v>
      </c>
      <c r="J305" s="150">
        <v>51.710999999999999</v>
      </c>
      <c r="K305" s="150">
        <v>10327.6414118138</v>
      </c>
      <c r="L305" s="150">
        <v>2047.5446168000001</v>
      </c>
      <c r="M305" s="150">
        <v>2465.2028260084699</v>
      </c>
      <c r="N305" s="150">
        <v>0.37353930767834798</v>
      </c>
      <c r="O305" s="150">
        <v>0.14301096203101801</v>
      </c>
      <c r="P305" s="150">
        <v>1.27627065782042E-2</v>
      </c>
      <c r="Q305" s="150">
        <v>8577.9175465408007</v>
      </c>
      <c r="R305" s="150">
        <v>125.56100000000001</v>
      </c>
      <c r="S305" s="150">
        <v>58649.859152125297</v>
      </c>
      <c r="T305" s="150">
        <v>14.7959955718734</v>
      </c>
      <c r="U305" s="150">
        <v>16.307170353851902</v>
      </c>
      <c r="V305" s="150">
        <v>14.606999999999999</v>
      </c>
      <c r="W305" s="150">
        <v>140.17557450537399</v>
      </c>
      <c r="X305" s="150">
        <v>0.11925761213530001</v>
      </c>
      <c r="Y305" s="150">
        <v>0.16937925538930701</v>
      </c>
      <c r="Z305" s="150">
        <v>0.29259628083384998</v>
      </c>
      <c r="AA305" s="150">
        <v>146.18482427396</v>
      </c>
      <c r="AB305" s="150">
        <v>6.26826144565372</v>
      </c>
      <c r="AC305" s="150">
        <v>1.2765879370887201</v>
      </c>
      <c r="AD305" s="150">
        <v>3.2783474890330599</v>
      </c>
      <c r="AE305" s="150">
        <v>1.1883088651684099</v>
      </c>
      <c r="AF305" s="150">
        <v>40.473684210526301</v>
      </c>
      <c r="AG305" s="150">
        <v>1.79054395357174E-2</v>
      </c>
      <c r="AH305" s="150">
        <v>30.019473684210499</v>
      </c>
      <c r="AI305">
        <v>4.1656564940799896</v>
      </c>
      <c r="AJ305">
        <v>-73755.109499999904</v>
      </c>
      <c r="AK305">
        <v>0.300474798208341</v>
      </c>
      <c r="AL305" s="150">
        <v>21146306.577</v>
      </c>
      <c r="AM305" s="150">
        <v>2047.5446168000001</v>
      </c>
    </row>
    <row r="306" spans="1:39" ht="14.5" x14ac:dyDescent="0.35">
      <c r="A306" t="s">
        <v>479</v>
      </c>
      <c r="B306" s="150">
        <v>222396.5</v>
      </c>
      <c r="C306" s="150">
        <v>0.36119255064630101</v>
      </c>
      <c r="D306" s="150">
        <v>208311.9</v>
      </c>
      <c r="E306" s="150">
        <v>4.1492114379458201E-3</v>
      </c>
      <c r="F306" s="150">
        <v>0.72449032989960904</v>
      </c>
      <c r="G306" s="150">
        <v>61.684210526315802</v>
      </c>
      <c r="H306" s="150">
        <v>30.826499999999999</v>
      </c>
      <c r="I306" s="150">
        <v>0</v>
      </c>
      <c r="J306" s="150">
        <v>61.384500000000003</v>
      </c>
      <c r="K306" s="150">
        <v>11405.542163357</v>
      </c>
      <c r="L306" s="150">
        <v>1486.57740655</v>
      </c>
      <c r="M306" s="150">
        <v>1784.9229462866299</v>
      </c>
      <c r="N306" s="150">
        <v>0.364577646452863</v>
      </c>
      <c r="O306" s="150">
        <v>0.14717980573091699</v>
      </c>
      <c r="P306" s="150">
        <v>8.0699141175844999E-4</v>
      </c>
      <c r="Q306" s="150">
        <v>9499.1334638695607</v>
      </c>
      <c r="R306" s="150">
        <v>100.194</v>
      </c>
      <c r="S306" s="150">
        <v>58243.589042257998</v>
      </c>
      <c r="T306" s="150">
        <v>14.861668363375101</v>
      </c>
      <c r="U306" s="150">
        <v>14.8369903043096</v>
      </c>
      <c r="V306" s="150">
        <v>13.195499999999999</v>
      </c>
      <c r="W306" s="150">
        <v>112.657906600735</v>
      </c>
      <c r="X306" s="150">
        <v>0.114193649262273</v>
      </c>
      <c r="Y306" s="150">
        <v>0.16736393013404299</v>
      </c>
      <c r="Z306" s="150">
        <v>0.30381558220030802</v>
      </c>
      <c r="AA306" s="150">
        <v>156.47301578451399</v>
      </c>
      <c r="AB306" s="150">
        <v>7.1338977211783297</v>
      </c>
      <c r="AC306" s="150">
        <v>1.4288901430188199</v>
      </c>
      <c r="AD306" s="150">
        <v>3.5251681500198302</v>
      </c>
      <c r="AE306" s="150">
        <v>1.39766962069235</v>
      </c>
      <c r="AF306" s="150">
        <v>129.05000000000001</v>
      </c>
      <c r="AG306" s="150">
        <v>1.9654134357629902E-2</v>
      </c>
      <c r="AH306" s="150">
        <v>6.7969999999999997</v>
      </c>
      <c r="AI306">
        <v>4.5127596730360802</v>
      </c>
      <c r="AJ306">
        <v>-66608.592499999897</v>
      </c>
      <c r="AK306">
        <v>0.33706900458655198</v>
      </c>
      <c r="AL306" s="150">
        <v>16955221.289500002</v>
      </c>
      <c r="AM306" s="150">
        <v>1486.57740655</v>
      </c>
    </row>
    <row r="307" spans="1:39" ht="14.5" x14ac:dyDescent="0.35">
      <c r="A307" t="s">
        <v>480</v>
      </c>
      <c r="B307" s="150">
        <v>-132793.25</v>
      </c>
      <c r="C307" s="150">
        <v>0.311403377714975</v>
      </c>
      <c r="D307" s="150">
        <v>-151191.65</v>
      </c>
      <c r="E307" s="150">
        <v>2.6387810512436601E-3</v>
      </c>
      <c r="F307" s="150">
        <v>0.66896216060056002</v>
      </c>
      <c r="G307" s="150">
        <v>47.1666666666667</v>
      </c>
      <c r="H307" s="150">
        <v>25.0185</v>
      </c>
      <c r="I307" s="150">
        <v>0</v>
      </c>
      <c r="J307" s="150">
        <v>-15.398999999999999</v>
      </c>
      <c r="K307" s="150">
        <v>12369.434110603999</v>
      </c>
      <c r="L307" s="150">
        <v>846.78551389999996</v>
      </c>
      <c r="M307" s="150">
        <v>1023.1173011172</v>
      </c>
      <c r="N307" s="150">
        <v>0.41788032375550099</v>
      </c>
      <c r="O307" s="150">
        <v>0.14971420485940401</v>
      </c>
      <c r="P307" s="150">
        <v>5.6877192287075103E-3</v>
      </c>
      <c r="Q307" s="150">
        <v>10237.592120241299</v>
      </c>
      <c r="R307" s="150">
        <v>60.966500000000003</v>
      </c>
      <c r="S307" s="150">
        <v>54463.101465558902</v>
      </c>
      <c r="T307" s="150">
        <v>14.6400072170782</v>
      </c>
      <c r="U307" s="150">
        <v>13.889357497970201</v>
      </c>
      <c r="V307" s="150">
        <v>9.1355000000000004</v>
      </c>
      <c r="W307" s="150">
        <v>92.691753478189497</v>
      </c>
      <c r="X307" s="150">
        <v>0.11284255194739699</v>
      </c>
      <c r="Y307" s="150">
        <v>0.19350614014984399</v>
      </c>
      <c r="Z307" s="150">
        <v>0.31080482030406598</v>
      </c>
      <c r="AA307" s="150">
        <v>211.59047605195499</v>
      </c>
      <c r="AB307" s="150">
        <v>6.2818601816413597</v>
      </c>
      <c r="AC307" s="150">
        <v>1.181647000713</v>
      </c>
      <c r="AD307" s="150">
        <v>2.8458667898259602</v>
      </c>
      <c r="AE307" s="150">
        <v>1.2771538479943101</v>
      </c>
      <c r="AF307" s="150">
        <v>83.6</v>
      </c>
      <c r="AG307" s="150">
        <v>1.5925771187892599E-2</v>
      </c>
      <c r="AH307" s="150">
        <v>5.9420000000000002</v>
      </c>
      <c r="AI307">
        <v>2.30923107972724</v>
      </c>
      <c r="AJ307">
        <v>-25482.918000000001</v>
      </c>
      <c r="AK307">
        <v>0.32188821526057299</v>
      </c>
      <c r="AL307" s="150">
        <v>10474257.619999999</v>
      </c>
      <c r="AM307" s="150">
        <v>846.78551389999996</v>
      </c>
    </row>
    <row r="308" spans="1:39" ht="14.5" x14ac:dyDescent="0.35">
      <c r="A308" t="s">
        <v>481</v>
      </c>
      <c r="B308" s="150">
        <v>326072.15000000002</v>
      </c>
      <c r="C308" s="150">
        <v>0.49181536921758701</v>
      </c>
      <c r="D308" s="150">
        <v>340039.35</v>
      </c>
      <c r="E308" s="150">
        <v>4.0749765849042103E-3</v>
      </c>
      <c r="F308" s="150">
        <v>0.74024460927160596</v>
      </c>
      <c r="G308" s="150">
        <v>66.25</v>
      </c>
      <c r="H308" s="150">
        <v>27.625</v>
      </c>
      <c r="I308" s="150">
        <v>0</v>
      </c>
      <c r="J308" s="150">
        <v>63.076000000000001</v>
      </c>
      <c r="K308" s="150">
        <v>11037.1662316123</v>
      </c>
      <c r="L308" s="150">
        <v>1732.4486155</v>
      </c>
      <c r="M308" s="150">
        <v>1979.75692888862</v>
      </c>
      <c r="N308" s="150">
        <v>0.18794469985248499</v>
      </c>
      <c r="O308" s="150">
        <v>0.111163291930836</v>
      </c>
      <c r="P308" s="150">
        <v>1.28310509767036E-2</v>
      </c>
      <c r="Q308" s="150">
        <v>9658.4197170782008</v>
      </c>
      <c r="R308" s="150">
        <v>101.8065</v>
      </c>
      <c r="S308" s="150">
        <v>63489.779075992199</v>
      </c>
      <c r="T308" s="150">
        <v>15.545176388541</v>
      </c>
      <c r="U308" s="150">
        <v>17.0170727360237</v>
      </c>
      <c r="V308" s="150">
        <v>12.4155</v>
      </c>
      <c r="W308" s="150">
        <v>139.53917405662301</v>
      </c>
      <c r="X308" s="150">
        <v>0.111355748726674</v>
      </c>
      <c r="Y308" s="150">
        <v>0.15984193308813399</v>
      </c>
      <c r="Z308" s="150">
        <v>0.28174576053758499</v>
      </c>
      <c r="AA308" s="150">
        <v>146.385467211567</v>
      </c>
      <c r="AB308" s="150">
        <v>7.1428693603800903</v>
      </c>
      <c r="AC308" s="150">
        <v>1.43165579544276</v>
      </c>
      <c r="AD308" s="150">
        <v>3.0480504488668001</v>
      </c>
      <c r="AE308" s="150">
        <v>1.2140362023873901</v>
      </c>
      <c r="AF308" s="150">
        <v>85.35</v>
      </c>
      <c r="AG308" s="150">
        <v>4.0618948705195501E-2</v>
      </c>
      <c r="AH308" s="150">
        <v>12.922000000000001</v>
      </c>
      <c r="AI308">
        <v>4.4831996172662603</v>
      </c>
      <c r="AJ308">
        <v>-31663.316500000001</v>
      </c>
      <c r="AK308">
        <v>0.26124728661541102</v>
      </c>
      <c r="AL308" s="150">
        <v>19121323.357000001</v>
      </c>
      <c r="AM308" s="150">
        <v>1732.4486155</v>
      </c>
    </row>
    <row r="309" spans="1:39" ht="14.5" x14ac:dyDescent="0.35">
      <c r="A309" t="s">
        <v>482</v>
      </c>
      <c r="B309" s="150">
        <v>147779.75</v>
      </c>
      <c r="C309" s="150">
        <v>0.32578870018854</v>
      </c>
      <c r="D309" s="150">
        <v>148092.20000000001</v>
      </c>
      <c r="E309" s="150">
        <v>9.3209236932837603E-3</v>
      </c>
      <c r="F309" s="150">
        <v>0.74904900852626199</v>
      </c>
      <c r="G309" s="150">
        <v>74.349999999999994</v>
      </c>
      <c r="H309" s="150">
        <v>37.208500000000001</v>
      </c>
      <c r="I309" s="150">
        <v>0</v>
      </c>
      <c r="J309" s="150">
        <v>56.417000000000002</v>
      </c>
      <c r="K309" s="150">
        <v>11380.946325974501</v>
      </c>
      <c r="L309" s="150">
        <v>1588.1832228000001</v>
      </c>
      <c r="M309" s="150">
        <v>1900.5946236279101</v>
      </c>
      <c r="N309" s="150">
        <v>0.34966583441231402</v>
      </c>
      <c r="O309" s="150">
        <v>0.145864312709197</v>
      </c>
      <c r="P309" s="150">
        <v>1.5899151393554199E-3</v>
      </c>
      <c r="Q309" s="150">
        <v>9510.1963300295301</v>
      </c>
      <c r="R309" s="150">
        <v>103.7625</v>
      </c>
      <c r="S309" s="150">
        <v>57783.299192868297</v>
      </c>
      <c r="T309" s="150">
        <v>14.6902782797253</v>
      </c>
      <c r="U309" s="150">
        <v>15.3059460093965</v>
      </c>
      <c r="V309" s="150">
        <v>13.5785</v>
      </c>
      <c r="W309" s="150">
        <v>116.963083020952</v>
      </c>
      <c r="X309" s="150">
        <v>0.115240536853743</v>
      </c>
      <c r="Y309" s="150">
        <v>0.16927255280589601</v>
      </c>
      <c r="Z309" s="150">
        <v>0.306065107582705</v>
      </c>
      <c r="AA309" s="150">
        <v>160.431552444429</v>
      </c>
      <c r="AB309" s="150">
        <v>6.9791471290415403</v>
      </c>
      <c r="AC309" s="150">
        <v>1.3961301647954201</v>
      </c>
      <c r="AD309" s="150">
        <v>3.33447703582531</v>
      </c>
      <c r="AE309" s="150">
        <v>1.3781527548150401</v>
      </c>
      <c r="AF309" s="150">
        <v>130.35</v>
      </c>
      <c r="AG309" s="150">
        <v>2.63827282362653E-2</v>
      </c>
      <c r="AH309" s="150">
        <v>7.3490000000000002</v>
      </c>
      <c r="AI309">
        <v>4.3748534831655599</v>
      </c>
      <c r="AJ309">
        <v>-46616.055500000002</v>
      </c>
      <c r="AK309">
        <v>0.33943536729039098</v>
      </c>
      <c r="AL309" s="150">
        <v>18075028.0145</v>
      </c>
      <c r="AM309" s="150">
        <v>1588.1832228000001</v>
      </c>
    </row>
    <row r="310" spans="1:39" ht="14.5" x14ac:dyDescent="0.35">
      <c r="A310" t="s">
        <v>483</v>
      </c>
      <c r="B310" s="150">
        <v>258184.7</v>
      </c>
      <c r="C310" s="150">
        <v>0.43458288858828997</v>
      </c>
      <c r="D310" s="150">
        <v>225714.4</v>
      </c>
      <c r="E310" s="150">
        <v>2.1863433502938199E-3</v>
      </c>
      <c r="F310" s="150">
        <v>0.71923785599344603</v>
      </c>
      <c r="G310" s="150">
        <v>49.294117647058798</v>
      </c>
      <c r="H310" s="150">
        <v>28.954499999999999</v>
      </c>
      <c r="I310" s="150">
        <v>0</v>
      </c>
      <c r="J310" s="150">
        <v>30.749500000000001</v>
      </c>
      <c r="K310" s="150">
        <v>11050.047279390799</v>
      </c>
      <c r="L310" s="150">
        <v>1382.4874626999999</v>
      </c>
      <c r="M310" s="150">
        <v>1613.52793751951</v>
      </c>
      <c r="N310" s="150">
        <v>0.30728678665217402</v>
      </c>
      <c r="O310" s="150">
        <v>0.125106107625897</v>
      </c>
      <c r="P310" s="150">
        <v>3.9568918327233102E-3</v>
      </c>
      <c r="Q310" s="150">
        <v>9467.7950537904908</v>
      </c>
      <c r="R310" s="150">
        <v>87.195999999999998</v>
      </c>
      <c r="S310" s="150">
        <v>59624.874638744899</v>
      </c>
      <c r="T310" s="150">
        <v>14.5304830496812</v>
      </c>
      <c r="U310" s="150">
        <v>15.854941312674899</v>
      </c>
      <c r="V310" s="150">
        <v>10.9765</v>
      </c>
      <c r="W310" s="150">
        <v>125.94975289937599</v>
      </c>
      <c r="X310" s="150">
        <v>0.117034745711053</v>
      </c>
      <c r="Y310" s="150">
        <v>0.16278807321241601</v>
      </c>
      <c r="Z310" s="150">
        <v>0.28514386490405502</v>
      </c>
      <c r="AA310" s="150">
        <v>164.85708272166599</v>
      </c>
      <c r="AB310" s="150">
        <v>6.3467927982121202</v>
      </c>
      <c r="AC310" s="150">
        <v>1.20218073048536</v>
      </c>
      <c r="AD310" s="150">
        <v>3.1284859278447898</v>
      </c>
      <c r="AE310" s="150">
        <v>1.08155571696816</v>
      </c>
      <c r="AF310" s="150">
        <v>62.45</v>
      </c>
      <c r="AG310" s="150">
        <v>2.1468342635037399E-2</v>
      </c>
      <c r="AH310" s="150">
        <v>14.3095</v>
      </c>
      <c r="AI310">
        <v>3.9669357044223399</v>
      </c>
      <c r="AJ310">
        <v>-43185.554999999898</v>
      </c>
      <c r="AK310">
        <v>0.328431147981393</v>
      </c>
      <c r="AL310" s="150">
        <v>15276551.825999999</v>
      </c>
      <c r="AM310" s="150">
        <v>1382.4874626999999</v>
      </c>
    </row>
    <row r="311" spans="1:39" ht="14.5" x14ac:dyDescent="0.35">
      <c r="A311" t="s">
        <v>484</v>
      </c>
      <c r="B311" s="150">
        <v>1845356.85</v>
      </c>
      <c r="C311" s="150">
        <v>0.44644754893440203</v>
      </c>
      <c r="D311" s="150">
        <v>1441491.25</v>
      </c>
      <c r="E311" s="150">
        <v>3.0823878653401999E-3</v>
      </c>
      <c r="F311" s="150">
        <v>0.80316696974776203</v>
      </c>
      <c r="G311" s="150">
        <v>157.1</v>
      </c>
      <c r="H311" s="150">
        <v>152.53049999999999</v>
      </c>
      <c r="I311" s="150">
        <v>0</v>
      </c>
      <c r="J311" s="150">
        <v>-35.253</v>
      </c>
      <c r="K311" s="150">
        <v>12276.266905562899</v>
      </c>
      <c r="L311" s="150">
        <v>7680.5884996499999</v>
      </c>
      <c r="M311" s="150">
        <v>9283.9950497186892</v>
      </c>
      <c r="N311" s="150">
        <v>0.241773136913222</v>
      </c>
      <c r="O311" s="150">
        <v>0.13683889505965499</v>
      </c>
      <c r="P311" s="150">
        <v>4.7239449850299098E-2</v>
      </c>
      <c r="Q311" s="150">
        <v>10156.0754727413</v>
      </c>
      <c r="R311" s="150">
        <v>446.125</v>
      </c>
      <c r="S311" s="150">
        <v>74743.082649481701</v>
      </c>
      <c r="T311" s="150">
        <v>14.5131969739423</v>
      </c>
      <c r="U311" s="150">
        <v>17.2162252724012</v>
      </c>
      <c r="V311" s="150">
        <v>43.118499999999997</v>
      </c>
      <c r="W311" s="150">
        <v>178.12745108596101</v>
      </c>
      <c r="X311" s="150">
        <v>0.117508629327735</v>
      </c>
      <c r="Y311" s="150">
        <v>0.15498468197828399</v>
      </c>
      <c r="Z311" s="150">
        <v>0.27812158602726</v>
      </c>
      <c r="AA311" s="150">
        <v>143.996589590811</v>
      </c>
      <c r="AB311" s="150">
        <v>6.8755135454480598</v>
      </c>
      <c r="AC311" s="150">
        <v>1.1449475507458999</v>
      </c>
      <c r="AD311" s="150">
        <v>3.7924308346667299</v>
      </c>
      <c r="AE311" s="150">
        <v>0.88863768348511396</v>
      </c>
      <c r="AF311" s="150">
        <v>34.799999999999997</v>
      </c>
      <c r="AG311" s="150">
        <v>8.5113939414945702E-2</v>
      </c>
      <c r="AH311" s="150">
        <v>109.827</v>
      </c>
      <c r="AI311">
        <v>5.09489224183144</v>
      </c>
      <c r="AJ311">
        <v>-100005.58349999999</v>
      </c>
      <c r="AK311">
        <v>0.28519034997409898</v>
      </c>
      <c r="AL311" s="150">
        <v>94288954.413499996</v>
      </c>
      <c r="AM311" s="150">
        <v>7680.5884996499999</v>
      </c>
    </row>
    <row r="312" spans="1:39" ht="14.5" x14ac:dyDescent="0.35">
      <c r="A312" t="s">
        <v>485</v>
      </c>
      <c r="B312" s="150">
        <v>588339.30000000005</v>
      </c>
      <c r="C312" s="150">
        <v>0.465772107330437</v>
      </c>
      <c r="D312" s="150">
        <v>586957.80000000005</v>
      </c>
      <c r="E312" s="150">
        <v>3.3185473351420398E-3</v>
      </c>
      <c r="F312" s="150">
        <v>0.640366010139093</v>
      </c>
      <c r="G312" s="150">
        <v>27.473684210526301</v>
      </c>
      <c r="H312" s="150">
        <v>16.600000000000001</v>
      </c>
      <c r="I312" s="150">
        <v>0</v>
      </c>
      <c r="J312" s="150">
        <v>16.66</v>
      </c>
      <c r="K312" s="150">
        <v>12245.7446232855</v>
      </c>
      <c r="L312" s="150">
        <v>702.71551454999997</v>
      </c>
      <c r="M312" s="150">
        <v>844.44788974870403</v>
      </c>
      <c r="N312" s="150">
        <v>0.41623073170272001</v>
      </c>
      <c r="O312" s="150">
        <v>0.13917520621787999</v>
      </c>
      <c r="P312" s="150">
        <v>7.6971165969826399E-3</v>
      </c>
      <c r="Q312" s="150">
        <v>10190.415345298399</v>
      </c>
      <c r="R312" s="150">
        <v>52.515500000000003</v>
      </c>
      <c r="S312" s="150">
        <v>52639.402119374303</v>
      </c>
      <c r="T312" s="150">
        <v>13.317020689129899</v>
      </c>
      <c r="U312" s="150">
        <v>13.381106807514</v>
      </c>
      <c r="V312" s="150">
        <v>6.7335000000000003</v>
      </c>
      <c r="W312" s="150">
        <v>104.361107083983</v>
      </c>
      <c r="X312" s="150">
        <v>0.119264949209199</v>
      </c>
      <c r="Y312" s="150">
        <v>0.172244820269809</v>
      </c>
      <c r="Z312" s="150">
        <v>0.29635778410673003</v>
      </c>
      <c r="AA312" s="150">
        <v>174.426773654616</v>
      </c>
      <c r="AB312" s="150">
        <v>6.9319820163430004</v>
      </c>
      <c r="AC312" s="150">
        <v>1.3901343042968901</v>
      </c>
      <c r="AD312" s="150">
        <v>3.4109695535047</v>
      </c>
      <c r="AE312" s="150">
        <v>1.18528034653435</v>
      </c>
      <c r="AF312" s="150">
        <v>50.15</v>
      </c>
      <c r="AG312" s="150">
        <v>1.48774469609128E-2</v>
      </c>
      <c r="AH312" s="150">
        <v>8.3714999999999993</v>
      </c>
      <c r="AI312">
        <v>1.9707418106072701</v>
      </c>
      <c r="AJ312">
        <v>-28662.788499999999</v>
      </c>
      <c r="AK312">
        <v>0.32938333220947902</v>
      </c>
      <c r="AL312" s="150">
        <v>8605274.7339999992</v>
      </c>
      <c r="AM312" s="150">
        <v>702.71551454999997</v>
      </c>
    </row>
    <row r="313" spans="1:39" ht="14.5" x14ac:dyDescent="0.35">
      <c r="A313" t="s">
        <v>486</v>
      </c>
      <c r="B313" s="150">
        <v>306445.45</v>
      </c>
      <c r="C313" s="150">
        <v>0.40607253455195402</v>
      </c>
      <c r="D313" s="150">
        <v>333951.40000000002</v>
      </c>
      <c r="E313" s="150">
        <v>5.2701113498067097E-3</v>
      </c>
      <c r="F313" s="150">
        <v>0.70870841821674702</v>
      </c>
      <c r="G313" s="150">
        <v>69.684210526315795</v>
      </c>
      <c r="H313" s="150">
        <v>38.909500000000001</v>
      </c>
      <c r="I313" s="150">
        <v>0</v>
      </c>
      <c r="J313" s="150">
        <v>32.61</v>
      </c>
      <c r="K313" s="150">
        <v>11204.484022171901</v>
      </c>
      <c r="L313" s="150">
        <v>1649.74322525</v>
      </c>
      <c r="M313" s="150">
        <v>1987.6506899262799</v>
      </c>
      <c r="N313" s="150">
        <v>0.40252478669786301</v>
      </c>
      <c r="O313" s="150">
        <v>0.150923341486836</v>
      </c>
      <c r="P313" s="150">
        <v>2.8030907957201801E-3</v>
      </c>
      <c r="Q313" s="150">
        <v>9299.6831393375305</v>
      </c>
      <c r="R313" s="150">
        <v>108.3905</v>
      </c>
      <c r="S313" s="150">
        <v>55858.0275716045</v>
      </c>
      <c r="T313" s="150">
        <v>15.1166384507867</v>
      </c>
      <c r="U313" s="150">
        <v>15.220367331546599</v>
      </c>
      <c r="V313" s="150">
        <v>14.823</v>
      </c>
      <c r="W313" s="150">
        <v>111.296176566822</v>
      </c>
      <c r="X313" s="150">
        <v>0.115045202075464</v>
      </c>
      <c r="Y313" s="150">
        <v>0.194521967688777</v>
      </c>
      <c r="Z313" s="150">
        <v>0.31251144118132301</v>
      </c>
      <c r="AA313" s="150">
        <v>173.953737531798</v>
      </c>
      <c r="AB313" s="150">
        <v>5.8027162527571701</v>
      </c>
      <c r="AC313" s="150">
        <v>1.2711103547646301</v>
      </c>
      <c r="AD313" s="150">
        <v>3.0558358399046601</v>
      </c>
      <c r="AE313" s="150">
        <v>1.4722127264565601</v>
      </c>
      <c r="AF313" s="150">
        <v>188.4</v>
      </c>
      <c r="AG313" s="150">
        <v>1.8816484204868401E-2</v>
      </c>
      <c r="AH313" s="150">
        <v>5.4755000000000003</v>
      </c>
      <c r="AI313">
        <v>4.1342593782519304</v>
      </c>
      <c r="AJ313">
        <v>-10968.1695000001</v>
      </c>
      <c r="AK313">
        <v>0.353949694821522</v>
      </c>
      <c r="AL313" s="150">
        <v>18484521.607999999</v>
      </c>
      <c r="AM313" s="150">
        <v>1649.74322525</v>
      </c>
    </row>
    <row r="314" spans="1:39" ht="14.5" x14ac:dyDescent="0.35">
      <c r="A314" t="s">
        <v>487</v>
      </c>
      <c r="B314" s="150">
        <v>1067160.25</v>
      </c>
      <c r="C314" s="150">
        <v>0.35391779072496699</v>
      </c>
      <c r="D314" s="150">
        <v>1172538.75</v>
      </c>
      <c r="E314" s="150">
        <v>4.2594996554200697E-3</v>
      </c>
      <c r="F314" s="150">
        <v>0.765165864375001</v>
      </c>
      <c r="G314" s="150">
        <v>102.85</v>
      </c>
      <c r="H314" s="150">
        <v>111.604</v>
      </c>
      <c r="I314" s="150">
        <v>0</v>
      </c>
      <c r="J314" s="150">
        <v>-41.457999999999998</v>
      </c>
      <c r="K314" s="150">
        <v>11081.3843210171</v>
      </c>
      <c r="L314" s="150">
        <v>3945.57213155</v>
      </c>
      <c r="M314" s="150">
        <v>4775.2268312036304</v>
      </c>
      <c r="N314" s="150">
        <v>0.34111125239301499</v>
      </c>
      <c r="O314" s="150">
        <v>0.140655682255132</v>
      </c>
      <c r="P314" s="150">
        <v>3.0147842387377902E-2</v>
      </c>
      <c r="Q314" s="150">
        <v>9156.0888522188598</v>
      </c>
      <c r="R314" s="150">
        <v>231.57599999999999</v>
      </c>
      <c r="S314" s="150">
        <v>66153.621491432597</v>
      </c>
      <c r="T314" s="150">
        <v>13.9802915673472</v>
      </c>
      <c r="U314" s="150">
        <v>17.037914686971</v>
      </c>
      <c r="V314" s="150">
        <v>25.3935</v>
      </c>
      <c r="W314" s="150">
        <v>155.37724738811099</v>
      </c>
      <c r="X314" s="150">
        <v>0.118909724732314</v>
      </c>
      <c r="Y314" s="150">
        <v>0.15889128995337901</v>
      </c>
      <c r="Z314" s="150">
        <v>0.28504430208829001</v>
      </c>
      <c r="AA314" s="150">
        <v>155.45903852454401</v>
      </c>
      <c r="AB314" s="150">
        <v>6.17500437538318</v>
      </c>
      <c r="AC314" s="150">
        <v>1.1197427910518301</v>
      </c>
      <c r="AD314" s="150">
        <v>3.2832970164981501</v>
      </c>
      <c r="AE314" s="150">
        <v>1.04169750383196</v>
      </c>
      <c r="AF314" s="150">
        <v>38.450000000000003</v>
      </c>
      <c r="AG314" s="150">
        <v>5.9097683649015201E-2</v>
      </c>
      <c r="AH314" s="150">
        <v>67.005499999999998</v>
      </c>
      <c r="AI314">
        <v>3.30402433037816</v>
      </c>
      <c r="AJ314">
        <v>-101459.4225</v>
      </c>
      <c r="AK314">
        <v>0.32865737734706402</v>
      </c>
      <c r="AL314" s="150">
        <v>43722401.156000003</v>
      </c>
      <c r="AM314" s="150">
        <v>3945.57213155</v>
      </c>
    </row>
    <row r="315" spans="1:39" ht="14.5" x14ac:dyDescent="0.35">
      <c r="A315" t="s">
        <v>488</v>
      </c>
      <c r="B315" s="150">
        <v>-43028.800000000003</v>
      </c>
      <c r="C315" s="150">
        <v>0.32246208848667002</v>
      </c>
      <c r="D315" s="150">
        <v>-109902.6</v>
      </c>
      <c r="E315" s="150">
        <v>2.9635872041982201E-3</v>
      </c>
      <c r="F315" s="150">
        <v>0.74402974389937004</v>
      </c>
      <c r="G315" s="150">
        <v>56.421052631578902</v>
      </c>
      <c r="H315" s="150">
        <v>91.194000000000003</v>
      </c>
      <c r="I315" s="150">
        <v>0</v>
      </c>
      <c r="J315" s="150">
        <v>-34.1755</v>
      </c>
      <c r="K315" s="150">
        <v>11617.267322515199</v>
      </c>
      <c r="L315" s="150">
        <v>2624.4985092500001</v>
      </c>
      <c r="M315" s="150">
        <v>3326.3339756199498</v>
      </c>
      <c r="N315" s="150">
        <v>0.59320516060986594</v>
      </c>
      <c r="O315" s="150">
        <v>0.15984695614092201</v>
      </c>
      <c r="P315" s="150">
        <v>2.2123259318060098E-2</v>
      </c>
      <c r="Q315" s="150">
        <v>9166.0972689362807</v>
      </c>
      <c r="R315" s="150">
        <v>175.36099999999999</v>
      </c>
      <c r="S315" s="150">
        <v>61246.073328733299</v>
      </c>
      <c r="T315" s="150">
        <v>14.3042067506458</v>
      </c>
      <c r="U315" s="150">
        <v>14.966261080000701</v>
      </c>
      <c r="V315" s="150">
        <v>18.335000000000001</v>
      </c>
      <c r="W315" s="150">
        <v>143.14145128170199</v>
      </c>
      <c r="X315" s="150">
        <v>0.11618912093995</v>
      </c>
      <c r="Y315" s="150">
        <v>0.16544610752111799</v>
      </c>
      <c r="Z315" s="150">
        <v>0.29510209000605098</v>
      </c>
      <c r="AA315" s="150">
        <v>172.87338834482901</v>
      </c>
      <c r="AB315" s="150">
        <v>5.8907246257184802</v>
      </c>
      <c r="AC315" s="150">
        <v>1.1073721250514801</v>
      </c>
      <c r="AD315" s="150">
        <v>3.08061669457939</v>
      </c>
      <c r="AE315" s="150">
        <v>1.1648984615808999</v>
      </c>
      <c r="AF315" s="150">
        <v>28.6</v>
      </c>
      <c r="AG315" s="150">
        <v>3.0961209822596699E-2</v>
      </c>
      <c r="AH315" s="150">
        <v>75.0595</v>
      </c>
      <c r="AI315">
        <v>4.0253620257014697</v>
      </c>
      <c r="AJ315">
        <v>-63449.7250000001</v>
      </c>
      <c r="AK315">
        <v>0.39250969565438798</v>
      </c>
      <c r="AL315" s="150">
        <v>30489500.769499999</v>
      </c>
      <c r="AM315" s="150">
        <v>2624.4985092500001</v>
      </c>
    </row>
    <row r="316" spans="1:39" ht="14.5" x14ac:dyDescent="0.35">
      <c r="A316" t="s">
        <v>489</v>
      </c>
      <c r="B316" s="150">
        <v>2108004.65</v>
      </c>
      <c r="C316" s="150">
        <v>0.43324220747967401</v>
      </c>
      <c r="D316" s="150">
        <v>2306741</v>
      </c>
      <c r="E316" s="150">
        <v>2.5300712531186498E-3</v>
      </c>
      <c r="F316" s="150">
        <v>0.80425298500520903</v>
      </c>
      <c r="G316" s="150">
        <v>167.23529411764699</v>
      </c>
      <c r="H316" s="150">
        <v>147.82900000000001</v>
      </c>
      <c r="I316" s="150">
        <v>0</v>
      </c>
      <c r="J316" s="150">
        <v>-20.225000000000001</v>
      </c>
      <c r="K316" s="150">
        <v>12916.486574702099</v>
      </c>
      <c r="L316" s="150">
        <v>7751.2899871</v>
      </c>
      <c r="M316" s="150">
        <v>9353.7633881830898</v>
      </c>
      <c r="N316" s="150">
        <v>0.21481696605612</v>
      </c>
      <c r="O316" s="150">
        <v>0.130760885192892</v>
      </c>
      <c r="P316" s="150">
        <v>5.4028184895283701E-2</v>
      </c>
      <c r="Q316" s="150">
        <v>10703.652519314801</v>
      </c>
      <c r="R316" s="150">
        <v>457.42250000000001</v>
      </c>
      <c r="S316" s="150">
        <v>77335.222545895798</v>
      </c>
      <c r="T316" s="150">
        <v>14.8498379506911</v>
      </c>
      <c r="U316" s="150">
        <v>16.945580917204602</v>
      </c>
      <c r="V316" s="150">
        <v>46.597000000000001</v>
      </c>
      <c r="W316" s="150">
        <v>166.34740406249301</v>
      </c>
      <c r="X316" s="150">
        <v>0.116853312327827</v>
      </c>
      <c r="Y316" s="150">
        <v>0.14932390789043701</v>
      </c>
      <c r="Z316" s="150">
        <v>0.27207732955673503</v>
      </c>
      <c r="AA316" s="150">
        <v>151.45463554502101</v>
      </c>
      <c r="AB316" s="150">
        <v>6.9348510411861</v>
      </c>
      <c r="AC316" s="150">
        <v>1.1760052456249299</v>
      </c>
      <c r="AD316" s="150">
        <v>3.72562877309857</v>
      </c>
      <c r="AE316" s="150">
        <v>0.85548636294012403</v>
      </c>
      <c r="AF316" s="150">
        <v>30.25</v>
      </c>
      <c r="AG316" s="150">
        <v>8.4189206578264897E-2</v>
      </c>
      <c r="AH316" s="150">
        <v>129.5925</v>
      </c>
      <c r="AI316">
        <v>3.9130028374251502</v>
      </c>
      <c r="AJ316">
        <v>-62523.247999999701</v>
      </c>
      <c r="AK316">
        <v>0.276233196625919</v>
      </c>
      <c r="AL316" s="150">
        <v>100119433.05500001</v>
      </c>
      <c r="AM316" s="150">
        <v>7751.2899871</v>
      </c>
    </row>
    <row r="317" spans="1:39" ht="14.5" x14ac:dyDescent="0.35">
      <c r="A317" t="s">
        <v>490</v>
      </c>
      <c r="B317" s="150">
        <v>460805.1</v>
      </c>
      <c r="C317" s="150">
        <v>0.39983402758563702</v>
      </c>
      <c r="D317" s="150">
        <v>298738.59999999998</v>
      </c>
      <c r="E317" s="150">
        <v>2.5838196137862599E-3</v>
      </c>
      <c r="F317" s="150">
        <v>0.74492822350603005</v>
      </c>
      <c r="G317" s="150">
        <v>112.9</v>
      </c>
      <c r="H317" s="150">
        <v>290.8295</v>
      </c>
      <c r="I317" s="150">
        <v>21.115500000000001</v>
      </c>
      <c r="J317" s="150">
        <v>-33.119</v>
      </c>
      <c r="K317" s="150">
        <v>11801.1073914682</v>
      </c>
      <c r="L317" s="150">
        <v>5231.6034541500003</v>
      </c>
      <c r="M317" s="150">
        <v>6824.7675278152501</v>
      </c>
      <c r="N317" s="150">
        <v>0.65035283313589698</v>
      </c>
      <c r="O317" s="150">
        <v>0.166326027598622</v>
      </c>
      <c r="P317" s="150">
        <v>4.9930328194655003E-2</v>
      </c>
      <c r="Q317" s="150">
        <v>9046.2735822686409</v>
      </c>
      <c r="R317" s="150">
        <v>329.94450000000001</v>
      </c>
      <c r="S317" s="150">
        <v>65000.824247714401</v>
      </c>
      <c r="T317" s="150">
        <v>13.748069751124801</v>
      </c>
      <c r="U317" s="150">
        <v>15.8560104931284</v>
      </c>
      <c r="V317" s="150">
        <v>34.966000000000001</v>
      </c>
      <c r="W317" s="150">
        <v>149.61972928416199</v>
      </c>
      <c r="X317" s="150">
        <v>0.120176415604705</v>
      </c>
      <c r="Y317" s="150">
        <v>0.147201529057889</v>
      </c>
      <c r="Z317" s="150">
        <v>0.27080582485313598</v>
      </c>
      <c r="AA317" s="150">
        <v>152.43810181511</v>
      </c>
      <c r="AB317" s="150">
        <v>6.51060032988266</v>
      </c>
      <c r="AC317" s="150">
        <v>1.23154102586384</v>
      </c>
      <c r="AD317" s="150">
        <v>2.9787431173610099</v>
      </c>
      <c r="AE317" s="150">
        <v>0.93943752494133803</v>
      </c>
      <c r="AF317" s="150">
        <v>28.4</v>
      </c>
      <c r="AG317" s="150">
        <v>7.0070539224479894E-2</v>
      </c>
      <c r="AH317" s="150">
        <v>124.274</v>
      </c>
      <c r="AI317">
        <v>5.8190225450510802</v>
      </c>
      <c r="AJ317">
        <v>-7325.5424999995203</v>
      </c>
      <c r="AK317">
        <v>0.409888832769291</v>
      </c>
      <c r="AL317" s="150">
        <v>61738714.192000002</v>
      </c>
      <c r="AM317" s="150">
        <v>5231.6034541500003</v>
      </c>
    </row>
    <row r="318" spans="1:39" ht="14.5" x14ac:dyDescent="0.35">
      <c r="A318" t="s">
        <v>491</v>
      </c>
      <c r="B318" s="150">
        <v>-172247.4</v>
      </c>
      <c r="C318" s="150">
        <v>0.334671491085693</v>
      </c>
      <c r="D318" s="150">
        <v>-236548.05</v>
      </c>
      <c r="E318" s="150">
        <v>3.1897013257163901E-3</v>
      </c>
      <c r="F318" s="150">
        <v>0.82840931723918398</v>
      </c>
      <c r="G318" s="150">
        <v>86.294117647058798</v>
      </c>
      <c r="H318" s="150">
        <v>36.3245</v>
      </c>
      <c r="I318" s="150">
        <v>0</v>
      </c>
      <c r="J318" s="150">
        <v>-13.0695</v>
      </c>
      <c r="K318" s="150">
        <v>13177.9697489017</v>
      </c>
      <c r="L318" s="150">
        <v>5173.5446197000001</v>
      </c>
      <c r="M318" s="150">
        <v>6056.6663271576599</v>
      </c>
      <c r="N318" s="150">
        <v>8.9469556392236305E-2</v>
      </c>
      <c r="O318" s="150">
        <v>0.116471946604172</v>
      </c>
      <c r="P318" s="150">
        <v>2.5122011474511399E-2</v>
      </c>
      <c r="Q318" s="150">
        <v>11256.4917415543</v>
      </c>
      <c r="R318" s="150">
        <v>317.78250000000003</v>
      </c>
      <c r="S318" s="150">
        <v>78275.699805684693</v>
      </c>
      <c r="T318" s="150">
        <v>14.275644505282701</v>
      </c>
      <c r="U318" s="150">
        <v>16.280143241682602</v>
      </c>
      <c r="V318" s="150">
        <v>29.105499999999999</v>
      </c>
      <c r="W318" s="150">
        <v>177.75144284413599</v>
      </c>
      <c r="X318" s="150">
        <v>0.115536584831765</v>
      </c>
      <c r="Y318" s="150">
        <v>0.15295332540193701</v>
      </c>
      <c r="Z318" s="150">
        <v>0.27463203678852099</v>
      </c>
      <c r="AA318" s="150">
        <v>164.22227166357499</v>
      </c>
      <c r="AB318" s="150">
        <v>6.3877239749356001</v>
      </c>
      <c r="AC318" s="150">
        <v>1.1987967732301099</v>
      </c>
      <c r="AD318" s="150">
        <v>3.1676467743335599</v>
      </c>
      <c r="AE318" s="150">
        <v>0.77006949206473896</v>
      </c>
      <c r="AF318" s="150">
        <v>25.7</v>
      </c>
      <c r="AG318" s="150">
        <v>0.1512555656116</v>
      </c>
      <c r="AH318" s="150">
        <v>91.303888888888906</v>
      </c>
      <c r="AI318">
        <v>5.9626730101569301</v>
      </c>
      <c r="AJ318">
        <v>-96864.828999999896</v>
      </c>
      <c r="AK318">
        <v>0.23663090695959699</v>
      </c>
      <c r="AL318" s="150">
        <v>68176814.493000001</v>
      </c>
      <c r="AM318" s="150">
        <v>5173.5446197000001</v>
      </c>
    </row>
    <row r="319" spans="1:39" ht="14.5" x14ac:dyDescent="0.35">
      <c r="A319" t="s">
        <v>492</v>
      </c>
      <c r="B319" s="150">
        <v>500447.45</v>
      </c>
      <c r="C319" s="150">
        <v>0.29387466759402697</v>
      </c>
      <c r="D319" s="150">
        <v>376392.45</v>
      </c>
      <c r="E319" s="150">
        <v>2.9042392065138198E-3</v>
      </c>
      <c r="F319" s="150">
        <v>0.76737456709706997</v>
      </c>
      <c r="G319" s="150">
        <v>107.888888888889</v>
      </c>
      <c r="H319" s="150">
        <v>330.01400000000001</v>
      </c>
      <c r="I319" s="150">
        <v>6.6974999999999998</v>
      </c>
      <c r="J319" s="150">
        <v>-45.4345</v>
      </c>
      <c r="K319" s="150">
        <v>12528.0085800624</v>
      </c>
      <c r="L319" s="150">
        <v>5719.9451299499997</v>
      </c>
      <c r="M319" s="150">
        <v>7287.6166785877103</v>
      </c>
      <c r="N319" s="150">
        <v>0.498775725594231</v>
      </c>
      <c r="O319" s="150">
        <v>0.16030379095752201</v>
      </c>
      <c r="P319" s="150">
        <v>4.6883123484148498E-2</v>
      </c>
      <c r="Q319" s="150">
        <v>9833.0530852491393</v>
      </c>
      <c r="R319" s="150">
        <v>363.90899999999999</v>
      </c>
      <c r="S319" s="150">
        <v>68399.145518522506</v>
      </c>
      <c r="T319" s="150">
        <v>14.7564363618377</v>
      </c>
      <c r="U319" s="150">
        <v>15.7180644885122</v>
      </c>
      <c r="V319" s="150">
        <v>39.396999999999998</v>
      </c>
      <c r="W319" s="150">
        <v>145.18732720638599</v>
      </c>
      <c r="X319" s="150">
        <v>0.118698578496107</v>
      </c>
      <c r="Y319" s="150">
        <v>0.15478292692096199</v>
      </c>
      <c r="Z319" s="150">
        <v>0.27953085375353098</v>
      </c>
      <c r="AA319" s="150">
        <v>165.27010810823299</v>
      </c>
      <c r="AB319" s="150">
        <v>6.1503192843771597</v>
      </c>
      <c r="AC319" s="150">
        <v>1.0921624185560701</v>
      </c>
      <c r="AD319" s="150">
        <v>3.14763190006685</v>
      </c>
      <c r="AE319" s="150">
        <v>0.83125716749364398</v>
      </c>
      <c r="AF319" s="150">
        <v>24.85</v>
      </c>
      <c r="AG319" s="150">
        <v>0.104090369506134</v>
      </c>
      <c r="AH319" s="150">
        <v>113.1925</v>
      </c>
      <c r="AI319">
        <v>5.7327506596128099</v>
      </c>
      <c r="AJ319">
        <v>-158184.43599999999</v>
      </c>
      <c r="AK319">
        <v>0.34787008136827602</v>
      </c>
      <c r="AL319" s="150">
        <v>71659521.6655</v>
      </c>
      <c r="AM319" s="150">
        <v>5719.9451299499997</v>
      </c>
    </row>
    <row r="320" spans="1:39" ht="14.5" x14ac:dyDescent="0.35">
      <c r="A320" t="s">
        <v>493</v>
      </c>
      <c r="B320" s="150">
        <v>874183.15</v>
      </c>
      <c r="C320" s="150">
        <v>0.39888058494510298</v>
      </c>
      <c r="D320" s="150">
        <v>853868.75</v>
      </c>
      <c r="E320" s="150">
        <v>3.3437580972648798E-3</v>
      </c>
      <c r="F320" s="150">
        <v>0.81114259246135301</v>
      </c>
      <c r="G320" s="150">
        <v>172.47368421052599</v>
      </c>
      <c r="H320" s="150">
        <v>144.13999999999999</v>
      </c>
      <c r="I320" s="150">
        <v>0</v>
      </c>
      <c r="J320" s="150">
        <v>-19.758500000000002</v>
      </c>
      <c r="K320" s="150">
        <v>12365.739165782001</v>
      </c>
      <c r="L320" s="150">
        <v>8209.1203871500002</v>
      </c>
      <c r="M320" s="150">
        <v>9844.7442643585</v>
      </c>
      <c r="N320" s="150">
        <v>0.19805199897481901</v>
      </c>
      <c r="O320" s="150">
        <v>0.126166178500834</v>
      </c>
      <c r="P320" s="150">
        <v>4.8460213852231197E-2</v>
      </c>
      <c r="Q320" s="150">
        <v>10311.272569619599</v>
      </c>
      <c r="R320" s="150">
        <v>474.74700000000001</v>
      </c>
      <c r="S320" s="150">
        <v>76037.6623369921</v>
      </c>
      <c r="T320" s="150">
        <v>14.680556169917899</v>
      </c>
      <c r="U320" s="150">
        <v>17.291568745352802</v>
      </c>
      <c r="V320" s="150">
        <v>48.326000000000001</v>
      </c>
      <c r="W320" s="150">
        <v>169.869643404172</v>
      </c>
      <c r="X320" s="150">
        <v>0.117953953748481</v>
      </c>
      <c r="Y320" s="150">
        <v>0.149765487325348</v>
      </c>
      <c r="Z320" s="150">
        <v>0.27423691044251902</v>
      </c>
      <c r="AA320" s="150">
        <v>145.415317805375</v>
      </c>
      <c r="AB320" s="150">
        <v>6.7498685441793302</v>
      </c>
      <c r="AC320" s="150">
        <v>1.20661926210648</v>
      </c>
      <c r="AD320" s="150">
        <v>3.54335260594747</v>
      </c>
      <c r="AE320" s="150">
        <v>0.87141432527514895</v>
      </c>
      <c r="AF320" s="150">
        <v>32.4</v>
      </c>
      <c r="AG320" s="150">
        <v>6.8678904029942603E-2</v>
      </c>
      <c r="AH320" s="150">
        <v>124.704210526316</v>
      </c>
      <c r="AI320">
        <v>4.9596177356491999</v>
      </c>
      <c r="AJ320">
        <v>-68217.677499999802</v>
      </c>
      <c r="AK320">
        <v>0.29336198950847298</v>
      </c>
      <c r="AL320" s="150">
        <v>101511841.48800001</v>
      </c>
      <c r="AM320" s="150">
        <v>8209.1203871500002</v>
      </c>
    </row>
    <row r="321" spans="1:39" ht="14.5" x14ac:dyDescent="0.35">
      <c r="A321" t="s">
        <v>494</v>
      </c>
      <c r="B321" s="150">
        <v>1121229.2</v>
      </c>
      <c r="C321" s="150">
        <v>0.38273451291918198</v>
      </c>
      <c r="D321" s="150">
        <v>1079920.2</v>
      </c>
      <c r="E321" s="150">
        <v>3.6506787255671399E-3</v>
      </c>
      <c r="F321" s="150">
        <v>0.81434618034869899</v>
      </c>
      <c r="G321" s="150">
        <v>181.23529411764699</v>
      </c>
      <c r="H321" s="150">
        <v>145.09549999999999</v>
      </c>
      <c r="I321" s="150">
        <v>0</v>
      </c>
      <c r="J321" s="150">
        <v>-29.726500000000001</v>
      </c>
      <c r="K321" s="150">
        <v>12543.299129602099</v>
      </c>
      <c r="L321" s="150">
        <v>8837.4482759000002</v>
      </c>
      <c r="M321" s="150">
        <v>10558.388483205999</v>
      </c>
      <c r="N321" s="150">
        <v>0.18599528876253599</v>
      </c>
      <c r="O321" s="150">
        <v>0.12657605505884401</v>
      </c>
      <c r="P321" s="150">
        <v>4.7227901705313803E-2</v>
      </c>
      <c r="Q321" s="150">
        <v>10498.8329841545</v>
      </c>
      <c r="R321" s="150">
        <v>516.99699999999996</v>
      </c>
      <c r="S321" s="150">
        <v>76439.774117644803</v>
      </c>
      <c r="T321" s="150">
        <v>14.2208755563379</v>
      </c>
      <c r="U321" s="150">
        <v>17.093809588643602</v>
      </c>
      <c r="V321" s="150">
        <v>50.356000000000002</v>
      </c>
      <c r="W321" s="150">
        <v>175.49940972078801</v>
      </c>
      <c r="X321" s="150">
        <v>0.11742118847067699</v>
      </c>
      <c r="Y321" s="150">
        <v>0.14986405117735099</v>
      </c>
      <c r="Z321" s="150">
        <v>0.27347512879826902</v>
      </c>
      <c r="AA321" s="150">
        <v>149.41868498410199</v>
      </c>
      <c r="AB321" s="150">
        <v>6.5159243605298398</v>
      </c>
      <c r="AC321" s="150">
        <v>1.17464610593467</v>
      </c>
      <c r="AD321" s="150">
        <v>3.6553905716399</v>
      </c>
      <c r="AE321" s="150">
        <v>0.82596052037242895</v>
      </c>
      <c r="AF321" s="150">
        <v>33.5</v>
      </c>
      <c r="AG321" s="150">
        <v>6.7419865973600196E-2</v>
      </c>
      <c r="AH321" s="150">
        <v>130.83736842105299</v>
      </c>
      <c r="AI321">
        <v>4.9765472058357201</v>
      </c>
      <c r="AJ321">
        <v>-117678.819</v>
      </c>
      <c r="AK321">
        <v>0.28660007439482199</v>
      </c>
      <c r="AL321" s="150">
        <v>110850757.267</v>
      </c>
      <c r="AM321" s="150">
        <v>8837.4482759000002</v>
      </c>
    </row>
    <row r="322" spans="1:39" ht="14.5" x14ac:dyDescent="0.35">
      <c r="A322" t="s">
        <v>495</v>
      </c>
      <c r="B322" s="150">
        <v>321387.25</v>
      </c>
      <c r="C322" s="150">
        <v>0.38243305727974902</v>
      </c>
      <c r="D322" s="150">
        <v>316349.09999999998</v>
      </c>
      <c r="E322" s="150">
        <v>2.42142560507556E-3</v>
      </c>
      <c r="F322" s="150">
        <v>0.73061234471580405</v>
      </c>
      <c r="G322" s="150">
        <v>31.5</v>
      </c>
      <c r="H322" s="150">
        <v>31.248000000000001</v>
      </c>
      <c r="I322" s="150">
        <v>0</v>
      </c>
      <c r="J322" s="150">
        <v>36.427</v>
      </c>
      <c r="K322" s="150">
        <v>11299.547190443</v>
      </c>
      <c r="L322" s="150">
        <v>1520.0224009000001</v>
      </c>
      <c r="M322" s="150">
        <v>1806.0807547061099</v>
      </c>
      <c r="N322" s="150">
        <v>0.34594263047613699</v>
      </c>
      <c r="O322" s="150">
        <v>0.136804209021443</v>
      </c>
      <c r="P322" s="150">
        <v>9.2777575130800795E-3</v>
      </c>
      <c r="Q322" s="150">
        <v>9509.8543100830993</v>
      </c>
      <c r="R322" s="150">
        <v>94.907499999999999</v>
      </c>
      <c r="S322" s="150">
        <v>62173.697073466297</v>
      </c>
      <c r="T322" s="150">
        <v>15.689487132207701</v>
      </c>
      <c r="U322" s="150">
        <v>16.015830159892499</v>
      </c>
      <c r="V322" s="150">
        <v>12.111000000000001</v>
      </c>
      <c r="W322" s="150">
        <v>125.507588217323</v>
      </c>
      <c r="X322" s="150">
        <v>0.11745194967599799</v>
      </c>
      <c r="Y322" s="150">
        <v>0.158381060322764</v>
      </c>
      <c r="Z322" s="150">
        <v>0.28063146378813503</v>
      </c>
      <c r="AA322" s="150">
        <v>189.272144824744</v>
      </c>
      <c r="AB322" s="150">
        <v>5.6996037614455997</v>
      </c>
      <c r="AC322" s="150">
        <v>1.2962003615598201</v>
      </c>
      <c r="AD322" s="150">
        <v>2.86876881965423</v>
      </c>
      <c r="AE322" s="150">
        <v>1.21522030782743</v>
      </c>
      <c r="AF322" s="150">
        <v>72.099999999999994</v>
      </c>
      <c r="AG322" s="150">
        <v>3.4787036508156101E-2</v>
      </c>
      <c r="AH322" s="150">
        <v>13.026999999999999</v>
      </c>
      <c r="AI322">
        <v>3.4370093548537999</v>
      </c>
      <c r="AJ322">
        <v>-80594.575000000099</v>
      </c>
      <c r="AK322">
        <v>0.34823938538882798</v>
      </c>
      <c r="AL322" s="150">
        <v>17175564.8495</v>
      </c>
      <c r="AM322" s="150">
        <v>1520.0224009000001</v>
      </c>
    </row>
    <row r="323" spans="1:39" ht="14.5" x14ac:dyDescent="0.35">
      <c r="A323" t="s">
        <v>496</v>
      </c>
      <c r="B323" s="150">
        <v>392806.40000000002</v>
      </c>
      <c r="C323" s="150">
        <v>0.54546787992783197</v>
      </c>
      <c r="D323" s="150">
        <v>483181.3</v>
      </c>
      <c r="E323" s="150">
        <v>3.4568615686059899E-3</v>
      </c>
      <c r="F323" s="150">
        <v>0.69865924300351001</v>
      </c>
      <c r="G323" s="150">
        <v>47.3</v>
      </c>
      <c r="H323" s="150">
        <v>14.233499999999999</v>
      </c>
      <c r="I323" s="150">
        <v>0</v>
      </c>
      <c r="J323" s="150">
        <v>50.148499999999999</v>
      </c>
      <c r="K323" s="150">
        <v>11711.3919541666</v>
      </c>
      <c r="L323" s="150">
        <v>1085.3899225</v>
      </c>
      <c r="M323" s="150">
        <v>1285.9159643533401</v>
      </c>
      <c r="N323" s="150">
        <v>0.28841782958418799</v>
      </c>
      <c r="O323" s="150">
        <v>0.140949462749411</v>
      </c>
      <c r="P323" s="150">
        <v>9.3916211940875101E-4</v>
      </c>
      <c r="Q323" s="150">
        <v>9885.1147025710306</v>
      </c>
      <c r="R323" s="150">
        <v>71.703999999999994</v>
      </c>
      <c r="S323" s="150">
        <v>59592.310791587603</v>
      </c>
      <c r="T323" s="150">
        <v>15.8617371415821</v>
      </c>
      <c r="U323" s="150">
        <v>15.137090294823199</v>
      </c>
      <c r="V323" s="150">
        <v>10.265499999999999</v>
      </c>
      <c r="W323" s="150">
        <v>105.731812624811</v>
      </c>
      <c r="X323" s="150">
        <v>0.119108428356394</v>
      </c>
      <c r="Y323" s="150">
        <v>0.15946289149690099</v>
      </c>
      <c r="Z323" s="150">
        <v>0.28562769036569702</v>
      </c>
      <c r="AA323" s="150">
        <v>176.10063078506201</v>
      </c>
      <c r="AB323" s="150">
        <v>6.6515706125186602</v>
      </c>
      <c r="AC323" s="150">
        <v>1.37565533200253</v>
      </c>
      <c r="AD323" s="150">
        <v>2.7148638665758802</v>
      </c>
      <c r="AE323" s="150">
        <v>1.30669867690799</v>
      </c>
      <c r="AF323" s="150">
        <v>110.4</v>
      </c>
      <c r="AG323" s="150">
        <v>1.8747047369391E-2</v>
      </c>
      <c r="AH323" s="150">
        <v>5.6070000000000002</v>
      </c>
      <c r="AI323">
        <v>3.7608972303251198</v>
      </c>
      <c r="AJ323">
        <v>-33742.768499999998</v>
      </c>
      <c r="AK323">
        <v>0.323915082845876</v>
      </c>
      <c r="AL323" s="150">
        <v>12711426.805500001</v>
      </c>
      <c r="AM323" s="150">
        <v>1085.3899225</v>
      </c>
    </row>
    <row r="324" spans="1:39" ht="14.5" x14ac:dyDescent="0.35">
      <c r="A324" t="s">
        <v>497</v>
      </c>
      <c r="B324" s="150">
        <v>416213.95</v>
      </c>
      <c r="C324" s="150">
        <v>0.64124919754978005</v>
      </c>
      <c r="D324" s="150">
        <v>450078.9</v>
      </c>
      <c r="E324" s="150">
        <v>3.0421800716780799E-3</v>
      </c>
      <c r="F324" s="150">
        <v>0.63278804675691702</v>
      </c>
      <c r="G324" s="150">
        <v>20.473684210526301</v>
      </c>
      <c r="H324" s="150">
        <v>11.141</v>
      </c>
      <c r="I324" s="150">
        <v>0.15</v>
      </c>
      <c r="J324" s="150">
        <v>13.7425</v>
      </c>
      <c r="K324" s="150">
        <v>12905.0167121124</v>
      </c>
      <c r="L324" s="150">
        <v>573.95952079999995</v>
      </c>
      <c r="M324" s="150">
        <v>682.30462495654695</v>
      </c>
      <c r="N324" s="150">
        <v>0.403542161609526</v>
      </c>
      <c r="O324" s="150">
        <v>0.14496246927663101</v>
      </c>
      <c r="P324" s="150">
        <v>9.1330218596140395E-3</v>
      </c>
      <c r="Q324" s="150">
        <v>10855.792174165201</v>
      </c>
      <c r="R324" s="150">
        <v>45.094499999999996</v>
      </c>
      <c r="S324" s="150">
        <v>54389.364434687202</v>
      </c>
      <c r="T324" s="150">
        <v>15.0084821874064</v>
      </c>
      <c r="U324" s="150">
        <v>12.727927370300099</v>
      </c>
      <c r="V324" s="150">
        <v>7.7279999999999998</v>
      </c>
      <c r="W324" s="150">
        <v>74.270124327122204</v>
      </c>
      <c r="X324" s="150">
        <v>0.11357128941332401</v>
      </c>
      <c r="Y324" s="150">
        <v>0.17352777105886999</v>
      </c>
      <c r="Z324" s="150">
        <v>0.29246799911231097</v>
      </c>
      <c r="AA324" s="150">
        <v>226.98656486856601</v>
      </c>
      <c r="AB324" s="150">
        <v>6.3842047695329596</v>
      </c>
      <c r="AC324" s="150">
        <v>1.34139813065748</v>
      </c>
      <c r="AD324" s="150">
        <v>2.53169311972343</v>
      </c>
      <c r="AE324" s="150">
        <v>1.21431471519561</v>
      </c>
      <c r="AF324" s="150">
        <v>68.849999999999994</v>
      </c>
      <c r="AG324" s="150">
        <v>3.2782870713297697E-2</v>
      </c>
      <c r="AH324" s="150">
        <v>4.1360000000000001</v>
      </c>
      <c r="AI324">
        <v>3.1804619854133298</v>
      </c>
      <c r="AJ324">
        <v>-31461.2605</v>
      </c>
      <c r="AK324">
        <v>0.40048797965490401</v>
      </c>
      <c r="AL324" s="150">
        <v>7406957.2079999996</v>
      </c>
      <c r="AM324" s="150">
        <v>573.95952079999995</v>
      </c>
    </row>
    <row r="325" spans="1:39" ht="14.5" x14ac:dyDescent="0.35">
      <c r="A325" t="s">
        <v>498</v>
      </c>
      <c r="B325" s="150">
        <v>444348.25</v>
      </c>
      <c r="C325" s="150">
        <v>0.50592889113472705</v>
      </c>
      <c r="D325" s="150">
        <v>494932.85</v>
      </c>
      <c r="E325" s="150">
        <v>1.81810818625621E-3</v>
      </c>
      <c r="F325" s="150">
        <v>0.67892359274235803</v>
      </c>
      <c r="G325" s="150">
        <v>32.1</v>
      </c>
      <c r="H325" s="150">
        <v>9.609</v>
      </c>
      <c r="I325" s="150">
        <v>0</v>
      </c>
      <c r="J325" s="150">
        <v>27.52</v>
      </c>
      <c r="K325" s="150">
        <v>12465.8060830987</v>
      </c>
      <c r="L325" s="150">
        <v>705.59658884999999</v>
      </c>
      <c r="M325" s="150">
        <v>819.28561612235603</v>
      </c>
      <c r="N325" s="150">
        <v>0.28487307822392399</v>
      </c>
      <c r="O325" s="150">
        <v>0.13078048626963701</v>
      </c>
      <c r="P325" s="150">
        <v>6.9694453994099698E-3</v>
      </c>
      <c r="Q325" s="150">
        <v>10735.975435685399</v>
      </c>
      <c r="R325" s="150">
        <v>51.603999999999999</v>
      </c>
      <c r="S325" s="150">
        <v>57725.251404929899</v>
      </c>
      <c r="T325" s="150">
        <v>16.9114797302535</v>
      </c>
      <c r="U325" s="150">
        <v>13.673292551934001</v>
      </c>
      <c r="V325" s="150">
        <v>8.1265000000000001</v>
      </c>
      <c r="W325" s="150">
        <v>86.826627557989298</v>
      </c>
      <c r="X325" s="150">
        <v>0.117894328867974</v>
      </c>
      <c r="Y325" s="150">
        <v>0.16393734029954099</v>
      </c>
      <c r="Z325" s="150">
        <v>0.28781779025090298</v>
      </c>
      <c r="AA325" s="150">
        <v>201.06623563929901</v>
      </c>
      <c r="AB325" s="150">
        <v>6.5105402594528199</v>
      </c>
      <c r="AC325" s="150">
        <v>1.40681243222307</v>
      </c>
      <c r="AD325" s="150">
        <v>2.6636440190834501</v>
      </c>
      <c r="AE325" s="150">
        <v>1.1664261619323899</v>
      </c>
      <c r="AF325" s="150">
        <v>74.75</v>
      </c>
      <c r="AG325" s="150">
        <v>4.6424999596176103E-2</v>
      </c>
      <c r="AH325" s="150">
        <v>4.9625000000000004</v>
      </c>
      <c r="AI325">
        <v>3.1571534963342098</v>
      </c>
      <c r="AJ325">
        <v>-26055.326000000001</v>
      </c>
      <c r="AK325">
        <v>0.36896397507608503</v>
      </c>
      <c r="AL325" s="150">
        <v>8795830.2495000008</v>
      </c>
      <c r="AM325" s="150">
        <v>705.59658884999999</v>
      </c>
    </row>
    <row r="326" spans="1:39" ht="14.5" x14ac:dyDescent="0.35">
      <c r="A326" t="s">
        <v>499</v>
      </c>
      <c r="B326" s="150">
        <v>302840.8</v>
      </c>
      <c r="C326" s="150">
        <v>0.35893698668319401</v>
      </c>
      <c r="D326" s="150">
        <v>260810.05</v>
      </c>
      <c r="E326" s="150">
        <v>1.10919734797452E-2</v>
      </c>
      <c r="F326" s="150">
        <v>0.70458927023680595</v>
      </c>
      <c r="G326" s="150">
        <v>42.6</v>
      </c>
      <c r="H326" s="150">
        <v>28.7775</v>
      </c>
      <c r="I326" s="150">
        <v>0</v>
      </c>
      <c r="J326" s="150">
        <v>46.87</v>
      </c>
      <c r="K326" s="150">
        <v>11585.041049301601</v>
      </c>
      <c r="L326" s="150">
        <v>1299.71739275</v>
      </c>
      <c r="M326" s="150">
        <v>1561.8199088783499</v>
      </c>
      <c r="N326" s="150">
        <v>0.38949132117013402</v>
      </c>
      <c r="O326" s="150">
        <v>0.14698108870867799</v>
      </c>
      <c r="P326" s="150">
        <v>5.6458512373015997E-3</v>
      </c>
      <c r="Q326" s="150">
        <v>9640.8550447494799</v>
      </c>
      <c r="R326" s="150">
        <v>85.424499999999995</v>
      </c>
      <c r="S326" s="150">
        <v>58648.137835164402</v>
      </c>
      <c r="T326" s="150">
        <v>16.161639810593002</v>
      </c>
      <c r="U326" s="150">
        <v>15.214808313188801</v>
      </c>
      <c r="V326" s="150">
        <v>10.672000000000001</v>
      </c>
      <c r="W326" s="150">
        <v>121.78761176443</v>
      </c>
      <c r="X326" s="150">
        <v>0.11606795316374199</v>
      </c>
      <c r="Y326" s="150">
        <v>0.174902251644068</v>
      </c>
      <c r="Z326" s="150">
        <v>0.29764383520997401</v>
      </c>
      <c r="AA326" s="150">
        <v>175.633180930978</v>
      </c>
      <c r="AB326" s="150">
        <v>6.3166366310587998</v>
      </c>
      <c r="AC326" s="150">
        <v>1.2484377972037899</v>
      </c>
      <c r="AD326" s="150">
        <v>2.9949474270995098</v>
      </c>
      <c r="AE326" s="150">
        <v>1.12407042227613</v>
      </c>
      <c r="AF326" s="150">
        <v>80</v>
      </c>
      <c r="AG326" s="150">
        <v>2.5144473810336701E-2</v>
      </c>
      <c r="AH326" s="150">
        <v>9.2409999999999997</v>
      </c>
      <c r="AI326">
        <v>2.5484885385900999</v>
      </c>
      <c r="AJ326">
        <v>-31062.9375</v>
      </c>
      <c r="AK326">
        <v>0.334188461259672</v>
      </c>
      <c r="AL326" s="150">
        <v>15057279.3475</v>
      </c>
      <c r="AM326" s="150">
        <v>1299.71739275</v>
      </c>
    </row>
    <row r="327" spans="1:39" ht="14.5" x14ac:dyDescent="0.35">
      <c r="A327" t="s">
        <v>500</v>
      </c>
      <c r="B327" s="150">
        <v>-19234.55</v>
      </c>
      <c r="C327" s="150">
        <v>0.38856731924666499</v>
      </c>
      <c r="D327" s="150">
        <v>-42795.65</v>
      </c>
      <c r="E327" s="150">
        <v>6.9090724913253004E-3</v>
      </c>
      <c r="F327" s="150">
        <v>0.72098530600829502</v>
      </c>
      <c r="G327" s="150">
        <v>38.299999999999997</v>
      </c>
      <c r="H327" s="150">
        <v>34.8765</v>
      </c>
      <c r="I327" s="150">
        <v>0</v>
      </c>
      <c r="J327" s="150">
        <v>74.132000000000005</v>
      </c>
      <c r="K327" s="150">
        <v>10993.292165789</v>
      </c>
      <c r="L327" s="150">
        <v>1463.7451659000001</v>
      </c>
      <c r="M327" s="150">
        <v>1735.14398203919</v>
      </c>
      <c r="N327" s="150">
        <v>0.38409260703130399</v>
      </c>
      <c r="O327" s="150">
        <v>0.130737623568742</v>
      </c>
      <c r="P327" s="150">
        <v>4.67050000182002E-3</v>
      </c>
      <c r="Q327" s="150">
        <v>9273.8000025156307</v>
      </c>
      <c r="R327" s="150">
        <v>92.24</v>
      </c>
      <c r="S327" s="150">
        <v>60171.436795316498</v>
      </c>
      <c r="T327" s="150">
        <v>15.292172593235</v>
      </c>
      <c r="U327" s="150">
        <v>15.868876473330401</v>
      </c>
      <c r="V327" s="150">
        <v>11.683</v>
      </c>
      <c r="W327" s="150">
        <v>125.28846750834499</v>
      </c>
      <c r="X327" s="150">
        <v>0.1154400692254</v>
      </c>
      <c r="Y327" s="150">
        <v>0.16647281356664101</v>
      </c>
      <c r="Z327" s="150">
        <v>0.28909297916132298</v>
      </c>
      <c r="AA327" s="150">
        <v>173.49413403107999</v>
      </c>
      <c r="AB327" s="150">
        <v>5.53941418863152</v>
      </c>
      <c r="AC327" s="150">
        <v>1.1701737676372499</v>
      </c>
      <c r="AD327" s="150">
        <v>2.4907542590860001</v>
      </c>
      <c r="AE327" s="150">
        <v>1.1836410338013099</v>
      </c>
      <c r="AF327" s="150">
        <v>70.849999999999994</v>
      </c>
      <c r="AG327" s="150">
        <v>1.5691429070682099E-2</v>
      </c>
      <c r="AH327" s="150">
        <v>12.1878947368421</v>
      </c>
      <c r="AI327">
        <v>2.8540900115834198</v>
      </c>
      <c r="AJ327">
        <v>-37674.038999999902</v>
      </c>
      <c r="AK327">
        <v>0.33026980692782698</v>
      </c>
      <c r="AL327" s="150">
        <v>16091378.265000001</v>
      </c>
      <c r="AM327" s="150">
        <v>1463.7451659000001</v>
      </c>
    </row>
    <row r="328" spans="1:39" ht="14.5" x14ac:dyDescent="0.35">
      <c r="A328" t="s">
        <v>501</v>
      </c>
      <c r="B328" s="150">
        <v>111282.6</v>
      </c>
      <c r="C328" s="150">
        <v>0.41549370332563301</v>
      </c>
      <c r="D328" s="150">
        <v>155584.29999999999</v>
      </c>
      <c r="E328" s="150">
        <v>9.1751801695631897E-3</v>
      </c>
      <c r="F328" s="150">
        <v>0.71734721454573303</v>
      </c>
      <c r="G328" s="150">
        <v>65.473684210526301</v>
      </c>
      <c r="H328" s="150">
        <v>26.5825</v>
      </c>
      <c r="I328" s="150">
        <v>0</v>
      </c>
      <c r="J328" s="150">
        <v>69.557000000000002</v>
      </c>
      <c r="K328" s="150">
        <v>11148.297219980201</v>
      </c>
      <c r="L328" s="150">
        <v>1341.4290313500001</v>
      </c>
      <c r="M328" s="150">
        <v>1558.7644682380201</v>
      </c>
      <c r="N328" s="150">
        <v>0.27317267282579699</v>
      </c>
      <c r="O328" s="150">
        <v>0.12924889479655399</v>
      </c>
      <c r="P328" s="150">
        <v>1.93872391995477E-3</v>
      </c>
      <c r="Q328" s="150">
        <v>9593.9122591781106</v>
      </c>
      <c r="R328" s="150">
        <v>84.366</v>
      </c>
      <c r="S328" s="150">
        <v>58293.896871962599</v>
      </c>
      <c r="T328" s="150">
        <v>15.3053362729061</v>
      </c>
      <c r="U328" s="150">
        <v>15.900114161510601</v>
      </c>
      <c r="V328" s="150">
        <v>11.000999999999999</v>
      </c>
      <c r="W328" s="150">
        <v>121.937008576493</v>
      </c>
      <c r="X328" s="150">
        <v>0.111810575122749</v>
      </c>
      <c r="Y328" s="150">
        <v>0.18592397191798199</v>
      </c>
      <c r="Z328" s="150">
        <v>0.30438029886064499</v>
      </c>
      <c r="AA328" s="150">
        <v>155.74223094735601</v>
      </c>
      <c r="AB328" s="150">
        <v>6.7840486144866503</v>
      </c>
      <c r="AC328" s="150">
        <v>1.36616481701</v>
      </c>
      <c r="AD328" s="150">
        <v>3.0413021142591701</v>
      </c>
      <c r="AE328" s="150">
        <v>1.09475247138646</v>
      </c>
      <c r="AF328" s="150">
        <v>89.15</v>
      </c>
      <c r="AG328" s="150">
        <v>2.8261620820345699E-2</v>
      </c>
      <c r="AH328" s="150">
        <v>8.1884999999999994</v>
      </c>
      <c r="AI328">
        <v>4.6294468519254002</v>
      </c>
      <c r="AJ328">
        <v>-28982.784500000002</v>
      </c>
      <c r="AK328">
        <v>0.313174724005996</v>
      </c>
      <c r="AL328" s="150">
        <v>14954649.540999999</v>
      </c>
      <c r="AM328" s="150">
        <v>1341.4290313500001</v>
      </c>
    </row>
    <row r="329" spans="1:39" ht="14.5" x14ac:dyDescent="0.35">
      <c r="A329" t="s">
        <v>503</v>
      </c>
      <c r="B329" s="150">
        <v>400036</v>
      </c>
      <c r="C329" s="150">
        <v>0.40576220926629902</v>
      </c>
      <c r="D329" s="150">
        <v>330270.8</v>
      </c>
      <c r="E329" s="150">
        <v>4.5718366001579799E-3</v>
      </c>
      <c r="F329" s="150">
        <v>0.67685802201108303</v>
      </c>
      <c r="G329" s="150">
        <v>38.631578947368403</v>
      </c>
      <c r="H329" s="150">
        <v>29.731999999999999</v>
      </c>
      <c r="I329" s="150">
        <v>0</v>
      </c>
      <c r="J329" s="150">
        <v>50.581000000000003</v>
      </c>
      <c r="K329" s="150">
        <v>11702.5869162822</v>
      </c>
      <c r="L329" s="150">
        <v>1022.78727115</v>
      </c>
      <c r="M329" s="150">
        <v>1243.5900917269901</v>
      </c>
      <c r="N329" s="150">
        <v>0.41339108226738103</v>
      </c>
      <c r="O329" s="150">
        <v>0.14538410023700099</v>
      </c>
      <c r="P329" s="150">
        <v>1.96499331453378E-3</v>
      </c>
      <c r="Q329" s="150">
        <v>9624.7606161594103</v>
      </c>
      <c r="R329" s="150">
        <v>72.380499999999998</v>
      </c>
      <c r="S329" s="150">
        <v>55078.509246274902</v>
      </c>
      <c r="T329" s="150">
        <v>14.228970510013101</v>
      </c>
      <c r="U329" s="150">
        <v>14.1307019314594</v>
      </c>
      <c r="V329" s="150">
        <v>8.9280000000000008</v>
      </c>
      <c r="W329" s="150">
        <v>114.559506177195</v>
      </c>
      <c r="X329" s="150">
        <v>0.119921733983979</v>
      </c>
      <c r="Y329" s="150">
        <v>0.18016571856156299</v>
      </c>
      <c r="Z329" s="150">
        <v>0.304467198113962</v>
      </c>
      <c r="AA329" s="150">
        <v>186.77979809545701</v>
      </c>
      <c r="AB329" s="150">
        <v>6.79590425888314</v>
      </c>
      <c r="AC329" s="150">
        <v>1.2838193481856801</v>
      </c>
      <c r="AD329" s="150">
        <v>3.2849003067484701</v>
      </c>
      <c r="AE329" s="150">
        <v>1.1747407464994799</v>
      </c>
      <c r="AF329" s="150">
        <v>62.25</v>
      </c>
      <c r="AG329" s="150">
        <v>2.1967746404971799E-2</v>
      </c>
      <c r="AH329" s="150">
        <v>9.8849999999999998</v>
      </c>
      <c r="AI329">
        <v>3.66431048209793</v>
      </c>
      <c r="AJ329">
        <v>-15988.55</v>
      </c>
      <c r="AK329">
        <v>0.31356770327709799</v>
      </c>
      <c r="AL329" s="150">
        <v>11969256.9375</v>
      </c>
      <c r="AM329" s="150">
        <v>1022.78727115</v>
      </c>
    </row>
    <row r="330" spans="1:39" ht="14.5" x14ac:dyDescent="0.35">
      <c r="A330" t="s">
        <v>504</v>
      </c>
      <c r="B330" s="150">
        <v>309576.45</v>
      </c>
      <c r="C330" s="150">
        <v>0.48951542947311899</v>
      </c>
      <c r="D330" s="150">
        <v>250320.25</v>
      </c>
      <c r="E330" s="150">
        <v>2.3407585342700302E-3</v>
      </c>
      <c r="F330" s="150">
        <v>0.76433075533045403</v>
      </c>
      <c r="G330" s="150">
        <v>93.1</v>
      </c>
      <c r="H330" s="150">
        <v>45.3855</v>
      </c>
      <c r="I330" s="150">
        <v>0</v>
      </c>
      <c r="J330" s="150">
        <v>25.8645</v>
      </c>
      <c r="K330" s="150">
        <v>10902.5291234328</v>
      </c>
      <c r="L330" s="150">
        <v>2432.9965631999999</v>
      </c>
      <c r="M330" s="150">
        <v>2817.3651967754799</v>
      </c>
      <c r="N330" s="150">
        <v>0.213153061411608</v>
      </c>
      <c r="O330" s="150">
        <v>0.119206257331716</v>
      </c>
      <c r="P330" s="150">
        <v>1.39057960507357E-2</v>
      </c>
      <c r="Q330" s="150">
        <v>9415.11448989973</v>
      </c>
      <c r="R330" s="150">
        <v>146.69149999999999</v>
      </c>
      <c r="S330" s="150">
        <v>62211.222654345998</v>
      </c>
      <c r="T330" s="150">
        <v>14.265311896054</v>
      </c>
      <c r="U330" s="150">
        <v>16.585804652621299</v>
      </c>
      <c r="V330" s="150">
        <v>16.452999999999999</v>
      </c>
      <c r="W330" s="150">
        <v>147.875558451346</v>
      </c>
      <c r="X330" s="150">
        <v>0.114651653728278</v>
      </c>
      <c r="Y330" s="150">
        <v>0.168233358848181</v>
      </c>
      <c r="Z330" s="150">
        <v>0.28795518904783701</v>
      </c>
      <c r="AA330" s="150">
        <v>149.79647136067101</v>
      </c>
      <c r="AB330" s="150">
        <v>6.4041111203791496</v>
      </c>
      <c r="AC330" s="150">
        <v>1.28320692196525</v>
      </c>
      <c r="AD330" s="150">
        <v>2.9394128701458602</v>
      </c>
      <c r="AE330" s="150">
        <v>1.2583671007226001</v>
      </c>
      <c r="AF330" s="150">
        <v>76.7</v>
      </c>
      <c r="AG330" s="150">
        <v>3.91304797944994E-2</v>
      </c>
      <c r="AH330" s="150">
        <v>20.080500000000001</v>
      </c>
      <c r="AI330">
        <v>3.9237525687563899</v>
      </c>
      <c r="AJ330">
        <v>-54465.625000000102</v>
      </c>
      <c r="AK330">
        <v>0.28154786996453701</v>
      </c>
      <c r="AL330" s="150">
        <v>26525815.887499999</v>
      </c>
      <c r="AM330" s="150">
        <v>2432.9965631999999</v>
      </c>
    </row>
    <row r="331" spans="1:39" ht="14.5" x14ac:dyDescent="0.35">
      <c r="A331" t="s">
        <v>505</v>
      </c>
      <c r="B331" s="150">
        <v>-21254.45</v>
      </c>
      <c r="C331" s="150">
        <v>0.34988397103718599</v>
      </c>
      <c r="D331" s="150">
        <v>-25801.4</v>
      </c>
      <c r="E331" s="150">
        <v>3.7499881204543701E-3</v>
      </c>
      <c r="F331" s="150">
        <v>0.80845057514088903</v>
      </c>
      <c r="G331" s="150">
        <v>81.894736842105303</v>
      </c>
      <c r="H331" s="150">
        <v>34.143000000000001</v>
      </c>
      <c r="I331" s="150">
        <v>0</v>
      </c>
      <c r="J331" s="150">
        <v>-23.077999999999999</v>
      </c>
      <c r="K331" s="150">
        <v>11891.871183964</v>
      </c>
      <c r="L331" s="150">
        <v>3388.3543326499998</v>
      </c>
      <c r="M331" s="150">
        <v>3884.83704869033</v>
      </c>
      <c r="N331" s="150">
        <v>9.9452373428859001E-2</v>
      </c>
      <c r="O331" s="150">
        <v>0.107247255754328</v>
      </c>
      <c r="P331" s="150">
        <v>1.0312061525948201E-2</v>
      </c>
      <c r="Q331" s="150">
        <v>10372.0883899323</v>
      </c>
      <c r="R331" s="150">
        <v>198.01849999999999</v>
      </c>
      <c r="S331" s="150">
        <v>72255.434727058295</v>
      </c>
      <c r="T331" s="150">
        <v>14.8271499885112</v>
      </c>
      <c r="U331" s="150">
        <v>17.111301886692399</v>
      </c>
      <c r="V331" s="150">
        <v>20.432500000000001</v>
      </c>
      <c r="W331" s="150">
        <v>165.83160810718201</v>
      </c>
      <c r="X331" s="150">
        <v>0.115542487298394</v>
      </c>
      <c r="Y331" s="150">
        <v>0.156675057218089</v>
      </c>
      <c r="Z331" s="150">
        <v>0.276569453355206</v>
      </c>
      <c r="AA331" s="150">
        <v>166.22165060273201</v>
      </c>
      <c r="AB331" s="150">
        <v>6.0341930835466204</v>
      </c>
      <c r="AC331" s="150">
        <v>1.1862880695276301</v>
      </c>
      <c r="AD331" s="150">
        <v>2.5695862302659598</v>
      </c>
      <c r="AE331" s="150">
        <v>0.88653203539717895</v>
      </c>
      <c r="AF331" s="150">
        <v>39.75</v>
      </c>
      <c r="AG331" s="150">
        <v>7.1001195404689493E-2</v>
      </c>
      <c r="AH331" s="150">
        <v>59.697499999999998</v>
      </c>
      <c r="AI331">
        <v>4.2069625025696196</v>
      </c>
      <c r="AJ331">
        <v>-44476.669999999896</v>
      </c>
      <c r="AK331">
        <v>0.22204584471883701</v>
      </c>
      <c r="AL331" s="150">
        <v>40293873.249499999</v>
      </c>
      <c r="AM331" s="150">
        <v>3388.3543326499998</v>
      </c>
    </row>
    <row r="332" spans="1:39" ht="14.5" x14ac:dyDescent="0.35">
      <c r="A332" t="s">
        <v>506</v>
      </c>
      <c r="B332" s="150">
        <v>338139.3</v>
      </c>
      <c r="C332" s="150">
        <v>0.49248163606033202</v>
      </c>
      <c r="D332" s="150">
        <v>340386.15</v>
      </c>
      <c r="E332" s="150">
        <v>8.3102587179431197E-4</v>
      </c>
      <c r="F332" s="150">
        <v>0.681879658755141</v>
      </c>
      <c r="G332" s="150">
        <v>24</v>
      </c>
      <c r="H332" s="150">
        <v>9.7140000000000004</v>
      </c>
      <c r="I332" s="150">
        <v>0</v>
      </c>
      <c r="J332" s="150">
        <v>30.8645</v>
      </c>
      <c r="K332" s="150">
        <v>12922.136149015399</v>
      </c>
      <c r="L332" s="150">
        <v>609.01287439999999</v>
      </c>
      <c r="M332" s="150">
        <v>714.66719629941701</v>
      </c>
      <c r="N332" s="150">
        <v>0.29282231796116498</v>
      </c>
      <c r="O332" s="150">
        <v>0.13481400172515001</v>
      </c>
      <c r="P332" s="150">
        <v>2.84160905745214E-3</v>
      </c>
      <c r="Q332" s="150">
        <v>11011.765084853399</v>
      </c>
      <c r="R332" s="150">
        <v>45.521000000000001</v>
      </c>
      <c r="S332" s="150">
        <v>57946.190494497001</v>
      </c>
      <c r="T332" s="150">
        <v>16.897695569078</v>
      </c>
      <c r="U332" s="150">
        <v>13.3787235429802</v>
      </c>
      <c r="V332" s="150">
        <v>7.0949999999999998</v>
      </c>
      <c r="W332" s="150">
        <v>85.836909711064195</v>
      </c>
      <c r="X332" s="150">
        <v>0.116502046976552</v>
      </c>
      <c r="Y332" s="150">
        <v>0.14604241611885899</v>
      </c>
      <c r="Z332" s="150">
        <v>0.27418045681141301</v>
      </c>
      <c r="AA332" s="150">
        <v>222.61064699751401</v>
      </c>
      <c r="AB332" s="150">
        <v>6.4669298328757101</v>
      </c>
      <c r="AC332" s="150">
        <v>1.2393178053849301</v>
      </c>
      <c r="AD332" s="150">
        <v>2.50245707562914</v>
      </c>
      <c r="AE332" s="150">
        <v>1.1162566958262301</v>
      </c>
      <c r="AF332" s="150">
        <v>53.5</v>
      </c>
      <c r="AG332" s="150">
        <v>3.9637223273586299E-2</v>
      </c>
      <c r="AH332" s="150">
        <v>5.7569999999999997</v>
      </c>
      <c r="AI332">
        <v>2.6925730450020402</v>
      </c>
      <c r="AJ332">
        <v>-38936.438499999997</v>
      </c>
      <c r="AK332">
        <v>0.35686620143331299</v>
      </c>
      <c r="AL332" s="150">
        <v>7869747.2795000002</v>
      </c>
      <c r="AM332" s="150">
        <v>609.01287439999999</v>
      </c>
    </row>
    <row r="333" spans="1:39" ht="14.5" x14ac:dyDescent="0.35">
      <c r="A333" t="s">
        <v>507</v>
      </c>
      <c r="B333" s="150">
        <v>610376.94999999995</v>
      </c>
      <c r="C333" s="150">
        <v>0.50380188002624504</v>
      </c>
      <c r="D333" s="150">
        <v>595876.25</v>
      </c>
      <c r="E333" s="150">
        <v>3.9593047314947198E-4</v>
      </c>
      <c r="F333" s="150">
        <v>0.76335767088545203</v>
      </c>
      <c r="G333" s="150">
        <v>75.900000000000006</v>
      </c>
      <c r="H333" s="150">
        <v>33.317</v>
      </c>
      <c r="I333" s="150">
        <v>0</v>
      </c>
      <c r="J333" s="150">
        <v>25.734500000000001</v>
      </c>
      <c r="K333" s="150">
        <v>10928.252599724899</v>
      </c>
      <c r="L333" s="150">
        <v>2194.5181016500001</v>
      </c>
      <c r="M333" s="150">
        <v>2494.1808043179699</v>
      </c>
      <c r="N333" s="150">
        <v>0.15589762535691501</v>
      </c>
      <c r="O333" s="150">
        <v>0.10629290447621099</v>
      </c>
      <c r="P333" s="150">
        <v>1.2503778405550101E-2</v>
      </c>
      <c r="Q333" s="150">
        <v>9615.28053939854</v>
      </c>
      <c r="R333" s="150">
        <v>130.3245</v>
      </c>
      <c r="S333" s="150">
        <v>64019.1510153501</v>
      </c>
      <c r="T333" s="150">
        <v>14.183058442579901</v>
      </c>
      <c r="U333" s="150">
        <v>16.8388760490161</v>
      </c>
      <c r="V333" s="150">
        <v>14.432</v>
      </c>
      <c r="W333" s="150">
        <v>152.05918110102499</v>
      </c>
      <c r="X333" s="150">
        <v>0.113470043198205</v>
      </c>
      <c r="Y333" s="150">
        <v>0.162531262333237</v>
      </c>
      <c r="Z333" s="150">
        <v>0.28494900060821299</v>
      </c>
      <c r="AA333" s="150">
        <v>143.35577809244899</v>
      </c>
      <c r="AB333" s="150">
        <v>6.9371635729982701</v>
      </c>
      <c r="AC333" s="150">
        <v>1.3421994896007401</v>
      </c>
      <c r="AD333" s="150">
        <v>3.0701466400569499</v>
      </c>
      <c r="AE333" s="150">
        <v>1.1068930073346299</v>
      </c>
      <c r="AF333" s="150">
        <v>64.25</v>
      </c>
      <c r="AG333" s="150">
        <v>5.5949460075821598E-2</v>
      </c>
      <c r="AH333" s="150">
        <v>22.536999999999999</v>
      </c>
      <c r="AI333">
        <v>4.9047518415414597</v>
      </c>
      <c r="AJ333">
        <v>-70321.350999999995</v>
      </c>
      <c r="AK333">
        <v>0.26611309314829201</v>
      </c>
      <c r="AL333" s="150">
        <v>23982248.149500001</v>
      </c>
      <c r="AM333" s="150">
        <v>2194.5181016500001</v>
      </c>
    </row>
    <row r="334" spans="1:39" ht="14.5" x14ac:dyDescent="0.35">
      <c r="A334" t="s">
        <v>508</v>
      </c>
      <c r="B334" s="150">
        <v>604428.94999999995</v>
      </c>
      <c r="C334" s="150">
        <v>0.36379729490032298</v>
      </c>
      <c r="D334" s="150">
        <v>656748.19999999995</v>
      </c>
      <c r="E334" s="150">
        <v>4.1038421075012196E-3</v>
      </c>
      <c r="F334" s="150">
        <v>0.81984991318822298</v>
      </c>
      <c r="G334" s="150">
        <v>135</v>
      </c>
      <c r="H334" s="150">
        <v>94.335999999999999</v>
      </c>
      <c r="I334" s="150">
        <v>0</v>
      </c>
      <c r="J334" s="150">
        <v>-26.857500000000002</v>
      </c>
      <c r="K334" s="150">
        <v>12218.2366659577</v>
      </c>
      <c r="L334" s="150">
        <v>7109.9805864</v>
      </c>
      <c r="M334" s="150">
        <v>8387.5853818080395</v>
      </c>
      <c r="N334" s="150">
        <v>0.16979151078965901</v>
      </c>
      <c r="O334" s="150">
        <v>0.11973680462340799</v>
      </c>
      <c r="P334" s="150">
        <v>4.24842381324902E-2</v>
      </c>
      <c r="Q334" s="150">
        <v>10357.1435091936</v>
      </c>
      <c r="R334" s="150">
        <v>410.57150000000001</v>
      </c>
      <c r="S334" s="150">
        <v>75572.485774097804</v>
      </c>
      <c r="T334" s="150">
        <v>15.119656381409801</v>
      </c>
      <c r="U334" s="150">
        <v>17.317277469088801</v>
      </c>
      <c r="V334" s="150">
        <v>40.639499999999998</v>
      </c>
      <c r="W334" s="150">
        <v>174.95246217104099</v>
      </c>
      <c r="X334" s="150">
        <v>0.11767526635632999</v>
      </c>
      <c r="Y334" s="150">
        <v>0.15213572194702699</v>
      </c>
      <c r="Z334" s="150">
        <v>0.27554455721410998</v>
      </c>
      <c r="AA334" s="150">
        <v>149.18073785304799</v>
      </c>
      <c r="AB334" s="150">
        <v>6.50774069395524</v>
      </c>
      <c r="AC334" s="150">
        <v>1.20926020825568</v>
      </c>
      <c r="AD334" s="150">
        <v>3.5463536951545298</v>
      </c>
      <c r="AE334" s="150">
        <v>0.81114875258680597</v>
      </c>
      <c r="AF334" s="150">
        <v>29.65</v>
      </c>
      <c r="AG334" s="150">
        <v>8.0218288048117106E-2</v>
      </c>
      <c r="AH334" s="150">
        <v>119.356315789474</v>
      </c>
      <c r="AI334">
        <v>4.3890775968575797</v>
      </c>
      <c r="AJ334">
        <v>-77840.625</v>
      </c>
      <c r="AK334">
        <v>0.27082915017845099</v>
      </c>
      <c r="AL334" s="150">
        <v>86871425.495000005</v>
      </c>
      <c r="AM334" s="150">
        <v>7109.9805864</v>
      </c>
    </row>
    <row r="335" spans="1:39" ht="14.5" x14ac:dyDescent="0.35">
      <c r="A335" t="s">
        <v>509</v>
      </c>
      <c r="B335" s="150">
        <v>209781.05</v>
      </c>
      <c r="C335" s="150">
        <v>0.46730600705611902</v>
      </c>
      <c r="D335" s="150">
        <v>216775.35</v>
      </c>
      <c r="E335" s="150">
        <v>1.85997964696726E-3</v>
      </c>
      <c r="F335" s="150">
        <v>0.73700746519850302</v>
      </c>
      <c r="G335" s="150">
        <v>33.4</v>
      </c>
      <c r="H335" s="150">
        <v>24.172000000000001</v>
      </c>
      <c r="I335" s="150">
        <v>0</v>
      </c>
      <c r="J335" s="150">
        <v>78.337500000000006</v>
      </c>
      <c r="K335" s="150">
        <v>11134.200232547</v>
      </c>
      <c r="L335" s="150">
        <v>1113.67702435</v>
      </c>
      <c r="M335" s="150">
        <v>1276.21941569811</v>
      </c>
      <c r="N335" s="150">
        <v>0.243862521145671</v>
      </c>
      <c r="O335" s="150">
        <v>0.11127955559856501</v>
      </c>
      <c r="P335" s="150">
        <v>8.1378661872723908E-3</v>
      </c>
      <c r="Q335" s="150">
        <v>9716.1215626209905</v>
      </c>
      <c r="R335" s="150">
        <v>70.561999999999998</v>
      </c>
      <c r="S335" s="150">
        <v>61467.412644199401</v>
      </c>
      <c r="T335" s="150">
        <v>16.6895779598084</v>
      </c>
      <c r="U335" s="150">
        <v>15.7829571773759</v>
      </c>
      <c r="V335" s="150">
        <v>9.1645000000000003</v>
      </c>
      <c r="W335" s="150">
        <v>121.520762109226</v>
      </c>
      <c r="X335" s="150">
        <v>0.11404389536934199</v>
      </c>
      <c r="Y335" s="150">
        <v>0.15392467883852901</v>
      </c>
      <c r="Z335" s="150">
        <v>0.28512565506432402</v>
      </c>
      <c r="AA335" s="150">
        <v>187.547507430986</v>
      </c>
      <c r="AB335" s="150">
        <v>5.56671718437563</v>
      </c>
      <c r="AC335" s="150">
        <v>1.06645207831669</v>
      </c>
      <c r="AD335" s="150">
        <v>2.7449848025553099</v>
      </c>
      <c r="AE335" s="150">
        <v>1.0603429470657899</v>
      </c>
      <c r="AF335" s="150">
        <v>40.4</v>
      </c>
      <c r="AG335" s="150">
        <v>4.3115271754901E-2</v>
      </c>
      <c r="AH335" s="150">
        <v>13.792999999999999</v>
      </c>
      <c r="AI335">
        <v>2.9076174365567899</v>
      </c>
      <c r="AJ335">
        <v>-54306.052000000003</v>
      </c>
      <c r="AK335">
        <v>0.32358473867162602</v>
      </c>
      <c r="AL335" s="150">
        <v>12399902.9835</v>
      </c>
      <c r="AM335" s="150">
        <v>1113.67702435</v>
      </c>
    </row>
    <row r="336" spans="1:39" ht="14.5" x14ac:dyDescent="0.35">
      <c r="A336" t="s">
        <v>510</v>
      </c>
      <c r="B336" s="150">
        <v>635085.85</v>
      </c>
      <c r="C336" s="150">
        <v>0.39940595600322398</v>
      </c>
      <c r="D336" s="150">
        <v>639010.55000000005</v>
      </c>
      <c r="E336" s="150">
        <v>9.1808831202811296E-3</v>
      </c>
      <c r="F336" s="150">
        <v>0.69480469098821096</v>
      </c>
      <c r="G336" s="150">
        <v>45.8888888888889</v>
      </c>
      <c r="H336" s="150">
        <v>23.468</v>
      </c>
      <c r="I336" s="150">
        <v>0</v>
      </c>
      <c r="J336" s="150">
        <v>38.154000000000003</v>
      </c>
      <c r="K336" s="150">
        <v>11434.449295800399</v>
      </c>
      <c r="L336" s="150">
        <v>1375.2959144500001</v>
      </c>
      <c r="M336" s="150">
        <v>1606.91150668462</v>
      </c>
      <c r="N336" s="150">
        <v>0.30983060163485399</v>
      </c>
      <c r="O336" s="150">
        <v>0.13234283323148599</v>
      </c>
      <c r="P336" s="150">
        <v>3.9965295048506599E-3</v>
      </c>
      <c r="Q336" s="150">
        <v>9786.3207370674609</v>
      </c>
      <c r="R336" s="150">
        <v>87.489500000000007</v>
      </c>
      <c r="S336" s="150">
        <v>59655.009441132897</v>
      </c>
      <c r="T336" s="150">
        <v>15.652735471113701</v>
      </c>
      <c r="U336" s="150">
        <v>15.719553940187099</v>
      </c>
      <c r="V336" s="150">
        <v>11.077500000000001</v>
      </c>
      <c r="W336" s="150">
        <v>124.15219268336701</v>
      </c>
      <c r="X336" s="150">
        <v>0.115981746924968</v>
      </c>
      <c r="Y336" s="150">
        <v>0.17219383073338199</v>
      </c>
      <c r="Z336" s="150">
        <v>0.29606962240141299</v>
      </c>
      <c r="AA336" s="150">
        <v>157.94953487291701</v>
      </c>
      <c r="AB336" s="150">
        <v>6.5162508703439004</v>
      </c>
      <c r="AC336" s="150">
        <v>1.40225171922412</v>
      </c>
      <c r="AD336" s="150">
        <v>3.2820772913723801</v>
      </c>
      <c r="AE336" s="150">
        <v>1.1723241112979099</v>
      </c>
      <c r="AF336" s="150">
        <v>93.75</v>
      </c>
      <c r="AG336" s="150">
        <v>2.3785629228109201E-2</v>
      </c>
      <c r="AH336" s="150">
        <v>8.2774999999999999</v>
      </c>
      <c r="AI336">
        <v>3.1388881423999502</v>
      </c>
      <c r="AJ336">
        <v>-48511.851499999997</v>
      </c>
      <c r="AK336">
        <v>0.31522428163399302</v>
      </c>
      <c r="AL336" s="150">
        <v>15725751.4005</v>
      </c>
      <c r="AM336" s="150">
        <v>1375.2959144500001</v>
      </c>
    </row>
    <row r="337" spans="1:39" ht="14.5" x14ac:dyDescent="0.35">
      <c r="A337" t="s">
        <v>511</v>
      </c>
      <c r="B337" s="150">
        <v>96654.399999999994</v>
      </c>
      <c r="C337" s="150">
        <v>0.34588136500641897</v>
      </c>
      <c r="D337" s="150">
        <v>65612.100000000006</v>
      </c>
      <c r="E337" s="150">
        <v>3.1390078117170999E-3</v>
      </c>
      <c r="F337" s="150">
        <v>0.80683347486566004</v>
      </c>
      <c r="G337" s="150">
        <v>82</v>
      </c>
      <c r="H337" s="150">
        <v>38.673499999999997</v>
      </c>
      <c r="I337" s="150">
        <v>0</v>
      </c>
      <c r="J337" s="150">
        <v>-34.880499999999998</v>
      </c>
      <c r="K337" s="150">
        <v>12208.4490322698</v>
      </c>
      <c r="L337" s="150">
        <v>3790.3464961999998</v>
      </c>
      <c r="M337" s="150">
        <v>4357.4434248448997</v>
      </c>
      <c r="N337" s="150">
        <v>0.110849732596012</v>
      </c>
      <c r="O337" s="150">
        <v>0.105953848323003</v>
      </c>
      <c r="P337" s="150">
        <v>1.42705374572557E-2</v>
      </c>
      <c r="Q337" s="150">
        <v>10619.587565878101</v>
      </c>
      <c r="R337" s="150">
        <v>227.27799999999999</v>
      </c>
      <c r="S337" s="150">
        <v>73930.068891401694</v>
      </c>
      <c r="T337" s="150">
        <v>14.9695527063772</v>
      </c>
      <c r="U337" s="150">
        <v>16.677137673686001</v>
      </c>
      <c r="V337" s="150">
        <v>23.362500000000001</v>
      </c>
      <c r="W337" s="150">
        <v>162.240620490102</v>
      </c>
      <c r="X337" s="150">
        <v>0.116836580843903</v>
      </c>
      <c r="Y337" s="150">
        <v>0.148719308904978</v>
      </c>
      <c r="Z337" s="150">
        <v>0.27095385855793602</v>
      </c>
      <c r="AA337" s="150">
        <v>165.115893923535</v>
      </c>
      <c r="AB337" s="150">
        <v>6.4853959513551596</v>
      </c>
      <c r="AC337" s="150">
        <v>1.23942808974949</v>
      </c>
      <c r="AD337" s="150">
        <v>2.9793391422129201</v>
      </c>
      <c r="AE337" s="150">
        <v>0.86650752165915002</v>
      </c>
      <c r="AF337" s="150">
        <v>32.4</v>
      </c>
      <c r="AG337" s="150">
        <v>7.3848893013019695E-2</v>
      </c>
      <c r="AH337" s="150">
        <v>74.576499999999996</v>
      </c>
      <c r="AI337">
        <v>4.1320918427174398</v>
      </c>
      <c r="AJ337">
        <v>-29550.986499999901</v>
      </c>
      <c r="AK337">
        <v>0.22995229849374099</v>
      </c>
      <c r="AL337" s="150">
        <v>46274252.013499998</v>
      </c>
      <c r="AM337" s="150">
        <v>3790.3464961999998</v>
      </c>
    </row>
    <row r="338" spans="1:39" ht="14.5" x14ac:dyDescent="0.35">
      <c r="A338" t="s">
        <v>512</v>
      </c>
      <c r="B338" s="150">
        <v>-198152.4</v>
      </c>
      <c r="C338" s="150">
        <v>0.36322932821321202</v>
      </c>
      <c r="D338" s="150">
        <v>-92387.1</v>
      </c>
      <c r="E338" s="150">
        <v>6.7747739360062599E-3</v>
      </c>
      <c r="F338" s="150">
        <v>0.70337847275180698</v>
      </c>
      <c r="G338" s="150">
        <v>47.705882352941202</v>
      </c>
      <c r="H338" s="150">
        <v>29.26</v>
      </c>
      <c r="I338" s="150">
        <v>0</v>
      </c>
      <c r="J338" s="150">
        <v>-24.867999999999999</v>
      </c>
      <c r="K338" s="150">
        <v>11691.622526380999</v>
      </c>
      <c r="L338" s="150">
        <v>1621.7876167500001</v>
      </c>
      <c r="M338" s="150">
        <v>2072.9647598276501</v>
      </c>
      <c r="N338" s="150">
        <v>0.63174266711517002</v>
      </c>
      <c r="O338" s="150">
        <v>0.16103917686421701</v>
      </c>
      <c r="P338" s="150">
        <v>4.8203155081835101E-4</v>
      </c>
      <c r="Q338" s="150">
        <v>9146.9613958012906</v>
      </c>
      <c r="R338" s="150">
        <v>113.652</v>
      </c>
      <c r="S338" s="150">
        <v>55018.249929609701</v>
      </c>
      <c r="T338" s="150">
        <v>13.631524302256</v>
      </c>
      <c r="U338" s="150">
        <v>14.269767507391</v>
      </c>
      <c r="V338" s="150">
        <v>13.291</v>
      </c>
      <c r="W338" s="150">
        <v>122.021489485366</v>
      </c>
      <c r="X338" s="150">
        <v>0.10861295105922</v>
      </c>
      <c r="Y338" s="150">
        <v>0.19895716169598901</v>
      </c>
      <c r="Z338" s="150">
        <v>0.31089343192958802</v>
      </c>
      <c r="AA338" s="150">
        <v>160.405682786824</v>
      </c>
      <c r="AB338" s="150">
        <v>7.1935556218009298</v>
      </c>
      <c r="AC338" s="150">
        <v>1.4322672812494801</v>
      </c>
      <c r="AD338" s="150">
        <v>3.90781256492799</v>
      </c>
      <c r="AE338" s="150">
        <v>1.38207906686257</v>
      </c>
      <c r="AF338" s="150">
        <v>157.65</v>
      </c>
      <c r="AG338" s="150">
        <v>1.45410331735937E-2</v>
      </c>
      <c r="AH338" s="150">
        <v>6.3285</v>
      </c>
      <c r="AI338">
        <v>4.75996375156915</v>
      </c>
      <c r="AJ338">
        <v>-27289.4431842105</v>
      </c>
      <c r="AK338">
        <v>0.404496895142269</v>
      </c>
      <c r="AL338" s="150">
        <v>18961328.633000001</v>
      </c>
      <c r="AM338" s="150">
        <v>1621.7876167500001</v>
      </c>
    </row>
    <row r="339" spans="1:39" ht="14.5" x14ac:dyDescent="0.35">
      <c r="A339" t="s">
        <v>513</v>
      </c>
      <c r="B339" s="150">
        <v>1028419.2</v>
      </c>
      <c r="C339" s="150">
        <v>0.33173481218174899</v>
      </c>
      <c r="D339" s="150">
        <v>886610.05</v>
      </c>
      <c r="E339" s="150">
        <v>2.6370985887655702E-3</v>
      </c>
      <c r="F339" s="150">
        <v>0.74081656155199904</v>
      </c>
      <c r="G339" s="150">
        <v>41.2777777777778</v>
      </c>
      <c r="H339" s="150">
        <v>88.587500000000006</v>
      </c>
      <c r="I339" s="150">
        <v>6.0705</v>
      </c>
      <c r="J339" s="150">
        <v>-8.6339999999999897</v>
      </c>
      <c r="K339" s="150">
        <v>13014.8303825125</v>
      </c>
      <c r="L339" s="150">
        <v>2198.2297302500001</v>
      </c>
      <c r="M339" s="150">
        <v>2761.1461341387298</v>
      </c>
      <c r="N339" s="150">
        <v>0.476783279030078</v>
      </c>
      <c r="O339" s="150">
        <v>0.14146187107779401</v>
      </c>
      <c r="P339" s="150">
        <v>5.0208903979043103E-2</v>
      </c>
      <c r="Q339" s="150">
        <v>10361.4896463725</v>
      </c>
      <c r="R339" s="150">
        <v>145.71</v>
      </c>
      <c r="S339" s="150">
        <v>67555.653441767907</v>
      </c>
      <c r="T339" s="150">
        <v>14.444101297096999</v>
      </c>
      <c r="U339" s="150">
        <v>15.0863340213438</v>
      </c>
      <c r="V339" s="150">
        <v>17.712499999999999</v>
      </c>
      <c r="W339" s="150">
        <v>124.10612450247</v>
      </c>
      <c r="X339" s="150">
        <v>0.113857083072294</v>
      </c>
      <c r="Y339" s="150">
        <v>0.150679709079617</v>
      </c>
      <c r="Z339" s="150">
        <v>0.27392366711946498</v>
      </c>
      <c r="AA339" s="150">
        <v>179.45933701621601</v>
      </c>
      <c r="AB339" s="150">
        <v>6.3274049935252297</v>
      </c>
      <c r="AC339" s="150">
        <v>1.19114497258949</v>
      </c>
      <c r="AD339" s="150">
        <v>2.9216672469475702</v>
      </c>
      <c r="AE339" s="150">
        <v>0.78512524469439104</v>
      </c>
      <c r="AF339" s="150">
        <v>16.5</v>
      </c>
      <c r="AG339" s="150">
        <v>0.14106176440165299</v>
      </c>
      <c r="AH339" s="150">
        <v>65.753500000000003</v>
      </c>
      <c r="AI339">
        <v>2.57439671265448</v>
      </c>
      <c r="AJ339">
        <v>-53213.880000000099</v>
      </c>
      <c r="AK339">
        <v>0.33971085447701199</v>
      </c>
      <c r="AL339" s="150">
        <v>28609587.081</v>
      </c>
      <c r="AM339" s="150">
        <v>2198.2297302500001</v>
      </c>
    </row>
    <row r="340" spans="1:39" ht="14.5" x14ac:dyDescent="0.35">
      <c r="A340" t="s">
        <v>514</v>
      </c>
      <c r="B340" s="150">
        <v>157009</v>
      </c>
      <c r="C340" s="150">
        <v>0.37827388786557697</v>
      </c>
      <c r="D340" s="150">
        <v>302845.3</v>
      </c>
      <c r="E340" s="150">
        <v>3.2577709363236099E-3</v>
      </c>
      <c r="F340" s="150">
        <v>0.81990157502453598</v>
      </c>
      <c r="G340" s="150">
        <v>142.5</v>
      </c>
      <c r="H340" s="150">
        <v>83.197999999999993</v>
      </c>
      <c r="I340" s="150">
        <v>0</v>
      </c>
      <c r="J340" s="150">
        <v>-22.742000000000001</v>
      </c>
      <c r="K340" s="150">
        <v>12274.7519177552</v>
      </c>
      <c r="L340" s="150">
        <v>6231.8536350499999</v>
      </c>
      <c r="M340" s="150">
        <v>7328.2636456398805</v>
      </c>
      <c r="N340" s="150">
        <v>0.152214224081723</v>
      </c>
      <c r="O340" s="150">
        <v>0.117506145199144</v>
      </c>
      <c r="P340" s="150">
        <v>3.6221704466938898E-2</v>
      </c>
      <c r="Q340" s="150">
        <v>10438.278568690999</v>
      </c>
      <c r="R340" s="150">
        <v>359.79199999999997</v>
      </c>
      <c r="S340" s="150">
        <v>75450.403055098504</v>
      </c>
      <c r="T340" s="150">
        <v>15.1159558856228</v>
      </c>
      <c r="U340" s="150">
        <v>17.320712064331602</v>
      </c>
      <c r="V340" s="150">
        <v>35.414000000000001</v>
      </c>
      <c r="W340" s="150">
        <v>175.97146990032201</v>
      </c>
      <c r="X340" s="150">
        <v>0.118358511537133</v>
      </c>
      <c r="Y340" s="150">
        <v>0.15208945564674001</v>
      </c>
      <c r="Z340" s="150">
        <v>0.27623538545867998</v>
      </c>
      <c r="AA340" s="150">
        <v>151.63527665110499</v>
      </c>
      <c r="AB340" s="150">
        <v>6.7774365774067604</v>
      </c>
      <c r="AC340" s="150">
        <v>1.19311188194193</v>
      </c>
      <c r="AD340" s="150">
        <v>3.4811287578421202</v>
      </c>
      <c r="AE340" s="150">
        <v>0.793850950756395</v>
      </c>
      <c r="AF340" s="150">
        <v>27.45</v>
      </c>
      <c r="AG340" s="150">
        <v>7.9168204334064796E-2</v>
      </c>
      <c r="AH340" s="150">
        <v>117.779473684211</v>
      </c>
      <c r="AI340">
        <v>4.4263510460001001</v>
      </c>
      <c r="AJ340">
        <v>-114114.47349999999</v>
      </c>
      <c r="AK340">
        <v>0.26203051755727402</v>
      </c>
      <c r="AL340" s="150">
        <v>76494457.357999995</v>
      </c>
      <c r="AM340" s="150">
        <v>6231.8536350499999</v>
      </c>
    </row>
    <row r="341" spans="1:39" ht="14.5" x14ac:dyDescent="0.35">
      <c r="A341" t="s">
        <v>515</v>
      </c>
      <c r="B341" s="150">
        <v>1977337.45</v>
      </c>
      <c r="C341" s="150">
        <v>0.42625884490467603</v>
      </c>
      <c r="D341" s="150">
        <v>1786792.35</v>
      </c>
      <c r="E341" s="150">
        <v>2.33783441062165E-3</v>
      </c>
      <c r="F341" s="150">
        <v>0.74906222639513098</v>
      </c>
      <c r="G341" s="150">
        <v>152.842105263158</v>
      </c>
      <c r="H341" s="150">
        <v>415.01799999999997</v>
      </c>
      <c r="I341" s="150">
        <v>7.0475000000000003</v>
      </c>
      <c r="J341" s="150">
        <v>-32.777000000000001</v>
      </c>
      <c r="K341" s="150">
        <v>11921.472566738899</v>
      </c>
      <c r="L341" s="150">
        <v>6762.1260029499999</v>
      </c>
      <c r="M341" s="150">
        <v>8681.5074108666904</v>
      </c>
      <c r="N341" s="150">
        <v>0.53252228383929201</v>
      </c>
      <c r="O341" s="150">
        <v>0.161166627148704</v>
      </c>
      <c r="P341" s="150">
        <v>6.9022125940330706E-2</v>
      </c>
      <c r="Q341" s="150">
        <v>9285.7721386143494</v>
      </c>
      <c r="R341" s="150">
        <v>417.01100000000002</v>
      </c>
      <c r="S341" s="150">
        <v>67210.145976964603</v>
      </c>
      <c r="T341" s="150">
        <v>13.782849852881601</v>
      </c>
      <c r="U341" s="150">
        <v>16.215701751152899</v>
      </c>
      <c r="V341" s="150">
        <v>40.796999999999997</v>
      </c>
      <c r="W341" s="150">
        <v>165.75056996715401</v>
      </c>
      <c r="X341" s="150">
        <v>0.115581979950659</v>
      </c>
      <c r="Y341" s="150">
        <v>0.151841972831609</v>
      </c>
      <c r="Z341" s="150">
        <v>0.271205039097074</v>
      </c>
      <c r="AA341" s="150">
        <v>149.289454168644</v>
      </c>
      <c r="AB341" s="150">
        <v>6.2823865317978198</v>
      </c>
      <c r="AC341" s="150">
        <v>1.13428076784663</v>
      </c>
      <c r="AD341" s="150">
        <v>3.2184774274079002</v>
      </c>
      <c r="AE341" s="150">
        <v>0.91505158604567505</v>
      </c>
      <c r="AF341" s="150">
        <v>31.4</v>
      </c>
      <c r="AG341" s="150">
        <v>7.7440922666721604E-2</v>
      </c>
      <c r="AH341" s="150">
        <v>124.879</v>
      </c>
      <c r="AI341">
        <v>5.60456142655765</v>
      </c>
      <c r="AJ341">
        <v>-120346.2525</v>
      </c>
      <c r="AK341">
        <v>0.38080471190880999</v>
      </c>
      <c r="AL341" s="150">
        <v>80614499.636999995</v>
      </c>
      <c r="AM341" s="150">
        <v>6762.1260029499999</v>
      </c>
    </row>
    <row r="342" spans="1:39" ht="14.5" x14ac:dyDescent="0.35">
      <c r="A342" t="s">
        <v>516</v>
      </c>
      <c r="B342" s="150">
        <v>-912041.4</v>
      </c>
      <c r="C342" s="150">
        <v>0.31917092238019701</v>
      </c>
      <c r="D342" s="150">
        <v>-1181418.3500000001</v>
      </c>
      <c r="E342" s="150">
        <v>3.7391339587669698E-3</v>
      </c>
      <c r="F342" s="150">
        <v>0.81723536416812703</v>
      </c>
      <c r="G342" s="150">
        <v>104.73684210526299</v>
      </c>
      <c r="H342" s="150">
        <v>108.6255</v>
      </c>
      <c r="I342" s="150">
        <v>0</v>
      </c>
      <c r="J342" s="150">
        <v>-44.564999999999998</v>
      </c>
      <c r="K342" s="150">
        <v>11825.7718573968</v>
      </c>
      <c r="L342" s="150">
        <v>5722.8472375499996</v>
      </c>
      <c r="M342" s="150">
        <v>6891.8511499779397</v>
      </c>
      <c r="N342" s="150">
        <v>0.26398832436714997</v>
      </c>
      <c r="O342" s="150">
        <v>0.139027617447049</v>
      </c>
      <c r="P342" s="150">
        <v>1.6584817532301101E-2</v>
      </c>
      <c r="Q342" s="150">
        <v>9819.8705011521706</v>
      </c>
      <c r="R342" s="150">
        <v>341.55349999999999</v>
      </c>
      <c r="S342" s="150">
        <v>70777.084846151498</v>
      </c>
      <c r="T342" s="150">
        <v>14.9597354440812</v>
      </c>
      <c r="U342" s="150">
        <v>16.755346490520498</v>
      </c>
      <c r="V342" s="150">
        <v>33.545999999999999</v>
      </c>
      <c r="W342" s="150">
        <v>170.59700821409399</v>
      </c>
      <c r="X342" s="150">
        <v>0.120184438546793</v>
      </c>
      <c r="Y342" s="150">
        <v>0.154807493283868</v>
      </c>
      <c r="Z342" s="150">
        <v>0.28179766775089399</v>
      </c>
      <c r="AA342" s="150">
        <v>1277.4416031992</v>
      </c>
      <c r="AB342" s="150">
        <v>0.80788841088987295</v>
      </c>
      <c r="AC342" s="150">
        <v>0.13528143290064901</v>
      </c>
      <c r="AD342" s="150">
        <v>0.39033524682570098</v>
      </c>
      <c r="AE342" s="150">
        <v>0.89412625732751805</v>
      </c>
      <c r="AF342" s="150">
        <v>28.65</v>
      </c>
      <c r="AG342" s="150">
        <v>7.45367927853305E-2</v>
      </c>
      <c r="AH342" s="150">
        <v>104.559</v>
      </c>
      <c r="AI342">
        <v>3.9209611482723501</v>
      </c>
      <c r="AJ342">
        <v>-183979.5975</v>
      </c>
      <c r="AK342">
        <v>0.282940891620445</v>
      </c>
      <c r="AL342" s="150">
        <v>67677085.805999994</v>
      </c>
      <c r="AM342" s="150">
        <v>5722.8472375499996</v>
      </c>
    </row>
    <row r="343" spans="1:39" ht="14.5" x14ac:dyDescent="0.35">
      <c r="A343" t="s">
        <v>517</v>
      </c>
      <c r="B343" s="150">
        <v>-284094.40000000002</v>
      </c>
      <c r="C343" s="150">
        <v>0.40562571921302498</v>
      </c>
      <c r="D343" s="150">
        <v>-286528.15000000002</v>
      </c>
      <c r="E343" s="150">
        <v>4.5923313690327703E-3</v>
      </c>
      <c r="F343" s="150">
        <v>0.75043768268185695</v>
      </c>
      <c r="G343" s="150">
        <v>69.578947368421098</v>
      </c>
      <c r="H343" s="150">
        <v>60.387500000000003</v>
      </c>
      <c r="I343" s="150">
        <v>0</v>
      </c>
      <c r="J343" s="150">
        <v>99.380499999999898</v>
      </c>
      <c r="K343" s="150">
        <v>10756.997149691901</v>
      </c>
      <c r="L343" s="150">
        <v>2599.32025015</v>
      </c>
      <c r="M343" s="150">
        <v>3111.1534686608502</v>
      </c>
      <c r="N343" s="150">
        <v>0.36123365866357399</v>
      </c>
      <c r="O343" s="150">
        <v>0.143259494603834</v>
      </c>
      <c r="P343" s="150">
        <v>5.4138239215379197E-3</v>
      </c>
      <c r="Q343" s="150">
        <v>8987.3035205927499</v>
      </c>
      <c r="R343" s="150">
        <v>154.95599999999999</v>
      </c>
      <c r="S343" s="150">
        <v>62635.641133612102</v>
      </c>
      <c r="T343" s="150">
        <v>14.7006246934614</v>
      </c>
      <c r="U343" s="150">
        <v>16.7745698788688</v>
      </c>
      <c r="V343" s="150">
        <v>17.538</v>
      </c>
      <c r="W343" s="150">
        <v>148.21075665127199</v>
      </c>
      <c r="X343" s="150">
        <v>0.115778506758707</v>
      </c>
      <c r="Y343" s="150">
        <v>0.166188625562873</v>
      </c>
      <c r="Z343" s="150">
        <v>0.28708937755604702</v>
      </c>
      <c r="AA343" s="150">
        <v>140.753722046711</v>
      </c>
      <c r="AB343" s="150">
        <v>6.7081479921500904</v>
      </c>
      <c r="AC343" s="150">
        <v>1.2849522390833801</v>
      </c>
      <c r="AD343" s="150">
        <v>3.2980659767017202</v>
      </c>
      <c r="AE343" s="150">
        <v>1.12853310987384</v>
      </c>
      <c r="AF343" s="150">
        <v>73.55</v>
      </c>
      <c r="AG343" s="150">
        <v>2.2877669973172698E-2</v>
      </c>
      <c r="AH343" s="150">
        <v>21.949000000000002</v>
      </c>
      <c r="AI343">
        <v>5.0894079021199898</v>
      </c>
      <c r="AJ343">
        <v>-88805.070500000002</v>
      </c>
      <c r="AK343">
        <v>0.31381858389820499</v>
      </c>
      <c r="AL343" s="150">
        <v>27960880.522</v>
      </c>
      <c r="AM343" s="150">
        <v>2599.32025015</v>
      </c>
    </row>
    <row r="344" spans="1:39" ht="14.5" x14ac:dyDescent="0.35">
      <c r="A344" t="s">
        <v>518</v>
      </c>
      <c r="B344" s="150">
        <v>256421.05</v>
      </c>
      <c r="C344" s="150">
        <v>0.37734652758611897</v>
      </c>
      <c r="D344" s="150">
        <v>149412.85</v>
      </c>
      <c r="E344" s="150">
        <v>4.79011327549756E-3</v>
      </c>
      <c r="F344" s="150">
        <v>0.76172899623485602</v>
      </c>
      <c r="G344" s="150">
        <v>71.650000000000006</v>
      </c>
      <c r="H344" s="150">
        <v>56.853999999999999</v>
      </c>
      <c r="I344" s="150">
        <v>0</v>
      </c>
      <c r="J344" s="150">
        <v>-7.9165000000001804</v>
      </c>
      <c r="K344" s="150">
        <v>10484.109726275099</v>
      </c>
      <c r="L344" s="150">
        <v>2673.1452969500001</v>
      </c>
      <c r="M344" s="150">
        <v>3150.5676378157</v>
      </c>
      <c r="N344" s="150">
        <v>0.24984483900371099</v>
      </c>
      <c r="O344" s="150">
        <v>0.13142626972086</v>
      </c>
      <c r="P344" s="150">
        <v>1.3960032865620199E-2</v>
      </c>
      <c r="Q344" s="150">
        <v>8895.3965854008002</v>
      </c>
      <c r="R344" s="150">
        <v>155.952</v>
      </c>
      <c r="S344" s="150">
        <v>63791.743187006199</v>
      </c>
      <c r="T344" s="150">
        <v>14.3460808453883</v>
      </c>
      <c r="U344" s="150">
        <v>17.140820874050998</v>
      </c>
      <c r="V344" s="150">
        <v>17.225999999999999</v>
      </c>
      <c r="W344" s="150">
        <v>155.18084853999801</v>
      </c>
      <c r="X344" s="150">
        <v>0.11431658762624999</v>
      </c>
      <c r="Y344" s="150">
        <v>0.15818681381373001</v>
      </c>
      <c r="Z344" s="150">
        <v>0.27793754805464699</v>
      </c>
      <c r="AA344" s="150">
        <v>154.50995143109299</v>
      </c>
      <c r="AB344" s="150">
        <v>5.9549398097051904</v>
      </c>
      <c r="AC344" s="150">
        <v>1.1189510481806799</v>
      </c>
      <c r="AD344" s="150">
        <v>2.9404493308013002</v>
      </c>
      <c r="AE344" s="150">
        <v>1.0179918040282701</v>
      </c>
      <c r="AF344" s="150">
        <v>33.578947368421098</v>
      </c>
      <c r="AG344" s="150">
        <v>4.4951605930787897E-2</v>
      </c>
      <c r="AH344" s="150">
        <v>49.205263157894699</v>
      </c>
      <c r="AI344">
        <v>4.5617687969360201</v>
      </c>
      <c r="AJ344">
        <v>-91461.088000000105</v>
      </c>
      <c r="AK344">
        <v>0.26448711965140298</v>
      </c>
      <c r="AL344" s="150">
        <v>28025548.607500002</v>
      </c>
      <c r="AM344" s="150">
        <v>2673.1452969500001</v>
      </c>
    </row>
    <row r="345" spans="1:39" ht="14.5" x14ac:dyDescent="0.35">
      <c r="A345" t="s">
        <v>519</v>
      </c>
      <c r="B345" s="150">
        <v>211154.8</v>
      </c>
      <c r="C345" s="150">
        <v>0.57923112501876195</v>
      </c>
      <c r="D345" s="150">
        <v>227472.65</v>
      </c>
      <c r="E345" s="150">
        <v>3.3337212696001399E-3</v>
      </c>
      <c r="F345" s="150">
        <v>0.67129639010377795</v>
      </c>
      <c r="G345" s="150">
        <v>24.7</v>
      </c>
      <c r="H345" s="150">
        <v>9.3785000000000007</v>
      </c>
      <c r="I345" s="150">
        <v>0.15</v>
      </c>
      <c r="J345" s="150">
        <v>30.388000000000002</v>
      </c>
      <c r="K345" s="150">
        <v>12455.345387585299</v>
      </c>
      <c r="L345" s="150">
        <v>680.03436784999997</v>
      </c>
      <c r="M345" s="150">
        <v>800.63495870364397</v>
      </c>
      <c r="N345" s="150">
        <v>0.33427035367150798</v>
      </c>
      <c r="O345" s="150">
        <v>0.140302167009073</v>
      </c>
      <c r="P345" s="150">
        <v>3.1001241991125599E-3</v>
      </c>
      <c r="Q345" s="150">
        <v>10579.181979156099</v>
      </c>
      <c r="R345" s="150">
        <v>50.694000000000003</v>
      </c>
      <c r="S345" s="150">
        <v>57187.382629107997</v>
      </c>
      <c r="T345" s="150">
        <v>16.3609105614077</v>
      </c>
      <c r="U345" s="150">
        <v>13.414494177811999</v>
      </c>
      <c r="V345" s="150">
        <v>8.1059999999999999</v>
      </c>
      <c r="W345" s="150">
        <v>83.892717474710096</v>
      </c>
      <c r="X345" s="150">
        <v>0.11851032487443899</v>
      </c>
      <c r="Y345" s="150">
        <v>0.15394819670384799</v>
      </c>
      <c r="Z345" s="150">
        <v>0.28314641373490401</v>
      </c>
      <c r="AA345" s="150">
        <v>210.92389852807901</v>
      </c>
      <c r="AB345" s="150">
        <v>6.3313965615206804</v>
      </c>
      <c r="AC345" s="150">
        <v>1.2343755939080601</v>
      </c>
      <c r="AD345" s="150">
        <v>2.5194137852902498</v>
      </c>
      <c r="AE345" s="150">
        <v>1.2171363580943999</v>
      </c>
      <c r="AF345" s="150">
        <v>81.55</v>
      </c>
      <c r="AG345" s="150">
        <v>3.2873749250062999E-2</v>
      </c>
      <c r="AH345" s="150">
        <v>3.7149999999999999</v>
      </c>
      <c r="AI345">
        <v>3.0699069017566001</v>
      </c>
      <c r="AJ345">
        <v>-26816.526999999998</v>
      </c>
      <c r="AK345">
        <v>0.39954679998686099</v>
      </c>
      <c r="AL345" s="150">
        <v>8470062.9269999992</v>
      </c>
      <c r="AM345" s="150">
        <v>680.03436784999997</v>
      </c>
    </row>
    <row r="346" spans="1:39" ht="14.5" x14ac:dyDescent="0.35">
      <c r="A346" t="s">
        <v>520</v>
      </c>
      <c r="B346" s="150">
        <v>13084.45</v>
      </c>
      <c r="C346" s="150">
        <v>0.596467943617773</v>
      </c>
      <c r="D346" s="150">
        <v>51470.1</v>
      </c>
      <c r="E346" s="150">
        <v>5.2410842385591805E-4</v>
      </c>
      <c r="F346" s="150">
        <v>0.70496921931696399</v>
      </c>
      <c r="G346" s="150">
        <v>28.3684210526316</v>
      </c>
      <c r="H346" s="150">
        <v>8.9168421052631608</v>
      </c>
      <c r="I346" s="150">
        <v>0</v>
      </c>
      <c r="J346" s="150">
        <v>56.878</v>
      </c>
      <c r="K346" s="150">
        <v>12200.437677366799</v>
      </c>
      <c r="L346" s="150">
        <v>685.26369595000006</v>
      </c>
      <c r="M346" s="150">
        <v>789.258873173604</v>
      </c>
      <c r="N346" s="150">
        <v>0.20465513842168101</v>
      </c>
      <c r="O346" s="150">
        <v>0.12349873545055701</v>
      </c>
      <c r="P346" s="150">
        <v>1.3598917548201699E-3</v>
      </c>
      <c r="Q346" s="150">
        <v>10592.8704752883</v>
      </c>
      <c r="R346" s="150">
        <v>48.073500000000003</v>
      </c>
      <c r="S346" s="150">
        <v>58450.020073429201</v>
      </c>
      <c r="T346" s="150">
        <v>17.188263804382899</v>
      </c>
      <c r="U346" s="150">
        <v>14.254499796145501</v>
      </c>
      <c r="V346" s="150">
        <v>5.8620000000000001</v>
      </c>
      <c r="W346" s="150">
        <v>116.89929988911599</v>
      </c>
      <c r="X346" s="150">
        <v>0.112959527643454</v>
      </c>
      <c r="Y346" s="150">
        <v>0.172340563434424</v>
      </c>
      <c r="Z346" s="150">
        <v>0.29344258563539</v>
      </c>
      <c r="AA346" s="150">
        <v>191.37552561892701</v>
      </c>
      <c r="AB346" s="150">
        <v>6.2715100078006598</v>
      </c>
      <c r="AC346" s="150">
        <v>1.1311161963266001</v>
      </c>
      <c r="AD346" s="150">
        <v>2.7560876739612601</v>
      </c>
      <c r="AE346" s="150">
        <v>1.1772805585934301</v>
      </c>
      <c r="AF346" s="150">
        <v>59.95</v>
      </c>
      <c r="AG346" s="150">
        <v>2.27663285512394E-2</v>
      </c>
      <c r="AH346" s="150">
        <v>5.2314999999999996</v>
      </c>
      <c r="AI346">
        <v>2.7566437439278602</v>
      </c>
      <c r="AJ346">
        <v>-24929.331999999999</v>
      </c>
      <c r="AK346">
        <v>0.35507255786550102</v>
      </c>
      <c r="AL346" s="150">
        <v>8360517.0149999997</v>
      </c>
      <c r="AM346" s="150">
        <v>685.26369595000006</v>
      </c>
    </row>
    <row r="347" spans="1:39" ht="14.5" x14ac:dyDescent="0.35">
      <c r="A347" t="s">
        <v>521</v>
      </c>
      <c r="B347" s="150">
        <v>159325.75</v>
      </c>
      <c r="C347" s="150">
        <v>0.65653851654155404</v>
      </c>
      <c r="D347" s="150">
        <v>155366.85</v>
      </c>
      <c r="E347" s="150">
        <v>2.1324493582841699E-3</v>
      </c>
      <c r="F347" s="150">
        <v>0.67697319832459002</v>
      </c>
      <c r="G347" s="150">
        <v>25.55</v>
      </c>
      <c r="H347" s="150">
        <v>7.8505000000000003</v>
      </c>
      <c r="I347" s="150">
        <v>0</v>
      </c>
      <c r="J347" s="150">
        <v>41.113500000000002</v>
      </c>
      <c r="K347" s="150">
        <v>12463.052868300199</v>
      </c>
      <c r="L347" s="150">
        <v>667.48633765</v>
      </c>
      <c r="M347" s="150">
        <v>786.38389774343102</v>
      </c>
      <c r="N347" s="150">
        <v>0.3125827649665</v>
      </c>
      <c r="O347" s="150">
        <v>0.13860864197719799</v>
      </c>
      <c r="P347" s="150">
        <v>4.1270045461881096E-3</v>
      </c>
      <c r="Q347" s="150">
        <v>10578.6976804479</v>
      </c>
      <c r="R347" s="150">
        <v>49.899000000000001</v>
      </c>
      <c r="S347" s="150">
        <v>57153.4692879617</v>
      </c>
      <c r="T347" s="150">
        <v>17.155654421932301</v>
      </c>
      <c r="U347" s="150">
        <v>13.376747783522701</v>
      </c>
      <c r="V347" s="150">
        <v>7.6</v>
      </c>
      <c r="W347" s="150">
        <v>87.827149690789497</v>
      </c>
      <c r="X347" s="150">
        <v>0.11851312948129999</v>
      </c>
      <c r="Y347" s="150">
        <v>0.158493858416585</v>
      </c>
      <c r="Z347" s="150">
        <v>0.28839720545402098</v>
      </c>
      <c r="AA347" s="150">
        <v>208.554830485525</v>
      </c>
      <c r="AB347" s="150">
        <v>6.1840306269417997</v>
      </c>
      <c r="AC347" s="150">
        <v>1.21164124059408</v>
      </c>
      <c r="AD347" s="150">
        <v>2.66339289190597</v>
      </c>
      <c r="AE347" s="150">
        <v>1.1436214624457901</v>
      </c>
      <c r="AF347" s="150">
        <v>82.9</v>
      </c>
      <c r="AG347" s="150">
        <v>3.9596424561696798E-2</v>
      </c>
      <c r="AH347" s="150">
        <v>3.5794999999999999</v>
      </c>
      <c r="AI347">
        <v>3.1693302153310698</v>
      </c>
      <c r="AJ347">
        <v>-32143.950499999999</v>
      </c>
      <c r="AK347">
        <v>0.38657928160350102</v>
      </c>
      <c r="AL347" s="150">
        <v>8318917.5149999997</v>
      </c>
      <c r="AM347" s="150">
        <v>667.48633765</v>
      </c>
    </row>
    <row r="348" spans="1:39" ht="14.5" x14ac:dyDescent="0.35">
      <c r="A348" t="s">
        <v>522</v>
      </c>
      <c r="B348" s="150">
        <v>505913.7</v>
      </c>
      <c r="C348" s="150">
        <v>0.41594216094539699</v>
      </c>
      <c r="D348" s="150">
        <v>488197.65</v>
      </c>
      <c r="E348" s="150">
        <v>3.6015784026062398E-3</v>
      </c>
      <c r="F348" s="150">
        <v>0.73156296466335102</v>
      </c>
      <c r="G348" s="150">
        <v>56</v>
      </c>
      <c r="H348" s="150">
        <v>44.343499999999999</v>
      </c>
      <c r="I348" s="150">
        <v>0</v>
      </c>
      <c r="J348" s="150">
        <v>66.6965</v>
      </c>
      <c r="K348" s="150">
        <v>10570.701895280101</v>
      </c>
      <c r="L348" s="150">
        <v>1710.48715025</v>
      </c>
      <c r="M348" s="150">
        <v>1971.3857518039499</v>
      </c>
      <c r="N348" s="150">
        <v>0.25292286986006801</v>
      </c>
      <c r="O348" s="150">
        <v>0.11597907334235499</v>
      </c>
      <c r="P348" s="150">
        <v>8.4355557993470495E-3</v>
      </c>
      <c r="Q348" s="150">
        <v>9171.7461914567393</v>
      </c>
      <c r="R348" s="150">
        <v>103.0655</v>
      </c>
      <c r="S348" s="150">
        <v>61442.5604930845</v>
      </c>
      <c r="T348" s="150">
        <v>15.684685952137199</v>
      </c>
      <c r="U348" s="150">
        <v>16.596117519926601</v>
      </c>
      <c r="V348" s="150">
        <v>12.484500000000001</v>
      </c>
      <c r="W348" s="150">
        <v>137.00886301013301</v>
      </c>
      <c r="X348" s="150">
        <v>0.11166253935249799</v>
      </c>
      <c r="Y348" s="150">
        <v>0.16182313975210399</v>
      </c>
      <c r="Z348" s="150">
        <v>0.28570613414234303</v>
      </c>
      <c r="AA348" s="150">
        <v>146.90829449567801</v>
      </c>
      <c r="AB348" s="150">
        <v>6.4978604212949698</v>
      </c>
      <c r="AC348" s="150">
        <v>1.14624610327527</v>
      </c>
      <c r="AD348" s="150">
        <v>3.0837343989239301</v>
      </c>
      <c r="AE348" s="150">
        <v>1.1052504733822299</v>
      </c>
      <c r="AF348" s="150">
        <v>57</v>
      </c>
      <c r="AG348" s="150">
        <v>4.5588355552891299E-2</v>
      </c>
      <c r="AH348" s="150">
        <v>15.9315</v>
      </c>
      <c r="AI348">
        <v>3.6996529761286299</v>
      </c>
      <c r="AJ348">
        <v>-52836.044999999896</v>
      </c>
      <c r="AK348">
        <v>0.29697014153942503</v>
      </c>
      <c r="AL348" s="150">
        <v>18081049.761</v>
      </c>
      <c r="AM348" s="150">
        <v>1710.48715025</v>
      </c>
    </row>
    <row r="349" spans="1:39" ht="14.5" x14ac:dyDescent="0.35">
      <c r="A349" t="s">
        <v>523</v>
      </c>
      <c r="B349" s="150">
        <v>356306.05</v>
      </c>
      <c r="C349" s="150">
        <v>0.53552722119372798</v>
      </c>
      <c r="D349" s="150">
        <v>371675.95</v>
      </c>
      <c r="E349" s="150">
        <v>3.6301473295166698E-3</v>
      </c>
      <c r="F349" s="150">
        <v>0.64980971647681895</v>
      </c>
      <c r="G349" s="150">
        <v>23.1</v>
      </c>
      <c r="H349" s="150">
        <v>9.3874999999999993</v>
      </c>
      <c r="I349" s="150">
        <v>0.15</v>
      </c>
      <c r="J349" s="150">
        <v>23.902000000000001</v>
      </c>
      <c r="K349" s="150">
        <v>12692.886011353199</v>
      </c>
      <c r="L349" s="150">
        <v>689.96912965000001</v>
      </c>
      <c r="M349" s="150">
        <v>820.23825910872802</v>
      </c>
      <c r="N349" s="150">
        <v>0.330810772672951</v>
      </c>
      <c r="O349" s="150">
        <v>0.14878214529985401</v>
      </c>
      <c r="P349" s="150">
        <v>3.0039796143508501E-3</v>
      </c>
      <c r="Q349" s="150">
        <v>10677.0190450713</v>
      </c>
      <c r="R349" s="150">
        <v>51.610999999999997</v>
      </c>
      <c r="S349" s="150">
        <v>57899.878117068103</v>
      </c>
      <c r="T349" s="150">
        <v>16.291100734339601</v>
      </c>
      <c r="U349" s="150">
        <v>13.368644855747799</v>
      </c>
      <c r="V349" s="150">
        <v>8.3059999999999992</v>
      </c>
      <c r="W349" s="150">
        <v>83.0687610943896</v>
      </c>
      <c r="X349" s="150">
        <v>0.11845552443764699</v>
      </c>
      <c r="Y349" s="150">
        <v>0.15539788191186099</v>
      </c>
      <c r="Z349" s="150">
        <v>0.28418789034916297</v>
      </c>
      <c r="AA349" s="150">
        <v>203.87999108214899</v>
      </c>
      <c r="AB349" s="150">
        <v>6.5359869347533897</v>
      </c>
      <c r="AC349" s="150">
        <v>1.2850054382249601</v>
      </c>
      <c r="AD349" s="150">
        <v>2.6819118666334001</v>
      </c>
      <c r="AE349" s="150">
        <v>1.2300690470903199</v>
      </c>
      <c r="AF349" s="150">
        <v>82.75</v>
      </c>
      <c r="AG349" s="150">
        <v>2.8945354120455801E-2</v>
      </c>
      <c r="AH349" s="150">
        <v>3.8664999999999998</v>
      </c>
      <c r="AI349">
        <v>3.2603977626624601</v>
      </c>
      <c r="AJ349">
        <v>-33043.790999999997</v>
      </c>
      <c r="AK349">
        <v>0.38125497991497997</v>
      </c>
      <c r="AL349" s="150">
        <v>8757699.5140000004</v>
      </c>
      <c r="AM349" s="150">
        <v>689.96912965000001</v>
      </c>
    </row>
    <row r="350" spans="1:39" ht="14.5" x14ac:dyDescent="0.35">
      <c r="A350" t="s">
        <v>524</v>
      </c>
      <c r="B350" s="150">
        <v>783994.3</v>
      </c>
      <c r="C350" s="150">
        <v>0.53279684942818895</v>
      </c>
      <c r="D350" s="150">
        <v>774407.6</v>
      </c>
      <c r="E350" s="150">
        <v>3.6042449437218901E-3</v>
      </c>
      <c r="F350" s="150">
        <v>0.71285634384104701</v>
      </c>
      <c r="G350" s="150">
        <v>49.55</v>
      </c>
      <c r="H350" s="150">
        <v>30.939</v>
      </c>
      <c r="I350" s="150">
        <v>0</v>
      </c>
      <c r="J350" s="150">
        <v>78.164500000000004</v>
      </c>
      <c r="K350" s="150">
        <v>10797.175320815601</v>
      </c>
      <c r="L350" s="150">
        <v>1502.7050163500001</v>
      </c>
      <c r="M350" s="150">
        <v>1715.09631330918</v>
      </c>
      <c r="N350" s="150">
        <v>0.218654514309195</v>
      </c>
      <c r="O350" s="150">
        <v>0.11082291343813</v>
      </c>
      <c r="P350" s="150">
        <v>1.3574207464580001E-2</v>
      </c>
      <c r="Q350" s="150">
        <v>9460.0923523034398</v>
      </c>
      <c r="R350" s="150">
        <v>93.408000000000001</v>
      </c>
      <c r="S350" s="150">
        <v>61298.190599306297</v>
      </c>
      <c r="T350" s="150">
        <v>15.461202466598101</v>
      </c>
      <c r="U350" s="150">
        <v>16.087540856778901</v>
      </c>
      <c r="V350" s="150">
        <v>11.125999999999999</v>
      </c>
      <c r="W350" s="150">
        <v>135.06246776469499</v>
      </c>
      <c r="X350" s="150">
        <v>0.112991684542478</v>
      </c>
      <c r="Y350" s="150">
        <v>0.16713653930351999</v>
      </c>
      <c r="Z350" s="150">
        <v>0.28565920263206801</v>
      </c>
      <c r="AA350" s="150">
        <v>152.679532911443</v>
      </c>
      <c r="AB350" s="150">
        <v>6.4514916382741196</v>
      </c>
      <c r="AC350" s="150">
        <v>1.2146064242044401</v>
      </c>
      <c r="AD350" s="150">
        <v>2.9931839043587098</v>
      </c>
      <c r="AE350" s="150">
        <v>1.13341457217468</v>
      </c>
      <c r="AF350" s="150">
        <v>58.25</v>
      </c>
      <c r="AG350" s="150">
        <v>4.0477199056193902E-2</v>
      </c>
      <c r="AH350" s="150">
        <v>13.305999999999999</v>
      </c>
      <c r="AI350">
        <v>3.48717993558523</v>
      </c>
      <c r="AJ350">
        <v>-37053.560500000101</v>
      </c>
      <c r="AK350">
        <v>0.30662353370017897</v>
      </c>
      <c r="AL350" s="150">
        <v>16224969.517000001</v>
      </c>
      <c r="AM350" s="150">
        <v>1502.7050163500001</v>
      </c>
    </row>
    <row r="351" spans="1:39" ht="14.5" x14ac:dyDescent="0.35">
      <c r="A351" t="s">
        <v>525</v>
      </c>
      <c r="B351" s="150">
        <v>145940.05263157899</v>
      </c>
      <c r="C351" s="150">
        <v>0.59089493805428694</v>
      </c>
      <c r="D351" s="150">
        <v>139737.842105263</v>
      </c>
      <c r="E351" s="150">
        <v>1.3422151710587101E-3</v>
      </c>
      <c r="F351" s="150">
        <v>0.68146295271104895</v>
      </c>
      <c r="G351" s="150">
        <v>26.25</v>
      </c>
      <c r="H351" s="150">
        <v>7.1935000000000002</v>
      </c>
      <c r="I351" s="150">
        <v>0</v>
      </c>
      <c r="J351" s="150">
        <v>28.0425</v>
      </c>
      <c r="K351" s="150">
        <v>13853.043805250099</v>
      </c>
      <c r="L351" s="150">
        <v>493.66293965</v>
      </c>
      <c r="M351" s="150">
        <v>573.13817351878902</v>
      </c>
      <c r="N351" s="150">
        <v>0.29205815045022498</v>
      </c>
      <c r="O351" s="150">
        <v>0.12671102117641</v>
      </c>
      <c r="P351" s="150">
        <v>3.7914339920412099E-3</v>
      </c>
      <c r="Q351" s="150">
        <v>11932.0866136232</v>
      </c>
      <c r="R351" s="150">
        <v>38.575000000000003</v>
      </c>
      <c r="S351" s="150">
        <v>55173.242696046698</v>
      </c>
      <c r="T351" s="150">
        <v>16.745301360985099</v>
      </c>
      <c r="U351" s="150">
        <v>12.7974838535321</v>
      </c>
      <c r="V351" s="150">
        <v>6.2234999999999996</v>
      </c>
      <c r="W351" s="150">
        <v>79.322397308588407</v>
      </c>
      <c r="X351" s="150">
        <v>0.12012470380307499</v>
      </c>
      <c r="Y351" s="150">
        <v>0.15616009217348401</v>
      </c>
      <c r="Z351" s="150">
        <v>0.28668807156769299</v>
      </c>
      <c r="AA351" s="150">
        <v>241.795140799162</v>
      </c>
      <c r="AB351" s="150">
        <v>6.2122636980764101</v>
      </c>
      <c r="AC351" s="150">
        <v>1.2080316976541801</v>
      </c>
      <c r="AD351" s="150">
        <v>2.7604280096477001</v>
      </c>
      <c r="AE351" s="150">
        <v>1.0638639162416801</v>
      </c>
      <c r="AF351" s="150">
        <v>59.842105263157897</v>
      </c>
      <c r="AG351" s="150">
        <v>2.7340925013686401E-2</v>
      </c>
      <c r="AH351" s="150">
        <v>3.7873684210526299</v>
      </c>
      <c r="AI351">
        <v>2.29830471874065</v>
      </c>
      <c r="AJ351">
        <v>-35922.752</v>
      </c>
      <c r="AK351">
        <v>0.38604781662386201</v>
      </c>
      <c r="AL351" s="150">
        <v>6838734.3279999997</v>
      </c>
      <c r="AM351" s="150">
        <v>493.66293965</v>
      </c>
    </row>
    <row r="352" spans="1:39" ht="14.5" x14ac:dyDescent="0.35">
      <c r="A352" t="s">
        <v>526</v>
      </c>
      <c r="B352" s="150">
        <v>441606.9</v>
      </c>
      <c r="C352" s="150">
        <v>0.57383539051058596</v>
      </c>
      <c r="D352" s="150">
        <v>444169.55</v>
      </c>
      <c r="E352" s="150">
        <v>6.8817617871467698E-3</v>
      </c>
      <c r="F352" s="150">
        <v>0.61803289562513197</v>
      </c>
      <c r="G352" s="150">
        <v>18.1666666666667</v>
      </c>
      <c r="H352" s="150">
        <v>10.348000000000001</v>
      </c>
      <c r="I352" s="150">
        <v>0</v>
      </c>
      <c r="J352" s="150">
        <v>34.825000000000003</v>
      </c>
      <c r="K352" s="150">
        <v>13517.5019249057</v>
      </c>
      <c r="L352" s="150">
        <v>634.66303619999996</v>
      </c>
      <c r="M352" s="150">
        <v>756.738447954501</v>
      </c>
      <c r="N352" s="150">
        <v>0.36008343288482197</v>
      </c>
      <c r="O352" s="150">
        <v>0.14738029342317599</v>
      </c>
      <c r="P352" s="150">
        <v>2.4055795168743399E-3</v>
      </c>
      <c r="Q352" s="150">
        <v>11336.8877142289</v>
      </c>
      <c r="R352" s="150">
        <v>47.54</v>
      </c>
      <c r="S352" s="150">
        <v>53420.399063946097</v>
      </c>
      <c r="T352" s="150">
        <v>14.3878838872528</v>
      </c>
      <c r="U352" s="150">
        <v>13.350084901135901</v>
      </c>
      <c r="V352" s="150">
        <v>7.2365000000000004</v>
      </c>
      <c r="W352" s="150">
        <v>87.703038236716594</v>
      </c>
      <c r="X352" s="150">
        <v>0.114742098304492</v>
      </c>
      <c r="Y352" s="150">
        <v>0.18890002389104399</v>
      </c>
      <c r="Z352" s="150">
        <v>0.30794654405900002</v>
      </c>
      <c r="AA352" s="150">
        <v>224.471557147856</v>
      </c>
      <c r="AB352" s="150">
        <v>7.7899006800324004</v>
      </c>
      <c r="AC352" s="150">
        <v>1.19791764995739</v>
      </c>
      <c r="AD352" s="150">
        <v>2.7485633227528701</v>
      </c>
      <c r="AE352" s="150">
        <v>1.26077918538399</v>
      </c>
      <c r="AF352" s="150">
        <v>91.6</v>
      </c>
      <c r="AG352" s="150">
        <v>1.17992565146699E-2</v>
      </c>
      <c r="AH352" s="150">
        <v>3.8570000000000002</v>
      </c>
      <c r="AI352">
        <v>2.9083718576932802</v>
      </c>
      <c r="AJ352">
        <v>-42624.6325</v>
      </c>
      <c r="AK352">
        <v>0.36542094534962399</v>
      </c>
      <c r="AL352" s="150">
        <v>8579058.8135000002</v>
      </c>
      <c r="AM352" s="150">
        <v>634.66303619999996</v>
      </c>
    </row>
    <row r="353" spans="1:39" ht="14.5" x14ac:dyDescent="0.35">
      <c r="A353" t="s">
        <v>527</v>
      </c>
      <c r="B353" s="150">
        <v>150357.29999999999</v>
      </c>
      <c r="C353" s="150">
        <v>0.68031874530108305</v>
      </c>
      <c r="D353" s="150">
        <v>168646.65</v>
      </c>
      <c r="E353" s="150">
        <v>4.5374131639676699E-4</v>
      </c>
      <c r="F353" s="150">
        <v>0.65401319165486405</v>
      </c>
      <c r="G353" s="150">
        <v>23.5</v>
      </c>
      <c r="H353" s="150">
        <v>12.259</v>
      </c>
      <c r="I353" s="150">
        <v>0</v>
      </c>
      <c r="J353" s="150">
        <v>36.252000000000002</v>
      </c>
      <c r="K353" s="150">
        <v>12710.7582997605</v>
      </c>
      <c r="L353" s="150">
        <v>649.82918125000003</v>
      </c>
      <c r="M353" s="150">
        <v>772.79265350123796</v>
      </c>
      <c r="N353" s="150">
        <v>0.33944563881494699</v>
      </c>
      <c r="O353" s="150">
        <v>0.15170443040180101</v>
      </c>
      <c r="P353" s="150">
        <v>4.7450008232451899E-4</v>
      </c>
      <c r="Q353" s="150">
        <v>10688.2766309667</v>
      </c>
      <c r="R353" s="150">
        <v>50.265999999999998</v>
      </c>
      <c r="S353" s="150">
        <v>56215.547228743097</v>
      </c>
      <c r="T353" s="150">
        <v>16.339076115067801</v>
      </c>
      <c r="U353" s="150">
        <v>12.9278076880993</v>
      </c>
      <c r="V353" s="150">
        <v>7.6219999999999999</v>
      </c>
      <c r="W353" s="150">
        <v>85.257042934925195</v>
      </c>
      <c r="X353" s="150">
        <v>0.119063980162025</v>
      </c>
      <c r="Y353" s="150">
        <v>0.15491898073138699</v>
      </c>
      <c r="Z353" s="150">
        <v>0.27980911401893099</v>
      </c>
      <c r="AA353" s="150">
        <v>216.55298663151601</v>
      </c>
      <c r="AB353" s="150">
        <v>6.1929279372267896</v>
      </c>
      <c r="AC353" s="150">
        <v>1.15453293344452</v>
      </c>
      <c r="AD353" s="150">
        <v>2.6013962377715898</v>
      </c>
      <c r="AE353" s="150">
        <v>1.19145411583645</v>
      </c>
      <c r="AF353" s="150">
        <v>83.95</v>
      </c>
      <c r="AG353" s="150">
        <v>1.53760291007035E-2</v>
      </c>
      <c r="AH353" s="150">
        <v>3.7949999999999999</v>
      </c>
      <c r="AI353">
        <v>2.6305599042144898</v>
      </c>
      <c r="AJ353">
        <v>-31944.1530000001</v>
      </c>
      <c r="AK353">
        <v>0.37922401831709601</v>
      </c>
      <c r="AL353" s="150">
        <v>8259821.659</v>
      </c>
      <c r="AM353" s="150">
        <v>649.82918125000003</v>
      </c>
    </row>
    <row r="354" spans="1:39" ht="14.5" x14ac:dyDescent="0.35">
      <c r="A354" t="s">
        <v>528</v>
      </c>
      <c r="B354" s="150">
        <v>218245.35</v>
      </c>
      <c r="C354" s="150">
        <v>0.58429829975528902</v>
      </c>
      <c r="D354" s="150">
        <v>222222.8</v>
      </c>
      <c r="E354" s="150">
        <v>1.4038230365116199E-3</v>
      </c>
      <c r="F354" s="150">
        <v>0.66895615198353298</v>
      </c>
      <c r="G354" s="150">
        <v>35.105263157894697</v>
      </c>
      <c r="H354" s="150">
        <v>18.107500000000002</v>
      </c>
      <c r="I354" s="150">
        <v>0</v>
      </c>
      <c r="J354" s="150">
        <v>44.857500000000002</v>
      </c>
      <c r="K354" s="150">
        <v>12081.2781293187</v>
      </c>
      <c r="L354" s="150">
        <v>981.53922424999996</v>
      </c>
      <c r="M354" s="150">
        <v>1167.23735113098</v>
      </c>
      <c r="N354" s="150">
        <v>0.34283315932394298</v>
      </c>
      <c r="O354" s="150">
        <v>0.147529802806044</v>
      </c>
      <c r="P354" s="150">
        <v>1.3432891090088301E-3</v>
      </c>
      <c r="Q354" s="150">
        <v>10159.243406244699</v>
      </c>
      <c r="R354" s="150">
        <v>66.368499999999997</v>
      </c>
      <c r="S354" s="150">
        <v>57108.958293467498</v>
      </c>
      <c r="T354" s="150">
        <v>14.9257554412108</v>
      </c>
      <c r="U354" s="150">
        <v>14.7892332092785</v>
      </c>
      <c r="V354" s="150">
        <v>9.0990000000000002</v>
      </c>
      <c r="W354" s="150">
        <v>107.873307423893</v>
      </c>
      <c r="X354" s="150">
        <v>0.112865663408486</v>
      </c>
      <c r="Y354" s="150">
        <v>0.17876451686181299</v>
      </c>
      <c r="Z354" s="150">
        <v>0.29762742221737998</v>
      </c>
      <c r="AA354" s="150">
        <v>189.820177733972</v>
      </c>
      <c r="AB354" s="150">
        <v>6.4541038569161699</v>
      </c>
      <c r="AC354" s="150">
        <v>1.2541350458723499</v>
      </c>
      <c r="AD354" s="150">
        <v>2.8307858693794099</v>
      </c>
      <c r="AE354" s="150">
        <v>1.4358581873843901</v>
      </c>
      <c r="AF354" s="150">
        <v>122.65</v>
      </c>
      <c r="AG354" s="150">
        <v>2.2162369660114999E-2</v>
      </c>
      <c r="AH354" s="150">
        <v>4.6965000000000003</v>
      </c>
      <c r="AI354">
        <v>4.2116467117745398</v>
      </c>
      <c r="AJ354">
        <v>-17334.0820000001</v>
      </c>
      <c r="AK354">
        <v>0.35789139727234298</v>
      </c>
      <c r="AL354" s="150">
        <v>11858248.363</v>
      </c>
      <c r="AM354" s="150">
        <v>981.53922424999996</v>
      </c>
    </row>
    <row r="355" spans="1:39" ht="14.5" x14ac:dyDescent="0.35">
      <c r="A355" t="s">
        <v>529</v>
      </c>
      <c r="B355" s="150">
        <v>375511.95</v>
      </c>
      <c r="C355" s="150">
        <v>0.579547955582983</v>
      </c>
      <c r="D355" s="150">
        <v>402417.4</v>
      </c>
      <c r="E355" s="150">
        <v>3.2859339566832799E-3</v>
      </c>
      <c r="F355" s="150">
        <v>0.64869947523928495</v>
      </c>
      <c r="G355" s="150">
        <v>27.4444444444444</v>
      </c>
      <c r="H355" s="150">
        <v>13.656000000000001</v>
      </c>
      <c r="I355" s="150">
        <v>0.15</v>
      </c>
      <c r="J355" s="150">
        <v>-3.5225000000000199</v>
      </c>
      <c r="K355" s="150">
        <v>13143.342819405099</v>
      </c>
      <c r="L355" s="150">
        <v>575.1243316</v>
      </c>
      <c r="M355" s="150">
        <v>702.71051299013197</v>
      </c>
      <c r="N355" s="150">
        <v>0.46790083667884202</v>
      </c>
      <c r="O355" s="150">
        <v>0.157973523041952</v>
      </c>
      <c r="P355" s="150">
        <v>8.2370530852358698E-3</v>
      </c>
      <c r="Q355" s="150">
        <v>10756.998955138901</v>
      </c>
      <c r="R355" s="150">
        <v>47.911000000000001</v>
      </c>
      <c r="S355" s="150">
        <v>53035.7956210474</v>
      </c>
      <c r="T355" s="150">
        <v>14.282732566633999</v>
      </c>
      <c r="U355" s="150">
        <v>12.0040143516103</v>
      </c>
      <c r="V355" s="150">
        <v>8.0380000000000003</v>
      </c>
      <c r="W355" s="150">
        <v>71.550675740233899</v>
      </c>
      <c r="X355" s="150">
        <v>0.11530031990192301</v>
      </c>
      <c r="Y355" s="150">
        <v>0.18518980408202901</v>
      </c>
      <c r="Z355" s="150">
        <v>0.30482247344153601</v>
      </c>
      <c r="AA355" s="150">
        <v>224.113714057999</v>
      </c>
      <c r="AB355" s="150">
        <v>6.2363718930200003</v>
      </c>
      <c r="AC355" s="150">
        <v>1.2663984537592201</v>
      </c>
      <c r="AD355" s="150">
        <v>2.60458867706416</v>
      </c>
      <c r="AE355" s="150">
        <v>1.2993298106339</v>
      </c>
      <c r="AF355" s="150">
        <v>81.5</v>
      </c>
      <c r="AG355" s="150">
        <v>9.4997278510449302E-3</v>
      </c>
      <c r="AH355" s="150">
        <v>3.7669999999999999</v>
      </c>
      <c r="AI355">
        <v>3.15786568642348</v>
      </c>
      <c r="AJ355">
        <v>-34346</v>
      </c>
      <c r="AK355">
        <v>0.39943971655815103</v>
      </c>
      <c r="AL355" s="150">
        <v>7559056.2539999997</v>
      </c>
      <c r="AM355" s="150">
        <v>575.1243316</v>
      </c>
    </row>
    <row r="356" spans="1:39" ht="14.5" x14ac:dyDescent="0.35">
      <c r="A356" t="s">
        <v>530</v>
      </c>
      <c r="B356" s="150">
        <v>363067</v>
      </c>
      <c r="C356" s="150">
        <v>0.52868997302181098</v>
      </c>
      <c r="D356" s="150">
        <v>316442.84999999998</v>
      </c>
      <c r="E356" s="150">
        <v>5.8655729631370297E-3</v>
      </c>
      <c r="F356" s="150">
        <v>0.64141814127247399</v>
      </c>
      <c r="G356" s="150">
        <v>25.7222222222222</v>
      </c>
      <c r="H356" s="150">
        <v>12.6745</v>
      </c>
      <c r="I356" s="150">
        <v>0</v>
      </c>
      <c r="J356" s="150">
        <v>35.524999999999999</v>
      </c>
      <c r="K356" s="150">
        <v>13023.0652813574</v>
      </c>
      <c r="L356" s="150">
        <v>666.56829855000001</v>
      </c>
      <c r="M356" s="150">
        <v>793.288130905961</v>
      </c>
      <c r="N356" s="150">
        <v>0.37829382817713703</v>
      </c>
      <c r="O356" s="150">
        <v>0.143510954028403</v>
      </c>
      <c r="P356" s="150">
        <v>2.69931986551718E-3</v>
      </c>
      <c r="Q356" s="150">
        <v>10942.761057809201</v>
      </c>
      <c r="R356" s="150">
        <v>50.149000000000001</v>
      </c>
      <c r="S356" s="150">
        <v>53361.788609942399</v>
      </c>
      <c r="T356" s="150">
        <v>14.3083610839698</v>
      </c>
      <c r="U356" s="150">
        <v>13.2917565365212</v>
      </c>
      <c r="V356" s="150">
        <v>6.6669999999999998</v>
      </c>
      <c r="W356" s="150">
        <v>99.980245770211496</v>
      </c>
      <c r="X356" s="150">
        <v>0.116113113507419</v>
      </c>
      <c r="Y356" s="150">
        <v>0.18874338312227701</v>
      </c>
      <c r="Z356" s="150">
        <v>0.30941876656022699</v>
      </c>
      <c r="AA356" s="150">
        <v>218.18266832725899</v>
      </c>
      <c r="AB356" s="150">
        <v>7.2080678130542699</v>
      </c>
      <c r="AC356" s="150">
        <v>1.1569424235725401</v>
      </c>
      <c r="AD356" s="150">
        <v>2.8274262833945198</v>
      </c>
      <c r="AE356" s="150">
        <v>1.23423599600922</v>
      </c>
      <c r="AF356" s="150">
        <v>85.55</v>
      </c>
      <c r="AG356" s="150">
        <v>1.2184449806800999E-2</v>
      </c>
      <c r="AH356" s="150">
        <v>4.4340000000000002</v>
      </c>
      <c r="AI356">
        <v>2.1778990429533698</v>
      </c>
      <c r="AJ356">
        <v>-34937.646999999903</v>
      </c>
      <c r="AK356">
        <v>0.35159646215604701</v>
      </c>
      <c r="AL356" s="150">
        <v>8680762.4664999992</v>
      </c>
      <c r="AM356" s="150">
        <v>666.56829855000001</v>
      </c>
    </row>
    <row r="357" spans="1:39" ht="14.5" x14ac:dyDescent="0.35">
      <c r="A357" t="s">
        <v>531</v>
      </c>
      <c r="B357" s="150">
        <v>300747.90000000002</v>
      </c>
      <c r="C357" s="150">
        <v>0.55764964747093404</v>
      </c>
      <c r="D357" s="150">
        <v>313100.90000000002</v>
      </c>
      <c r="E357" s="150">
        <v>3.2747464083517199E-3</v>
      </c>
      <c r="F357" s="150">
        <v>0.64795218160663604</v>
      </c>
      <c r="G357" s="150">
        <v>20.8</v>
      </c>
      <c r="H357" s="150">
        <v>9.3719999999999999</v>
      </c>
      <c r="I357" s="150">
        <v>0.15</v>
      </c>
      <c r="J357" s="150">
        <v>19.379000000000001</v>
      </c>
      <c r="K357" s="150">
        <v>12992.035932561501</v>
      </c>
      <c r="L357" s="150">
        <v>630.56002335000005</v>
      </c>
      <c r="M357" s="150">
        <v>744.67603339667403</v>
      </c>
      <c r="N357" s="150">
        <v>0.331935365309105</v>
      </c>
      <c r="O357" s="150">
        <v>0.14531118728905101</v>
      </c>
      <c r="P357" s="150">
        <v>4.5693002145820198E-3</v>
      </c>
      <c r="Q357" s="150">
        <v>11001.103988311301</v>
      </c>
      <c r="R357" s="150">
        <v>47.796500000000002</v>
      </c>
      <c r="S357" s="150">
        <v>57245.7334951304</v>
      </c>
      <c r="T357" s="150">
        <v>15.777305869676599</v>
      </c>
      <c r="U357" s="150">
        <v>13.1925982728861</v>
      </c>
      <c r="V357" s="150">
        <v>7.6340000000000003</v>
      </c>
      <c r="W357" s="150">
        <v>82.598902718103204</v>
      </c>
      <c r="X357" s="150">
        <v>0.116324928204074</v>
      </c>
      <c r="Y357" s="150">
        <v>0.16447463384046401</v>
      </c>
      <c r="Z357" s="150">
        <v>0.29141614806235999</v>
      </c>
      <c r="AA357" s="150">
        <v>216.51697688456099</v>
      </c>
      <c r="AB357" s="150">
        <v>6.2305306314980298</v>
      </c>
      <c r="AC357" s="150">
        <v>1.3207167742339501</v>
      </c>
      <c r="AD357" s="150">
        <v>2.6008858800405301</v>
      </c>
      <c r="AE357" s="150">
        <v>1.1864393683813499</v>
      </c>
      <c r="AF357" s="150">
        <v>82.4</v>
      </c>
      <c r="AG357" s="150">
        <v>3.5793938134956002E-2</v>
      </c>
      <c r="AH357" s="150">
        <v>3.6890000000000001</v>
      </c>
      <c r="AI357">
        <v>3.0550151388349498</v>
      </c>
      <c r="AJ357">
        <v>-39399.863000000099</v>
      </c>
      <c r="AK357">
        <v>0.39560600751067798</v>
      </c>
      <c r="AL357" s="150">
        <v>8192258.4809999997</v>
      </c>
      <c r="AM357" s="150">
        <v>630.56002335000005</v>
      </c>
    </row>
    <row r="358" spans="1:39" ht="14.5" x14ac:dyDescent="0.35">
      <c r="A358" t="s">
        <v>532</v>
      </c>
      <c r="B358" s="150">
        <v>188507.1</v>
      </c>
      <c r="C358" s="150">
        <v>0.49708384107445702</v>
      </c>
      <c r="D358" s="150">
        <v>232779.2</v>
      </c>
      <c r="E358" s="150">
        <v>1.84147163075826E-3</v>
      </c>
      <c r="F358" s="150">
        <v>0.70518304964599998</v>
      </c>
      <c r="G358" s="150">
        <v>51.05</v>
      </c>
      <c r="H358" s="150">
        <v>18.111499999999999</v>
      </c>
      <c r="I358" s="150">
        <v>0</v>
      </c>
      <c r="J358" s="150">
        <v>42.509</v>
      </c>
      <c r="K358" s="150">
        <v>11637.1547210015</v>
      </c>
      <c r="L358" s="150">
        <v>1019.72692995</v>
      </c>
      <c r="M358" s="150">
        <v>1207.01767393163</v>
      </c>
      <c r="N358" s="150">
        <v>0.30294156187985299</v>
      </c>
      <c r="O358" s="150">
        <v>0.14699370174263199</v>
      </c>
      <c r="P358" s="150">
        <v>1.46214212472854E-3</v>
      </c>
      <c r="Q358" s="150">
        <v>9831.4385226409995</v>
      </c>
      <c r="R358" s="150">
        <v>68.852500000000006</v>
      </c>
      <c r="S358" s="150">
        <v>57388.5402781308</v>
      </c>
      <c r="T358" s="150">
        <v>15.7074906503032</v>
      </c>
      <c r="U358" s="150">
        <v>14.810310881231601</v>
      </c>
      <c r="V358" s="150">
        <v>9.4655000000000005</v>
      </c>
      <c r="W358" s="150">
        <v>107.730910142095</v>
      </c>
      <c r="X358" s="150">
        <v>0.117046266297732</v>
      </c>
      <c r="Y358" s="150">
        <v>0.166616155653629</v>
      </c>
      <c r="Z358" s="150">
        <v>0.290654532825117</v>
      </c>
      <c r="AA358" s="150">
        <v>163.958404048619</v>
      </c>
      <c r="AB358" s="150">
        <v>7.2266698685589397</v>
      </c>
      <c r="AC358" s="150">
        <v>1.3555690137374301</v>
      </c>
      <c r="AD358" s="150">
        <v>2.8530643335119699</v>
      </c>
      <c r="AE358" s="150">
        <v>1.3190032586849001</v>
      </c>
      <c r="AF358" s="150">
        <v>106.45</v>
      </c>
      <c r="AG358" s="150">
        <v>2.0364282389449699E-2</v>
      </c>
      <c r="AH358" s="150">
        <v>5.1165000000000003</v>
      </c>
      <c r="AI358">
        <v>3.5197761148428102</v>
      </c>
      <c r="AJ358">
        <v>-38427.142</v>
      </c>
      <c r="AK358">
        <v>0.31446027528843801</v>
      </c>
      <c r="AL358" s="150">
        <v>11866720.057</v>
      </c>
      <c r="AM358" s="150">
        <v>1019.72692995</v>
      </c>
    </row>
    <row r="359" spans="1:39" ht="14.5" x14ac:dyDescent="0.35">
      <c r="A359" t="s">
        <v>533</v>
      </c>
      <c r="B359" s="150">
        <v>175358</v>
      </c>
      <c r="C359" s="150">
        <v>0.55110352047278999</v>
      </c>
      <c r="D359" s="150">
        <v>184937.95</v>
      </c>
      <c r="E359" s="150">
        <v>3.37541785024473E-3</v>
      </c>
      <c r="F359" s="150">
        <v>0.68727416503979</v>
      </c>
      <c r="G359" s="150">
        <v>26.8</v>
      </c>
      <c r="H359" s="150">
        <v>9.4619999999999997</v>
      </c>
      <c r="I359" s="150">
        <v>0</v>
      </c>
      <c r="J359" s="150">
        <v>41.563499999999998</v>
      </c>
      <c r="K359" s="150">
        <v>12369.7355342378</v>
      </c>
      <c r="L359" s="150">
        <v>763.26327785000001</v>
      </c>
      <c r="M359" s="150">
        <v>904.855000684066</v>
      </c>
      <c r="N359" s="150">
        <v>0.31863507803633001</v>
      </c>
      <c r="O359" s="150">
        <v>0.143193873885649</v>
      </c>
      <c r="P359" s="150">
        <v>3.3213283981653801E-3</v>
      </c>
      <c r="Q359" s="150">
        <v>10434.119149324901</v>
      </c>
      <c r="R359" s="150">
        <v>55.764000000000003</v>
      </c>
      <c r="S359" s="150">
        <v>59196.256321282599</v>
      </c>
      <c r="T359" s="150">
        <v>16.472993329029499</v>
      </c>
      <c r="U359" s="150">
        <v>13.6873839367692</v>
      </c>
      <c r="V359" s="150">
        <v>8.4164999999999992</v>
      </c>
      <c r="W359" s="150">
        <v>90.686541656270407</v>
      </c>
      <c r="X359" s="150">
        <v>0.11938836136320601</v>
      </c>
      <c r="Y359" s="150">
        <v>0.154262268890725</v>
      </c>
      <c r="Z359" s="150">
        <v>0.28378456119376899</v>
      </c>
      <c r="AA359" s="150">
        <v>195.08275102586899</v>
      </c>
      <c r="AB359" s="150">
        <v>6.5060394695751196</v>
      </c>
      <c r="AC359" s="150">
        <v>1.25573572778955</v>
      </c>
      <c r="AD359" s="150">
        <v>2.6774211364040901</v>
      </c>
      <c r="AE359" s="150">
        <v>1.1652963698613099</v>
      </c>
      <c r="AF359" s="150">
        <v>86.05</v>
      </c>
      <c r="AG359" s="150">
        <v>3.6045397108607699E-2</v>
      </c>
      <c r="AH359" s="150">
        <v>4.024</v>
      </c>
      <c r="AI359">
        <v>3.31984659937822</v>
      </c>
      <c r="AJ359">
        <v>-30586.817500000001</v>
      </c>
      <c r="AK359">
        <v>0.36873071098596799</v>
      </c>
      <c r="AL359" s="150">
        <v>9441364.8900000006</v>
      </c>
      <c r="AM359" s="150">
        <v>763.26327785000001</v>
      </c>
    </row>
    <row r="360" spans="1:39" ht="14.5" x14ac:dyDescent="0.35">
      <c r="A360" t="s">
        <v>534</v>
      </c>
      <c r="B360" s="150">
        <v>664596.15</v>
      </c>
      <c r="C360" s="150">
        <v>0.59364581105157699</v>
      </c>
      <c r="D360" s="150">
        <v>692602.3</v>
      </c>
      <c r="E360" s="150">
        <v>2.00024095494232E-3</v>
      </c>
      <c r="F360" s="150">
        <v>0.64902558543302602</v>
      </c>
      <c r="G360" s="150">
        <v>37.823529411764703</v>
      </c>
      <c r="H360" s="150">
        <v>19.661000000000001</v>
      </c>
      <c r="I360" s="150">
        <v>0</v>
      </c>
      <c r="J360" s="150">
        <v>7.2690000000000303</v>
      </c>
      <c r="K360" s="150">
        <v>12467.2921659723</v>
      </c>
      <c r="L360" s="150">
        <v>811.31945644999996</v>
      </c>
      <c r="M360" s="150">
        <v>997.54868736653395</v>
      </c>
      <c r="N360" s="150">
        <v>0.48903797363135498</v>
      </c>
      <c r="O360" s="150">
        <v>0.161317522474658</v>
      </c>
      <c r="P360" s="150">
        <v>2.7693441617081E-3</v>
      </c>
      <c r="Q360" s="150">
        <v>10139.8125541149</v>
      </c>
      <c r="R360" s="150">
        <v>62.008000000000003</v>
      </c>
      <c r="S360" s="150">
        <v>54934.287616114001</v>
      </c>
      <c r="T360" s="150">
        <v>14.727938330538</v>
      </c>
      <c r="U360" s="150">
        <v>13.0841094124952</v>
      </c>
      <c r="V360" s="150">
        <v>9.7379999999999995</v>
      </c>
      <c r="W360" s="150">
        <v>83.314793227562106</v>
      </c>
      <c r="X360" s="150">
        <v>0.11382598680014699</v>
      </c>
      <c r="Y360" s="150">
        <v>0.18778562206444899</v>
      </c>
      <c r="Z360" s="150">
        <v>0.30587138677418901</v>
      </c>
      <c r="AA360" s="150">
        <v>208.70792466991099</v>
      </c>
      <c r="AB360" s="150">
        <v>6.38361228863607</v>
      </c>
      <c r="AC360" s="150">
        <v>1.30852418785227</v>
      </c>
      <c r="AD360" s="150">
        <v>2.8626775775886899</v>
      </c>
      <c r="AE360" s="150">
        <v>1.3602763469975501</v>
      </c>
      <c r="AF360" s="150">
        <v>105.05</v>
      </c>
      <c r="AG360" s="150">
        <v>8.2230396980173901E-3</v>
      </c>
      <c r="AH360" s="150">
        <v>4.1509999999999998</v>
      </c>
      <c r="AI360">
        <v>3.5184334867321101</v>
      </c>
      <c r="AJ360">
        <v>-22892.2505000001</v>
      </c>
      <c r="AK360">
        <v>0.40346485750654798</v>
      </c>
      <c r="AL360" s="150">
        <v>10114956.703500001</v>
      </c>
      <c r="AM360" s="150">
        <v>811.31945644999996</v>
      </c>
    </row>
    <row r="361" spans="1:39" ht="14.5" x14ac:dyDescent="0.35">
      <c r="A361" t="s">
        <v>535</v>
      </c>
      <c r="B361" s="150">
        <v>177124.1</v>
      </c>
      <c r="C361" s="150">
        <v>0.43211247149827903</v>
      </c>
      <c r="D361" s="150">
        <v>156446.25</v>
      </c>
      <c r="E361" s="150">
        <v>2.3541981007354799E-3</v>
      </c>
      <c r="F361" s="150">
        <v>0.70115173791398799</v>
      </c>
      <c r="G361" s="150">
        <v>48.421052631578902</v>
      </c>
      <c r="H361" s="150">
        <v>19.867000000000001</v>
      </c>
      <c r="I361" s="150">
        <v>0</v>
      </c>
      <c r="J361" s="150">
        <v>33.398499999999999</v>
      </c>
      <c r="K361" s="150">
        <v>12018.8890619556</v>
      </c>
      <c r="L361" s="150">
        <v>938.69450170000005</v>
      </c>
      <c r="M361" s="150">
        <v>1117.66952030324</v>
      </c>
      <c r="N361" s="150">
        <v>0.36940970802748202</v>
      </c>
      <c r="O361" s="150">
        <v>0.146242182948114</v>
      </c>
      <c r="P361" s="150">
        <v>1.9616190322466402E-3</v>
      </c>
      <c r="Q361" s="150">
        <v>10094.2764153924</v>
      </c>
      <c r="R361" s="150">
        <v>68.39</v>
      </c>
      <c r="S361" s="150">
        <v>56146.056974703897</v>
      </c>
      <c r="T361" s="150">
        <v>14.9078812691914</v>
      </c>
      <c r="U361" s="150">
        <v>13.7256104942243</v>
      </c>
      <c r="V361" s="150">
        <v>10.398</v>
      </c>
      <c r="W361" s="150">
        <v>90.276447557222596</v>
      </c>
      <c r="X361" s="150">
        <v>0.112916748211511</v>
      </c>
      <c r="Y361" s="150">
        <v>0.190767207190467</v>
      </c>
      <c r="Z361" s="150">
        <v>0.30724906067338298</v>
      </c>
      <c r="AA361" s="150">
        <v>169.02261567811601</v>
      </c>
      <c r="AB361" s="150">
        <v>7.1132514783128302</v>
      </c>
      <c r="AC361" s="150">
        <v>1.44122410667803</v>
      </c>
      <c r="AD361" s="150">
        <v>3.2655601516696602</v>
      </c>
      <c r="AE361" s="150">
        <v>1.44356802324767</v>
      </c>
      <c r="AF361" s="150">
        <v>94.55</v>
      </c>
      <c r="AG361" s="150">
        <v>1.3855755497012401E-2</v>
      </c>
      <c r="AH361" s="150">
        <v>5.5410000000000004</v>
      </c>
      <c r="AI361">
        <v>2.4019285924441598</v>
      </c>
      <c r="AJ361">
        <v>-27975.597000000002</v>
      </c>
      <c r="AK361">
        <v>0.34283873267661402</v>
      </c>
      <c r="AL361" s="150">
        <v>11282065.079</v>
      </c>
      <c r="AM361" s="150">
        <v>938.69450170000005</v>
      </c>
    </row>
    <row r="362" spans="1:39" ht="14.5" x14ac:dyDescent="0.35">
      <c r="A362" t="s">
        <v>536</v>
      </c>
      <c r="B362" s="150">
        <v>228942.55</v>
      </c>
      <c r="C362" s="150">
        <v>0.423074493250651</v>
      </c>
      <c r="D362" s="150">
        <v>230919.4</v>
      </c>
      <c r="E362" s="150">
        <v>8.84707372971134E-4</v>
      </c>
      <c r="F362" s="150">
        <v>0.67394017788057203</v>
      </c>
      <c r="G362" s="150">
        <v>49.95</v>
      </c>
      <c r="H362" s="150">
        <v>24.297999999999998</v>
      </c>
      <c r="I362" s="150">
        <v>0</v>
      </c>
      <c r="J362" s="150">
        <v>12.865500000000001</v>
      </c>
      <c r="K362" s="150">
        <v>12204.1376928922</v>
      </c>
      <c r="L362" s="150">
        <v>1034.05927445</v>
      </c>
      <c r="M362" s="150">
        <v>1247.5739778212101</v>
      </c>
      <c r="N362" s="150">
        <v>0.39484825438770599</v>
      </c>
      <c r="O362" s="150">
        <v>0.15027015248487399</v>
      </c>
      <c r="P362" s="150">
        <v>3.1939020630675601E-3</v>
      </c>
      <c r="Q362" s="150">
        <v>10115.473705246301</v>
      </c>
      <c r="R362" s="150">
        <v>74.566500000000005</v>
      </c>
      <c r="S362" s="150">
        <v>54715.639301831201</v>
      </c>
      <c r="T362" s="150">
        <v>14.833739011486401</v>
      </c>
      <c r="U362" s="150">
        <v>13.867611788806</v>
      </c>
      <c r="V362" s="150">
        <v>10.7355</v>
      </c>
      <c r="W362" s="150">
        <v>96.321482413487999</v>
      </c>
      <c r="X362" s="150">
        <v>0.111392200056291</v>
      </c>
      <c r="Y362" s="150">
        <v>0.203775423842398</v>
      </c>
      <c r="Z362" s="150">
        <v>0.31918115154259002</v>
      </c>
      <c r="AA362" s="150">
        <v>174.777311577354</v>
      </c>
      <c r="AB362" s="150">
        <v>7.3308879981807102</v>
      </c>
      <c r="AC362" s="150">
        <v>1.3723456137079499</v>
      </c>
      <c r="AD362" s="150">
        <v>3.4011537563471701</v>
      </c>
      <c r="AE362" s="150">
        <v>1.50050767930893</v>
      </c>
      <c r="AF362" s="150">
        <v>115.85</v>
      </c>
      <c r="AG362" s="150">
        <v>1.4333712618295399E-2</v>
      </c>
      <c r="AH362" s="150">
        <v>5.3845000000000001</v>
      </c>
      <c r="AI362">
        <v>2.6794429877235899</v>
      </c>
      <c r="AJ362">
        <v>-10458.6355000001</v>
      </c>
      <c r="AK362">
        <v>0.34749109433790298</v>
      </c>
      <c r="AL362" s="150">
        <v>12619801.767999999</v>
      </c>
      <c r="AM362" s="150">
        <v>1034.05927445</v>
      </c>
    </row>
    <row r="363" spans="1:39" ht="14.5" x14ac:dyDescent="0.35">
      <c r="A363" t="s">
        <v>537</v>
      </c>
      <c r="B363" s="150">
        <v>232514.65</v>
      </c>
      <c r="C363" s="150">
        <v>0.37933533236477701</v>
      </c>
      <c r="D363" s="150">
        <v>134931.35</v>
      </c>
      <c r="E363" s="150">
        <v>2.02660540241676E-3</v>
      </c>
      <c r="F363" s="150">
        <v>0.716333529650231</v>
      </c>
      <c r="G363" s="150">
        <v>70.526315789473699</v>
      </c>
      <c r="H363" s="150">
        <v>31.482500000000002</v>
      </c>
      <c r="I363" s="150">
        <v>0</v>
      </c>
      <c r="J363" s="150">
        <v>56.181500000000099</v>
      </c>
      <c r="K363" s="150">
        <v>11365.9368207645</v>
      </c>
      <c r="L363" s="150">
        <v>1337.9449512000001</v>
      </c>
      <c r="M363" s="150">
        <v>1581.88784857259</v>
      </c>
      <c r="N363" s="150">
        <v>0.34752877278916899</v>
      </c>
      <c r="O363" s="150">
        <v>0.14016242176616101</v>
      </c>
      <c r="P363" s="150">
        <v>5.1279499532820502E-3</v>
      </c>
      <c r="Q363" s="150">
        <v>9613.1959030609996</v>
      </c>
      <c r="R363" s="150">
        <v>91.509</v>
      </c>
      <c r="S363" s="150">
        <v>55965.035963675698</v>
      </c>
      <c r="T363" s="150">
        <v>14.9313182309937</v>
      </c>
      <c r="U363" s="150">
        <v>14.620911071042199</v>
      </c>
      <c r="V363" s="150">
        <v>12.449</v>
      </c>
      <c r="W363" s="150">
        <v>107.47409038476999</v>
      </c>
      <c r="X363" s="150">
        <v>0.11191846991000599</v>
      </c>
      <c r="Y363" s="150">
        <v>0.18774265453966801</v>
      </c>
      <c r="Z363" s="150">
        <v>0.30382954744830099</v>
      </c>
      <c r="AA363" s="150">
        <v>172.47312738318001</v>
      </c>
      <c r="AB363" s="150">
        <v>6.3908949705440197</v>
      </c>
      <c r="AC363" s="150">
        <v>1.22589983383136</v>
      </c>
      <c r="AD363" s="150">
        <v>3.1055145388349001</v>
      </c>
      <c r="AE363" s="150">
        <v>1.3051054822305701</v>
      </c>
      <c r="AF363" s="150">
        <v>107.35</v>
      </c>
      <c r="AG363" s="150">
        <v>1.98544386753409E-2</v>
      </c>
      <c r="AH363" s="150">
        <v>7.3710000000000004</v>
      </c>
      <c r="AI363">
        <v>3.02476617625884</v>
      </c>
      <c r="AJ363">
        <v>-56384.971500000203</v>
      </c>
      <c r="AK363">
        <v>0.32382103750504598</v>
      </c>
      <c r="AL363" s="150">
        <v>15206997.785</v>
      </c>
      <c r="AM363" s="150">
        <v>1337.9449512000001</v>
      </c>
    </row>
    <row r="364" spans="1:39" ht="14.5" x14ac:dyDescent="0.35">
      <c r="A364" t="s">
        <v>539</v>
      </c>
      <c r="B364" s="150">
        <v>-103169.60000000001</v>
      </c>
      <c r="C364" s="150">
        <v>0.42488470526148397</v>
      </c>
      <c r="D364" s="150">
        <v>-63359.65</v>
      </c>
      <c r="E364" s="150">
        <v>3.1631469147377299E-3</v>
      </c>
      <c r="F364" s="150">
        <v>0.70092335748122103</v>
      </c>
      <c r="G364" s="150">
        <v>62.7222222222222</v>
      </c>
      <c r="H364" s="150">
        <v>35.576999999999998</v>
      </c>
      <c r="I364" s="150">
        <v>0</v>
      </c>
      <c r="J364" s="150">
        <v>32.145000000000003</v>
      </c>
      <c r="K364" s="150">
        <v>11499.4686191079</v>
      </c>
      <c r="L364" s="150">
        <v>1633.77228625</v>
      </c>
      <c r="M364" s="150">
        <v>1986.26771210262</v>
      </c>
      <c r="N364" s="150">
        <v>0.43149802532647802</v>
      </c>
      <c r="O364" s="150">
        <v>0.15154409316018599</v>
      </c>
      <c r="P364" s="150">
        <v>3.8432566783295199E-3</v>
      </c>
      <c r="Q364" s="150">
        <v>9458.7013734477605</v>
      </c>
      <c r="R364" s="150">
        <v>111.41500000000001</v>
      </c>
      <c r="S364" s="150">
        <v>56283.739918323401</v>
      </c>
      <c r="T364" s="150">
        <v>13.9572768478212</v>
      </c>
      <c r="U364" s="150">
        <v>14.663844960283599</v>
      </c>
      <c r="V364" s="150">
        <v>14.606999999999999</v>
      </c>
      <c r="W364" s="150">
        <v>111.84858535291301</v>
      </c>
      <c r="X364" s="150">
        <v>0.111646302912888</v>
      </c>
      <c r="Y364" s="150">
        <v>0.19264022480901599</v>
      </c>
      <c r="Z364" s="150">
        <v>0.30840522811391402</v>
      </c>
      <c r="AA364" s="150">
        <v>159.58447954729499</v>
      </c>
      <c r="AB364" s="150">
        <v>7.05377339968173</v>
      </c>
      <c r="AC364" s="150">
        <v>1.4372162783196201</v>
      </c>
      <c r="AD364" s="150">
        <v>3.6152193328825399</v>
      </c>
      <c r="AE364" s="150">
        <v>1.3816785611406599</v>
      </c>
      <c r="AF364" s="150">
        <v>141.69999999999999</v>
      </c>
      <c r="AG364" s="150">
        <v>1.5227944954819101E-2</v>
      </c>
      <c r="AH364" s="150">
        <v>7.6935000000000002</v>
      </c>
      <c r="AI364">
        <v>4.6442471088863702</v>
      </c>
      <c r="AJ364">
        <v>-26421.7986052632</v>
      </c>
      <c r="AK364">
        <v>0.37227988298883802</v>
      </c>
      <c r="AL364" s="150">
        <v>18787513.136500001</v>
      </c>
      <c r="AM364" s="150">
        <v>1633.77228625</v>
      </c>
    </row>
    <row r="365" spans="1:39" ht="14.5" x14ac:dyDescent="0.35">
      <c r="A365" t="s">
        <v>540</v>
      </c>
      <c r="B365" s="150">
        <v>70602.3</v>
      </c>
      <c r="C365" s="150">
        <v>0.53857996210504699</v>
      </c>
      <c r="D365" s="150">
        <v>45434.15</v>
      </c>
      <c r="E365" s="150">
        <v>2.0656464044139298E-3</v>
      </c>
      <c r="F365" s="150">
        <v>0.66765038825388501</v>
      </c>
      <c r="G365" s="150">
        <v>33.6111111111111</v>
      </c>
      <c r="H365" s="150">
        <v>14.2425</v>
      </c>
      <c r="I365" s="150">
        <v>0</v>
      </c>
      <c r="J365" s="150">
        <v>33.351500000000001</v>
      </c>
      <c r="K365" s="150">
        <v>12421.572027021801</v>
      </c>
      <c r="L365" s="150">
        <v>699.83155614999998</v>
      </c>
      <c r="M365" s="150">
        <v>824.37575361088102</v>
      </c>
      <c r="N365" s="150">
        <v>0.33430581736993598</v>
      </c>
      <c r="O365" s="150">
        <v>0.136068854873971</v>
      </c>
      <c r="P365" s="150">
        <v>5.6057160691381299E-4</v>
      </c>
      <c r="Q365" s="150">
        <v>10544.958465145801</v>
      </c>
      <c r="R365" s="150">
        <v>52.231499999999997</v>
      </c>
      <c r="S365" s="150">
        <v>55224.596191953096</v>
      </c>
      <c r="T365" s="150">
        <v>15.3767362606856</v>
      </c>
      <c r="U365" s="150">
        <v>13.3986494002661</v>
      </c>
      <c r="V365" s="150">
        <v>7.4349999999999996</v>
      </c>
      <c r="W365" s="150">
        <v>94.126638352387403</v>
      </c>
      <c r="X365" s="150">
        <v>0.115467227411059</v>
      </c>
      <c r="Y365" s="150">
        <v>0.18381380128730301</v>
      </c>
      <c r="Z365" s="150">
        <v>0.30393823746210202</v>
      </c>
      <c r="AA365" s="150">
        <v>204.94881766843</v>
      </c>
      <c r="AB365" s="150">
        <v>5.7908426918701998</v>
      </c>
      <c r="AC365" s="150">
        <v>1.1232698434389301</v>
      </c>
      <c r="AD365" s="150">
        <v>2.6831252638488601</v>
      </c>
      <c r="AE365" s="150">
        <v>1.2055313950187201</v>
      </c>
      <c r="AF365" s="150">
        <v>74.099999999999994</v>
      </c>
      <c r="AG365" s="150">
        <v>2.1924635446789201E-2</v>
      </c>
      <c r="AH365" s="150">
        <v>4.6509999999999998</v>
      </c>
      <c r="AI365">
        <v>1.6750240391975799</v>
      </c>
      <c r="AJ365">
        <v>-29561.843000000099</v>
      </c>
      <c r="AK365">
        <v>0.34349059204759802</v>
      </c>
      <c r="AL365" s="150">
        <v>8693008.0814999994</v>
      </c>
      <c r="AM365" s="150">
        <v>699.83155614999998</v>
      </c>
    </row>
    <row r="366" spans="1:39" ht="14.5" x14ac:dyDescent="0.35">
      <c r="A366" t="s">
        <v>541</v>
      </c>
      <c r="B366" s="150">
        <v>355039.85</v>
      </c>
      <c r="C366" s="150">
        <v>0.56484958696070098</v>
      </c>
      <c r="D366" s="150">
        <v>356722.65</v>
      </c>
      <c r="E366" s="150">
        <v>1.6252959093680599E-3</v>
      </c>
      <c r="F366" s="150">
        <v>0.67891952541135303</v>
      </c>
      <c r="G366" s="150">
        <v>45.6666666666667</v>
      </c>
      <c r="H366" s="150">
        <v>21.5305</v>
      </c>
      <c r="I366" s="150">
        <v>0</v>
      </c>
      <c r="J366" s="150">
        <v>32.015500000000003</v>
      </c>
      <c r="K366" s="150">
        <v>12293.7430847382</v>
      </c>
      <c r="L366" s="150">
        <v>914.04005659999996</v>
      </c>
      <c r="M366" s="150">
        <v>1100.02025845501</v>
      </c>
      <c r="N366" s="150">
        <v>0.396520837662379</v>
      </c>
      <c r="O366" s="150">
        <v>0.151277977810234</v>
      </c>
      <c r="P366" s="150">
        <v>3.52094492660553E-3</v>
      </c>
      <c r="Q366" s="150">
        <v>10215.242436336999</v>
      </c>
      <c r="R366" s="150">
        <v>65.447999999999993</v>
      </c>
      <c r="S366" s="150">
        <v>55275.424275760903</v>
      </c>
      <c r="T366" s="150">
        <v>14.154748808214199</v>
      </c>
      <c r="U366" s="150">
        <v>13.965897454467701</v>
      </c>
      <c r="V366" s="150">
        <v>10.210000000000001</v>
      </c>
      <c r="W366" s="150">
        <v>89.524001625856997</v>
      </c>
      <c r="X366" s="150">
        <v>0.112697777106081</v>
      </c>
      <c r="Y366" s="150">
        <v>0.18377932232184699</v>
      </c>
      <c r="Z366" s="150">
        <v>0.30029309309109598</v>
      </c>
      <c r="AA366" s="150">
        <v>179.030501801752</v>
      </c>
      <c r="AB366" s="150">
        <v>6.9236080433363103</v>
      </c>
      <c r="AC366" s="150">
        <v>1.3516665286613601</v>
      </c>
      <c r="AD366" s="150">
        <v>3.17799033922112</v>
      </c>
      <c r="AE366" s="150">
        <v>1.4112916067963599</v>
      </c>
      <c r="AF366" s="150">
        <v>90.4</v>
      </c>
      <c r="AG366" s="150">
        <v>1.22481277339301E-2</v>
      </c>
      <c r="AH366" s="150">
        <v>5.4204999999999997</v>
      </c>
      <c r="AI366">
        <v>2.5225839545962301</v>
      </c>
      <c r="AJ366">
        <v>-23483.515000000101</v>
      </c>
      <c r="AK366">
        <v>0.370263374249101</v>
      </c>
      <c r="AL366" s="150">
        <v>11236973.625</v>
      </c>
      <c r="AM366" s="150">
        <v>914.04005659999996</v>
      </c>
    </row>
    <row r="367" spans="1:39" ht="14.5" x14ac:dyDescent="0.35">
      <c r="A367" t="s">
        <v>542</v>
      </c>
      <c r="B367" s="150">
        <v>541965.55000000005</v>
      </c>
      <c r="C367" s="150">
        <v>0.58922537187980195</v>
      </c>
      <c r="D367" s="150">
        <v>531938.75</v>
      </c>
      <c r="E367" s="150">
        <v>3.2098643389146301E-3</v>
      </c>
      <c r="F367" s="150">
        <v>0.65711878578645899</v>
      </c>
      <c r="G367" s="150">
        <v>35.647058823529399</v>
      </c>
      <c r="H367" s="150">
        <v>18.1845</v>
      </c>
      <c r="I367" s="150">
        <v>0</v>
      </c>
      <c r="J367" s="150">
        <v>21.448499999999999</v>
      </c>
      <c r="K367" s="150">
        <v>12684.863974924499</v>
      </c>
      <c r="L367" s="150">
        <v>796.52509195000005</v>
      </c>
      <c r="M367" s="150">
        <v>962.77095025022595</v>
      </c>
      <c r="N367" s="150">
        <v>0.41178833644400697</v>
      </c>
      <c r="O367" s="150">
        <v>0.16003952033440999</v>
      </c>
      <c r="P367" s="150">
        <v>1.46523117952606E-3</v>
      </c>
      <c r="Q367" s="150">
        <v>10494.513197946</v>
      </c>
      <c r="R367" s="150">
        <v>59.759</v>
      </c>
      <c r="S367" s="150">
        <v>55933.4390886728</v>
      </c>
      <c r="T367" s="150">
        <v>15.045432487156701</v>
      </c>
      <c r="U367" s="150">
        <v>13.328956173128701</v>
      </c>
      <c r="V367" s="150">
        <v>8.6280000000000001</v>
      </c>
      <c r="W367" s="150">
        <v>92.318624472647201</v>
      </c>
      <c r="X367" s="150">
        <v>0.115093766504752</v>
      </c>
      <c r="Y367" s="150">
        <v>0.18486913661330501</v>
      </c>
      <c r="Z367" s="150">
        <v>0.30373338690732599</v>
      </c>
      <c r="AA367" s="150">
        <v>204.03638459414901</v>
      </c>
      <c r="AB367" s="150">
        <v>6.2686242563227497</v>
      </c>
      <c r="AC367" s="150">
        <v>1.31035863563953</v>
      </c>
      <c r="AD367" s="150">
        <v>2.78061080752473</v>
      </c>
      <c r="AE367" s="150">
        <v>1.32373570133021</v>
      </c>
      <c r="AF367" s="150">
        <v>90.1</v>
      </c>
      <c r="AG367" s="150">
        <v>1.36453916295768E-2</v>
      </c>
      <c r="AH367" s="150">
        <v>4.5895000000000001</v>
      </c>
      <c r="AI367">
        <v>3.56159146308593</v>
      </c>
      <c r="AJ367">
        <v>-25042.3055000001</v>
      </c>
      <c r="AK367">
        <v>0.38301262540241099</v>
      </c>
      <c r="AL367" s="150">
        <v>10103812.444</v>
      </c>
      <c r="AM367" s="150">
        <v>796.52509195000005</v>
      </c>
    </row>
    <row r="368" spans="1:39" ht="14.5" x14ac:dyDescent="0.35">
      <c r="A368" t="s">
        <v>543</v>
      </c>
      <c r="B368" s="150">
        <v>-31423.1</v>
      </c>
      <c r="C368" s="150">
        <v>0.38893805052138603</v>
      </c>
      <c r="D368" s="150">
        <v>-118021.5</v>
      </c>
      <c r="E368" s="150">
        <v>3.9031574843216201E-3</v>
      </c>
      <c r="F368" s="150">
        <v>0.67884864227670705</v>
      </c>
      <c r="G368" s="150">
        <v>33.549999999999997</v>
      </c>
      <c r="H368" s="150">
        <v>18.291</v>
      </c>
      <c r="I368" s="150">
        <v>0</v>
      </c>
      <c r="J368" s="150">
        <v>56.9</v>
      </c>
      <c r="K368" s="150">
        <v>11900.519123370699</v>
      </c>
      <c r="L368" s="150">
        <v>977.02187690000005</v>
      </c>
      <c r="M368" s="150">
        <v>1176.37284004755</v>
      </c>
      <c r="N368" s="150">
        <v>0.393488454700538</v>
      </c>
      <c r="O368" s="150">
        <v>0.150490578487885</v>
      </c>
      <c r="P368" s="150">
        <v>6.6528704767838997E-4</v>
      </c>
      <c r="Q368" s="150">
        <v>9883.8286078841993</v>
      </c>
      <c r="R368" s="150">
        <v>68.298500000000004</v>
      </c>
      <c r="S368" s="150">
        <v>54395.721824051798</v>
      </c>
      <c r="T368" s="150">
        <v>14.131349883233201</v>
      </c>
      <c r="U368" s="150">
        <v>14.305173274669301</v>
      </c>
      <c r="V368" s="150">
        <v>9.3874999999999993</v>
      </c>
      <c r="W368" s="150">
        <v>104.076897672437</v>
      </c>
      <c r="X368" s="150">
        <v>0.113471026152846</v>
      </c>
      <c r="Y368" s="150">
        <v>0.18942528981326001</v>
      </c>
      <c r="Z368" s="150">
        <v>0.309899509852678</v>
      </c>
      <c r="AA368" s="150">
        <v>191.05749258376699</v>
      </c>
      <c r="AB368" s="150">
        <v>6.1465279332459604</v>
      </c>
      <c r="AC368" s="150">
        <v>1.27426534152866</v>
      </c>
      <c r="AD368" s="150">
        <v>2.93502666642024</v>
      </c>
      <c r="AE368" s="150">
        <v>1.36395623724759</v>
      </c>
      <c r="AF368" s="150">
        <v>103.25</v>
      </c>
      <c r="AG368" s="150">
        <v>1.67567534657777E-2</v>
      </c>
      <c r="AH368" s="150">
        <v>5.8360000000000003</v>
      </c>
      <c r="AI368">
        <v>2.61535840923935</v>
      </c>
      <c r="AJ368">
        <v>-35224.369500000001</v>
      </c>
      <c r="AK368">
        <v>0.33150372222631302</v>
      </c>
      <c r="AL368" s="150">
        <v>11627067.529999999</v>
      </c>
      <c r="AM368" s="150">
        <v>977.02187690000005</v>
      </c>
    </row>
    <row r="369" spans="1:39" ht="14.5" x14ac:dyDescent="0.35">
      <c r="A369" t="s">
        <v>544</v>
      </c>
      <c r="B369" s="150">
        <v>575814.6</v>
      </c>
      <c r="C369" s="150">
        <v>0.50063576659078002</v>
      </c>
      <c r="D369" s="150">
        <v>580785.75</v>
      </c>
      <c r="E369" s="150">
        <v>5.3952103651451798E-3</v>
      </c>
      <c r="F369" s="150">
        <v>0.66223742446664202</v>
      </c>
      <c r="G369" s="150">
        <v>29.2222222222222</v>
      </c>
      <c r="H369" s="150">
        <v>18.7165</v>
      </c>
      <c r="I369" s="150">
        <v>0</v>
      </c>
      <c r="J369" s="150">
        <v>-17.023499999999999</v>
      </c>
      <c r="K369" s="150">
        <v>13560.4747439076</v>
      </c>
      <c r="L369" s="150">
        <v>1102.9148759499999</v>
      </c>
      <c r="M369" s="150">
        <v>1429.1808039487501</v>
      </c>
      <c r="N369" s="150">
        <v>0.65353356031139098</v>
      </c>
      <c r="O369" s="150">
        <v>0.17078250765976499</v>
      </c>
      <c r="P369" s="150">
        <v>3.4554207972916799E-4</v>
      </c>
      <c r="Q369" s="150">
        <v>10464.7706425088</v>
      </c>
      <c r="R369" s="150">
        <v>81.828500000000005</v>
      </c>
      <c r="S369" s="150">
        <v>55808.0748700025</v>
      </c>
      <c r="T369" s="150">
        <v>15.421277427791001</v>
      </c>
      <c r="U369" s="150">
        <v>13.4783709337211</v>
      </c>
      <c r="V369" s="150">
        <v>11.8895</v>
      </c>
      <c r="W369" s="150">
        <v>92.763772736448104</v>
      </c>
      <c r="X369" s="150">
        <v>0.108587423520111</v>
      </c>
      <c r="Y369" s="150">
        <v>0.21239499763146699</v>
      </c>
      <c r="Z369" s="150">
        <v>0.32426130437473999</v>
      </c>
      <c r="AA369" s="150">
        <v>208.231029436592</v>
      </c>
      <c r="AB369" s="150">
        <v>6.6546153723900101</v>
      </c>
      <c r="AC369" s="150">
        <v>1.3077079313823701</v>
      </c>
      <c r="AD369" s="150">
        <v>3.39155103541697</v>
      </c>
      <c r="AE369" s="150">
        <v>1.32575776294049</v>
      </c>
      <c r="AF369" s="150">
        <v>153.44999999999999</v>
      </c>
      <c r="AG369" s="150">
        <v>9.7935421949200095E-3</v>
      </c>
      <c r="AH369" s="150">
        <v>5.2374999999999998</v>
      </c>
      <c r="AI369">
        <v>4.7302446755641299</v>
      </c>
      <c r="AJ369">
        <v>-87783.884000000005</v>
      </c>
      <c r="AK369">
        <v>0.44005083410726797</v>
      </c>
      <c r="AL369" s="150">
        <v>14956049.32</v>
      </c>
      <c r="AM369" s="150">
        <v>1102.9148759499999</v>
      </c>
    </row>
    <row r="370" spans="1:39" ht="14.5" x14ac:dyDescent="0.35">
      <c r="A370" t="s">
        <v>545</v>
      </c>
      <c r="B370" s="150">
        <v>-204112.75</v>
      </c>
      <c r="C370" s="150">
        <v>0.42617151695001598</v>
      </c>
      <c r="D370" s="150">
        <v>-73639.05</v>
      </c>
      <c r="E370" s="150">
        <v>2.4286525403089299E-3</v>
      </c>
      <c r="F370" s="150">
        <v>0.70011843533915397</v>
      </c>
      <c r="G370" s="150">
        <v>49.2222222222222</v>
      </c>
      <c r="H370" s="150">
        <v>32.823500000000003</v>
      </c>
      <c r="I370" s="150">
        <v>0</v>
      </c>
      <c r="J370" s="150">
        <v>26.2075</v>
      </c>
      <c r="K370" s="150">
        <v>11619.418463845301</v>
      </c>
      <c r="L370" s="150">
        <v>1638.4101767</v>
      </c>
      <c r="M370" s="150">
        <v>2005.3716965466299</v>
      </c>
      <c r="N370" s="150">
        <v>0.46368950474305198</v>
      </c>
      <c r="O370" s="150">
        <v>0.151768794765934</v>
      </c>
      <c r="P370" s="150">
        <v>1.6692449112520201E-3</v>
      </c>
      <c r="Q370" s="150">
        <v>9493.1894627233105</v>
      </c>
      <c r="R370" s="150">
        <v>109.161</v>
      </c>
      <c r="S370" s="150">
        <v>57688.989245243298</v>
      </c>
      <c r="T370" s="150">
        <v>13.7585767810848</v>
      </c>
      <c r="U370" s="150">
        <v>15.0091165956706</v>
      </c>
      <c r="V370" s="150">
        <v>13.888999999999999</v>
      </c>
      <c r="W370" s="150">
        <v>117.964589005688</v>
      </c>
      <c r="X370" s="150">
        <v>0.10982720537028599</v>
      </c>
      <c r="Y370" s="150">
        <v>0.196545082013346</v>
      </c>
      <c r="Z370" s="150">
        <v>0.30928929464243798</v>
      </c>
      <c r="AA370" s="150">
        <v>164.68058721622799</v>
      </c>
      <c r="AB370" s="150">
        <v>7.0799110536559704</v>
      </c>
      <c r="AC370" s="150">
        <v>1.3864706361985599</v>
      </c>
      <c r="AD370" s="150">
        <v>3.7126863767623899</v>
      </c>
      <c r="AE370" s="150">
        <v>1.3307002897003399</v>
      </c>
      <c r="AF370" s="150">
        <v>128.9</v>
      </c>
      <c r="AG370" s="150">
        <v>1.58852749456199E-2</v>
      </c>
      <c r="AH370" s="150">
        <v>8.7914999999999992</v>
      </c>
      <c r="AI370">
        <v>4.4709771606183502</v>
      </c>
      <c r="AJ370">
        <v>-14319.469499999999</v>
      </c>
      <c r="AK370">
        <v>0.35862475270258998</v>
      </c>
      <c r="AL370" s="150">
        <v>19037373.458500002</v>
      </c>
      <c r="AM370" s="150">
        <v>1638.4101767</v>
      </c>
    </row>
    <row r="371" spans="1:39" ht="14.5" x14ac:dyDescent="0.35">
      <c r="A371" t="s">
        <v>546</v>
      </c>
      <c r="B371" s="150">
        <v>-120637.9</v>
      </c>
      <c r="C371" s="150">
        <v>0.38433666383431903</v>
      </c>
      <c r="D371" s="150">
        <v>-53312.3</v>
      </c>
      <c r="E371" s="150">
        <v>3.8253821192335098E-3</v>
      </c>
      <c r="F371" s="150">
        <v>0.70839381986953598</v>
      </c>
      <c r="G371" s="150">
        <v>54.7222222222222</v>
      </c>
      <c r="H371" s="150">
        <v>32.299999999999997</v>
      </c>
      <c r="I371" s="150">
        <v>0</v>
      </c>
      <c r="J371" s="150">
        <v>17.681000000000001</v>
      </c>
      <c r="K371" s="150">
        <v>12063.349790967201</v>
      </c>
      <c r="L371" s="150">
        <v>1402.77360735</v>
      </c>
      <c r="M371" s="150">
        <v>1703.89610363566</v>
      </c>
      <c r="N371" s="150">
        <v>0.42563616863874099</v>
      </c>
      <c r="O371" s="150">
        <v>0.15133054481330399</v>
      </c>
      <c r="P371" s="150">
        <v>1.28636484215644E-3</v>
      </c>
      <c r="Q371" s="150">
        <v>9931.4439811750308</v>
      </c>
      <c r="R371" s="150">
        <v>97.957999999999998</v>
      </c>
      <c r="S371" s="150">
        <v>56219.842361011899</v>
      </c>
      <c r="T371" s="150">
        <v>14.7986892341616</v>
      </c>
      <c r="U371" s="150">
        <v>14.3201536102207</v>
      </c>
      <c r="V371" s="150">
        <v>13.336</v>
      </c>
      <c r="W371" s="150">
        <v>105.186983154619</v>
      </c>
      <c r="X371" s="150">
        <v>0.11111058053595101</v>
      </c>
      <c r="Y371" s="150">
        <v>0.19027482037200699</v>
      </c>
      <c r="Z371" s="150">
        <v>0.30533469814770597</v>
      </c>
      <c r="AA371" s="150">
        <v>162.75819476765699</v>
      </c>
      <c r="AB371" s="150">
        <v>7.9571158090497702</v>
      </c>
      <c r="AC371" s="150">
        <v>1.59704137173151</v>
      </c>
      <c r="AD371" s="150">
        <v>3.5677636261463999</v>
      </c>
      <c r="AE371" s="150">
        <v>1.42573331852761</v>
      </c>
      <c r="AF371" s="150">
        <v>147.75</v>
      </c>
      <c r="AG371" s="150">
        <v>1.8810571438064399E-2</v>
      </c>
      <c r="AH371" s="150">
        <v>6.5904999999999996</v>
      </c>
      <c r="AI371">
        <v>4.9117909119534104</v>
      </c>
      <c r="AJ371">
        <v>-31804.4289210526</v>
      </c>
      <c r="AK371">
        <v>0.35865987816919298</v>
      </c>
      <c r="AL371" s="150">
        <v>16922148.703000002</v>
      </c>
      <c r="AM371" s="150">
        <v>1402.77360735</v>
      </c>
    </row>
    <row r="372" spans="1:39" ht="14.5" x14ac:dyDescent="0.35">
      <c r="A372" t="s">
        <v>547</v>
      </c>
      <c r="B372" s="150">
        <v>-71160.100000000006</v>
      </c>
      <c r="C372" s="150">
        <v>0.39626576926082802</v>
      </c>
      <c r="D372" s="150">
        <v>-34745.15</v>
      </c>
      <c r="E372" s="150">
        <v>8.4238918240806294E-3</v>
      </c>
      <c r="F372" s="150">
        <v>0.74475795989180604</v>
      </c>
      <c r="G372" s="150">
        <v>39.9</v>
      </c>
      <c r="H372" s="150">
        <v>51.374000000000002</v>
      </c>
      <c r="I372" s="150">
        <v>0</v>
      </c>
      <c r="J372" s="150">
        <v>48.88</v>
      </c>
      <c r="K372" s="150">
        <v>11093.862149295001</v>
      </c>
      <c r="L372" s="150">
        <v>2067.2178413500001</v>
      </c>
      <c r="M372" s="150">
        <v>2522.7065655607198</v>
      </c>
      <c r="N372" s="150">
        <v>0.431802898826118</v>
      </c>
      <c r="O372" s="150">
        <v>0.153236607029828</v>
      </c>
      <c r="P372" s="150">
        <v>5.87954501305127E-3</v>
      </c>
      <c r="Q372" s="150">
        <v>9090.8035352112202</v>
      </c>
      <c r="R372" s="150">
        <v>129.3845</v>
      </c>
      <c r="S372" s="150">
        <v>60639.586368537202</v>
      </c>
      <c r="T372" s="150">
        <v>14.6775695697707</v>
      </c>
      <c r="U372" s="150">
        <v>15.9773221780816</v>
      </c>
      <c r="V372" s="150">
        <v>15.0495</v>
      </c>
      <c r="W372" s="150">
        <v>137.361230695372</v>
      </c>
      <c r="X372" s="150">
        <v>0.118362255046156</v>
      </c>
      <c r="Y372" s="150">
        <v>0.16184234261896699</v>
      </c>
      <c r="Z372" s="150">
        <v>0.28588222990035</v>
      </c>
      <c r="AA372" s="150">
        <v>155.86947033582899</v>
      </c>
      <c r="AB372" s="150">
        <v>6.3276909071752003</v>
      </c>
      <c r="AC372" s="150">
        <v>1.27323643305899</v>
      </c>
      <c r="AD372" s="150">
        <v>3.1687825796441298</v>
      </c>
      <c r="AE372" s="150">
        <v>1.1946331827885901</v>
      </c>
      <c r="AF372" s="150">
        <v>54.25</v>
      </c>
      <c r="AG372" s="150">
        <v>1.9632079710333102E-2</v>
      </c>
      <c r="AH372" s="150">
        <v>20.948</v>
      </c>
      <c r="AI372">
        <v>4.1009945686043201</v>
      </c>
      <c r="AJ372">
        <v>-47567.902999999897</v>
      </c>
      <c r="AK372">
        <v>0.367195483887582</v>
      </c>
      <c r="AL372" s="150">
        <v>22933429.7645</v>
      </c>
      <c r="AM372" s="150">
        <v>2067.2178413500001</v>
      </c>
    </row>
    <row r="373" spans="1:39" ht="14.5" x14ac:dyDescent="0.35">
      <c r="A373" t="s">
        <v>548</v>
      </c>
      <c r="B373" s="150">
        <v>185873</v>
      </c>
      <c r="C373" s="150">
        <v>0.43383193832753802</v>
      </c>
      <c r="D373" s="150">
        <v>224945.85</v>
      </c>
      <c r="E373" s="150">
        <v>2.3097125766796101E-3</v>
      </c>
      <c r="F373" s="150">
        <v>0.72407135617251706</v>
      </c>
      <c r="G373" s="150">
        <v>54.473684210526301</v>
      </c>
      <c r="H373" s="150">
        <v>17.97</v>
      </c>
      <c r="I373" s="150">
        <v>0</v>
      </c>
      <c r="J373" s="150">
        <v>72.593500000000006</v>
      </c>
      <c r="K373" s="150">
        <v>11405.5046615639</v>
      </c>
      <c r="L373" s="150">
        <v>1145.9319990500001</v>
      </c>
      <c r="M373" s="150">
        <v>1327.21341379513</v>
      </c>
      <c r="N373" s="150">
        <v>0.226674379950417</v>
      </c>
      <c r="O373" s="150">
        <v>0.132937934909132</v>
      </c>
      <c r="P373" s="150">
        <v>2.1633997061389601E-3</v>
      </c>
      <c r="Q373" s="150">
        <v>9847.6496855368896</v>
      </c>
      <c r="R373" s="150">
        <v>73.032499999999999</v>
      </c>
      <c r="S373" s="150">
        <v>60592.019785711796</v>
      </c>
      <c r="T373" s="150">
        <v>15.715606065792601</v>
      </c>
      <c r="U373" s="150">
        <v>15.6907130257077</v>
      </c>
      <c r="V373" s="150">
        <v>10.157999999999999</v>
      </c>
      <c r="W373" s="150">
        <v>112.810789431975</v>
      </c>
      <c r="X373" s="150">
        <v>0.11667885813739599</v>
      </c>
      <c r="Y373" s="150">
        <v>0.1587265034474</v>
      </c>
      <c r="Z373" s="150">
        <v>0.28081964069991799</v>
      </c>
      <c r="AA373" s="150">
        <v>168.561049137412</v>
      </c>
      <c r="AB373" s="150">
        <v>6.3116978274431199</v>
      </c>
      <c r="AC373" s="150">
        <v>1.3319783520872599</v>
      </c>
      <c r="AD373" s="150">
        <v>2.7266507394148398</v>
      </c>
      <c r="AE373" s="150">
        <v>1.1635754691853399</v>
      </c>
      <c r="AF373" s="150">
        <v>92.7</v>
      </c>
      <c r="AG373" s="150">
        <v>3.5813056916180301E-2</v>
      </c>
      <c r="AH373" s="150">
        <v>6.2649999999999997</v>
      </c>
      <c r="AI373">
        <v>3.55072722895618</v>
      </c>
      <c r="AJ373">
        <v>-30212.337</v>
      </c>
      <c r="AK373">
        <v>0.299285744176297</v>
      </c>
      <c r="AL373" s="150">
        <v>13069932.756999999</v>
      </c>
      <c r="AM373" s="150">
        <v>1145.9319990500001</v>
      </c>
    </row>
    <row r="374" spans="1:39" ht="14.5" x14ac:dyDescent="0.35">
      <c r="A374" t="s">
        <v>549</v>
      </c>
      <c r="B374" s="150">
        <v>535080.05000000005</v>
      </c>
      <c r="C374" s="150">
        <v>0.57844107796099897</v>
      </c>
      <c r="D374" s="150">
        <v>561501.94999999995</v>
      </c>
      <c r="E374" s="150">
        <v>1.6156273117314999E-3</v>
      </c>
      <c r="F374" s="150">
        <v>0.66047686145777895</v>
      </c>
      <c r="G374" s="150">
        <v>30.9411764705882</v>
      </c>
      <c r="H374" s="150">
        <v>16.9575</v>
      </c>
      <c r="I374" s="150">
        <v>0</v>
      </c>
      <c r="J374" s="150">
        <v>6.78</v>
      </c>
      <c r="K374" s="150">
        <v>13093.125018589</v>
      </c>
      <c r="L374" s="150">
        <v>737.39975455000001</v>
      </c>
      <c r="M374" s="150">
        <v>890.67364095558401</v>
      </c>
      <c r="N374" s="150">
        <v>0.39553094647826298</v>
      </c>
      <c r="O374" s="150">
        <v>0.16017325937690099</v>
      </c>
      <c r="P374" s="150">
        <v>2.0352421339167098E-3</v>
      </c>
      <c r="Q374" s="150">
        <v>10839.9605995317</v>
      </c>
      <c r="R374" s="150">
        <v>57.585999999999999</v>
      </c>
      <c r="S374" s="150">
        <v>55159.290912721903</v>
      </c>
      <c r="T374" s="150">
        <v>14.6954120793248</v>
      </c>
      <c r="U374" s="150">
        <v>12.805191444969299</v>
      </c>
      <c r="V374" s="150">
        <v>8.4009999999999998</v>
      </c>
      <c r="W374" s="150">
        <v>87.775235632662799</v>
      </c>
      <c r="X374" s="150">
        <v>0.115744517823455</v>
      </c>
      <c r="Y374" s="150">
        <v>0.18920361001674399</v>
      </c>
      <c r="Z374" s="150">
        <v>0.30918985294829499</v>
      </c>
      <c r="AA374" s="150">
        <v>203.01769708529099</v>
      </c>
      <c r="AB374" s="150">
        <v>6.5235029143944203</v>
      </c>
      <c r="AC374" s="150">
        <v>1.29514837493955</v>
      </c>
      <c r="AD374" s="150">
        <v>2.8302443201705798</v>
      </c>
      <c r="AE374" s="150">
        <v>1.2431046543602999</v>
      </c>
      <c r="AF374" s="150">
        <v>93.2</v>
      </c>
      <c r="AG374" s="150">
        <v>1.3143419601611601E-2</v>
      </c>
      <c r="AH374" s="150">
        <v>4.1494999999999997</v>
      </c>
      <c r="AI374">
        <v>3.7027887976697</v>
      </c>
      <c r="AJ374">
        <v>-33703.9185</v>
      </c>
      <c r="AK374">
        <v>0.38385782598938201</v>
      </c>
      <c r="AL374" s="150">
        <v>9654867.1750000007</v>
      </c>
      <c r="AM374" s="150">
        <v>737.39975455000001</v>
      </c>
    </row>
    <row r="375" spans="1:39" ht="14.5" x14ac:dyDescent="0.35">
      <c r="A375" t="s">
        <v>550</v>
      </c>
      <c r="B375" s="150">
        <v>153319.25</v>
      </c>
      <c r="C375" s="150">
        <v>0.381910530660379</v>
      </c>
      <c r="D375" s="150">
        <v>139225.35</v>
      </c>
      <c r="E375" s="150">
        <v>5.5462129232739599E-3</v>
      </c>
      <c r="F375" s="150">
        <v>0.70622335173490103</v>
      </c>
      <c r="G375" s="150">
        <v>32.700000000000003</v>
      </c>
      <c r="H375" s="150">
        <v>21.3675</v>
      </c>
      <c r="I375" s="150">
        <v>0</v>
      </c>
      <c r="J375" s="150">
        <v>45.888500000000001</v>
      </c>
      <c r="K375" s="150">
        <v>11693.298979474601</v>
      </c>
      <c r="L375" s="150">
        <v>1080.8284547999999</v>
      </c>
      <c r="M375" s="150">
        <v>1281.03400349138</v>
      </c>
      <c r="N375" s="150">
        <v>0.36147446642889802</v>
      </c>
      <c r="O375" s="150">
        <v>0.138844538634735</v>
      </c>
      <c r="P375" s="150">
        <v>4.1940548288384996E-3</v>
      </c>
      <c r="Q375" s="150">
        <v>9865.8195122492307</v>
      </c>
      <c r="R375" s="150">
        <v>72.659000000000006</v>
      </c>
      <c r="S375" s="150">
        <v>57474.5190478812</v>
      </c>
      <c r="T375" s="150">
        <v>15.034613743651899</v>
      </c>
      <c r="U375" s="150">
        <v>14.875355493469501</v>
      </c>
      <c r="V375" s="150">
        <v>9.3435000000000006</v>
      </c>
      <c r="W375" s="150">
        <v>115.677043377749</v>
      </c>
      <c r="X375" s="150">
        <v>0.115734699418807</v>
      </c>
      <c r="Y375" s="150">
        <v>0.18565180385782001</v>
      </c>
      <c r="Z375" s="150">
        <v>0.30789034635117501</v>
      </c>
      <c r="AA375" s="150">
        <v>164.841515051497</v>
      </c>
      <c r="AB375" s="150">
        <v>6.7780891183136598</v>
      </c>
      <c r="AC375" s="150">
        <v>1.39276683351537</v>
      </c>
      <c r="AD375" s="150">
        <v>3.33322279185521</v>
      </c>
      <c r="AE375" s="150">
        <v>1.1235239275132001</v>
      </c>
      <c r="AF375" s="150">
        <v>68.599999999999994</v>
      </c>
      <c r="AG375" s="150">
        <v>2.8929604868657501E-2</v>
      </c>
      <c r="AH375" s="150">
        <v>7.91</v>
      </c>
      <c r="AI375">
        <v>2.4910738190755701</v>
      </c>
      <c r="AJ375">
        <v>-57363.222500000003</v>
      </c>
      <c r="AK375">
        <v>0.30893740061194203</v>
      </c>
      <c r="AL375" s="150">
        <v>12638450.2675</v>
      </c>
      <c r="AM375" s="150">
        <v>1080.8284547999999</v>
      </c>
    </row>
    <row r="376" spans="1:39" ht="14.5" x14ac:dyDescent="0.35">
      <c r="A376" t="s">
        <v>551</v>
      </c>
      <c r="B376" s="150">
        <v>183884.05</v>
      </c>
      <c r="C376" s="150">
        <v>0.41350172947851799</v>
      </c>
      <c r="D376" s="150">
        <v>141170.5</v>
      </c>
      <c r="E376" s="150">
        <v>2.0480077084597801E-3</v>
      </c>
      <c r="F376" s="150">
        <v>0.696555978539108</v>
      </c>
      <c r="G376" s="150">
        <v>58.842105263157897</v>
      </c>
      <c r="H376" s="150">
        <v>31.172499999999999</v>
      </c>
      <c r="I376" s="150">
        <v>0</v>
      </c>
      <c r="J376" s="150">
        <v>31.593</v>
      </c>
      <c r="K376" s="150">
        <v>11327.3275883971</v>
      </c>
      <c r="L376" s="150">
        <v>1232.19973185</v>
      </c>
      <c r="M376" s="150">
        <v>1466.3086150639699</v>
      </c>
      <c r="N376" s="150">
        <v>0.36155057596152201</v>
      </c>
      <c r="O376" s="150">
        <v>0.14198495002699599</v>
      </c>
      <c r="P376" s="150">
        <v>1.1542528075904001E-3</v>
      </c>
      <c r="Q376" s="150">
        <v>9518.8215315716807</v>
      </c>
      <c r="R376" s="150">
        <v>81.758499999999998</v>
      </c>
      <c r="S376" s="150">
        <v>56703.188475816001</v>
      </c>
      <c r="T376" s="150">
        <v>15.2130971091691</v>
      </c>
      <c r="U376" s="150">
        <v>15.071212557104101</v>
      </c>
      <c r="V376" s="150">
        <v>11.612</v>
      </c>
      <c r="W376" s="150">
        <v>106.11434135807799</v>
      </c>
      <c r="X376" s="150">
        <v>0.115399508948631</v>
      </c>
      <c r="Y376" s="150">
        <v>0.189140733492491</v>
      </c>
      <c r="Z376" s="150">
        <v>0.30859688987694101</v>
      </c>
      <c r="AA376" s="150">
        <v>179.419816678643</v>
      </c>
      <c r="AB376" s="150">
        <v>6.2514104442691902</v>
      </c>
      <c r="AC376" s="150">
        <v>1.16135159933427</v>
      </c>
      <c r="AD376" s="150">
        <v>3.0253957971522198</v>
      </c>
      <c r="AE376" s="150">
        <v>1.3162552402784</v>
      </c>
      <c r="AF376" s="150">
        <v>110.4</v>
      </c>
      <c r="AG376" s="150">
        <v>3.22754382771221E-2</v>
      </c>
      <c r="AH376" s="150">
        <v>6.4175000000000004</v>
      </c>
      <c r="AI376">
        <v>4.2349373990137904</v>
      </c>
      <c r="AJ376">
        <v>-27708.804</v>
      </c>
      <c r="AK376">
        <v>0.33211584532739802</v>
      </c>
      <c r="AL376" s="150">
        <v>13957530.017000001</v>
      </c>
      <c r="AM376" s="150">
        <v>1232.19973185</v>
      </c>
    </row>
    <row r="377" spans="1:39" ht="14.5" x14ac:dyDescent="0.35">
      <c r="A377" t="s">
        <v>552</v>
      </c>
      <c r="B377" s="150">
        <v>335882.4</v>
      </c>
      <c r="C377" s="150">
        <v>0.44083768602842399</v>
      </c>
      <c r="D377" s="150">
        <v>304864.3</v>
      </c>
      <c r="E377" s="150">
        <v>2.8945588641873699E-3</v>
      </c>
      <c r="F377" s="150">
        <v>0.76779623811934905</v>
      </c>
      <c r="G377" s="150">
        <v>58.45</v>
      </c>
      <c r="H377" s="150">
        <v>32.69</v>
      </c>
      <c r="I377" s="150">
        <v>0</v>
      </c>
      <c r="J377" s="150">
        <v>38.685499999999998</v>
      </c>
      <c r="K377" s="150">
        <v>11392.125533062799</v>
      </c>
      <c r="L377" s="150">
        <v>1940.3196459999999</v>
      </c>
      <c r="M377" s="150">
        <v>2203.3864491242298</v>
      </c>
      <c r="N377" s="150">
        <v>0.15933882156342399</v>
      </c>
      <c r="O377" s="150">
        <v>0.10452514072518999</v>
      </c>
      <c r="P377" s="150">
        <v>1.24066181310005E-2</v>
      </c>
      <c r="Q377" s="150">
        <v>10031.996425450299</v>
      </c>
      <c r="R377" s="150">
        <v>118.2355</v>
      </c>
      <c r="S377" s="150">
        <v>65923.705422652201</v>
      </c>
      <c r="T377" s="150">
        <v>14.9121879638518</v>
      </c>
      <c r="U377" s="150">
        <v>16.410635096904102</v>
      </c>
      <c r="V377" s="150">
        <v>12.699</v>
      </c>
      <c r="W377" s="150">
        <v>152.793105441373</v>
      </c>
      <c r="X377" s="150">
        <v>0.116690621091321</v>
      </c>
      <c r="Y377" s="150">
        <v>0.15928218001570099</v>
      </c>
      <c r="Z377" s="150">
        <v>0.28593006518788</v>
      </c>
      <c r="AA377" s="150">
        <v>172.414117792219</v>
      </c>
      <c r="AB377" s="150">
        <v>5.9546331453629398</v>
      </c>
      <c r="AC377" s="150">
        <v>1.13152661203419</v>
      </c>
      <c r="AD377" s="150">
        <v>2.6663308826936198</v>
      </c>
      <c r="AE377" s="150">
        <v>0.97470233302634601</v>
      </c>
      <c r="AF377" s="150">
        <v>43.95</v>
      </c>
      <c r="AG377" s="150">
        <v>7.6118734827456194E-2</v>
      </c>
      <c r="AH377" s="150">
        <v>25.736499999999999</v>
      </c>
      <c r="AI377">
        <v>4.6580214292772402</v>
      </c>
      <c r="AJ377">
        <v>-61526.618999999999</v>
      </c>
      <c r="AK377">
        <v>0.25274343666340199</v>
      </c>
      <c r="AL377" s="150">
        <v>22104364.9815</v>
      </c>
      <c r="AM377" s="150">
        <v>1940.3196459999999</v>
      </c>
    </row>
    <row r="378" spans="1:39" ht="14.5" x14ac:dyDescent="0.35">
      <c r="A378" t="s">
        <v>553</v>
      </c>
      <c r="B378" s="150">
        <v>-510475.6</v>
      </c>
      <c r="C378" s="150">
        <v>0.36179368263911799</v>
      </c>
      <c r="D378" s="150">
        <v>-567491.65</v>
      </c>
      <c r="E378" s="150">
        <v>7.7217515364927103E-3</v>
      </c>
      <c r="F378" s="150">
        <v>0.75567355606011</v>
      </c>
      <c r="G378" s="150">
        <v>55</v>
      </c>
      <c r="H378" s="150">
        <v>61.798000000000002</v>
      </c>
      <c r="I378" s="150">
        <v>0</v>
      </c>
      <c r="J378" s="150">
        <v>71.994000000000099</v>
      </c>
      <c r="K378" s="150">
        <v>10882.694928725001</v>
      </c>
      <c r="L378" s="150">
        <v>2451.4193160999998</v>
      </c>
      <c r="M378" s="150">
        <v>2978.8197501005502</v>
      </c>
      <c r="N378" s="150">
        <v>0.42269230494132698</v>
      </c>
      <c r="O378" s="150">
        <v>0.14473284095862399</v>
      </c>
      <c r="P378" s="150">
        <v>2.0059425952566799E-2</v>
      </c>
      <c r="Q378" s="150">
        <v>8955.9123403151407</v>
      </c>
      <c r="R378" s="150">
        <v>151.71250000000001</v>
      </c>
      <c r="S378" s="150">
        <v>60939.745040784401</v>
      </c>
      <c r="T378" s="150">
        <v>14.472769218093401</v>
      </c>
      <c r="U378" s="150">
        <v>16.158321272802201</v>
      </c>
      <c r="V378" s="150">
        <v>17.1525</v>
      </c>
      <c r="W378" s="150">
        <v>142.91906813001</v>
      </c>
      <c r="X378" s="150">
        <v>0.11490023473684501</v>
      </c>
      <c r="Y378" s="150">
        <v>0.16952940394577401</v>
      </c>
      <c r="Z378" s="150">
        <v>0.28979723139860902</v>
      </c>
      <c r="AA378" s="150">
        <v>151.25268352290101</v>
      </c>
      <c r="AB378" s="150">
        <v>6.3279918146358902</v>
      </c>
      <c r="AC378" s="150">
        <v>1.2137718629794301</v>
      </c>
      <c r="AD378" s="150">
        <v>3.1914279360948301</v>
      </c>
      <c r="AE378" s="150">
        <v>1.2274603051323001</v>
      </c>
      <c r="AF378" s="150">
        <v>51.5</v>
      </c>
      <c r="AG378" s="150">
        <v>1.7752914783866602E-2</v>
      </c>
      <c r="AH378" s="150">
        <v>25.043500000000002</v>
      </c>
      <c r="AI378">
        <v>2.7486253545257999</v>
      </c>
      <c r="AJ378">
        <v>-84549.138500000001</v>
      </c>
      <c r="AK378">
        <v>0.33307065338471298</v>
      </c>
      <c r="AL378" s="150">
        <v>26678048.559500001</v>
      </c>
      <c r="AM378" s="150">
        <v>2451.4193160999998</v>
      </c>
    </row>
    <row r="379" spans="1:39" ht="14.5" x14ac:dyDescent="0.35">
      <c r="A379" t="s">
        <v>554</v>
      </c>
      <c r="B379" s="150">
        <v>103524.2</v>
      </c>
      <c r="C379" s="150">
        <v>0.41614713357685701</v>
      </c>
      <c r="D379" s="150">
        <v>195966.55</v>
      </c>
      <c r="E379" s="150">
        <v>2.4447408344425501E-3</v>
      </c>
      <c r="F379" s="150">
        <v>0.78856048867112005</v>
      </c>
      <c r="G379" s="150">
        <v>102.789473684211</v>
      </c>
      <c r="H379" s="150">
        <v>71.132999999999996</v>
      </c>
      <c r="I379" s="150">
        <v>0</v>
      </c>
      <c r="J379" s="150">
        <v>-44.116</v>
      </c>
      <c r="K379" s="150">
        <v>11039.0731319432</v>
      </c>
      <c r="L379" s="150">
        <v>3964.7433234999999</v>
      </c>
      <c r="M379" s="150">
        <v>4705.8878824428803</v>
      </c>
      <c r="N379" s="150">
        <v>0.23982871972165901</v>
      </c>
      <c r="O379" s="150">
        <v>0.134439340080523</v>
      </c>
      <c r="P379" s="150">
        <v>1.66506464639741E-2</v>
      </c>
      <c r="Q379" s="150">
        <v>9300.4960149581802</v>
      </c>
      <c r="R379" s="150">
        <v>228.78450000000001</v>
      </c>
      <c r="S379" s="150">
        <v>67328.386055436495</v>
      </c>
      <c r="T379" s="150">
        <v>14.1390697359305</v>
      </c>
      <c r="U379" s="150">
        <v>17.3295976060441</v>
      </c>
      <c r="V379" s="150">
        <v>25.291499999999999</v>
      </c>
      <c r="W379" s="150">
        <v>156.761889310638</v>
      </c>
      <c r="X379" s="150">
        <v>0.122515146471494</v>
      </c>
      <c r="Y379" s="150">
        <v>0.14899349986657701</v>
      </c>
      <c r="Z379" s="150">
        <v>0.27893875447846</v>
      </c>
      <c r="AA379" s="150">
        <v>153.49868840002301</v>
      </c>
      <c r="AB379" s="150">
        <v>6.1415545047355096</v>
      </c>
      <c r="AC379" s="150">
        <v>1.1178857522943899</v>
      </c>
      <c r="AD379" s="150">
        <v>2.9089589322999401</v>
      </c>
      <c r="AE379" s="150">
        <v>1.0069968425106799</v>
      </c>
      <c r="AF379" s="150">
        <v>41.2</v>
      </c>
      <c r="AG379" s="150">
        <v>7.5164268386400807E-2</v>
      </c>
      <c r="AH379" s="150">
        <v>61.420999999999999</v>
      </c>
      <c r="AI379">
        <v>3.4513836017742801</v>
      </c>
      <c r="AJ379">
        <v>-85395.435999999798</v>
      </c>
      <c r="AK379">
        <v>0.27048556383888001</v>
      </c>
      <c r="AL379" s="150">
        <v>43767091.497500002</v>
      </c>
      <c r="AM379" s="150">
        <v>3964.7433234999999</v>
      </c>
    </row>
    <row r="380" spans="1:39" ht="14.5" x14ac:dyDescent="0.35">
      <c r="A380" t="s">
        <v>555</v>
      </c>
      <c r="B380" s="150">
        <v>491528.8</v>
      </c>
      <c r="C380" s="150">
        <v>0.38839422537977802</v>
      </c>
      <c r="D380" s="150">
        <v>442974.95</v>
      </c>
      <c r="E380" s="150">
        <v>4.7728017539944399E-3</v>
      </c>
      <c r="F380" s="150">
        <v>0.73593178734842402</v>
      </c>
      <c r="G380" s="150">
        <v>41.3</v>
      </c>
      <c r="H380" s="150">
        <v>51.721499999999999</v>
      </c>
      <c r="I380" s="150">
        <v>0</v>
      </c>
      <c r="J380" s="150">
        <v>63.071000000000097</v>
      </c>
      <c r="K380" s="150">
        <v>10744.828599098801</v>
      </c>
      <c r="L380" s="150">
        <v>2018.0128701000001</v>
      </c>
      <c r="M380" s="150">
        <v>2384.8684405333902</v>
      </c>
      <c r="N380" s="150">
        <v>0.31665703062058997</v>
      </c>
      <c r="O380" s="150">
        <v>0.132603070285047</v>
      </c>
      <c r="P380" s="150">
        <v>1.6309220465164399E-2</v>
      </c>
      <c r="Q380" s="150">
        <v>9091.9910010425592</v>
      </c>
      <c r="R380" s="150">
        <v>122.23950000000001</v>
      </c>
      <c r="S380" s="150">
        <v>62906.682676221702</v>
      </c>
      <c r="T380" s="150">
        <v>14.809042903480499</v>
      </c>
      <c r="U380" s="150">
        <v>16.508680664597001</v>
      </c>
      <c r="V380" s="150">
        <v>14.2155</v>
      </c>
      <c r="W380" s="150">
        <v>141.95862756146499</v>
      </c>
      <c r="X380" s="150">
        <v>0.11670586261541301</v>
      </c>
      <c r="Y380" s="150">
        <v>0.165577634380383</v>
      </c>
      <c r="Z380" s="150">
        <v>0.287051186115787</v>
      </c>
      <c r="AA380" s="150">
        <v>158.72978549642599</v>
      </c>
      <c r="AB380" s="150">
        <v>6.1497093660611499</v>
      </c>
      <c r="AC380" s="150">
        <v>1.1984386271487399</v>
      </c>
      <c r="AD380" s="150">
        <v>2.9961815410431001</v>
      </c>
      <c r="AE380" s="150">
        <v>1.16985971284459</v>
      </c>
      <c r="AF380" s="150">
        <v>39.631578947368403</v>
      </c>
      <c r="AG380" s="150">
        <v>3.7994704591013201E-2</v>
      </c>
      <c r="AH380" s="150">
        <v>30.6247368421053</v>
      </c>
      <c r="AI380">
        <v>4.73149481434998</v>
      </c>
      <c r="AJ380">
        <v>-85464.067500000107</v>
      </c>
      <c r="AK380">
        <v>0.29894809891931801</v>
      </c>
      <c r="AL380" s="150">
        <v>21683202.399999999</v>
      </c>
      <c r="AM380" s="150">
        <v>2018.0128701000001</v>
      </c>
    </row>
    <row r="381" spans="1:39" ht="14.5" x14ac:dyDescent="0.35">
      <c r="A381" t="s">
        <v>556</v>
      </c>
      <c r="B381" s="150">
        <v>39527.300000000003</v>
      </c>
      <c r="C381" s="150">
        <v>0.44816688865260501</v>
      </c>
      <c r="D381" s="150">
        <v>22814</v>
      </c>
      <c r="E381" s="150">
        <v>8.2146364236089005E-3</v>
      </c>
      <c r="F381" s="150">
        <v>0.70146194895866498</v>
      </c>
      <c r="G381" s="150">
        <v>24.117647058823501</v>
      </c>
      <c r="H381" s="150">
        <v>21.360499999999998</v>
      </c>
      <c r="I381" s="150">
        <v>0</v>
      </c>
      <c r="J381" s="150">
        <v>-12.497</v>
      </c>
      <c r="K381" s="150">
        <v>13714.579744148001</v>
      </c>
      <c r="L381" s="150">
        <v>1197.23213575</v>
      </c>
      <c r="M381" s="150">
        <v>1632.0980531851901</v>
      </c>
      <c r="N381" s="150">
        <v>0.86303948649250095</v>
      </c>
      <c r="O381" s="150">
        <v>0.16929188216538399</v>
      </c>
      <c r="P381" s="150">
        <v>3.1832047321487899E-4</v>
      </c>
      <c r="Q381" s="150">
        <v>10060.385505610901</v>
      </c>
      <c r="R381" s="150">
        <v>88.481999999999999</v>
      </c>
      <c r="S381" s="150">
        <v>58614.841837888001</v>
      </c>
      <c r="T381" s="150">
        <v>15.0358264957845</v>
      </c>
      <c r="U381" s="150">
        <v>13.5307987585046</v>
      </c>
      <c r="V381" s="150">
        <v>11.169499999999999</v>
      </c>
      <c r="W381" s="150">
        <v>107.187621267738</v>
      </c>
      <c r="X381" s="150">
        <v>0.106032210132276</v>
      </c>
      <c r="Y381" s="150">
        <v>0.208422124867891</v>
      </c>
      <c r="Z381" s="150">
        <v>0.31737613584478302</v>
      </c>
      <c r="AA381" s="150">
        <v>208.45606507518099</v>
      </c>
      <c r="AB381" s="150">
        <v>6.5746251376866596</v>
      </c>
      <c r="AC381" s="150">
        <v>1.23450356072017</v>
      </c>
      <c r="AD381" s="150">
        <v>3.2644239058093101</v>
      </c>
      <c r="AE381" s="150">
        <v>1.3635533081069</v>
      </c>
      <c r="AF381" s="150">
        <v>125.9</v>
      </c>
      <c r="AG381" s="150">
        <v>1.2373878439082E-2</v>
      </c>
      <c r="AH381" s="150">
        <v>7.0940000000000003</v>
      </c>
      <c r="AI381">
        <v>4.3410059899509097</v>
      </c>
      <c r="AJ381">
        <v>-90952.081500000102</v>
      </c>
      <c r="AK381">
        <v>0.50260906323339305</v>
      </c>
      <c r="AL381" s="150">
        <v>16419535.597999999</v>
      </c>
      <c r="AM381" s="150">
        <v>1197.23213575</v>
      </c>
    </row>
    <row r="382" spans="1:39" ht="14.5" x14ac:dyDescent="0.35">
      <c r="A382" t="s">
        <v>557</v>
      </c>
      <c r="B382" s="150">
        <v>140332.45000000001</v>
      </c>
      <c r="C382" s="150">
        <v>0.37623020764259701</v>
      </c>
      <c r="D382" s="150">
        <v>107759.65</v>
      </c>
      <c r="E382" s="150">
        <v>5.5823068719996803E-3</v>
      </c>
      <c r="F382" s="150">
        <v>0.71751119317872403</v>
      </c>
      <c r="G382" s="150">
        <v>42.764705882352899</v>
      </c>
      <c r="H382" s="150">
        <v>36.554000000000002</v>
      </c>
      <c r="I382" s="150">
        <v>0</v>
      </c>
      <c r="J382" s="150">
        <v>24.954500000000099</v>
      </c>
      <c r="K382" s="150">
        <v>10842.6548394088</v>
      </c>
      <c r="L382" s="150">
        <v>1484.0324680000001</v>
      </c>
      <c r="M382" s="150">
        <v>1786.23679906709</v>
      </c>
      <c r="N382" s="150">
        <v>0.39731783250310898</v>
      </c>
      <c r="O382" s="150">
        <v>0.13918566904966101</v>
      </c>
      <c r="P382" s="150">
        <v>3.7444846860318101E-3</v>
      </c>
      <c r="Q382" s="150">
        <v>9008.2411410423792</v>
      </c>
      <c r="R382" s="150">
        <v>93.525999999999996</v>
      </c>
      <c r="S382" s="150">
        <v>58588.895633299799</v>
      </c>
      <c r="T382" s="150">
        <v>15.095267626114699</v>
      </c>
      <c r="U382" s="150">
        <v>15.8675926266493</v>
      </c>
      <c r="V382" s="150">
        <v>11.832000000000001</v>
      </c>
      <c r="W382" s="150">
        <v>125.42532691007401</v>
      </c>
      <c r="X382" s="150">
        <v>0.11731611582247101</v>
      </c>
      <c r="Y382" s="150">
        <v>0.17069760479554999</v>
      </c>
      <c r="Z382" s="150">
        <v>0.29192586690790401</v>
      </c>
      <c r="AA382" s="150">
        <v>183.95412896047199</v>
      </c>
      <c r="AB382" s="150">
        <v>5.5369817677244804</v>
      </c>
      <c r="AC382" s="150">
        <v>1.001459778039</v>
      </c>
      <c r="AD382" s="150">
        <v>2.8200254474550501</v>
      </c>
      <c r="AE382" s="150">
        <v>1.0641349538393099</v>
      </c>
      <c r="AF382" s="150">
        <v>50.75</v>
      </c>
      <c r="AG382" s="150">
        <v>2.3205298826234701E-2</v>
      </c>
      <c r="AH382" s="150">
        <v>17.341999999999999</v>
      </c>
      <c r="AI382">
        <v>3.5462515832973698</v>
      </c>
      <c r="AJ382">
        <v>-34106.858</v>
      </c>
      <c r="AK382">
        <v>0.34498496490367098</v>
      </c>
      <c r="AL382" s="150">
        <v>16090851.821</v>
      </c>
      <c r="AM382" s="150">
        <v>1484.0324680000001</v>
      </c>
    </row>
    <row r="383" spans="1:39" ht="14.5" x14ac:dyDescent="0.35">
      <c r="A383" t="s">
        <v>558</v>
      </c>
      <c r="B383" s="150">
        <v>38966.75</v>
      </c>
      <c r="C383" s="150">
        <v>0.40004467079488698</v>
      </c>
      <c r="D383" s="150">
        <v>16735.45</v>
      </c>
      <c r="E383" s="150">
        <v>6.8625664252215E-3</v>
      </c>
      <c r="F383" s="150">
        <v>0.70821197451598406</v>
      </c>
      <c r="G383" s="150">
        <v>30.3333333333333</v>
      </c>
      <c r="H383" s="150">
        <v>22.286999999999999</v>
      </c>
      <c r="I383" s="150">
        <v>0</v>
      </c>
      <c r="J383" s="150">
        <v>-3.9049999999999998</v>
      </c>
      <c r="K383" s="150">
        <v>13638.2151854693</v>
      </c>
      <c r="L383" s="150">
        <v>1185.85061</v>
      </c>
      <c r="M383" s="150">
        <v>1621.2157283178799</v>
      </c>
      <c r="N383" s="150">
        <v>0.91151416488287695</v>
      </c>
      <c r="O383" s="150">
        <v>0.169050646016871</v>
      </c>
      <c r="P383" s="150">
        <v>3.2137564106831301E-4</v>
      </c>
      <c r="Q383" s="150">
        <v>9975.7765203650397</v>
      </c>
      <c r="R383" s="150">
        <v>87.338999999999999</v>
      </c>
      <c r="S383" s="150">
        <v>57731.392350496397</v>
      </c>
      <c r="T383" s="150">
        <v>15.251491315449</v>
      </c>
      <c r="U383" s="150">
        <v>13.577561112446899</v>
      </c>
      <c r="V383" s="150">
        <v>11.462</v>
      </c>
      <c r="W383" s="150">
        <v>103.459309893561</v>
      </c>
      <c r="X383" s="150">
        <v>0.10575042588464501</v>
      </c>
      <c r="Y383" s="150">
        <v>0.209999307207554</v>
      </c>
      <c r="Z383" s="150">
        <v>0.31929455469964202</v>
      </c>
      <c r="AA383" s="150">
        <v>201.47908850002599</v>
      </c>
      <c r="AB383" s="150">
        <v>6.6987102494055701</v>
      </c>
      <c r="AC383" s="150">
        <v>1.3205625154599301</v>
      </c>
      <c r="AD383" s="150">
        <v>3.4685278651253699</v>
      </c>
      <c r="AE383" s="150">
        <v>1.3480957689224899</v>
      </c>
      <c r="AF383" s="150">
        <v>143.52631578947401</v>
      </c>
      <c r="AG383" s="150">
        <v>1.2028177890207801E-2</v>
      </c>
      <c r="AH383" s="150">
        <v>6.3494736842105297</v>
      </c>
      <c r="AI383">
        <v>4.1258941737238297</v>
      </c>
      <c r="AJ383">
        <v>-72643.662500000006</v>
      </c>
      <c r="AK383">
        <v>0.50389169827873803</v>
      </c>
      <c r="AL383" s="150">
        <v>16172885.797</v>
      </c>
      <c r="AM383" s="150">
        <v>1185.85061</v>
      </c>
    </row>
    <row r="384" spans="1:39" ht="14.5" x14ac:dyDescent="0.35">
      <c r="A384" t="s">
        <v>559</v>
      </c>
      <c r="B384" s="150">
        <v>-114481.85</v>
      </c>
      <c r="C384" s="150">
        <v>0.259388824797676</v>
      </c>
      <c r="D384" s="150">
        <v>-122226.65</v>
      </c>
      <c r="E384" s="150">
        <v>3.2518504346649301E-3</v>
      </c>
      <c r="F384" s="150">
        <v>0.71031483202180601</v>
      </c>
      <c r="G384" s="150">
        <v>27.466666666666701</v>
      </c>
      <c r="H384" s="150">
        <v>87.5655</v>
      </c>
      <c r="I384" s="150">
        <v>2.7</v>
      </c>
      <c r="J384" s="150">
        <v>-108.599</v>
      </c>
      <c r="K384" s="150">
        <v>12572.107512279301</v>
      </c>
      <c r="L384" s="150">
        <v>1828.1165836</v>
      </c>
      <c r="M384" s="150">
        <v>2512.5916866416601</v>
      </c>
      <c r="N384" s="150">
        <v>0.89541016576006505</v>
      </c>
      <c r="O384" s="150">
        <v>0.18263893041356299</v>
      </c>
      <c r="P384" s="150">
        <v>8.0588796317289796E-3</v>
      </c>
      <c r="Q384" s="150">
        <v>9147.2396236093391</v>
      </c>
      <c r="R384" s="150">
        <v>126.72199999999999</v>
      </c>
      <c r="S384" s="150">
        <v>58973.341586306997</v>
      </c>
      <c r="T384" s="150">
        <v>14.4394817000994</v>
      </c>
      <c r="U384" s="150">
        <v>14.4261973737788</v>
      </c>
      <c r="V384" s="150">
        <v>16.231999999999999</v>
      </c>
      <c r="W384" s="150">
        <v>112.62423506653499</v>
      </c>
      <c r="X384" s="150">
        <v>0.117578017870398</v>
      </c>
      <c r="Y384" s="150">
        <v>0.19334036116098699</v>
      </c>
      <c r="Z384" s="150">
        <v>0.316220815202373</v>
      </c>
      <c r="AA384" s="150">
        <v>184.74738046241501</v>
      </c>
      <c r="AB384" s="150">
        <v>6.2605419942426099</v>
      </c>
      <c r="AC384" s="150">
        <v>1.2750553051572999</v>
      </c>
      <c r="AD384" s="150">
        <v>2.9866257332754</v>
      </c>
      <c r="AE384" s="150">
        <v>1.0478252238119601</v>
      </c>
      <c r="AF384" s="150">
        <v>33.1</v>
      </c>
      <c r="AG384" s="150">
        <v>6.4336614517932295E-2</v>
      </c>
      <c r="AH384" s="150">
        <v>45.939500000000002</v>
      </c>
      <c r="AI384">
        <v>4.3867293963925897</v>
      </c>
      <c r="AJ384">
        <v>-36773.146999999903</v>
      </c>
      <c r="AK384">
        <v>0.485749472781418</v>
      </c>
      <c r="AL384" s="150">
        <v>22983278.234000001</v>
      </c>
      <c r="AM384" s="150">
        <v>1828.1165836</v>
      </c>
    </row>
    <row r="385" spans="1:39" ht="14.5" x14ac:dyDescent="0.35">
      <c r="A385" t="s">
        <v>560</v>
      </c>
      <c r="B385" s="150">
        <v>-221448.55</v>
      </c>
      <c r="C385" s="150">
        <v>0.45386966801017098</v>
      </c>
      <c r="D385" s="150">
        <v>-239800.15</v>
      </c>
      <c r="E385" s="150">
        <v>6.0980485457129601E-3</v>
      </c>
      <c r="F385" s="150">
        <v>0.70278741562638003</v>
      </c>
      <c r="G385" s="150">
        <v>26.2222222222222</v>
      </c>
      <c r="H385" s="150">
        <v>21.588999999999999</v>
      </c>
      <c r="I385" s="150">
        <v>0</v>
      </c>
      <c r="J385" s="150">
        <v>-9.7750000000000092</v>
      </c>
      <c r="K385" s="150">
        <v>13694.4862512985</v>
      </c>
      <c r="L385" s="150">
        <v>1097.1960199</v>
      </c>
      <c r="M385" s="150">
        <v>1484.78545136307</v>
      </c>
      <c r="N385" s="150">
        <v>0.82229667760937497</v>
      </c>
      <c r="O385" s="150">
        <v>0.171647158834175</v>
      </c>
      <c r="P385" s="150">
        <v>9.1141417017821601E-5</v>
      </c>
      <c r="Q385" s="150">
        <v>10119.667993585301</v>
      </c>
      <c r="R385" s="150">
        <v>82.076499999999996</v>
      </c>
      <c r="S385" s="150">
        <v>56398.025537151298</v>
      </c>
      <c r="T385" s="150">
        <v>15.1900970436118</v>
      </c>
      <c r="U385" s="150">
        <v>13.3679679311374</v>
      </c>
      <c r="V385" s="150">
        <v>11.352499999999999</v>
      </c>
      <c r="W385" s="150">
        <v>96.647964756661494</v>
      </c>
      <c r="X385" s="150">
        <v>0.10565571050976701</v>
      </c>
      <c r="Y385" s="150">
        <v>0.209248202138763</v>
      </c>
      <c r="Z385" s="150">
        <v>0.31882293054857302</v>
      </c>
      <c r="AA385" s="150">
        <v>199.04939139307601</v>
      </c>
      <c r="AB385" s="150">
        <v>6.9417901273007496</v>
      </c>
      <c r="AC385" s="150">
        <v>1.35376922995913</v>
      </c>
      <c r="AD385" s="150">
        <v>3.63533926872354</v>
      </c>
      <c r="AE385" s="150">
        <v>1.3203894294232299</v>
      </c>
      <c r="AF385" s="150">
        <v>129.47368421052599</v>
      </c>
      <c r="AG385" s="150">
        <v>1.0633870452473E-2</v>
      </c>
      <c r="AH385" s="150">
        <v>6.4021052631578996</v>
      </c>
      <c r="AI385">
        <v>4.6832153780617496</v>
      </c>
      <c r="AJ385">
        <v>-88374.987500000003</v>
      </c>
      <c r="AK385">
        <v>0.49379812130808998</v>
      </c>
      <c r="AL385" s="150">
        <v>15025535.8095</v>
      </c>
      <c r="AM385" s="150">
        <v>1097.1960199</v>
      </c>
    </row>
    <row r="386" spans="1:39" ht="14.5" x14ac:dyDescent="0.35">
      <c r="A386" t="s">
        <v>561</v>
      </c>
      <c r="B386" s="150">
        <v>536261.65</v>
      </c>
      <c r="C386" s="150">
        <v>0.47315115749623698</v>
      </c>
      <c r="D386" s="150">
        <v>531863.1</v>
      </c>
      <c r="E386" s="150">
        <v>2.92901757357754E-3</v>
      </c>
      <c r="F386" s="150">
        <v>0.73069634818967899</v>
      </c>
      <c r="G386" s="150">
        <v>61.947368421052602</v>
      </c>
      <c r="H386" s="150">
        <v>37.976999999999997</v>
      </c>
      <c r="I386" s="150">
        <v>0</v>
      </c>
      <c r="J386" s="150">
        <v>60.8095</v>
      </c>
      <c r="K386" s="150">
        <v>10680.6082169608</v>
      </c>
      <c r="L386" s="150">
        <v>1662.7973918</v>
      </c>
      <c r="M386" s="150">
        <v>1920.8623941531</v>
      </c>
      <c r="N386" s="150">
        <v>0.24563445941411899</v>
      </c>
      <c r="O386" s="150">
        <v>0.116555355183833</v>
      </c>
      <c r="P386" s="150">
        <v>1.2183840917665299E-2</v>
      </c>
      <c r="Q386" s="150">
        <v>9245.6844072009499</v>
      </c>
      <c r="R386" s="150">
        <v>102.8355</v>
      </c>
      <c r="S386" s="150">
        <v>60460.186968508002</v>
      </c>
      <c r="T386" s="150">
        <v>15.280715317181301</v>
      </c>
      <c r="U386" s="150">
        <v>16.169488083395301</v>
      </c>
      <c r="V386" s="150">
        <v>12.439500000000001</v>
      </c>
      <c r="W386" s="150">
        <v>133.67075781180901</v>
      </c>
      <c r="X386" s="150">
        <v>0.112996099752115</v>
      </c>
      <c r="Y386" s="150">
        <v>0.16414274747200799</v>
      </c>
      <c r="Z386" s="150">
        <v>0.289727159907329</v>
      </c>
      <c r="AA386" s="150">
        <v>144.514209118331</v>
      </c>
      <c r="AB386" s="150">
        <v>6.5394525648065498</v>
      </c>
      <c r="AC386" s="150">
        <v>1.17859154170543</v>
      </c>
      <c r="AD386" s="150">
        <v>3.18124968658688</v>
      </c>
      <c r="AE386" s="150">
        <v>1.10345900105594</v>
      </c>
      <c r="AF386" s="150">
        <v>60.9</v>
      </c>
      <c r="AG386" s="150">
        <v>4.1617386912093303E-2</v>
      </c>
      <c r="AH386" s="150">
        <v>14.932499999999999</v>
      </c>
      <c r="AI386">
        <v>3.7042729567238899</v>
      </c>
      <c r="AJ386">
        <v>-43874.419000000104</v>
      </c>
      <c r="AK386">
        <v>0.296963252803571</v>
      </c>
      <c r="AL386" s="150">
        <v>17759687.486000001</v>
      </c>
      <c r="AM386" s="150">
        <v>1662.7973918</v>
      </c>
    </row>
    <row r="387" spans="1:39" ht="14.5" x14ac:dyDescent="0.35">
      <c r="A387" t="s">
        <v>562</v>
      </c>
      <c r="B387" s="150">
        <v>500393.55</v>
      </c>
      <c r="C387" s="150">
        <v>0.38277124914215399</v>
      </c>
      <c r="D387" s="150">
        <v>516100.7</v>
      </c>
      <c r="E387" s="150">
        <v>1.6478357278911599E-3</v>
      </c>
      <c r="F387" s="150">
        <v>0.70036379924469805</v>
      </c>
      <c r="G387" s="150">
        <v>44.315789473684198</v>
      </c>
      <c r="H387" s="150">
        <v>34.317999999999998</v>
      </c>
      <c r="I387" s="150">
        <v>0</v>
      </c>
      <c r="J387" s="150">
        <v>56.404499999999999</v>
      </c>
      <c r="K387" s="150">
        <v>10933.2112927989</v>
      </c>
      <c r="L387" s="150">
        <v>1598.2649878</v>
      </c>
      <c r="M387" s="150">
        <v>1925.7004059460601</v>
      </c>
      <c r="N387" s="150">
        <v>0.40727649517994402</v>
      </c>
      <c r="O387" s="150">
        <v>0.13913031058515901</v>
      </c>
      <c r="P387" s="150">
        <v>3.5471891352658702E-3</v>
      </c>
      <c r="Q387" s="150">
        <v>9074.18867418023</v>
      </c>
      <c r="R387" s="150">
        <v>99.580500000000001</v>
      </c>
      <c r="S387" s="150">
        <v>59358.5008661334</v>
      </c>
      <c r="T387" s="150">
        <v>14.5555605766189</v>
      </c>
      <c r="U387" s="150">
        <v>16.0499795421794</v>
      </c>
      <c r="V387" s="150">
        <v>11.218</v>
      </c>
      <c r="W387" s="150">
        <v>142.47325617757201</v>
      </c>
      <c r="X387" s="150">
        <v>0.114094687243863</v>
      </c>
      <c r="Y387" s="150">
        <v>0.17595315700524999</v>
      </c>
      <c r="Z387" s="150">
        <v>0.29739992780157598</v>
      </c>
      <c r="AA387" s="150">
        <v>178.756277701649</v>
      </c>
      <c r="AB387" s="150">
        <v>5.9488939898123903</v>
      </c>
      <c r="AC387" s="150">
        <v>1.34402566994248</v>
      </c>
      <c r="AD387" s="150">
        <v>2.6271570623580902</v>
      </c>
      <c r="AE387" s="150">
        <v>1.1641835849559601</v>
      </c>
      <c r="AF387" s="150">
        <v>80.8</v>
      </c>
      <c r="AG387" s="150">
        <v>1.7899468482693699E-2</v>
      </c>
      <c r="AH387" s="150">
        <v>11.1110526315789</v>
      </c>
      <c r="AI387">
        <v>3.2370157729592699</v>
      </c>
      <c r="AJ387">
        <v>-48998.338499999998</v>
      </c>
      <c r="AK387">
        <v>0.34206276719918799</v>
      </c>
      <c r="AL387" s="150">
        <v>17474168.813499998</v>
      </c>
      <c r="AM387" s="150">
        <v>1598.2649878</v>
      </c>
    </row>
    <row r="388" spans="1:39" ht="14.5" x14ac:dyDescent="0.35">
      <c r="A388" t="s">
        <v>563</v>
      </c>
      <c r="B388" s="150">
        <v>791987.4</v>
      </c>
      <c r="C388" s="150">
        <v>0.42702154344047699</v>
      </c>
      <c r="D388" s="150">
        <v>596715.1</v>
      </c>
      <c r="E388" s="150">
        <v>2.9441501362158099E-3</v>
      </c>
      <c r="F388" s="150">
        <v>0.76974045090952703</v>
      </c>
      <c r="G388" s="150">
        <v>105.6</v>
      </c>
      <c r="H388" s="150">
        <v>127.41549999999999</v>
      </c>
      <c r="I388" s="150">
        <v>0</v>
      </c>
      <c r="J388" s="150">
        <v>-49.661499999999997</v>
      </c>
      <c r="K388" s="150">
        <v>11850.991808459001</v>
      </c>
      <c r="L388" s="150">
        <v>4700.7767456000001</v>
      </c>
      <c r="M388" s="150">
        <v>5754.2880049536498</v>
      </c>
      <c r="N388" s="150">
        <v>0.33679483850874198</v>
      </c>
      <c r="O388" s="150">
        <v>0.14544222465786</v>
      </c>
      <c r="P388" s="150">
        <v>3.3406948393580001E-2</v>
      </c>
      <c r="Q388" s="150">
        <v>9681.2788406736599</v>
      </c>
      <c r="R388" s="150">
        <v>283.43299999999999</v>
      </c>
      <c r="S388" s="150">
        <v>68931.135543497105</v>
      </c>
      <c r="T388" s="150">
        <v>14.403756796138801</v>
      </c>
      <c r="U388" s="150">
        <v>16.5851426813391</v>
      </c>
      <c r="V388" s="150">
        <v>32.016500000000001</v>
      </c>
      <c r="W388" s="150">
        <v>146.82356739805999</v>
      </c>
      <c r="X388" s="150">
        <v>0.119114471914004</v>
      </c>
      <c r="Y388" s="150">
        <v>0.15519579184242099</v>
      </c>
      <c r="Z388" s="150">
        <v>0.282936685415621</v>
      </c>
      <c r="AA388" s="150">
        <v>157.049045286189</v>
      </c>
      <c r="AB388" s="150">
        <v>6.3525260916827202</v>
      </c>
      <c r="AC388" s="150">
        <v>1.15041711474055</v>
      </c>
      <c r="AD388" s="150">
        <v>3.3507560550082802</v>
      </c>
      <c r="AE388" s="150">
        <v>0.98723076376448404</v>
      </c>
      <c r="AF388" s="150">
        <v>31.65</v>
      </c>
      <c r="AG388" s="150">
        <v>8.0904930511555298E-2</v>
      </c>
      <c r="AH388" s="150">
        <v>85.977500000000006</v>
      </c>
      <c r="AI388">
        <v>5.63586869728449</v>
      </c>
      <c r="AJ388">
        <v>-136281.5595</v>
      </c>
      <c r="AK388">
        <v>0.32807054500777999</v>
      </c>
      <c r="AL388" s="150">
        <v>55708866.705499999</v>
      </c>
      <c r="AM388" s="150">
        <v>4700.7767456000001</v>
      </c>
    </row>
    <row r="389" spans="1:39" ht="14.5" x14ac:dyDescent="0.35">
      <c r="A389" t="s">
        <v>564</v>
      </c>
      <c r="B389" s="150">
        <v>-139092.9</v>
      </c>
      <c r="C389" s="150">
        <v>0.32366975478179899</v>
      </c>
      <c r="D389" s="150">
        <v>-166312.65</v>
      </c>
      <c r="E389" s="150">
        <v>8.7425788140744806E-3</v>
      </c>
      <c r="F389" s="150">
        <v>0.74128987311335004</v>
      </c>
      <c r="G389" s="150">
        <v>67.421052631578902</v>
      </c>
      <c r="H389" s="150">
        <v>41.578499999999998</v>
      </c>
      <c r="I389" s="150">
        <v>0</v>
      </c>
      <c r="J389" s="150">
        <v>46.3245</v>
      </c>
      <c r="K389" s="150">
        <v>11516.7189891991</v>
      </c>
      <c r="L389" s="150">
        <v>1601.56842355</v>
      </c>
      <c r="M389" s="150">
        <v>1919.4533988140199</v>
      </c>
      <c r="N389" s="150">
        <v>0.36120318151486103</v>
      </c>
      <c r="O389" s="150">
        <v>0.146230192389085</v>
      </c>
      <c r="P389" s="150">
        <v>1.30882388112627E-3</v>
      </c>
      <c r="Q389" s="150">
        <v>9609.4093700824196</v>
      </c>
      <c r="R389" s="150">
        <v>105.6815</v>
      </c>
      <c r="S389" s="150">
        <v>57075.459943320297</v>
      </c>
      <c r="T389" s="150">
        <v>15.045679707422799</v>
      </c>
      <c r="U389" s="150">
        <v>15.154671570236999</v>
      </c>
      <c r="V389" s="150">
        <v>14.0075</v>
      </c>
      <c r="W389" s="150">
        <v>114.336492846689</v>
      </c>
      <c r="X389" s="150">
        <v>0.11267483807549999</v>
      </c>
      <c r="Y389" s="150">
        <v>0.18300294801877401</v>
      </c>
      <c r="Z389" s="150">
        <v>0.31724350922048</v>
      </c>
      <c r="AA389" s="150">
        <v>177.55903888868201</v>
      </c>
      <c r="AB389" s="150">
        <v>6.46599442563015</v>
      </c>
      <c r="AC389" s="150">
        <v>1.24786539296371</v>
      </c>
      <c r="AD389" s="150">
        <v>3.0301947741513402</v>
      </c>
      <c r="AE389" s="150">
        <v>1.3710989526625601</v>
      </c>
      <c r="AF389" s="150">
        <v>132.30000000000001</v>
      </c>
      <c r="AG389" s="150">
        <v>2.56401938200507E-2</v>
      </c>
      <c r="AH389" s="150">
        <v>7.3025000000000002</v>
      </c>
      <c r="AI389">
        <v>4.4295751642336096</v>
      </c>
      <c r="AJ389">
        <v>-54385.841999999902</v>
      </c>
      <c r="AK389">
        <v>0.33902270272788299</v>
      </c>
      <c r="AL389" s="150">
        <v>18444813.476</v>
      </c>
      <c r="AM389" s="150">
        <v>1601.56842355</v>
      </c>
    </row>
    <row r="390" spans="1:39" ht="14.5" x14ac:dyDescent="0.35">
      <c r="A390" t="s">
        <v>565</v>
      </c>
      <c r="B390" s="150">
        <v>-348131.35</v>
      </c>
      <c r="C390" s="150">
        <v>0.35506271048550198</v>
      </c>
      <c r="D390" s="150">
        <v>-287466.59999999998</v>
      </c>
      <c r="E390" s="150">
        <v>4.0503992312153703E-3</v>
      </c>
      <c r="F390" s="150">
        <v>0.73223711526999302</v>
      </c>
      <c r="G390" s="150">
        <v>63.315789473684198</v>
      </c>
      <c r="H390" s="150">
        <v>32.238999999999997</v>
      </c>
      <c r="I390" s="150">
        <v>0</v>
      </c>
      <c r="J390" s="150">
        <v>32.029499999999999</v>
      </c>
      <c r="K390" s="150">
        <v>11524.665690076199</v>
      </c>
      <c r="L390" s="150">
        <v>1521.0531758499999</v>
      </c>
      <c r="M390" s="150">
        <v>1808.96612040182</v>
      </c>
      <c r="N390" s="150">
        <v>0.36742250897158202</v>
      </c>
      <c r="O390" s="150">
        <v>0.138094754532575</v>
      </c>
      <c r="P390" s="150">
        <v>1.85377023286796E-3</v>
      </c>
      <c r="Q390" s="150">
        <v>9690.4132978489506</v>
      </c>
      <c r="R390" s="150">
        <v>99.870999999999995</v>
      </c>
      <c r="S390" s="150">
        <v>57896.195947772598</v>
      </c>
      <c r="T390" s="150">
        <v>15.368325139429899</v>
      </c>
      <c r="U390" s="150">
        <v>15.230178689008801</v>
      </c>
      <c r="V390" s="150">
        <v>14.106999999999999</v>
      </c>
      <c r="W390" s="150">
        <v>107.82258282058601</v>
      </c>
      <c r="X390" s="150">
        <v>0.112658591681376</v>
      </c>
      <c r="Y390" s="150">
        <v>0.17768829538405401</v>
      </c>
      <c r="Z390" s="150">
        <v>0.31211798518620898</v>
      </c>
      <c r="AA390" s="150">
        <v>158.30883089635401</v>
      </c>
      <c r="AB390" s="150">
        <v>7.5816230928110802</v>
      </c>
      <c r="AC390" s="150">
        <v>1.4868987564792899</v>
      </c>
      <c r="AD390" s="150">
        <v>3.4126273489007199</v>
      </c>
      <c r="AE390" s="150">
        <v>1.4300998245155701</v>
      </c>
      <c r="AF390" s="150">
        <v>135.30000000000001</v>
      </c>
      <c r="AG390" s="150">
        <v>2.2433527805410101E-2</v>
      </c>
      <c r="AH390" s="150">
        <v>7.2149999999999999</v>
      </c>
      <c r="AI390">
        <v>4.61655026748016</v>
      </c>
      <c r="AJ390">
        <v>-52833.106500000104</v>
      </c>
      <c r="AK390">
        <v>0.32956825000756501</v>
      </c>
      <c r="AL390" s="150">
        <v>17529629.348499998</v>
      </c>
      <c r="AM390" s="150">
        <v>1521.0531758499999</v>
      </c>
    </row>
    <row r="391" spans="1:39" ht="14.5" x14ac:dyDescent="0.35">
      <c r="A391" t="s">
        <v>566</v>
      </c>
      <c r="B391" s="150">
        <v>-7818.5</v>
      </c>
      <c r="C391" s="150">
        <v>0.48073132571711202</v>
      </c>
      <c r="D391" s="150">
        <v>16537.05</v>
      </c>
      <c r="E391" s="150">
        <v>2.6852899870521999E-3</v>
      </c>
      <c r="F391" s="150">
        <v>0.73792914928539799</v>
      </c>
      <c r="G391" s="150">
        <v>52.4</v>
      </c>
      <c r="H391" s="150">
        <v>20.360499999999998</v>
      </c>
      <c r="I391" s="150">
        <v>0</v>
      </c>
      <c r="J391" s="150">
        <v>63.218000000000004</v>
      </c>
      <c r="K391" s="150">
        <v>11471.988444533899</v>
      </c>
      <c r="L391" s="150">
        <v>1212.6376074</v>
      </c>
      <c r="M391" s="150">
        <v>1411.79482204749</v>
      </c>
      <c r="N391" s="150">
        <v>0.248889376643293</v>
      </c>
      <c r="O391" s="150">
        <v>0.12943891228686299</v>
      </c>
      <c r="P391" s="150">
        <v>1.34879550165599E-3</v>
      </c>
      <c r="Q391" s="150">
        <v>9853.6730707970401</v>
      </c>
      <c r="R391" s="150">
        <v>76.989999999999995</v>
      </c>
      <c r="S391" s="150">
        <v>60513.634134303204</v>
      </c>
      <c r="T391" s="150">
        <v>15.5253929081699</v>
      </c>
      <c r="U391" s="150">
        <v>15.750585886478801</v>
      </c>
      <c r="V391" s="150">
        <v>9.5984999999999996</v>
      </c>
      <c r="W391" s="150">
        <v>126.336157462103</v>
      </c>
      <c r="X391" s="150">
        <v>0.113974526648333</v>
      </c>
      <c r="Y391" s="150">
        <v>0.17526428492336299</v>
      </c>
      <c r="Z391" s="150">
        <v>0.29551326164291403</v>
      </c>
      <c r="AA391" s="150">
        <v>165.08266672449199</v>
      </c>
      <c r="AB391" s="150">
        <v>6.8866919049311504</v>
      </c>
      <c r="AC391" s="150">
        <v>1.3585085654327</v>
      </c>
      <c r="AD391" s="150">
        <v>2.82064104559048</v>
      </c>
      <c r="AE391" s="150">
        <v>1.30037509452186</v>
      </c>
      <c r="AF391" s="150">
        <v>104.55</v>
      </c>
      <c r="AG391" s="150">
        <v>3.3737149243537198E-2</v>
      </c>
      <c r="AH391" s="150">
        <v>6.5635000000000003</v>
      </c>
      <c r="AI391">
        <v>4.2804085470059103</v>
      </c>
      <c r="AJ391">
        <v>-41816.163999999997</v>
      </c>
      <c r="AK391">
        <v>0.30214898497813297</v>
      </c>
      <c r="AL391" s="150">
        <v>13911364.6195</v>
      </c>
      <c r="AM391" s="150">
        <v>1212.6376074</v>
      </c>
    </row>
    <row r="392" spans="1:39" ht="14.5" x14ac:dyDescent="0.35">
      <c r="A392" t="s">
        <v>567</v>
      </c>
      <c r="B392" s="150">
        <v>699791.25</v>
      </c>
      <c r="C392" s="150">
        <v>0.45725963706640699</v>
      </c>
      <c r="D392" s="150">
        <v>695496.25</v>
      </c>
      <c r="E392" s="150">
        <v>3.05988334517584E-3</v>
      </c>
      <c r="F392" s="150">
        <v>0.75558597357367896</v>
      </c>
      <c r="G392" s="150">
        <v>97.1</v>
      </c>
      <c r="H392" s="150">
        <v>80.396500000000003</v>
      </c>
      <c r="I392" s="150">
        <v>0</v>
      </c>
      <c r="J392" s="150">
        <v>21.105</v>
      </c>
      <c r="K392" s="150">
        <v>10968.2732599676</v>
      </c>
      <c r="L392" s="150">
        <v>3309.2400446000001</v>
      </c>
      <c r="M392" s="150">
        <v>3911.7032295696499</v>
      </c>
      <c r="N392" s="150">
        <v>0.28011725116847702</v>
      </c>
      <c r="O392" s="150">
        <v>0.13065052618516201</v>
      </c>
      <c r="P392" s="150">
        <v>1.32531595045718E-2</v>
      </c>
      <c r="Q392" s="150">
        <v>9278.9884512770604</v>
      </c>
      <c r="R392" s="150">
        <v>194.25299999999999</v>
      </c>
      <c r="S392" s="150">
        <v>64602.680743669298</v>
      </c>
      <c r="T392" s="150">
        <v>13.758603470731501</v>
      </c>
      <c r="U392" s="150">
        <v>17.035721685636801</v>
      </c>
      <c r="V392" s="150">
        <v>20.9495</v>
      </c>
      <c r="W392" s="150">
        <v>157.96272200291199</v>
      </c>
      <c r="X392" s="150">
        <v>0.117397884385402</v>
      </c>
      <c r="Y392" s="150">
        <v>0.15903060135230901</v>
      </c>
      <c r="Z392" s="150">
        <v>0.28166362769572501</v>
      </c>
      <c r="AA392" s="150">
        <v>157.05806861853799</v>
      </c>
      <c r="AB392" s="150">
        <v>5.83132588259752</v>
      </c>
      <c r="AC392" s="150">
        <v>1.1086350451959099</v>
      </c>
      <c r="AD392" s="150">
        <v>2.5705851066541801</v>
      </c>
      <c r="AE392" s="150">
        <v>1.1143791823742999</v>
      </c>
      <c r="AF392" s="150">
        <v>69.150000000000006</v>
      </c>
      <c r="AG392" s="150">
        <v>6.3950223308440704E-2</v>
      </c>
      <c r="AH392" s="150">
        <v>34.618499999999997</v>
      </c>
      <c r="AI392">
        <v>2.93957892396896</v>
      </c>
      <c r="AJ392">
        <v>-98644.7864999999</v>
      </c>
      <c r="AK392">
        <v>0.29085479456346802</v>
      </c>
      <c r="AL392" s="150">
        <v>36296649.092</v>
      </c>
      <c r="AM392" s="150">
        <v>3309.2400446000001</v>
      </c>
    </row>
    <row r="393" spans="1:39" ht="14.5" x14ac:dyDescent="0.35">
      <c r="A393" t="s">
        <v>568</v>
      </c>
      <c r="B393" s="150">
        <v>223178.95</v>
      </c>
      <c r="C393" s="150">
        <v>0.446019024581574</v>
      </c>
      <c r="D393" s="150">
        <v>232679.15</v>
      </c>
      <c r="E393" s="150">
        <v>3.3766006469265601E-3</v>
      </c>
      <c r="F393" s="150">
        <v>0.72827743860361505</v>
      </c>
      <c r="G393" s="150">
        <v>65.052631578947398</v>
      </c>
      <c r="H393" s="150">
        <v>26.168500000000002</v>
      </c>
      <c r="I393" s="150">
        <v>0</v>
      </c>
      <c r="J393" s="150">
        <v>66.671999999999997</v>
      </c>
      <c r="K393" s="150">
        <v>11294.0589801194</v>
      </c>
      <c r="L393" s="150">
        <v>1381.0615273000001</v>
      </c>
      <c r="M393" s="150">
        <v>1636.55902115822</v>
      </c>
      <c r="N393" s="150">
        <v>0.29658358201518797</v>
      </c>
      <c r="O393" s="150">
        <v>0.14205269915348501</v>
      </c>
      <c r="P393" s="150">
        <v>1.08975343983576E-3</v>
      </c>
      <c r="Q393" s="150">
        <v>9530.8449880782191</v>
      </c>
      <c r="R393" s="150">
        <v>86.638499999999993</v>
      </c>
      <c r="S393" s="150">
        <v>59359.845190071399</v>
      </c>
      <c r="T393" s="150">
        <v>14.891762899865499</v>
      </c>
      <c r="U393" s="150">
        <v>15.9405059794433</v>
      </c>
      <c r="V393" s="150">
        <v>11.991</v>
      </c>
      <c r="W393" s="150">
        <v>115.174841739638</v>
      </c>
      <c r="X393" s="150">
        <v>0.11800242076369</v>
      </c>
      <c r="Y393" s="150">
        <v>0.170664333654411</v>
      </c>
      <c r="Z393" s="150">
        <v>0.29486963060032201</v>
      </c>
      <c r="AA393" s="150">
        <v>171.752811378167</v>
      </c>
      <c r="AB393" s="150">
        <v>6.4800944830801903</v>
      </c>
      <c r="AC393" s="150">
        <v>1.27201689114558</v>
      </c>
      <c r="AD393" s="150">
        <v>2.84734330391246</v>
      </c>
      <c r="AE393" s="150">
        <v>1.22568211085943</v>
      </c>
      <c r="AF393" s="150">
        <v>115.75</v>
      </c>
      <c r="AG393" s="150">
        <v>2.5506346204318998E-2</v>
      </c>
      <c r="AH393" s="150">
        <v>6.3884999999999996</v>
      </c>
      <c r="AI393">
        <v>3.7647831825157501</v>
      </c>
      <c r="AJ393">
        <v>-32804.8105</v>
      </c>
      <c r="AK393">
        <v>0.30370680052016702</v>
      </c>
      <c r="AL393" s="150">
        <v>15597790.3445</v>
      </c>
      <c r="AM393" s="150">
        <v>1381.0615273000001</v>
      </c>
    </row>
    <row r="394" spans="1:39" ht="14.5" x14ac:dyDescent="0.35">
      <c r="A394" t="s">
        <v>569</v>
      </c>
      <c r="B394" s="150">
        <v>265127.25</v>
      </c>
      <c r="C394" s="150">
        <v>0.37320472734812199</v>
      </c>
      <c r="D394" s="150">
        <v>237088.55</v>
      </c>
      <c r="E394" s="150">
        <v>3.0424663044346201E-3</v>
      </c>
      <c r="F394" s="150">
        <v>0.71398650955940002</v>
      </c>
      <c r="G394" s="150">
        <v>37.4</v>
      </c>
      <c r="H394" s="150">
        <v>33.956000000000003</v>
      </c>
      <c r="I394" s="150">
        <v>0</v>
      </c>
      <c r="J394" s="150">
        <v>21.0715</v>
      </c>
      <c r="K394" s="150">
        <v>11106.5122917109</v>
      </c>
      <c r="L394" s="150">
        <v>1454.3189786999999</v>
      </c>
      <c r="M394" s="150">
        <v>1767.08212579214</v>
      </c>
      <c r="N394" s="150">
        <v>0.42399119091548199</v>
      </c>
      <c r="O394" s="150">
        <v>0.148717913447938</v>
      </c>
      <c r="P394" s="150">
        <v>6.9820426252545104E-3</v>
      </c>
      <c r="Q394" s="150">
        <v>9140.7249143891495</v>
      </c>
      <c r="R394" s="150">
        <v>92.632999999999996</v>
      </c>
      <c r="S394" s="150">
        <v>59219.571664525603</v>
      </c>
      <c r="T394" s="150">
        <v>15.8550408601686</v>
      </c>
      <c r="U394" s="150">
        <v>15.6997935800417</v>
      </c>
      <c r="V394" s="150">
        <v>11.131500000000001</v>
      </c>
      <c r="W394" s="150">
        <v>130.648967228136</v>
      </c>
      <c r="X394" s="150">
        <v>0.117066834010235</v>
      </c>
      <c r="Y394" s="150">
        <v>0.17556425662574299</v>
      </c>
      <c r="Z394" s="150">
        <v>0.29638335117791398</v>
      </c>
      <c r="AA394" s="150">
        <v>171.60451294054201</v>
      </c>
      <c r="AB394" s="150">
        <v>5.9928276335439303</v>
      </c>
      <c r="AC394" s="150">
        <v>1.36854025981728</v>
      </c>
      <c r="AD394" s="150">
        <v>2.9527360672074101</v>
      </c>
      <c r="AE394" s="150">
        <v>1.2359642976935901</v>
      </c>
      <c r="AF394" s="150">
        <v>89.15</v>
      </c>
      <c r="AG394" s="150">
        <v>2.0473715010295601E-2</v>
      </c>
      <c r="AH394" s="150">
        <v>9.2647368421052594</v>
      </c>
      <c r="AI394">
        <v>2.9542215858257701</v>
      </c>
      <c r="AJ394">
        <v>-42781.523000000001</v>
      </c>
      <c r="AK394">
        <v>0.351241720338831</v>
      </c>
      <c r="AL394" s="150">
        <v>16152411.613</v>
      </c>
      <c r="AM394" s="150">
        <v>1454.3189786999999</v>
      </c>
    </row>
    <row r="395" spans="1:39" ht="14.5" x14ac:dyDescent="0.35">
      <c r="A395" t="s">
        <v>570</v>
      </c>
      <c r="B395" s="150">
        <v>425481.6</v>
      </c>
      <c r="C395" s="150">
        <v>0.56430706794264496</v>
      </c>
      <c r="D395" s="150">
        <v>460575.95</v>
      </c>
      <c r="E395" s="150">
        <v>5.2094013245779301E-4</v>
      </c>
      <c r="F395" s="150">
        <v>0.65545974516150896</v>
      </c>
      <c r="G395" s="150">
        <v>25.947368421052602</v>
      </c>
      <c r="H395" s="150">
        <v>16.630500000000001</v>
      </c>
      <c r="I395" s="150">
        <v>0</v>
      </c>
      <c r="J395" s="150">
        <v>18.119</v>
      </c>
      <c r="K395" s="150">
        <v>12676.996782390401</v>
      </c>
      <c r="L395" s="150">
        <v>722.33000734999996</v>
      </c>
      <c r="M395" s="150">
        <v>868.91003721167999</v>
      </c>
      <c r="N395" s="150">
        <v>0.39947599976998199</v>
      </c>
      <c r="O395" s="150">
        <v>0.151518009755019</v>
      </c>
      <c r="P395" s="150">
        <v>3.4440821711489199E-3</v>
      </c>
      <c r="Q395" s="150">
        <v>10538.461735790999</v>
      </c>
      <c r="R395" s="150">
        <v>54.87</v>
      </c>
      <c r="S395" s="150">
        <v>55918.465691634803</v>
      </c>
      <c r="T395" s="150">
        <v>15.761800619646399</v>
      </c>
      <c r="U395" s="150">
        <v>13.1643886887188</v>
      </c>
      <c r="V395" s="150">
        <v>9.4145000000000003</v>
      </c>
      <c r="W395" s="150">
        <v>76.725265000796696</v>
      </c>
      <c r="X395" s="150">
        <v>0.11628794042846199</v>
      </c>
      <c r="Y395" s="150">
        <v>0.1783900758825</v>
      </c>
      <c r="Z395" s="150">
        <v>0.29921277269889701</v>
      </c>
      <c r="AA395" s="150">
        <v>213.55820529446001</v>
      </c>
      <c r="AB395" s="150">
        <v>6.3913606001575296</v>
      </c>
      <c r="AC395" s="150">
        <v>1.26410683944911</v>
      </c>
      <c r="AD395" s="150">
        <v>2.48998493447729</v>
      </c>
      <c r="AE395" s="150">
        <v>1.3186916377714299</v>
      </c>
      <c r="AF395" s="150">
        <v>85.05</v>
      </c>
      <c r="AG395" s="150">
        <v>9.46516765634604E-3</v>
      </c>
      <c r="AH395" s="150">
        <v>4.9690000000000003</v>
      </c>
      <c r="AI395">
        <v>3.1585448293516398</v>
      </c>
      <c r="AJ395">
        <v>-31974.519000000098</v>
      </c>
      <c r="AK395">
        <v>0.381441919400892</v>
      </c>
      <c r="AL395" s="150">
        <v>9156975.1789999995</v>
      </c>
      <c r="AM395" s="150">
        <v>722.33000734999996</v>
      </c>
    </row>
    <row r="396" spans="1:39" ht="14.5" x14ac:dyDescent="0.35">
      <c r="A396" t="s">
        <v>571</v>
      </c>
      <c r="B396" s="150">
        <v>678747.35</v>
      </c>
      <c r="C396" s="150">
        <v>0.35518670626878901</v>
      </c>
      <c r="D396" s="150">
        <v>630873.85</v>
      </c>
      <c r="E396" s="150">
        <v>3.3415108521158E-3</v>
      </c>
      <c r="F396" s="150">
        <v>0.81889081427061905</v>
      </c>
      <c r="G396" s="150">
        <v>104.944444444444</v>
      </c>
      <c r="H396" s="150">
        <v>66.635000000000005</v>
      </c>
      <c r="I396" s="150">
        <v>0</v>
      </c>
      <c r="J396" s="150">
        <v>-29.46</v>
      </c>
      <c r="K396" s="150">
        <v>12506.0424582998</v>
      </c>
      <c r="L396" s="150">
        <v>4812.0602877499996</v>
      </c>
      <c r="M396" s="150">
        <v>5628.2408654486999</v>
      </c>
      <c r="N396" s="150">
        <v>0.137412172262949</v>
      </c>
      <c r="O396" s="150">
        <v>0.116234256036623</v>
      </c>
      <c r="P396" s="150">
        <v>2.11754784243663E-2</v>
      </c>
      <c r="Q396" s="150">
        <v>10692.47598125</v>
      </c>
      <c r="R396" s="150">
        <v>288.2165</v>
      </c>
      <c r="S396" s="150">
        <v>75593.384811417796</v>
      </c>
      <c r="T396" s="150">
        <v>15.3566849920112</v>
      </c>
      <c r="U396" s="150">
        <v>16.6959916859375</v>
      </c>
      <c r="V396" s="150">
        <v>28.347000000000001</v>
      </c>
      <c r="W396" s="150">
        <v>169.755539836667</v>
      </c>
      <c r="X396" s="150">
        <v>0.117144390007722</v>
      </c>
      <c r="Y396" s="150">
        <v>0.15122097120042399</v>
      </c>
      <c r="Z396" s="150">
        <v>0.27609144583894901</v>
      </c>
      <c r="AA396" s="150">
        <v>163.473990964443</v>
      </c>
      <c r="AB396" s="150">
        <v>6.4061909622197604</v>
      </c>
      <c r="AC396" s="150">
        <v>1.1313673609766599</v>
      </c>
      <c r="AD396" s="150">
        <v>3.2456963621661399</v>
      </c>
      <c r="AE396" s="150">
        <v>0.88131887105828799</v>
      </c>
      <c r="AF396" s="150">
        <v>26.05</v>
      </c>
      <c r="AG396" s="150">
        <v>8.5350295300701207E-2</v>
      </c>
      <c r="AH396" s="150">
        <v>107</v>
      </c>
      <c r="AI396">
        <v>4.5748073619590004</v>
      </c>
      <c r="AJ396">
        <v>-95669.526999999798</v>
      </c>
      <c r="AK396">
        <v>0.24731396762667701</v>
      </c>
      <c r="AL396" s="150">
        <v>60179830.270499997</v>
      </c>
      <c r="AM396" s="150">
        <v>4812.0602877499996</v>
      </c>
    </row>
    <row r="397" spans="1:39" ht="14.5" x14ac:dyDescent="0.35">
      <c r="A397" t="s">
        <v>572</v>
      </c>
      <c r="B397" s="150">
        <v>328668.25</v>
      </c>
      <c r="C397" s="150">
        <v>0.300856411411145</v>
      </c>
      <c r="D397" s="150">
        <v>212633.8</v>
      </c>
      <c r="E397" s="150">
        <v>3.5458522123513201E-3</v>
      </c>
      <c r="F397" s="150">
        <v>0.81195392412685397</v>
      </c>
      <c r="G397" s="150">
        <v>99.8333333333333</v>
      </c>
      <c r="H397" s="150">
        <v>61.159500000000001</v>
      </c>
      <c r="I397" s="150">
        <v>0</v>
      </c>
      <c r="J397" s="150">
        <v>-9.9799999999999898</v>
      </c>
      <c r="K397" s="150">
        <v>11799.8523795565</v>
      </c>
      <c r="L397" s="150">
        <v>4492.3384205499997</v>
      </c>
      <c r="M397" s="150">
        <v>5231.5955663234899</v>
      </c>
      <c r="N397" s="150">
        <v>0.13876885911985201</v>
      </c>
      <c r="O397" s="150">
        <v>0.115315705052465</v>
      </c>
      <c r="P397" s="150">
        <v>1.7290153563384099E-2</v>
      </c>
      <c r="Q397" s="150">
        <v>10132.4595010222</v>
      </c>
      <c r="R397" s="150">
        <v>257.33850000000001</v>
      </c>
      <c r="S397" s="150">
        <v>74338.614917705694</v>
      </c>
      <c r="T397" s="150">
        <v>15.6198936420318</v>
      </c>
      <c r="U397" s="150">
        <v>17.456923159768198</v>
      </c>
      <c r="V397" s="150">
        <v>25.218499999999999</v>
      </c>
      <c r="W397" s="150">
        <v>178.136622739259</v>
      </c>
      <c r="X397" s="150">
        <v>0.117238587553416</v>
      </c>
      <c r="Y397" s="150">
        <v>0.152492819367292</v>
      </c>
      <c r="Z397" s="150">
        <v>0.27517516793992602</v>
      </c>
      <c r="AA397" s="150">
        <v>146.59456575833201</v>
      </c>
      <c r="AB397" s="150">
        <v>6.4941226286624998</v>
      </c>
      <c r="AC397" s="150">
        <v>1.28421912819694</v>
      </c>
      <c r="AD397" s="150">
        <v>3.34396813678</v>
      </c>
      <c r="AE397" s="150">
        <v>0.79485075301305796</v>
      </c>
      <c r="AF397" s="150">
        <v>24.75</v>
      </c>
      <c r="AG397" s="150">
        <v>8.0910368110433201E-2</v>
      </c>
      <c r="AH397" s="150">
        <v>98.072999999999993</v>
      </c>
      <c r="AI397">
        <v>3.0015204693301101</v>
      </c>
      <c r="AJ397">
        <v>-41124.443499999797</v>
      </c>
      <c r="AK397">
        <v>0.25339871381248402</v>
      </c>
      <c r="AL397" s="150">
        <v>53008930.201499999</v>
      </c>
      <c r="AM397" s="150">
        <v>4492.3384205499997</v>
      </c>
    </row>
    <row r="398" spans="1:39" ht="14.5" x14ac:dyDescent="0.35">
      <c r="A398" t="s">
        <v>573</v>
      </c>
      <c r="B398" s="150">
        <v>621183.94999999995</v>
      </c>
      <c r="C398" s="150">
        <v>0.35824478272557603</v>
      </c>
      <c r="D398" s="150">
        <v>683536.65</v>
      </c>
      <c r="E398" s="150">
        <v>3.6250932937499001E-3</v>
      </c>
      <c r="F398" s="150">
        <v>0.65207138507857898</v>
      </c>
      <c r="G398" s="150">
        <v>40.210526315789501</v>
      </c>
      <c r="H398" s="150">
        <v>302.63150000000002</v>
      </c>
      <c r="I398" s="150">
        <v>73.763499999999993</v>
      </c>
      <c r="J398" s="150">
        <v>-161.4025</v>
      </c>
      <c r="K398" s="150">
        <v>14046.7083073822</v>
      </c>
      <c r="L398" s="150">
        <v>2374.10472815</v>
      </c>
      <c r="M398" s="150">
        <v>3421.4099122545299</v>
      </c>
      <c r="N398" s="150">
        <v>0.97417347403718801</v>
      </c>
      <c r="O398" s="150">
        <v>0.19791416028480799</v>
      </c>
      <c r="P398" s="150">
        <v>3.9064345793316801E-2</v>
      </c>
      <c r="Q398" s="150">
        <v>9746.9632294147304</v>
      </c>
      <c r="R398" s="150">
        <v>168.9025</v>
      </c>
      <c r="S398" s="150">
        <v>59443.653308861598</v>
      </c>
      <c r="T398" s="150">
        <v>12.636284246828801</v>
      </c>
      <c r="U398" s="150">
        <v>14.056066240286601</v>
      </c>
      <c r="V398" s="150">
        <v>23.760999999999999</v>
      </c>
      <c r="W398" s="150">
        <v>99.916027446235503</v>
      </c>
      <c r="X398" s="150">
        <v>0.113433034635207</v>
      </c>
      <c r="Y398" s="150">
        <v>0.167316339574443</v>
      </c>
      <c r="Z398" s="150">
        <v>0.286883648981207</v>
      </c>
      <c r="AA398" s="150">
        <v>207.80054230565901</v>
      </c>
      <c r="AB398" s="150">
        <v>6.8677274183487</v>
      </c>
      <c r="AC398" s="150">
        <v>1.3818391292824801</v>
      </c>
      <c r="AD398" s="150">
        <v>3.1783476951252201</v>
      </c>
      <c r="AE398" s="150">
        <v>0.92279794404690796</v>
      </c>
      <c r="AF398" s="150">
        <v>10.95</v>
      </c>
      <c r="AG398" s="150">
        <v>7.7465159224769403E-2</v>
      </c>
      <c r="AH398" s="150">
        <v>99.2773684210526</v>
      </c>
      <c r="AI398">
        <v>5.1535434809798701</v>
      </c>
      <c r="AJ398">
        <v>15886.150289473801</v>
      </c>
      <c r="AK398">
        <v>0.52762953669440404</v>
      </c>
      <c r="AL398" s="150">
        <v>33348356.607500002</v>
      </c>
      <c r="AM398" s="150">
        <v>2374.10472815</v>
      </c>
    </row>
    <row r="399" spans="1:39" ht="14.5" x14ac:dyDescent="0.35">
      <c r="A399" t="s">
        <v>574</v>
      </c>
      <c r="B399" s="150">
        <v>275603.84999999998</v>
      </c>
      <c r="C399" s="150">
        <v>0.34567910583350497</v>
      </c>
      <c r="D399" s="150">
        <v>328054.34999999998</v>
      </c>
      <c r="E399" s="150">
        <v>6.1948057083081303E-3</v>
      </c>
      <c r="F399" s="150">
        <v>0.68702006894031498</v>
      </c>
      <c r="G399" s="150">
        <v>54.631578947368403</v>
      </c>
      <c r="H399" s="150">
        <v>31.7395</v>
      </c>
      <c r="I399" s="150">
        <v>0</v>
      </c>
      <c r="J399" s="150">
        <v>52.195500000000003</v>
      </c>
      <c r="K399" s="150">
        <v>11686.4349776288</v>
      </c>
      <c r="L399" s="150">
        <v>1176.62684795</v>
      </c>
      <c r="M399" s="150">
        <v>1371.6444144495799</v>
      </c>
      <c r="N399" s="150">
        <v>0.28032034499693498</v>
      </c>
      <c r="O399" s="150">
        <v>0.12700867752624201</v>
      </c>
      <c r="P399" s="150">
        <v>3.8539573169697901E-3</v>
      </c>
      <c r="Q399" s="150">
        <v>10024.881818235601</v>
      </c>
      <c r="R399" s="150">
        <v>76.959000000000003</v>
      </c>
      <c r="S399" s="150">
        <v>59249.263828791998</v>
      </c>
      <c r="T399" s="150">
        <v>14.6084278641874</v>
      </c>
      <c r="U399" s="150">
        <v>15.289009056120801</v>
      </c>
      <c r="V399" s="150">
        <v>9.5500000000000007</v>
      </c>
      <c r="W399" s="150">
        <v>123.20699978534</v>
      </c>
      <c r="X399" s="150">
        <v>0.118385323420117</v>
      </c>
      <c r="Y399" s="150">
        <v>0.16277017574303099</v>
      </c>
      <c r="Z399" s="150">
        <v>0.28573502333017597</v>
      </c>
      <c r="AA399" s="150">
        <v>161.240116465592</v>
      </c>
      <c r="AB399" s="150">
        <v>6.7414499172330498</v>
      </c>
      <c r="AC399" s="150">
        <v>1.3299257719754101</v>
      </c>
      <c r="AD399" s="150">
        <v>3.3502069186896799</v>
      </c>
      <c r="AE399" s="150">
        <v>1.04982851050647</v>
      </c>
      <c r="AF399" s="150">
        <v>61.25</v>
      </c>
      <c r="AG399" s="150">
        <v>3.111317174853E-2</v>
      </c>
      <c r="AH399" s="150">
        <v>11.037000000000001</v>
      </c>
      <c r="AI399">
        <v>3.2160571869972898</v>
      </c>
      <c r="AJ399">
        <v>-28558.034</v>
      </c>
      <c r="AK399">
        <v>0.30457097720764997</v>
      </c>
      <c r="AL399" s="150">
        <v>13750573.1515</v>
      </c>
      <c r="AM399" s="150">
        <v>1176.62684795</v>
      </c>
    </row>
    <row r="400" spans="1:39" ht="14.5" x14ac:dyDescent="0.35">
      <c r="A400" t="s">
        <v>575</v>
      </c>
      <c r="B400" s="150">
        <v>224495.75</v>
      </c>
      <c r="C400" s="150">
        <v>0.37075911406505602</v>
      </c>
      <c r="D400" s="150">
        <v>253907.05</v>
      </c>
      <c r="E400" s="150">
        <v>9.7288129287303599E-3</v>
      </c>
      <c r="F400" s="150">
        <v>0.716111847173169</v>
      </c>
      <c r="G400" s="150">
        <v>62.1666666666667</v>
      </c>
      <c r="H400" s="150">
        <v>30.816500000000001</v>
      </c>
      <c r="I400" s="150">
        <v>0</v>
      </c>
      <c r="J400" s="150">
        <v>63.698999999999998</v>
      </c>
      <c r="K400" s="150">
        <v>11554.1291516858</v>
      </c>
      <c r="L400" s="150">
        <v>1542.6571066500001</v>
      </c>
      <c r="M400" s="150">
        <v>1816.19810504823</v>
      </c>
      <c r="N400" s="150">
        <v>0.31291513225402701</v>
      </c>
      <c r="O400" s="150">
        <v>0.13589894426069901</v>
      </c>
      <c r="P400" s="150">
        <v>2.2302703790548798E-3</v>
      </c>
      <c r="Q400" s="150">
        <v>9813.9401188983502</v>
      </c>
      <c r="R400" s="150">
        <v>97.779499999999999</v>
      </c>
      <c r="S400" s="150">
        <v>60661.376633138803</v>
      </c>
      <c r="T400" s="150">
        <v>15.052746230038</v>
      </c>
      <c r="U400" s="150">
        <v>15.7768970658471</v>
      </c>
      <c r="V400" s="150">
        <v>12.4245</v>
      </c>
      <c r="W400" s="150">
        <v>124.162510092961</v>
      </c>
      <c r="X400" s="150">
        <v>0.115119063279367</v>
      </c>
      <c r="Y400" s="150">
        <v>0.167169767647044</v>
      </c>
      <c r="Z400" s="150">
        <v>0.289064549332196</v>
      </c>
      <c r="AA400" s="150">
        <v>169.538518231024</v>
      </c>
      <c r="AB400" s="150">
        <v>6.6074315152034204</v>
      </c>
      <c r="AC400" s="150">
        <v>1.30302682995093</v>
      </c>
      <c r="AD400" s="150">
        <v>3.05421553430874</v>
      </c>
      <c r="AE400" s="150">
        <v>1.1641663656121599</v>
      </c>
      <c r="AF400" s="150">
        <v>84.7</v>
      </c>
      <c r="AG400" s="150">
        <v>2.6042866584104801E-2</v>
      </c>
      <c r="AH400" s="150">
        <v>10.7585</v>
      </c>
      <c r="AI400">
        <v>4.2933561765954504</v>
      </c>
      <c r="AJ400">
        <v>-38038.148000000001</v>
      </c>
      <c r="AK400">
        <v>0.32421855342934103</v>
      </c>
      <c r="AL400" s="150">
        <v>17824059.447000001</v>
      </c>
      <c r="AM400" s="150">
        <v>1542.6571066500001</v>
      </c>
    </row>
    <row r="401" spans="1:39" ht="14.5" x14ac:dyDescent="0.35">
      <c r="A401" t="s">
        <v>576</v>
      </c>
      <c r="B401" s="150">
        <v>175002.6</v>
      </c>
      <c r="C401" s="150">
        <v>0.403003224013744</v>
      </c>
      <c r="D401" s="150">
        <v>155047.25</v>
      </c>
      <c r="E401" s="150">
        <v>5.3748652034812903E-3</v>
      </c>
      <c r="F401" s="150">
        <v>0.70846486748376802</v>
      </c>
      <c r="G401" s="150">
        <v>44.3333333333333</v>
      </c>
      <c r="H401" s="150">
        <v>28.758500000000002</v>
      </c>
      <c r="I401" s="150">
        <v>0</v>
      </c>
      <c r="J401" s="150">
        <v>51.814999999999998</v>
      </c>
      <c r="K401" s="150">
        <v>11230.5378853609</v>
      </c>
      <c r="L401" s="150">
        <v>1440.2935855000001</v>
      </c>
      <c r="M401" s="150">
        <v>1688.58479135725</v>
      </c>
      <c r="N401" s="150">
        <v>0.31485569151692899</v>
      </c>
      <c r="O401" s="150">
        <v>0.127991253870651</v>
      </c>
      <c r="P401" s="150">
        <v>2.92785463495352E-3</v>
      </c>
      <c r="Q401" s="150">
        <v>9579.18830063526</v>
      </c>
      <c r="R401" s="150">
        <v>91.220500000000001</v>
      </c>
      <c r="S401" s="150">
        <v>59738.509205715804</v>
      </c>
      <c r="T401" s="150">
        <v>14.670496215214801</v>
      </c>
      <c r="U401" s="150">
        <v>15.7891437286575</v>
      </c>
      <c r="V401" s="150">
        <v>11.7515</v>
      </c>
      <c r="W401" s="150">
        <v>122.562531208782</v>
      </c>
      <c r="X401" s="150">
        <v>0.11685227427830901</v>
      </c>
      <c r="Y401" s="150">
        <v>0.16584057184278</v>
      </c>
      <c r="Z401" s="150">
        <v>0.28829309708647999</v>
      </c>
      <c r="AA401" s="150">
        <v>159.73771064191101</v>
      </c>
      <c r="AB401" s="150">
        <v>6.3145909600241996</v>
      </c>
      <c r="AC401" s="150">
        <v>1.26555476569658</v>
      </c>
      <c r="AD401" s="150">
        <v>3.0987153256498501</v>
      </c>
      <c r="AE401" s="150">
        <v>1.1085396382545301</v>
      </c>
      <c r="AF401" s="150">
        <v>68.099999999999994</v>
      </c>
      <c r="AG401" s="150">
        <v>2.6660597477653501E-2</v>
      </c>
      <c r="AH401" s="150">
        <v>14.2873684210526</v>
      </c>
      <c r="AI401">
        <v>3.76102385105693</v>
      </c>
      <c r="AJ401">
        <v>-34900.780500000103</v>
      </c>
      <c r="AK401">
        <v>0.31245925142360897</v>
      </c>
      <c r="AL401" s="150">
        <v>16175271.677999999</v>
      </c>
      <c r="AM401" s="150">
        <v>1440.2935855000001</v>
      </c>
    </row>
    <row r="402" spans="1:39" ht="14.5" x14ac:dyDescent="0.35">
      <c r="A402" t="s">
        <v>577</v>
      </c>
      <c r="B402" s="150">
        <v>-208310.05</v>
      </c>
      <c r="C402" s="150">
        <v>0.29455478267898999</v>
      </c>
      <c r="D402" s="150">
        <v>-206273.35</v>
      </c>
      <c r="E402" s="150">
        <v>5.1595387445653902E-3</v>
      </c>
      <c r="F402" s="150">
        <v>0.76039187597325597</v>
      </c>
      <c r="G402" s="150">
        <v>66.349999999999994</v>
      </c>
      <c r="H402" s="150">
        <v>65.713499999999996</v>
      </c>
      <c r="I402" s="150">
        <v>0</v>
      </c>
      <c r="J402" s="150">
        <v>70.197000000000003</v>
      </c>
      <c r="K402" s="150">
        <v>10785.101943200199</v>
      </c>
      <c r="L402" s="150">
        <v>2513.5788098500002</v>
      </c>
      <c r="M402" s="150">
        <v>3045.7098424423102</v>
      </c>
      <c r="N402" s="150">
        <v>0.39425837330683799</v>
      </c>
      <c r="O402" s="150">
        <v>0.14472862936480199</v>
      </c>
      <c r="P402" s="150">
        <v>2.1925556355755899E-2</v>
      </c>
      <c r="Q402" s="150">
        <v>8900.7834327256605</v>
      </c>
      <c r="R402" s="150">
        <v>151.13300000000001</v>
      </c>
      <c r="S402" s="150">
        <v>63112.826106806599</v>
      </c>
      <c r="T402" s="150">
        <v>14.081967538525699</v>
      </c>
      <c r="U402" s="150">
        <v>16.631568286542301</v>
      </c>
      <c r="V402" s="150">
        <v>17.129000000000001</v>
      </c>
      <c r="W402" s="150">
        <v>146.7440486806</v>
      </c>
      <c r="X402" s="150">
        <v>0.112255302586498</v>
      </c>
      <c r="Y402" s="150">
        <v>0.174391330847781</v>
      </c>
      <c r="Z402" s="150">
        <v>0.29162971885674799</v>
      </c>
      <c r="AA402" s="150">
        <v>152.63857989911</v>
      </c>
      <c r="AB402" s="150">
        <v>6.2922872600373596</v>
      </c>
      <c r="AC402" s="150">
        <v>1.2568502232783401</v>
      </c>
      <c r="AD402" s="150">
        <v>3.0547469720652498</v>
      </c>
      <c r="AE402" s="150">
        <v>1.2503593903222201</v>
      </c>
      <c r="AF402" s="150">
        <v>55.65</v>
      </c>
      <c r="AG402" s="150">
        <v>2.4735588971703401E-2</v>
      </c>
      <c r="AH402" s="150">
        <v>26.407</v>
      </c>
      <c r="AI402">
        <v>2.71084340244481</v>
      </c>
      <c r="AJ402">
        <v>-69678.688999999795</v>
      </c>
      <c r="AK402">
        <v>0.32888443410046803</v>
      </c>
      <c r="AL402" s="150">
        <v>27109203.706500001</v>
      </c>
      <c r="AM402" s="150">
        <v>2513.5788098500002</v>
      </c>
    </row>
    <row r="403" spans="1:39" ht="14.5" x14ac:dyDescent="0.35">
      <c r="A403" t="s">
        <v>578</v>
      </c>
      <c r="B403" s="150">
        <v>-38.700000000000003</v>
      </c>
      <c r="C403" s="150">
        <v>0.419961501332628</v>
      </c>
      <c r="D403" s="150">
        <v>-35285.949999999997</v>
      </c>
      <c r="E403" s="150">
        <v>2.5977169115807101E-3</v>
      </c>
      <c r="F403" s="150">
        <v>0.81988329664532</v>
      </c>
      <c r="G403" s="150">
        <v>107.31578947368401</v>
      </c>
      <c r="H403" s="150">
        <v>44.429499999999997</v>
      </c>
      <c r="I403" s="150">
        <v>0</v>
      </c>
      <c r="J403" s="150">
        <v>-31.673500000000001</v>
      </c>
      <c r="K403" s="150">
        <v>11715.720491765</v>
      </c>
      <c r="L403" s="150">
        <v>3505.8820827</v>
      </c>
      <c r="M403" s="150">
        <v>4045.9954033137401</v>
      </c>
      <c r="N403" s="150">
        <v>0.13265615750311499</v>
      </c>
      <c r="O403" s="150">
        <v>0.116722345959465</v>
      </c>
      <c r="P403" s="150">
        <v>9.5998634455156506E-3</v>
      </c>
      <c r="Q403" s="150">
        <v>10151.7501785493</v>
      </c>
      <c r="R403" s="150">
        <v>205.94800000000001</v>
      </c>
      <c r="S403" s="150">
        <v>71499.895172567805</v>
      </c>
      <c r="T403" s="150">
        <v>15.3900499155127</v>
      </c>
      <c r="U403" s="150">
        <v>17.023142165498101</v>
      </c>
      <c r="V403" s="150">
        <v>21.678999999999998</v>
      </c>
      <c r="W403" s="150">
        <v>161.717887480972</v>
      </c>
      <c r="X403" s="150">
        <v>0.11839488227040899</v>
      </c>
      <c r="Y403" s="150">
        <v>0.153987005762627</v>
      </c>
      <c r="Z403" s="150">
        <v>0.27725330628706901</v>
      </c>
      <c r="AA403" s="150">
        <v>172.357479728649</v>
      </c>
      <c r="AB403" s="150">
        <v>5.8128057797489499</v>
      </c>
      <c r="AC403" s="150">
        <v>1.04376738599787</v>
      </c>
      <c r="AD403" s="150">
        <v>2.8439961746915698</v>
      </c>
      <c r="AE403" s="150">
        <v>0.98660088307975002</v>
      </c>
      <c r="AF403" s="150">
        <v>49.6</v>
      </c>
      <c r="AG403" s="150">
        <v>6.9306173202062907E-2</v>
      </c>
      <c r="AH403" s="150">
        <v>55.881</v>
      </c>
      <c r="AI403">
        <v>4.6038225365499699</v>
      </c>
      <c r="AJ403">
        <v>-49917.383999999998</v>
      </c>
      <c r="AK403">
        <v>0.240327614535425</v>
      </c>
      <c r="AL403" s="150">
        <v>41073934.557999998</v>
      </c>
      <c r="AM403" s="150">
        <v>3505.8820827</v>
      </c>
    </row>
    <row r="404" spans="1:39" ht="14.5" x14ac:dyDescent="0.35">
      <c r="A404" t="s">
        <v>579</v>
      </c>
      <c r="B404" s="150">
        <v>497180.3125</v>
      </c>
      <c r="C404" s="150">
        <v>0.42128114947890799</v>
      </c>
      <c r="D404" s="150">
        <v>371524.375</v>
      </c>
      <c r="E404" s="150">
        <v>2.19740165874098E-3</v>
      </c>
      <c r="F404" s="150">
        <v>0.77852364434231802</v>
      </c>
      <c r="G404" s="150">
        <v>27.533333333333299</v>
      </c>
      <c r="H404" s="150">
        <v>16.934999999999999</v>
      </c>
      <c r="I404" s="150">
        <v>0</v>
      </c>
      <c r="J404" s="150">
        <v>-1.60375</v>
      </c>
      <c r="K404" s="150">
        <v>15421.9734815509</v>
      </c>
      <c r="L404" s="150">
        <v>2718.7196689375</v>
      </c>
      <c r="M404" s="150">
        <v>3174.6105168868498</v>
      </c>
      <c r="N404" s="150">
        <v>7.5496598833860298E-2</v>
      </c>
      <c r="O404" s="150">
        <v>0.122136535252739</v>
      </c>
      <c r="P404" s="150">
        <v>1.9822279969954101E-2</v>
      </c>
      <c r="Q404" s="150">
        <v>13207.2965849182</v>
      </c>
      <c r="R404" s="150">
        <v>178.89812499999999</v>
      </c>
      <c r="S404" s="150">
        <v>80817.843458392905</v>
      </c>
      <c r="T404" s="150">
        <v>16.1956700216953</v>
      </c>
      <c r="U404" s="150">
        <v>15.197027184815401</v>
      </c>
      <c r="V404" s="150">
        <v>18.57375</v>
      </c>
      <c r="W404" s="150">
        <v>146.37430077057701</v>
      </c>
      <c r="X404" s="150">
        <v>0.120525281697532</v>
      </c>
      <c r="Y404" s="150">
        <v>0.132794125390887</v>
      </c>
      <c r="Z404" s="150">
        <v>0.25857665419818798</v>
      </c>
      <c r="AA404" s="150">
        <v>191.64549436743599</v>
      </c>
      <c r="AB404" s="150">
        <v>7.2725461555384401</v>
      </c>
      <c r="AC404" s="150">
        <v>1.2968995173745901</v>
      </c>
      <c r="AD404" s="150">
        <v>3.1160983584690198</v>
      </c>
      <c r="AE404" s="150">
        <v>0.73415167070638498</v>
      </c>
      <c r="AF404" s="150">
        <v>12.5625</v>
      </c>
      <c r="AG404" s="150">
        <v>0.16066189877543899</v>
      </c>
      <c r="AH404" s="150">
        <v>100.68214285714301</v>
      </c>
      <c r="AI404">
        <v>7.9876071852137001</v>
      </c>
      <c r="AJ404">
        <v>-47252.778666666702</v>
      </c>
      <c r="AK404">
        <v>0.16736061552092399</v>
      </c>
      <c r="AL404" s="150">
        <v>41928022.638125002</v>
      </c>
      <c r="AM404" s="150">
        <v>2718.7196689375</v>
      </c>
    </row>
    <row r="405" spans="1:39" ht="14.5" x14ac:dyDescent="0.35">
      <c r="A405" t="s">
        <v>580</v>
      </c>
      <c r="B405" s="150">
        <v>1110818.55</v>
      </c>
      <c r="C405" s="150">
        <v>0.361201459500615</v>
      </c>
      <c r="D405" s="150">
        <v>1061673.95</v>
      </c>
      <c r="E405" s="150">
        <v>2.6755617172882201E-3</v>
      </c>
      <c r="F405" s="150">
        <v>0.77593500706412499</v>
      </c>
      <c r="G405" s="150">
        <v>89.736842105263193</v>
      </c>
      <c r="H405" s="150">
        <v>131.78450000000001</v>
      </c>
      <c r="I405" s="150">
        <v>0</v>
      </c>
      <c r="J405" s="150">
        <v>-32.228499999999997</v>
      </c>
      <c r="K405" s="150">
        <v>12119.1888046882</v>
      </c>
      <c r="L405" s="150">
        <v>4338.3637116999998</v>
      </c>
      <c r="M405" s="150">
        <v>5356.7244332701403</v>
      </c>
      <c r="N405" s="150">
        <v>0.38161360455674098</v>
      </c>
      <c r="O405" s="150">
        <v>0.15116840541315801</v>
      </c>
      <c r="P405" s="150">
        <v>3.3489414040637898E-2</v>
      </c>
      <c r="Q405" s="150">
        <v>9815.2237585615094</v>
      </c>
      <c r="R405" s="150">
        <v>270.55650000000003</v>
      </c>
      <c r="S405" s="150">
        <v>68296.553132155401</v>
      </c>
      <c r="T405" s="150">
        <v>14.926641939853599</v>
      </c>
      <c r="U405" s="150">
        <v>16.034963904766698</v>
      </c>
      <c r="V405" s="150">
        <v>28.873999999999999</v>
      </c>
      <c r="W405" s="150">
        <v>150.25156582738799</v>
      </c>
      <c r="X405" s="150">
        <v>0.118395820797558</v>
      </c>
      <c r="Y405" s="150">
        <v>0.16265603866727099</v>
      </c>
      <c r="Z405" s="150">
        <v>0.28658295540180501</v>
      </c>
      <c r="AA405" s="150">
        <v>165.416882421504</v>
      </c>
      <c r="AB405" s="150">
        <v>6.13454559579153</v>
      </c>
      <c r="AC405" s="150">
        <v>1.0887333798655801</v>
      </c>
      <c r="AD405" s="150">
        <v>3.1147971820356402</v>
      </c>
      <c r="AE405" s="150">
        <v>0.88560127138769196</v>
      </c>
      <c r="AF405" s="150">
        <v>28.35</v>
      </c>
      <c r="AG405" s="150">
        <v>7.4599597905448803E-2</v>
      </c>
      <c r="AH405" s="150">
        <v>77.323499999999996</v>
      </c>
      <c r="AI405">
        <v>5.3320287491587903</v>
      </c>
      <c r="AJ405">
        <v>-145427.117</v>
      </c>
      <c r="AK405">
        <v>0.336863244968714</v>
      </c>
      <c r="AL405" s="150">
        <v>52577448.925499998</v>
      </c>
      <c r="AM405" s="150">
        <v>4338.3637116999998</v>
      </c>
    </row>
    <row r="406" spans="1:39" ht="14.5" x14ac:dyDescent="0.35">
      <c r="A406" t="s">
        <v>581</v>
      </c>
      <c r="B406" s="150">
        <v>782834.55</v>
      </c>
      <c r="C406" s="150">
        <v>0.33584951806497998</v>
      </c>
      <c r="D406" s="150">
        <v>684505.9</v>
      </c>
      <c r="E406" s="150">
        <v>4.2631054933898599E-3</v>
      </c>
      <c r="F406" s="150">
        <v>0.74752515809022202</v>
      </c>
      <c r="G406" s="150">
        <v>124.26315789473701</v>
      </c>
      <c r="H406" s="150">
        <v>354.55650000000003</v>
      </c>
      <c r="I406" s="150">
        <v>3.8955000000000002</v>
      </c>
      <c r="J406" s="150">
        <v>0.190499999999929</v>
      </c>
      <c r="K406" s="150">
        <v>11899.6093317214</v>
      </c>
      <c r="L406" s="150">
        <v>6063.3481640999998</v>
      </c>
      <c r="M406" s="150">
        <v>7735.43188518443</v>
      </c>
      <c r="N406" s="150">
        <v>0.53300176874796101</v>
      </c>
      <c r="O406" s="150">
        <v>0.162703173857151</v>
      </c>
      <c r="P406" s="150">
        <v>4.1410541371620098E-2</v>
      </c>
      <c r="Q406" s="150">
        <v>9327.4009086927399</v>
      </c>
      <c r="R406" s="150">
        <v>378.43400000000003</v>
      </c>
      <c r="S406" s="150">
        <v>65794.4520286232</v>
      </c>
      <c r="T406" s="150">
        <v>13.8464038643462</v>
      </c>
      <c r="U406" s="150">
        <v>16.0222077405836</v>
      </c>
      <c r="V406" s="150">
        <v>39.297499999999999</v>
      </c>
      <c r="W406" s="150">
        <v>154.293483404797</v>
      </c>
      <c r="X406" s="150">
        <v>0.118387934123117</v>
      </c>
      <c r="Y406" s="150">
        <v>0.15520482943804001</v>
      </c>
      <c r="Z406" s="150">
        <v>0.27748413166753999</v>
      </c>
      <c r="AA406" s="150">
        <v>157.926870449164</v>
      </c>
      <c r="AB406" s="150">
        <v>6.1065205329013503</v>
      </c>
      <c r="AC406" s="150">
        <v>1.1348531239008599</v>
      </c>
      <c r="AD406" s="150">
        <v>3.1170582709947001</v>
      </c>
      <c r="AE406" s="150">
        <v>0.86177588863625798</v>
      </c>
      <c r="AF406" s="150">
        <v>24.55</v>
      </c>
      <c r="AG406" s="150">
        <v>8.4532263650440406E-2</v>
      </c>
      <c r="AH406" s="150">
        <v>127.602</v>
      </c>
      <c r="AI406">
        <v>5.6734265660571799</v>
      </c>
      <c r="AJ406">
        <v>-111133.726499999</v>
      </c>
      <c r="AK406">
        <v>0.36445022639387198</v>
      </c>
      <c r="AL406" s="150">
        <v>72151474.394999996</v>
      </c>
      <c r="AM406" s="150">
        <v>6063.3481640999998</v>
      </c>
    </row>
    <row r="407" spans="1:39" ht="14.5" x14ac:dyDescent="0.35">
      <c r="A407" t="s">
        <v>582</v>
      </c>
      <c r="B407" s="150">
        <v>212077.65</v>
      </c>
      <c r="C407" s="150">
        <v>0.40388456040915099</v>
      </c>
      <c r="D407" s="150">
        <v>192657.35</v>
      </c>
      <c r="E407" s="150">
        <v>2.55466730411727E-3</v>
      </c>
      <c r="F407" s="150">
        <v>0.70750418962710604</v>
      </c>
      <c r="G407" s="150">
        <v>39.1111111111111</v>
      </c>
      <c r="H407" s="150">
        <v>22.5075</v>
      </c>
      <c r="I407" s="150">
        <v>0</v>
      </c>
      <c r="J407" s="150">
        <v>20.6235</v>
      </c>
      <c r="K407" s="150">
        <v>10837.554873584701</v>
      </c>
      <c r="L407" s="150">
        <v>1188.5861343500001</v>
      </c>
      <c r="M407" s="150">
        <v>1403.3572154215301</v>
      </c>
      <c r="N407" s="150">
        <v>0.35488456045356398</v>
      </c>
      <c r="O407" s="150">
        <v>0.130568859138568</v>
      </c>
      <c r="P407" s="150">
        <v>3.44451906486267E-3</v>
      </c>
      <c r="Q407" s="150">
        <v>9178.9654917837597</v>
      </c>
      <c r="R407" s="150">
        <v>74.361999999999995</v>
      </c>
      <c r="S407" s="150">
        <v>57989.020010220302</v>
      </c>
      <c r="T407" s="150">
        <v>14.3177967241333</v>
      </c>
      <c r="U407" s="150">
        <v>15.9837838459159</v>
      </c>
      <c r="V407" s="150">
        <v>8.6869999999999994</v>
      </c>
      <c r="W407" s="150">
        <v>136.82354487740301</v>
      </c>
      <c r="X407" s="150">
        <v>0.117732641409844</v>
      </c>
      <c r="Y407" s="150">
        <v>0.16641911605967699</v>
      </c>
      <c r="Z407" s="150">
        <v>0.288923315023695</v>
      </c>
      <c r="AA407" s="150">
        <v>169.754462187413</v>
      </c>
      <c r="AB407" s="150">
        <v>6.3316277820345999</v>
      </c>
      <c r="AC407" s="150">
        <v>1.18316212993352</v>
      </c>
      <c r="AD407" s="150">
        <v>3.0447067024569798</v>
      </c>
      <c r="AE407" s="150">
        <v>1.06680876698939</v>
      </c>
      <c r="AF407" s="150">
        <v>54.75</v>
      </c>
      <c r="AG407" s="150">
        <v>4.4051244561295798E-2</v>
      </c>
      <c r="AH407" s="150">
        <v>11.531499999999999</v>
      </c>
      <c r="AI407">
        <v>2.4486369287474399</v>
      </c>
      <c r="AJ407">
        <v>-46539.841500000002</v>
      </c>
      <c r="AK407">
        <v>0.30957696565265203</v>
      </c>
      <c r="AL407" s="150">
        <v>12881367.453</v>
      </c>
      <c r="AM407" s="150">
        <v>1188.5861343500001</v>
      </c>
    </row>
    <row r="408" spans="1:39" ht="14.5" x14ac:dyDescent="0.35">
      <c r="A408" t="s">
        <v>583</v>
      </c>
      <c r="B408" s="150">
        <v>577587.85</v>
      </c>
      <c r="C408" s="150">
        <v>0.49677269584254902</v>
      </c>
      <c r="D408" s="150">
        <v>560297.15</v>
      </c>
      <c r="E408" s="150">
        <v>3.4971190539721301E-3</v>
      </c>
      <c r="F408" s="150">
        <v>0.70963994293601795</v>
      </c>
      <c r="G408" s="150">
        <v>63.7777777777778</v>
      </c>
      <c r="H408" s="150">
        <v>29.806999999999999</v>
      </c>
      <c r="I408" s="150">
        <v>0</v>
      </c>
      <c r="J408" s="150">
        <v>74.38</v>
      </c>
      <c r="K408" s="150">
        <v>10991.342024644</v>
      </c>
      <c r="L408" s="150">
        <v>1721.2715718500001</v>
      </c>
      <c r="M408" s="150">
        <v>1990.86741995697</v>
      </c>
      <c r="N408" s="150">
        <v>0.24026139318359599</v>
      </c>
      <c r="O408" s="150">
        <v>0.117156708591463</v>
      </c>
      <c r="P408" s="150">
        <v>9.3802368342414209E-3</v>
      </c>
      <c r="Q408" s="150">
        <v>9502.9354410294709</v>
      </c>
      <c r="R408" s="150">
        <v>103.681</v>
      </c>
      <c r="S408" s="150">
        <v>61845.698879254604</v>
      </c>
      <c r="T408" s="150">
        <v>15.2342280649299</v>
      </c>
      <c r="U408" s="150">
        <v>16.6016104382674</v>
      </c>
      <c r="V408" s="150">
        <v>12.573499999999999</v>
      </c>
      <c r="W408" s="150">
        <v>136.89677272438101</v>
      </c>
      <c r="X408" s="150">
        <v>0.110935547741254</v>
      </c>
      <c r="Y408" s="150">
        <v>0.16148487747326901</v>
      </c>
      <c r="Z408" s="150">
        <v>0.28444876179766498</v>
      </c>
      <c r="AA408" s="150">
        <v>155.28563555646301</v>
      </c>
      <c r="AB408" s="150">
        <v>6.50433346334255</v>
      </c>
      <c r="AC408" s="150">
        <v>1.3238913646758399</v>
      </c>
      <c r="AD408" s="150">
        <v>2.8680753810252</v>
      </c>
      <c r="AE408" s="150">
        <v>1.1806997100971801</v>
      </c>
      <c r="AF408" s="150">
        <v>77.75</v>
      </c>
      <c r="AG408" s="150">
        <v>4.4106160951830502E-2</v>
      </c>
      <c r="AH408" s="150">
        <v>13.041</v>
      </c>
      <c r="AI408">
        <v>3.9406637827320501</v>
      </c>
      <c r="AJ408">
        <v>-42626.138000000297</v>
      </c>
      <c r="AK408">
        <v>0.295425491431002</v>
      </c>
      <c r="AL408" s="150">
        <v>18919084.563499998</v>
      </c>
      <c r="AM408" s="150">
        <v>1721.2715718500001</v>
      </c>
    </row>
    <row r="409" spans="1:39" ht="14.5" x14ac:dyDescent="0.35">
      <c r="A409" t="s">
        <v>584</v>
      </c>
      <c r="B409" s="150">
        <v>146503.35</v>
      </c>
      <c r="C409" s="150">
        <v>0.49920363719979699</v>
      </c>
      <c r="D409" s="150">
        <v>145339.29999999999</v>
      </c>
      <c r="E409" s="150">
        <v>1.6068325795380799E-3</v>
      </c>
      <c r="F409" s="150">
        <v>0.65748098702143898</v>
      </c>
      <c r="G409" s="150">
        <v>44.35</v>
      </c>
      <c r="H409" s="150">
        <v>26.631499999999999</v>
      </c>
      <c r="I409" s="150">
        <v>0</v>
      </c>
      <c r="J409" s="150">
        <v>-24.391500000000001</v>
      </c>
      <c r="K409" s="150">
        <v>11818.9747854902</v>
      </c>
      <c r="L409" s="150">
        <v>1125.27521015</v>
      </c>
      <c r="M409" s="150">
        <v>1367.4192468051599</v>
      </c>
      <c r="N409" s="150">
        <v>0.42169737204709701</v>
      </c>
      <c r="O409" s="150">
        <v>0.15797373855441499</v>
      </c>
      <c r="P409" s="150">
        <v>3.1801000481677601E-3</v>
      </c>
      <c r="Q409" s="150">
        <v>9726.0583150143393</v>
      </c>
      <c r="R409" s="150">
        <v>76.394499999999994</v>
      </c>
      <c r="S409" s="150">
        <v>56285.422687497099</v>
      </c>
      <c r="T409" s="150">
        <v>15.315893159847899</v>
      </c>
      <c r="U409" s="150">
        <v>14.729793508040499</v>
      </c>
      <c r="V409" s="150">
        <v>10.327999999999999</v>
      </c>
      <c r="W409" s="150">
        <v>108.953835219791</v>
      </c>
      <c r="X409" s="150">
        <v>0.11286829948539</v>
      </c>
      <c r="Y409" s="150">
        <v>0.19139207281969101</v>
      </c>
      <c r="Z409" s="150">
        <v>0.309205221197488</v>
      </c>
      <c r="AA409" s="150">
        <v>163.50715659636199</v>
      </c>
      <c r="AB409" s="150">
        <v>7.2114211001597601</v>
      </c>
      <c r="AC409" s="150">
        <v>1.45042831547599</v>
      </c>
      <c r="AD409" s="150">
        <v>3.2953542423782101</v>
      </c>
      <c r="AE409" s="150">
        <v>1.6359731802166</v>
      </c>
      <c r="AF409" s="150">
        <v>135.4</v>
      </c>
      <c r="AG409" s="150">
        <v>1.7576295374681299E-2</v>
      </c>
      <c r="AH409" s="150">
        <v>5.3804999999999996</v>
      </c>
      <c r="AI409">
        <v>3.64341448695557</v>
      </c>
      <c r="AJ409">
        <v>-25476.625499999998</v>
      </c>
      <c r="AK409">
        <v>0.34018097863472502</v>
      </c>
      <c r="AL409" s="150">
        <v>13299599.3355</v>
      </c>
      <c r="AM409" s="150">
        <v>1125.27521015</v>
      </c>
    </row>
    <row r="410" spans="1:39" ht="14.5" x14ac:dyDescent="0.35">
      <c r="A410" t="s">
        <v>585</v>
      </c>
      <c r="B410" s="150">
        <v>477956.25</v>
      </c>
      <c r="C410" s="150">
        <v>0.30852591199910701</v>
      </c>
      <c r="D410" s="150">
        <v>394857.1</v>
      </c>
      <c r="E410" s="150">
        <v>3.8405371313529001E-3</v>
      </c>
      <c r="F410" s="150">
        <v>0.76592163785201794</v>
      </c>
      <c r="G410" s="150">
        <v>108.052631578947</v>
      </c>
      <c r="H410" s="150">
        <v>291.36500000000001</v>
      </c>
      <c r="I410" s="150">
        <v>3.177</v>
      </c>
      <c r="J410" s="150">
        <v>-24.687999999999999</v>
      </c>
      <c r="K410" s="150">
        <v>12303.803513304299</v>
      </c>
      <c r="L410" s="150">
        <v>5045.8102087999996</v>
      </c>
      <c r="M410" s="150">
        <v>6353.34039495041</v>
      </c>
      <c r="N410" s="150">
        <v>0.46521007047711599</v>
      </c>
      <c r="O410" s="150">
        <v>0.159970674361128</v>
      </c>
      <c r="P410" s="150">
        <v>2.6481506343017599E-2</v>
      </c>
      <c r="Q410" s="150">
        <v>9771.6560919422609</v>
      </c>
      <c r="R410" s="150">
        <v>319.85300000000001</v>
      </c>
      <c r="S410" s="150">
        <v>68211.453561479793</v>
      </c>
      <c r="T410" s="150">
        <v>15.1450822721688</v>
      </c>
      <c r="U410" s="150">
        <v>15.775403728587801</v>
      </c>
      <c r="V410" s="150">
        <v>34.182000000000002</v>
      </c>
      <c r="W410" s="150">
        <v>147.6160028319</v>
      </c>
      <c r="X410" s="150">
        <v>0.116351731146286</v>
      </c>
      <c r="Y410" s="150">
        <v>0.16181324663229599</v>
      </c>
      <c r="Z410" s="150">
        <v>0.28315682630653899</v>
      </c>
      <c r="AA410" s="150">
        <v>161.456102446974</v>
      </c>
      <c r="AB410" s="150">
        <v>6.22591075590279</v>
      </c>
      <c r="AC410" s="150">
        <v>1.13402036341158</v>
      </c>
      <c r="AD410" s="150">
        <v>3.1886385908719501</v>
      </c>
      <c r="AE410" s="150">
        <v>0.86596481335572595</v>
      </c>
      <c r="AF410" s="150">
        <v>25.85</v>
      </c>
      <c r="AG410" s="150">
        <v>7.9102053773420195E-2</v>
      </c>
      <c r="AH410" s="150">
        <v>95.576999999999998</v>
      </c>
      <c r="AI410">
        <v>5.3166930778148398</v>
      </c>
      <c r="AJ410">
        <v>-191067.72750000001</v>
      </c>
      <c r="AK410">
        <v>0.33843133354472599</v>
      </c>
      <c r="AL410" s="150">
        <v>62082657.374499999</v>
      </c>
      <c r="AM410" s="150">
        <v>5045.8102087999996</v>
      </c>
    </row>
    <row r="411" spans="1:39" ht="14.5" x14ac:dyDescent="0.35">
      <c r="A411" t="s">
        <v>586</v>
      </c>
      <c r="B411" s="150">
        <v>91966.5</v>
      </c>
      <c r="C411" s="150">
        <v>0.31638341512410101</v>
      </c>
      <c r="D411" s="150">
        <v>18054.599999999999</v>
      </c>
      <c r="E411" s="150">
        <v>4.1961732759505299E-3</v>
      </c>
      <c r="F411" s="150">
        <v>0.78923232715692004</v>
      </c>
      <c r="G411" s="150">
        <v>92.578947368421098</v>
      </c>
      <c r="H411" s="150">
        <v>140.7415</v>
      </c>
      <c r="I411" s="150">
        <v>0</v>
      </c>
      <c r="J411" s="150">
        <v>-24.357500000000002</v>
      </c>
      <c r="K411" s="150">
        <v>12327.630460230401</v>
      </c>
      <c r="L411" s="150">
        <v>4518.3440729499998</v>
      </c>
      <c r="M411" s="150">
        <v>5587.6589600939596</v>
      </c>
      <c r="N411" s="150">
        <v>0.38166102017859399</v>
      </c>
      <c r="O411" s="150">
        <v>0.15369690628642099</v>
      </c>
      <c r="P411" s="150">
        <v>2.3191987209947799E-2</v>
      </c>
      <c r="Q411" s="150">
        <v>9968.4816881815004</v>
      </c>
      <c r="R411" s="150">
        <v>286.87299999999999</v>
      </c>
      <c r="S411" s="150">
        <v>68698.725432508494</v>
      </c>
      <c r="T411" s="150">
        <v>14.9587099517905</v>
      </c>
      <c r="U411" s="150">
        <v>15.7503287968892</v>
      </c>
      <c r="V411" s="150">
        <v>29.626000000000001</v>
      </c>
      <c r="W411" s="150">
        <v>152.51279527948401</v>
      </c>
      <c r="X411" s="150">
        <v>0.119006351466829</v>
      </c>
      <c r="Y411" s="150">
        <v>0.15834381422136801</v>
      </c>
      <c r="Z411" s="150">
        <v>0.283008964121367</v>
      </c>
      <c r="AA411" s="150">
        <v>168.93946934449099</v>
      </c>
      <c r="AB411" s="150">
        <v>6.0576285558744702</v>
      </c>
      <c r="AC411" s="150">
        <v>1.0432571900902501</v>
      </c>
      <c r="AD411" s="150">
        <v>3.18124438993451</v>
      </c>
      <c r="AE411" s="150">
        <v>0.89362539523630002</v>
      </c>
      <c r="AF411" s="150">
        <v>26.6</v>
      </c>
      <c r="AG411" s="150">
        <v>7.6144484832001605E-2</v>
      </c>
      <c r="AH411" s="150">
        <v>83.111000000000004</v>
      </c>
      <c r="AI411">
        <v>5.4408616045665097</v>
      </c>
      <c r="AJ411">
        <v>-200121.49299999999</v>
      </c>
      <c r="AK411">
        <v>0.32848354235617999</v>
      </c>
      <c r="AL411" s="150">
        <v>55700476.023500003</v>
      </c>
      <c r="AM411" s="150">
        <v>4518.3440729499998</v>
      </c>
    </row>
    <row r="412" spans="1:39" ht="14.5" x14ac:dyDescent="0.35">
      <c r="A412" t="s">
        <v>587</v>
      </c>
      <c r="B412" s="150">
        <v>-176159.05</v>
      </c>
      <c r="C412" s="150">
        <v>0.37304747364309099</v>
      </c>
      <c r="D412" s="150">
        <v>-203074.6</v>
      </c>
      <c r="E412" s="150">
        <v>2.8174376136330202E-3</v>
      </c>
      <c r="F412" s="150">
        <v>0.81456329514597503</v>
      </c>
      <c r="G412" s="150">
        <v>77.1666666666667</v>
      </c>
      <c r="H412" s="150">
        <v>45.41</v>
      </c>
      <c r="I412" s="150">
        <v>0</v>
      </c>
      <c r="J412" s="150">
        <v>-30.347999999999999</v>
      </c>
      <c r="K412" s="150">
        <v>12096.3041845033</v>
      </c>
      <c r="L412" s="150">
        <v>3736.30608115</v>
      </c>
      <c r="M412" s="150">
        <v>4343.0700802327801</v>
      </c>
      <c r="N412" s="150">
        <v>0.14706285834614399</v>
      </c>
      <c r="O412" s="150">
        <v>0.117040356893192</v>
      </c>
      <c r="P412" s="150">
        <v>1.47669204694863E-2</v>
      </c>
      <c r="Q412" s="150">
        <v>10406.347134416401</v>
      </c>
      <c r="R412" s="150">
        <v>221.9365</v>
      </c>
      <c r="S412" s="150">
        <v>73239.564794434496</v>
      </c>
      <c r="T412" s="150">
        <v>14.9527004345838</v>
      </c>
      <c r="U412" s="150">
        <v>16.835022995992102</v>
      </c>
      <c r="V412" s="150">
        <v>22.42</v>
      </c>
      <c r="W412" s="150">
        <v>166.650583458965</v>
      </c>
      <c r="X412" s="150">
        <v>0.11942148690587399</v>
      </c>
      <c r="Y412" s="150">
        <v>0.15191260126688</v>
      </c>
      <c r="Z412" s="150">
        <v>0.27614806337841502</v>
      </c>
      <c r="AA412" s="150">
        <v>156.07326791078</v>
      </c>
      <c r="AB412" s="150">
        <v>6.88329108657907</v>
      </c>
      <c r="AC412" s="150">
        <v>1.2535733304752299</v>
      </c>
      <c r="AD412" s="150">
        <v>3.4213606053460799</v>
      </c>
      <c r="AE412" s="150">
        <v>0.92661995258252705</v>
      </c>
      <c r="AF412" s="150">
        <v>31.6</v>
      </c>
      <c r="AG412" s="150">
        <v>8.8756059725028605E-2</v>
      </c>
      <c r="AH412" s="150">
        <v>79.245999999999995</v>
      </c>
      <c r="AI412">
        <v>3.0280506288610001</v>
      </c>
      <c r="AJ412">
        <v>-58467.444999999803</v>
      </c>
      <c r="AK412">
        <v>0.241387551819679</v>
      </c>
      <c r="AL412" s="150">
        <v>45195494.884000003</v>
      </c>
      <c r="AM412" s="150">
        <v>3736.30608115</v>
      </c>
    </row>
    <row r="413" spans="1:39" ht="14.5" x14ac:dyDescent="0.35">
      <c r="A413" t="s">
        <v>588</v>
      </c>
      <c r="B413" s="150">
        <v>288343.3</v>
      </c>
      <c r="C413" s="150">
        <v>0.38597230711013503</v>
      </c>
      <c r="D413" s="150">
        <v>268436.15000000002</v>
      </c>
      <c r="E413" s="150">
        <v>3.18708339447183E-3</v>
      </c>
      <c r="F413" s="150">
        <v>0.65138689113427695</v>
      </c>
      <c r="G413" s="150">
        <v>48</v>
      </c>
      <c r="H413" s="150">
        <v>23.198499999999999</v>
      </c>
      <c r="I413" s="150">
        <v>0</v>
      </c>
      <c r="J413" s="150">
        <v>1.4845000000000099</v>
      </c>
      <c r="K413" s="150">
        <v>12428.706851647699</v>
      </c>
      <c r="L413" s="150">
        <v>831.74904419999996</v>
      </c>
      <c r="M413" s="150">
        <v>998.10292139935996</v>
      </c>
      <c r="N413" s="150">
        <v>0.39198611254623</v>
      </c>
      <c r="O413" s="150">
        <v>0.148860983686598</v>
      </c>
      <c r="P413" s="150">
        <v>4.3657192338496503E-3</v>
      </c>
      <c r="Q413" s="150">
        <v>10357.213492579</v>
      </c>
      <c r="R413" s="150">
        <v>60.427500000000002</v>
      </c>
      <c r="S413" s="150">
        <v>55027.166770096403</v>
      </c>
      <c r="T413" s="150">
        <v>14.5604236481734</v>
      </c>
      <c r="U413" s="150">
        <v>13.764412630011201</v>
      </c>
      <c r="V413" s="150">
        <v>9.1635000000000009</v>
      </c>
      <c r="W413" s="150">
        <v>90.767615452610897</v>
      </c>
      <c r="X413" s="150">
        <v>0.11366912251272</v>
      </c>
      <c r="Y413" s="150">
        <v>0.18607641617038301</v>
      </c>
      <c r="Z413" s="150">
        <v>0.30440501790676699</v>
      </c>
      <c r="AA413" s="150">
        <v>203.21904927774801</v>
      </c>
      <c r="AB413" s="150">
        <v>6.4424393966061704</v>
      </c>
      <c r="AC413" s="150">
        <v>1.25768625768922</v>
      </c>
      <c r="AD413" s="150">
        <v>2.9407846811682701</v>
      </c>
      <c r="AE413" s="150">
        <v>1.16571571148868</v>
      </c>
      <c r="AF413" s="150">
        <v>74.599999999999994</v>
      </c>
      <c r="AG413" s="150">
        <v>2.3106031040931799E-2</v>
      </c>
      <c r="AH413" s="150">
        <v>6.0590000000000002</v>
      </c>
      <c r="AI413">
        <v>3.1897329007384698</v>
      </c>
      <c r="AJ413">
        <v>-32795.906999999999</v>
      </c>
      <c r="AK413">
        <v>0.33627464084449998</v>
      </c>
      <c r="AL413" s="150">
        <v>10337565.044500001</v>
      </c>
      <c r="AM413" s="150">
        <v>831.74904419999996</v>
      </c>
    </row>
    <row r="414" spans="1:39" ht="14.5" x14ac:dyDescent="0.35">
      <c r="A414" t="s">
        <v>589</v>
      </c>
      <c r="B414" s="150">
        <v>364685.5</v>
      </c>
      <c r="C414" s="150">
        <v>0.36845167550313701</v>
      </c>
      <c r="D414" s="150">
        <v>338532.35</v>
      </c>
      <c r="E414" s="150">
        <v>6.5796971181391103E-3</v>
      </c>
      <c r="F414" s="150">
        <v>0.67675227996283505</v>
      </c>
      <c r="G414" s="150">
        <v>19.9444444444444</v>
      </c>
      <c r="H414" s="150">
        <v>17.849</v>
      </c>
      <c r="I414" s="150">
        <v>0</v>
      </c>
      <c r="J414" s="150">
        <v>20.298500000000001</v>
      </c>
      <c r="K414" s="150">
        <v>12006.8771888968</v>
      </c>
      <c r="L414" s="150">
        <v>832.49068565000005</v>
      </c>
      <c r="M414" s="150">
        <v>1008.65503844606</v>
      </c>
      <c r="N414" s="150">
        <v>0.44317569789016398</v>
      </c>
      <c r="O414" s="150">
        <v>0.15186813712069999</v>
      </c>
      <c r="P414" s="150">
        <v>4.1343642149132996E-3</v>
      </c>
      <c r="Q414" s="150">
        <v>9909.8433483258195</v>
      </c>
      <c r="R414" s="150">
        <v>57.100499999999997</v>
      </c>
      <c r="S414" s="150">
        <v>56682.922040962803</v>
      </c>
      <c r="T414" s="150">
        <v>14.555038922601399</v>
      </c>
      <c r="U414" s="150">
        <v>14.5793939746587</v>
      </c>
      <c r="V414" s="150">
        <v>8.2159999999999993</v>
      </c>
      <c r="W414" s="150">
        <v>101.32554596519</v>
      </c>
      <c r="X414" s="150">
        <v>0.11515782858568301</v>
      </c>
      <c r="Y414" s="150">
        <v>0.17195578794396299</v>
      </c>
      <c r="Z414" s="150">
        <v>0.29083711020233899</v>
      </c>
      <c r="AA414" s="150">
        <v>185.28237331516399</v>
      </c>
      <c r="AB414" s="150">
        <v>6.5762477499394603</v>
      </c>
      <c r="AC414" s="150">
        <v>1.3488724526462099</v>
      </c>
      <c r="AD414" s="150">
        <v>3.0234082570130698</v>
      </c>
      <c r="AE414" s="150">
        <v>1.0308820183276699</v>
      </c>
      <c r="AF414" s="150">
        <v>34.6</v>
      </c>
      <c r="AG414" s="150">
        <v>3.3115305269162898E-2</v>
      </c>
      <c r="AH414" s="150">
        <v>12.9415</v>
      </c>
      <c r="AI414">
        <v>2.0353869701856002</v>
      </c>
      <c r="AJ414">
        <v>-38227.205999999896</v>
      </c>
      <c r="AK414">
        <v>0.35976245026098203</v>
      </c>
      <c r="AL414" s="150">
        <v>9995613.4234999996</v>
      </c>
      <c r="AM414" s="150">
        <v>832.49068565000005</v>
      </c>
    </row>
    <row r="415" spans="1:39" ht="14.5" x14ac:dyDescent="0.35">
      <c r="A415" t="s">
        <v>590</v>
      </c>
      <c r="B415" s="150">
        <v>177862.5</v>
      </c>
      <c r="C415" s="150">
        <v>0.41133426506433801</v>
      </c>
      <c r="D415" s="150">
        <v>131964.95000000001</v>
      </c>
      <c r="E415" s="150">
        <v>1.5396638817674201E-3</v>
      </c>
      <c r="F415" s="150">
        <v>0.79418712232742605</v>
      </c>
      <c r="G415" s="150">
        <v>54.631578947368403</v>
      </c>
      <c r="H415" s="150">
        <v>37.709000000000003</v>
      </c>
      <c r="I415" s="150">
        <v>0</v>
      </c>
      <c r="J415" s="150">
        <v>-20.4315</v>
      </c>
      <c r="K415" s="150">
        <v>11735.0417814788</v>
      </c>
      <c r="L415" s="150">
        <v>2980.8309801</v>
      </c>
      <c r="M415" s="150">
        <v>3484.32824671137</v>
      </c>
      <c r="N415" s="150">
        <v>0.17961909548861399</v>
      </c>
      <c r="O415" s="150">
        <v>0.12292538973065401</v>
      </c>
      <c r="P415" s="150">
        <v>1.09953058287459E-2</v>
      </c>
      <c r="Q415" s="150">
        <v>10039.2883845015</v>
      </c>
      <c r="R415" s="150">
        <v>178.91300000000001</v>
      </c>
      <c r="S415" s="150">
        <v>69455.5077216301</v>
      </c>
      <c r="T415" s="150">
        <v>14.4022513735726</v>
      </c>
      <c r="U415" s="150">
        <v>16.660784739510301</v>
      </c>
      <c r="V415" s="150">
        <v>19.092500000000001</v>
      </c>
      <c r="W415" s="150">
        <v>156.12575514469</v>
      </c>
      <c r="X415" s="150">
        <v>0.11472697634515799</v>
      </c>
      <c r="Y415" s="150">
        <v>0.15542813630281099</v>
      </c>
      <c r="Z415" s="150">
        <v>0.27522626767726499</v>
      </c>
      <c r="AA415" s="150">
        <v>148.88448991667099</v>
      </c>
      <c r="AB415" s="150">
        <v>6.9339252443952697</v>
      </c>
      <c r="AC415" s="150">
        <v>1.2483530772342</v>
      </c>
      <c r="AD415" s="150">
        <v>3.4234578047068598</v>
      </c>
      <c r="AE415" s="150">
        <v>0.92921402719222301</v>
      </c>
      <c r="AF415" s="150">
        <v>22.8</v>
      </c>
      <c r="AG415" s="150">
        <v>9.9517978729734793E-2</v>
      </c>
      <c r="AH415" s="150">
        <v>73.365499999999997</v>
      </c>
      <c r="AI415">
        <v>2.8705685427906502</v>
      </c>
      <c r="AJ415">
        <v>-95271.558499999999</v>
      </c>
      <c r="AK415">
        <v>0.23751383954260999</v>
      </c>
      <c r="AL415" s="150">
        <v>34980176.094999999</v>
      </c>
      <c r="AM415" s="150">
        <v>2980.8309801</v>
      </c>
    </row>
    <row r="416" spans="1:39" ht="14.5" x14ac:dyDescent="0.35">
      <c r="A416" t="s">
        <v>591</v>
      </c>
      <c r="B416" s="150">
        <v>524409.63157894695</v>
      </c>
      <c r="C416" s="150">
        <v>0.40765000197436002</v>
      </c>
      <c r="D416" s="150">
        <v>465751.63157894701</v>
      </c>
      <c r="E416" s="150">
        <v>2.8767505988890902E-3</v>
      </c>
      <c r="F416" s="150">
        <v>0.68290958749045705</v>
      </c>
      <c r="G416" s="150">
        <v>15.307692307692299</v>
      </c>
      <c r="H416" s="150">
        <v>60.581578947368399</v>
      </c>
      <c r="I416" s="150">
        <v>3.7589473684210502</v>
      </c>
      <c r="J416" s="150">
        <v>-50.588947368421003</v>
      </c>
      <c r="K416" s="150">
        <v>12828.909622212601</v>
      </c>
      <c r="L416" s="150">
        <v>1177.04608784211</v>
      </c>
      <c r="M416" s="150">
        <v>1594.42317463718</v>
      </c>
      <c r="N416" s="150">
        <v>0.86712715984559596</v>
      </c>
      <c r="O416" s="150">
        <v>0.169690344784934</v>
      </c>
      <c r="P416" s="150">
        <v>8.2996779157241494E-3</v>
      </c>
      <c r="Q416" s="150">
        <v>9470.6462639953807</v>
      </c>
      <c r="R416" s="150">
        <v>84.548421052631596</v>
      </c>
      <c r="S416" s="150">
        <v>57277.598766200601</v>
      </c>
      <c r="T416" s="150">
        <v>14.630669438876501</v>
      </c>
      <c r="U416" s="150">
        <v>13.9215620254977</v>
      </c>
      <c r="V416" s="150">
        <v>11.629473684210501</v>
      </c>
      <c r="W416" s="150">
        <v>101.21232652516299</v>
      </c>
      <c r="X416" s="150">
        <v>0.117238033856062</v>
      </c>
      <c r="Y416" s="150">
        <v>0.18397980465678501</v>
      </c>
      <c r="Z416" s="150">
        <v>0.30614841869210302</v>
      </c>
      <c r="AA416" s="150">
        <v>196.513702054422</v>
      </c>
      <c r="AB416" s="150">
        <v>6.3332497642672898</v>
      </c>
      <c r="AC416" s="150">
        <v>1.47082692577241</v>
      </c>
      <c r="AD416" s="150">
        <v>3.1503049439247399</v>
      </c>
      <c r="AE416" s="150">
        <v>0.94513784050901095</v>
      </c>
      <c r="AF416" s="150">
        <v>9.6315789473684195</v>
      </c>
      <c r="AG416" s="150">
        <v>5.9721034818808298E-2</v>
      </c>
      <c r="AH416" s="150">
        <v>69.347894736842093</v>
      </c>
      <c r="AI416">
        <v>3.0869828031139899</v>
      </c>
      <c r="AJ416">
        <v>-28593.491374268899</v>
      </c>
      <c r="AK416">
        <v>0.46075347072407002</v>
      </c>
      <c r="AL416" s="150">
        <v>15100217.8821053</v>
      </c>
      <c r="AM416" s="150">
        <v>1177.04608784211</v>
      </c>
    </row>
    <row r="417" spans="1:39" ht="14.5" x14ac:dyDescent="0.35">
      <c r="A417" t="s">
        <v>592</v>
      </c>
      <c r="B417" s="150">
        <v>93027.75</v>
      </c>
      <c r="C417" s="150">
        <v>0.46047742032445799</v>
      </c>
      <c r="D417" s="150">
        <v>127463.6</v>
      </c>
      <c r="E417" s="150">
        <v>2.9902583229476699E-3</v>
      </c>
      <c r="F417" s="150">
        <v>0.72385413868290904</v>
      </c>
      <c r="G417" s="150">
        <v>60.35</v>
      </c>
      <c r="H417" s="150">
        <v>26.628421052631602</v>
      </c>
      <c r="I417" s="150">
        <v>0</v>
      </c>
      <c r="J417" s="150">
        <v>64.108500000000006</v>
      </c>
      <c r="K417" s="150">
        <v>11140.437366714999</v>
      </c>
      <c r="L417" s="150">
        <v>1249.1285945</v>
      </c>
      <c r="M417" s="150">
        <v>1446.6146764999701</v>
      </c>
      <c r="N417" s="150">
        <v>0.24828485531078801</v>
      </c>
      <c r="O417" s="150">
        <v>0.125448004705011</v>
      </c>
      <c r="P417" s="150">
        <v>1.9002475089045E-3</v>
      </c>
      <c r="Q417" s="150">
        <v>9619.5891663900802</v>
      </c>
      <c r="R417" s="150">
        <v>80.468000000000004</v>
      </c>
      <c r="S417" s="150">
        <v>58408.532006511901</v>
      </c>
      <c r="T417" s="150">
        <v>15.3035989461649</v>
      </c>
      <c r="U417" s="150">
        <v>15.5232961487796</v>
      </c>
      <c r="V417" s="150">
        <v>10.048500000000001</v>
      </c>
      <c r="W417" s="150">
        <v>124.309956162611</v>
      </c>
      <c r="X417" s="150">
        <v>0.111970748432681</v>
      </c>
      <c r="Y417" s="150">
        <v>0.179630391907799</v>
      </c>
      <c r="Z417" s="150">
        <v>0.29881311421938</v>
      </c>
      <c r="AA417" s="150">
        <v>156.33590557437199</v>
      </c>
      <c r="AB417" s="150">
        <v>6.60270489106487</v>
      </c>
      <c r="AC417" s="150">
        <v>1.28158115643578</v>
      </c>
      <c r="AD417" s="150">
        <v>3.0451410115491</v>
      </c>
      <c r="AE417" s="150">
        <v>1.17387383525719</v>
      </c>
      <c r="AF417" s="150">
        <v>83.7</v>
      </c>
      <c r="AG417" s="150">
        <v>2.4838898373786E-2</v>
      </c>
      <c r="AH417" s="150">
        <v>8.2225000000000001</v>
      </c>
      <c r="AI417">
        <v>3.8216806304973598</v>
      </c>
      <c r="AJ417">
        <v>-28700.936000000002</v>
      </c>
      <c r="AK417">
        <v>0.31237042771366402</v>
      </c>
      <c r="AL417" s="150">
        <v>13915838.869999999</v>
      </c>
      <c r="AM417" s="150">
        <v>1249.1285945</v>
      </c>
    </row>
    <row r="418" spans="1:39" ht="14.5" x14ac:dyDescent="0.35">
      <c r="A418" t="s">
        <v>593</v>
      </c>
      <c r="B418" s="150">
        <v>174961.8</v>
      </c>
      <c r="C418" s="150">
        <v>0.37442221960772099</v>
      </c>
      <c r="D418" s="150">
        <v>158279.20000000001</v>
      </c>
      <c r="E418" s="150">
        <v>4.2995912531350001E-3</v>
      </c>
      <c r="F418" s="150">
        <v>0.724047005891295</v>
      </c>
      <c r="G418" s="150">
        <v>40.421052631578902</v>
      </c>
      <c r="H418" s="150">
        <v>32.146000000000001</v>
      </c>
      <c r="I418" s="150">
        <v>0</v>
      </c>
      <c r="J418" s="150">
        <v>52.4615000000001</v>
      </c>
      <c r="K418" s="150">
        <v>11384.510468517799</v>
      </c>
      <c r="L418" s="150">
        <v>1152.8392224500001</v>
      </c>
      <c r="M418" s="150">
        <v>1347.01855944156</v>
      </c>
      <c r="N418" s="150">
        <v>0.30048421840108303</v>
      </c>
      <c r="O418" s="150">
        <v>0.130122888151913</v>
      </c>
      <c r="P418" s="150">
        <v>5.18428856653445E-3</v>
      </c>
      <c r="Q418" s="150">
        <v>9743.3774052386707</v>
      </c>
      <c r="R418" s="150">
        <v>75.654499999999999</v>
      </c>
      <c r="S418" s="150">
        <v>59246.038920355</v>
      </c>
      <c r="T418" s="150">
        <v>15.3057650238915</v>
      </c>
      <c r="U418" s="150">
        <v>15.2382108460171</v>
      </c>
      <c r="V418" s="150">
        <v>9.6150000000000002</v>
      </c>
      <c r="W418" s="150">
        <v>119.900075137806</v>
      </c>
      <c r="X418" s="150">
        <v>0.120298687722599</v>
      </c>
      <c r="Y418" s="150">
        <v>0.15915040967574701</v>
      </c>
      <c r="Z418" s="150">
        <v>0.283702926748713</v>
      </c>
      <c r="AA418" s="150">
        <v>174.13204381906499</v>
      </c>
      <c r="AB418" s="150">
        <v>6.1547023667938996</v>
      </c>
      <c r="AC418" s="150">
        <v>1.215423667939</v>
      </c>
      <c r="AD418" s="150">
        <v>2.96253577339552</v>
      </c>
      <c r="AE418" s="150">
        <v>0.99886077310585197</v>
      </c>
      <c r="AF418" s="150">
        <v>44.75</v>
      </c>
      <c r="AG418" s="150">
        <v>3.3966838402210701E-2</v>
      </c>
      <c r="AH418" s="150">
        <v>14.4085</v>
      </c>
      <c r="AI418">
        <v>2.4276453060908598</v>
      </c>
      <c r="AJ418">
        <v>-35579.614999999998</v>
      </c>
      <c r="AK418">
        <v>0.29735836724947701</v>
      </c>
      <c r="AL418" s="150">
        <v>13124510.1965</v>
      </c>
      <c r="AM418" s="150">
        <v>1152.8392224500001</v>
      </c>
    </row>
    <row r="419" spans="1:39" ht="14.5" x14ac:dyDescent="0.35">
      <c r="A419" t="s">
        <v>594</v>
      </c>
      <c r="B419" s="150">
        <v>129755.5</v>
      </c>
      <c r="C419" s="150">
        <v>0.38120862789299798</v>
      </c>
      <c r="D419" s="150">
        <v>120170.4</v>
      </c>
      <c r="E419" s="150">
        <v>8.3399342458032998E-3</v>
      </c>
      <c r="F419" s="150">
        <v>0.72542841051408402</v>
      </c>
      <c r="G419" s="150">
        <v>75.764705882352899</v>
      </c>
      <c r="H419" s="150">
        <v>35.433999999999997</v>
      </c>
      <c r="I419" s="150">
        <v>0</v>
      </c>
      <c r="J419" s="150">
        <v>78.043000000000006</v>
      </c>
      <c r="K419" s="150">
        <v>11252.9448020619</v>
      </c>
      <c r="L419" s="150">
        <v>1618.5514000000001</v>
      </c>
      <c r="M419" s="150">
        <v>1940.5637960911099</v>
      </c>
      <c r="N419" s="150">
        <v>0.37203636093978798</v>
      </c>
      <c r="O419" s="150">
        <v>0.14391782241206499</v>
      </c>
      <c r="P419" s="150">
        <v>4.5065131079556698E-3</v>
      </c>
      <c r="Q419" s="150">
        <v>9385.6587452510103</v>
      </c>
      <c r="R419" s="150">
        <v>108.96850000000001</v>
      </c>
      <c r="S419" s="150">
        <v>57449.484603348697</v>
      </c>
      <c r="T419" s="150">
        <v>14.8290561033693</v>
      </c>
      <c r="U419" s="150">
        <v>14.853387905679201</v>
      </c>
      <c r="V419" s="150">
        <v>14.509499999999999</v>
      </c>
      <c r="W419" s="150">
        <v>111.551149247045</v>
      </c>
      <c r="X419" s="150">
        <v>0.113727932341896</v>
      </c>
      <c r="Y419" s="150">
        <v>0.18975746303162999</v>
      </c>
      <c r="Z419" s="150">
        <v>0.30786584676939599</v>
      </c>
      <c r="AA419" s="150">
        <v>173.629332994924</v>
      </c>
      <c r="AB419" s="150">
        <v>6.1325489364049099</v>
      </c>
      <c r="AC419" s="150">
        <v>1.21699637402679</v>
      </c>
      <c r="AD419" s="150">
        <v>3.2058830169947501</v>
      </c>
      <c r="AE419" s="150">
        <v>1.27970479171239</v>
      </c>
      <c r="AF419" s="150">
        <v>121.9</v>
      </c>
      <c r="AG419" s="150">
        <v>2.3844101857528201E-2</v>
      </c>
      <c r="AH419" s="150">
        <v>8.2080000000000002</v>
      </c>
      <c r="AI419">
        <v>4.5133912196084198</v>
      </c>
      <c r="AJ419">
        <v>-56463.243000000097</v>
      </c>
      <c r="AK419">
        <v>0.36235882832568</v>
      </c>
      <c r="AL419" s="150">
        <v>18213469.563499998</v>
      </c>
      <c r="AM419" s="150">
        <v>1618.5514000000001</v>
      </c>
    </row>
    <row r="420" spans="1:39" ht="14.5" x14ac:dyDescent="0.35">
      <c r="A420" t="s">
        <v>595</v>
      </c>
      <c r="B420" s="150">
        <v>126970.05</v>
      </c>
      <c r="C420" s="150">
        <v>0.54056573196858504</v>
      </c>
      <c r="D420" s="150">
        <v>96860.15</v>
      </c>
      <c r="E420" s="150">
        <v>1.3362147051481799E-3</v>
      </c>
      <c r="F420" s="150">
        <v>0.66318001089386402</v>
      </c>
      <c r="G420" s="150">
        <v>26.9444444444444</v>
      </c>
      <c r="H420" s="150">
        <v>10.6936842105263</v>
      </c>
      <c r="I420" s="150">
        <v>0</v>
      </c>
      <c r="J420" s="150">
        <v>52.506500000000003</v>
      </c>
      <c r="K420" s="150">
        <v>12311.4477131228</v>
      </c>
      <c r="L420" s="150">
        <v>686.35486019999996</v>
      </c>
      <c r="M420" s="150">
        <v>795.713778206656</v>
      </c>
      <c r="N420" s="150">
        <v>0.26563266274077701</v>
      </c>
      <c r="O420" s="150">
        <v>0.12811731182959299</v>
      </c>
      <c r="P420" s="150">
        <v>1.3702169308249001E-3</v>
      </c>
      <c r="Q420" s="150">
        <v>10619.423975596201</v>
      </c>
      <c r="R420" s="150">
        <v>48.09</v>
      </c>
      <c r="S420" s="150">
        <v>56926.473497608597</v>
      </c>
      <c r="T420" s="150">
        <v>16.4504054897068</v>
      </c>
      <c r="U420" s="150">
        <v>14.272299026824699</v>
      </c>
      <c r="V420" s="150">
        <v>7.1684999999999999</v>
      </c>
      <c r="W420" s="150">
        <v>95.745952458673401</v>
      </c>
      <c r="X420" s="150">
        <v>0.11483378159256701</v>
      </c>
      <c r="Y420" s="150">
        <v>0.17539608881236701</v>
      </c>
      <c r="Z420" s="150">
        <v>0.29836810811157399</v>
      </c>
      <c r="AA420" s="150">
        <v>194.85481600731899</v>
      </c>
      <c r="AB420" s="150">
        <v>6.2616451004957003</v>
      </c>
      <c r="AC420" s="150">
        <v>1.1738113669441801</v>
      </c>
      <c r="AD420" s="150">
        <v>2.6958749599501401</v>
      </c>
      <c r="AE420" s="150">
        <v>1.12333850041901</v>
      </c>
      <c r="AF420" s="150">
        <v>63.9</v>
      </c>
      <c r="AG420" s="150">
        <v>2.8681338967599099E-2</v>
      </c>
      <c r="AH420" s="150">
        <v>4.9829999999999997</v>
      </c>
      <c r="AI420">
        <v>2.2388441837041699</v>
      </c>
      <c r="AJ420">
        <v>-26876.644499999999</v>
      </c>
      <c r="AK420">
        <v>0.36274643368188397</v>
      </c>
      <c r="AL420" s="150">
        <v>8450021.9739999995</v>
      </c>
      <c r="AM420" s="150">
        <v>686.35486019999996</v>
      </c>
    </row>
    <row r="421" spans="1:39" ht="14.5" x14ac:dyDescent="0.35">
      <c r="A421" t="s">
        <v>596</v>
      </c>
      <c r="B421" s="150">
        <v>472739.15</v>
      </c>
      <c r="C421" s="150">
        <v>0.50505724605454005</v>
      </c>
      <c r="D421" s="150">
        <v>500009.8</v>
      </c>
      <c r="E421" s="150">
        <v>5.81895892800468E-3</v>
      </c>
      <c r="F421" s="150">
        <v>0.65984147705879403</v>
      </c>
      <c r="G421" s="150">
        <v>35.947368421052602</v>
      </c>
      <c r="H421" s="150">
        <v>24.101500000000001</v>
      </c>
      <c r="I421" s="150">
        <v>0</v>
      </c>
      <c r="J421" s="150">
        <v>15.391500000000001</v>
      </c>
      <c r="K421" s="150">
        <v>12122.902475974501</v>
      </c>
      <c r="L421" s="150">
        <v>999.8882132</v>
      </c>
      <c r="M421" s="150">
        <v>1211.06786968292</v>
      </c>
      <c r="N421" s="150">
        <v>0.41920410268518599</v>
      </c>
      <c r="O421" s="150">
        <v>0.152034603311793</v>
      </c>
      <c r="P421" s="150">
        <v>1.23991150573951E-3</v>
      </c>
      <c r="Q421" s="150">
        <v>10008.974392718101</v>
      </c>
      <c r="R421" s="150">
        <v>70.9345</v>
      </c>
      <c r="S421" s="150">
        <v>56319.336014210297</v>
      </c>
      <c r="T421" s="150">
        <v>14.789700357371901</v>
      </c>
      <c r="U421" s="150">
        <v>14.0959365781108</v>
      </c>
      <c r="V421" s="150">
        <v>9.6844999999999999</v>
      </c>
      <c r="W421" s="150">
        <v>103.24624019825499</v>
      </c>
      <c r="X421" s="150">
        <v>0.113572082428104</v>
      </c>
      <c r="Y421" s="150">
        <v>0.193226812536267</v>
      </c>
      <c r="Z421" s="150">
        <v>0.31138923282092401</v>
      </c>
      <c r="AA421" s="150">
        <v>196.510217248353</v>
      </c>
      <c r="AB421" s="150">
        <v>6.3429021226460103</v>
      </c>
      <c r="AC421" s="150">
        <v>1.3363276557249599</v>
      </c>
      <c r="AD421" s="150">
        <v>2.9133288122826699</v>
      </c>
      <c r="AE421" s="150">
        <v>1.4085501397558899</v>
      </c>
      <c r="AF421" s="150">
        <v>132.75</v>
      </c>
      <c r="AG421" s="150">
        <v>1.55522440422047E-2</v>
      </c>
      <c r="AH421" s="150">
        <v>4.6779999999999999</v>
      </c>
      <c r="AI421">
        <v>4.5397532259843398</v>
      </c>
      <c r="AJ421">
        <v>-33357.748500000002</v>
      </c>
      <c r="AK421">
        <v>0.34971576027241702</v>
      </c>
      <c r="AL421" s="150">
        <v>12121547.295499999</v>
      </c>
      <c r="AM421" s="150">
        <v>999.8882132</v>
      </c>
    </row>
    <row r="422" spans="1:39" ht="14.5" x14ac:dyDescent="0.35">
      <c r="A422" t="s">
        <v>597</v>
      </c>
      <c r="B422" s="150">
        <v>65004.65</v>
      </c>
      <c r="C422" s="150">
        <v>0.41620904551162202</v>
      </c>
      <c r="D422" s="150">
        <v>39222.949999999997</v>
      </c>
      <c r="E422" s="150">
        <v>2.29154539224562E-3</v>
      </c>
      <c r="F422" s="150">
        <v>0.73890264074796197</v>
      </c>
      <c r="G422" s="150">
        <v>42.8333333333333</v>
      </c>
      <c r="H422" s="150">
        <v>38.523499999999999</v>
      </c>
      <c r="I422" s="150">
        <v>0</v>
      </c>
      <c r="J422" s="150">
        <v>17.588999999999999</v>
      </c>
      <c r="K422" s="150">
        <v>11177.916000556501</v>
      </c>
      <c r="L422" s="150">
        <v>1421.5835931500001</v>
      </c>
      <c r="M422" s="150">
        <v>1671.2118558510499</v>
      </c>
      <c r="N422" s="150">
        <v>0.32781263859228299</v>
      </c>
      <c r="O422" s="150">
        <v>0.13173138467013801</v>
      </c>
      <c r="P422" s="150">
        <v>3.4266165376924201E-3</v>
      </c>
      <c r="Q422" s="150">
        <v>9508.2750498488003</v>
      </c>
      <c r="R422" s="150">
        <v>90.447999999999993</v>
      </c>
      <c r="S422" s="150">
        <v>61007.601522421697</v>
      </c>
      <c r="T422" s="150">
        <v>15.0920971165753</v>
      </c>
      <c r="U422" s="150">
        <v>15.7171368427163</v>
      </c>
      <c r="V422" s="150">
        <v>11.01</v>
      </c>
      <c r="W422" s="150">
        <v>129.11749256584901</v>
      </c>
      <c r="X422" s="150">
        <v>0.114908656295718</v>
      </c>
      <c r="Y422" s="150">
        <v>0.164368377150583</v>
      </c>
      <c r="Z422" s="150">
        <v>0.28396120329588098</v>
      </c>
      <c r="AA422" s="150">
        <v>178.34047974500601</v>
      </c>
      <c r="AB422" s="150">
        <v>6.0265850569902302</v>
      </c>
      <c r="AC422" s="150">
        <v>1.0780114871892801</v>
      </c>
      <c r="AD422" s="150">
        <v>2.9920240377807601</v>
      </c>
      <c r="AE422" s="150">
        <v>1.01078940352557</v>
      </c>
      <c r="AF422" s="150">
        <v>51.315789473684198</v>
      </c>
      <c r="AG422" s="150">
        <v>2.1851387370103101E-2</v>
      </c>
      <c r="AH422" s="150">
        <v>15.653684210526301</v>
      </c>
      <c r="AI422">
        <v>3.0285579226855899</v>
      </c>
      <c r="AJ422">
        <v>-58099.657500000103</v>
      </c>
      <c r="AK422">
        <v>0.31992822962626399</v>
      </c>
      <c r="AL422" s="150">
        <v>15890341.992000001</v>
      </c>
      <c r="AM422" s="150">
        <v>1421.5835931500001</v>
      </c>
    </row>
    <row r="423" spans="1:39" ht="14.5" x14ac:dyDescent="0.35">
      <c r="A423" t="s">
        <v>598</v>
      </c>
      <c r="B423" s="150">
        <v>326780.2</v>
      </c>
      <c r="C423" s="150">
        <v>0.58404087221410705</v>
      </c>
      <c r="D423" s="150">
        <v>359249.3</v>
      </c>
      <c r="E423" s="150">
        <v>4.8634265952462096E-3</v>
      </c>
      <c r="F423" s="150">
        <v>0.65477375637578406</v>
      </c>
      <c r="G423" s="150">
        <v>26.45</v>
      </c>
      <c r="H423" s="150">
        <v>15.361499999999999</v>
      </c>
      <c r="I423" s="150">
        <v>0</v>
      </c>
      <c r="J423" s="150">
        <v>10.8055</v>
      </c>
      <c r="K423" s="150">
        <v>12829.436693949699</v>
      </c>
      <c r="L423" s="150">
        <v>774.48513609999998</v>
      </c>
      <c r="M423" s="150">
        <v>932.44328938238903</v>
      </c>
      <c r="N423" s="150">
        <v>0.38730853023274697</v>
      </c>
      <c r="O423" s="150">
        <v>0.14932420166559199</v>
      </c>
      <c r="P423" s="150">
        <v>2.81691945824291E-3</v>
      </c>
      <c r="Q423" s="150">
        <v>10656.0990219377</v>
      </c>
      <c r="R423" s="150">
        <v>56.147500000000001</v>
      </c>
      <c r="S423" s="150">
        <v>55221.355251792098</v>
      </c>
      <c r="T423" s="150">
        <v>15.4993543790908</v>
      </c>
      <c r="U423" s="150">
        <v>13.7937599376642</v>
      </c>
      <c r="V423" s="150">
        <v>8.6005000000000003</v>
      </c>
      <c r="W423" s="150">
        <v>90.051175640951101</v>
      </c>
      <c r="X423" s="150">
        <v>0.114447602711216</v>
      </c>
      <c r="Y423" s="150">
        <v>0.18475085029591201</v>
      </c>
      <c r="Z423" s="150">
        <v>0.304585535741905</v>
      </c>
      <c r="AA423" s="150">
        <v>217.216434710605</v>
      </c>
      <c r="AB423" s="150">
        <v>6.12395589633058</v>
      </c>
      <c r="AC423" s="150">
        <v>1.21767889846633</v>
      </c>
      <c r="AD423" s="150">
        <v>2.5880707349244401</v>
      </c>
      <c r="AE423" s="150">
        <v>1.2535952673167801</v>
      </c>
      <c r="AF423" s="150">
        <v>118.2</v>
      </c>
      <c r="AG423" s="150">
        <v>8.5055332564103504E-3</v>
      </c>
      <c r="AH423" s="150">
        <v>3.597</v>
      </c>
      <c r="AI423">
        <v>3.5209925356909202</v>
      </c>
      <c r="AJ423">
        <v>-27650.373000000101</v>
      </c>
      <c r="AK423">
        <v>0.38872670568164802</v>
      </c>
      <c r="AL423" s="150">
        <v>9936208.0240000002</v>
      </c>
      <c r="AM423" s="150">
        <v>774.48513609999998</v>
      </c>
    </row>
    <row r="424" spans="1:39" ht="14.5" x14ac:dyDescent="0.35">
      <c r="A424" t="s">
        <v>599</v>
      </c>
      <c r="B424" s="150">
        <v>68518.75</v>
      </c>
      <c r="C424" s="150">
        <v>0.38917424456745903</v>
      </c>
      <c r="D424" s="150">
        <v>80050.149999999994</v>
      </c>
      <c r="E424" s="150">
        <v>3.6731844470529402E-3</v>
      </c>
      <c r="F424" s="150">
        <v>0.724077168454624</v>
      </c>
      <c r="G424" s="150">
        <v>58.45</v>
      </c>
      <c r="H424" s="150">
        <v>39.423000000000002</v>
      </c>
      <c r="I424" s="150">
        <v>0</v>
      </c>
      <c r="J424" s="150">
        <v>-17.547499999999999</v>
      </c>
      <c r="K424" s="150">
        <v>11569.7501694573</v>
      </c>
      <c r="L424" s="150">
        <v>1790.4572802</v>
      </c>
      <c r="M424" s="150">
        <v>2164.24476712349</v>
      </c>
      <c r="N424" s="150">
        <v>0.41128165655968302</v>
      </c>
      <c r="O424" s="150">
        <v>0.14670203676719901</v>
      </c>
      <c r="P424" s="150">
        <v>8.9002673653402892E-3</v>
      </c>
      <c r="Q424" s="150">
        <v>9571.5344843053808</v>
      </c>
      <c r="R424" s="150">
        <v>115.6185</v>
      </c>
      <c r="S424" s="150">
        <v>59855.363168524098</v>
      </c>
      <c r="T424" s="150">
        <v>15.120850036975099</v>
      </c>
      <c r="U424" s="150">
        <v>15.485906495932699</v>
      </c>
      <c r="V424" s="150">
        <v>13.826499999999999</v>
      </c>
      <c r="W424" s="150">
        <v>129.4946139804</v>
      </c>
      <c r="X424" s="150">
        <v>0.113028747129355</v>
      </c>
      <c r="Y424" s="150">
        <v>0.181351606840189</v>
      </c>
      <c r="Z424" s="150">
        <v>0.30155035812533199</v>
      </c>
      <c r="AA424" s="150">
        <v>186.00885018758899</v>
      </c>
      <c r="AB424" s="150">
        <v>5.7483526707980896</v>
      </c>
      <c r="AC424" s="150">
        <v>1.21779793112498</v>
      </c>
      <c r="AD424" s="150">
        <v>2.5305634623255</v>
      </c>
      <c r="AE424" s="150">
        <v>1.2507183693702899</v>
      </c>
      <c r="AF424" s="150">
        <v>96.85</v>
      </c>
      <c r="AG424" s="150">
        <v>2.0587010670138E-2</v>
      </c>
      <c r="AH424" s="150">
        <v>10.765499999999999</v>
      </c>
      <c r="AI424">
        <v>3.51377491869287</v>
      </c>
      <c r="AJ424">
        <v>-90604.227000000101</v>
      </c>
      <c r="AK424">
        <v>0.35541665270128597</v>
      </c>
      <c r="AL424" s="150">
        <v>20715143.421</v>
      </c>
      <c r="AM424" s="150">
        <v>1790.4572802</v>
      </c>
    </row>
    <row r="425" spans="1:39" ht="14.5" x14ac:dyDescent="0.35">
      <c r="A425" t="s">
        <v>600</v>
      </c>
      <c r="B425" s="150">
        <v>306537.7</v>
      </c>
      <c r="C425" s="150">
        <v>0.41421169617432102</v>
      </c>
      <c r="D425" s="150">
        <v>347236.9</v>
      </c>
      <c r="E425" s="150">
        <v>2.5052671389001698E-3</v>
      </c>
      <c r="F425" s="150">
        <v>0.70089131659759896</v>
      </c>
      <c r="G425" s="150">
        <v>52.1</v>
      </c>
      <c r="H425" s="150">
        <v>25.125499999999999</v>
      </c>
      <c r="I425" s="150">
        <v>0</v>
      </c>
      <c r="J425" s="150">
        <v>42.527500000000003</v>
      </c>
      <c r="K425" s="150">
        <v>11462.329739140399</v>
      </c>
      <c r="L425" s="150">
        <v>1074.6273128</v>
      </c>
      <c r="M425" s="150">
        <v>1281.5907477155099</v>
      </c>
      <c r="N425" s="150">
        <v>0.36505740364800499</v>
      </c>
      <c r="O425" s="150">
        <v>0.144230966637311</v>
      </c>
      <c r="P425" s="150">
        <v>1.7521800140123901E-3</v>
      </c>
      <c r="Q425" s="150">
        <v>9611.2839671766596</v>
      </c>
      <c r="R425" s="150">
        <v>70.534000000000006</v>
      </c>
      <c r="S425" s="150">
        <v>56054.322163779201</v>
      </c>
      <c r="T425" s="150">
        <v>15.074290413134101</v>
      </c>
      <c r="U425" s="150">
        <v>15.235592945246299</v>
      </c>
      <c r="V425" s="150">
        <v>10.484999999999999</v>
      </c>
      <c r="W425" s="150">
        <v>102.491875326657</v>
      </c>
      <c r="X425" s="150">
        <v>0.11148786111721599</v>
      </c>
      <c r="Y425" s="150">
        <v>0.18938295756127299</v>
      </c>
      <c r="Z425" s="150">
        <v>0.305544280191823</v>
      </c>
      <c r="AA425" s="150">
        <v>168.95034012018499</v>
      </c>
      <c r="AB425" s="150">
        <v>7.4570655240055999</v>
      </c>
      <c r="AC425" s="150">
        <v>1.45338171990153</v>
      </c>
      <c r="AD425" s="150">
        <v>3.2562258201413199</v>
      </c>
      <c r="AE425" s="150">
        <v>1.3540918395672099</v>
      </c>
      <c r="AF425" s="150">
        <v>97.4</v>
      </c>
      <c r="AG425" s="150">
        <v>1.8375617379566299E-2</v>
      </c>
      <c r="AH425" s="150">
        <v>5.9320000000000004</v>
      </c>
      <c r="AI425">
        <v>3.44243559380998</v>
      </c>
      <c r="AJ425">
        <v>-29564.125000000098</v>
      </c>
      <c r="AK425">
        <v>0.33403647752719001</v>
      </c>
      <c r="AL425" s="150">
        <v>12317732.606000001</v>
      </c>
      <c r="AM425" s="150">
        <v>1074.6273128</v>
      </c>
    </row>
    <row r="426" spans="1:39" ht="14.5" x14ac:dyDescent="0.35">
      <c r="A426" t="s">
        <v>601</v>
      </c>
      <c r="B426" s="150">
        <v>243807.35</v>
      </c>
      <c r="C426" s="150">
        <v>0.45842750243166103</v>
      </c>
      <c r="D426" s="150">
        <v>222418.45</v>
      </c>
      <c r="E426" s="150">
        <v>3.6920792770320401E-3</v>
      </c>
      <c r="F426" s="150">
        <v>0.72696375759096998</v>
      </c>
      <c r="G426" s="150">
        <v>70.947368421052602</v>
      </c>
      <c r="H426" s="150">
        <v>35.637</v>
      </c>
      <c r="I426" s="150">
        <v>0</v>
      </c>
      <c r="J426" s="150">
        <v>63.672499999999999</v>
      </c>
      <c r="K426" s="150">
        <v>11083.5960912264</v>
      </c>
      <c r="L426" s="150">
        <v>1790.6911645499999</v>
      </c>
      <c r="M426" s="150">
        <v>2071.58826214377</v>
      </c>
      <c r="N426" s="150">
        <v>0.246594145457219</v>
      </c>
      <c r="O426" s="150">
        <v>0.117578034626038</v>
      </c>
      <c r="P426" s="150">
        <v>9.8487110447277593E-3</v>
      </c>
      <c r="Q426" s="150">
        <v>9580.7154127534704</v>
      </c>
      <c r="R426" s="150">
        <v>107.809</v>
      </c>
      <c r="S426" s="150">
        <v>61506.646151991001</v>
      </c>
      <c r="T426" s="150">
        <v>14.8767728111753</v>
      </c>
      <c r="U426" s="150">
        <v>16.609848570620301</v>
      </c>
      <c r="V426" s="150">
        <v>12.923500000000001</v>
      </c>
      <c r="W426" s="150">
        <v>138.56085151468301</v>
      </c>
      <c r="X426" s="150">
        <v>0.112414916199623</v>
      </c>
      <c r="Y426" s="150">
        <v>0.169085019522899</v>
      </c>
      <c r="Z426" s="150">
        <v>0.286578192421517</v>
      </c>
      <c r="AA426" s="150">
        <v>148.34288863359299</v>
      </c>
      <c r="AB426" s="150">
        <v>6.9357719935114304</v>
      </c>
      <c r="AC426" s="150">
        <v>1.5230833022444601</v>
      </c>
      <c r="AD426" s="150">
        <v>3.1442422609409899</v>
      </c>
      <c r="AE426" s="150">
        <v>1.2318100318482601</v>
      </c>
      <c r="AF426" s="150">
        <v>85.25</v>
      </c>
      <c r="AG426" s="150">
        <v>3.3273258981559299E-2</v>
      </c>
      <c r="AH426" s="150">
        <v>13.452</v>
      </c>
      <c r="AI426">
        <v>4.2512183160074599</v>
      </c>
      <c r="AJ426">
        <v>-31524.265000000101</v>
      </c>
      <c r="AK426">
        <v>0.28623274330682802</v>
      </c>
      <c r="AL426" s="150">
        <v>19847297.592</v>
      </c>
      <c r="AM426" s="150">
        <v>1790.6911645499999</v>
      </c>
    </row>
    <row r="427" spans="1:39" ht="14.5" x14ac:dyDescent="0.35">
      <c r="A427" t="s">
        <v>602</v>
      </c>
      <c r="B427" s="150">
        <v>-55859.15</v>
      </c>
      <c r="C427" s="150">
        <v>0.39743749361050201</v>
      </c>
      <c r="D427" s="150">
        <v>-78720.149999999994</v>
      </c>
      <c r="E427" s="150">
        <v>9.1923162344421609E-3</v>
      </c>
      <c r="F427" s="150">
        <v>0.73358531280439299</v>
      </c>
      <c r="G427" s="150">
        <v>57.2777777777778</v>
      </c>
      <c r="H427" s="150">
        <v>43.162999999999997</v>
      </c>
      <c r="I427" s="150">
        <v>0</v>
      </c>
      <c r="J427" s="150">
        <v>83.630499999999998</v>
      </c>
      <c r="K427" s="150">
        <v>11231.900458657499</v>
      </c>
      <c r="L427" s="150">
        <v>1787.9748242000001</v>
      </c>
      <c r="M427" s="150">
        <v>2118.23031981952</v>
      </c>
      <c r="N427" s="150">
        <v>0.32321645295457302</v>
      </c>
      <c r="O427" s="150">
        <v>0.13668855598084301</v>
      </c>
      <c r="P427" s="150">
        <v>3.15690627944134E-3</v>
      </c>
      <c r="Q427" s="150">
        <v>9480.7231584293004</v>
      </c>
      <c r="R427" s="150">
        <v>112.41249999999999</v>
      </c>
      <c r="S427" s="150">
        <v>60327.581483376001</v>
      </c>
      <c r="T427" s="150">
        <v>14.0411431113088</v>
      </c>
      <c r="U427" s="150">
        <v>15.9054804777049</v>
      </c>
      <c r="V427" s="150">
        <v>13.51</v>
      </c>
      <c r="W427" s="150">
        <v>132.344546572909</v>
      </c>
      <c r="X427" s="150">
        <v>0.11249944559919101</v>
      </c>
      <c r="Y427" s="150">
        <v>0.16949664217650301</v>
      </c>
      <c r="Z427" s="150">
        <v>0.289060378685151</v>
      </c>
      <c r="AA427" s="150">
        <v>159.34525259743299</v>
      </c>
      <c r="AB427" s="150">
        <v>6.7363813818135396</v>
      </c>
      <c r="AC427" s="150">
        <v>1.26658330504908</v>
      </c>
      <c r="AD427" s="150">
        <v>3.1250026780828599</v>
      </c>
      <c r="AE427" s="150">
        <v>1.1652620412588399</v>
      </c>
      <c r="AF427" s="150">
        <v>84.95</v>
      </c>
      <c r="AG427" s="150">
        <v>2.21029533858801E-2</v>
      </c>
      <c r="AH427" s="150">
        <v>12.609</v>
      </c>
      <c r="AI427">
        <v>3.9316647163046401</v>
      </c>
      <c r="AJ427">
        <v>-54092.071000000004</v>
      </c>
      <c r="AK427">
        <v>0.31998524129753497</v>
      </c>
      <c r="AL427" s="150">
        <v>20082355.248</v>
      </c>
      <c r="AM427" s="150">
        <v>1787.9748242000001</v>
      </c>
    </row>
    <row r="428" spans="1:39" ht="14.5" x14ac:dyDescent="0.35">
      <c r="A428" t="s">
        <v>603</v>
      </c>
      <c r="B428" s="150">
        <v>456909.65</v>
      </c>
      <c r="C428" s="150">
        <v>0.42869698080545299</v>
      </c>
      <c r="D428" s="150">
        <v>424829.55</v>
      </c>
      <c r="E428" s="150">
        <v>1.08753010587198E-3</v>
      </c>
      <c r="F428" s="150">
        <v>0.77194132804985505</v>
      </c>
      <c r="G428" s="150">
        <v>89.736842105263193</v>
      </c>
      <c r="H428" s="150">
        <v>34.541499999999999</v>
      </c>
      <c r="I428" s="150">
        <v>0</v>
      </c>
      <c r="J428" s="150">
        <v>13.082000000000001</v>
      </c>
      <c r="K428" s="150">
        <v>11551.256944975399</v>
      </c>
      <c r="L428" s="150">
        <v>2344.7352531000001</v>
      </c>
      <c r="M428" s="150">
        <v>2664.3198795268399</v>
      </c>
      <c r="N428" s="150">
        <v>0.146223310092987</v>
      </c>
      <c r="O428" s="150">
        <v>0.103654444645156</v>
      </c>
      <c r="P428" s="150">
        <v>1.29289510020034E-2</v>
      </c>
      <c r="Q428" s="150">
        <v>10165.686029152799</v>
      </c>
      <c r="R428" s="150">
        <v>139.31950000000001</v>
      </c>
      <c r="S428" s="150">
        <v>66829.994067592794</v>
      </c>
      <c r="T428" s="150">
        <v>14.3023769106263</v>
      </c>
      <c r="U428" s="150">
        <v>16.829914355851098</v>
      </c>
      <c r="V428" s="150">
        <v>15.5025</v>
      </c>
      <c r="W428" s="150">
        <v>151.248847160135</v>
      </c>
      <c r="X428" s="150">
        <v>0.112084744989622</v>
      </c>
      <c r="Y428" s="150">
        <v>0.168149975493187</v>
      </c>
      <c r="Z428" s="150">
        <v>0.28840841751181701</v>
      </c>
      <c r="AA428" s="150">
        <v>152.24424571091501</v>
      </c>
      <c r="AB428" s="150">
        <v>7.0793899725314899</v>
      </c>
      <c r="AC428" s="150">
        <v>1.30396357758141</v>
      </c>
      <c r="AD428" s="150">
        <v>2.9130269562819202</v>
      </c>
      <c r="AE428" s="150">
        <v>1.09537969728976</v>
      </c>
      <c r="AF428" s="150">
        <v>69.55</v>
      </c>
      <c r="AG428" s="150">
        <v>6.0218320195904E-2</v>
      </c>
      <c r="AH428" s="150">
        <v>23.825500000000002</v>
      </c>
      <c r="AI428">
        <v>5.8296412435702401</v>
      </c>
      <c r="AJ428">
        <v>-50782.650999999998</v>
      </c>
      <c r="AK428">
        <v>0.24520820957214201</v>
      </c>
      <c r="AL428" s="150">
        <v>27084639.376499999</v>
      </c>
      <c r="AM428" s="150">
        <v>2344.7352531000001</v>
      </c>
    </row>
    <row r="429" spans="1:39" ht="14.5" x14ac:dyDescent="0.35">
      <c r="A429" t="s">
        <v>604</v>
      </c>
      <c r="B429" s="150">
        <v>496090.25</v>
      </c>
      <c r="C429" s="150">
        <v>0.47022871575521802</v>
      </c>
      <c r="D429" s="150">
        <v>471489.75</v>
      </c>
      <c r="E429" s="150">
        <v>6.1203654426503201E-3</v>
      </c>
      <c r="F429" s="150">
        <v>0.64190373867393602</v>
      </c>
      <c r="G429" s="150">
        <v>30.5</v>
      </c>
      <c r="H429" s="150">
        <v>13.757999999999999</v>
      </c>
      <c r="I429" s="150">
        <v>0</v>
      </c>
      <c r="J429" s="150">
        <v>37.939</v>
      </c>
      <c r="K429" s="150">
        <v>12856.081529876001</v>
      </c>
      <c r="L429" s="150">
        <v>810.27935330000003</v>
      </c>
      <c r="M429" s="150">
        <v>972.47902281933398</v>
      </c>
      <c r="N429" s="150">
        <v>0.40535854167123597</v>
      </c>
      <c r="O429" s="150">
        <v>0.15010037909107399</v>
      </c>
      <c r="P429" s="150">
        <v>2.5650959036969002E-3</v>
      </c>
      <c r="Q429" s="150">
        <v>10711.817102028401</v>
      </c>
      <c r="R429" s="150">
        <v>58.16</v>
      </c>
      <c r="S429" s="150">
        <v>53982.687001375503</v>
      </c>
      <c r="T429" s="150">
        <v>14.1334250343879</v>
      </c>
      <c r="U429" s="150">
        <v>13.9319008476616</v>
      </c>
      <c r="V429" s="150">
        <v>7.6905000000000001</v>
      </c>
      <c r="W429" s="150">
        <v>105.36107578180901</v>
      </c>
      <c r="X429" s="150">
        <v>0.114699239472314</v>
      </c>
      <c r="Y429" s="150">
        <v>0.197130214114315</v>
      </c>
      <c r="Z429" s="150">
        <v>0.31898944645805699</v>
      </c>
      <c r="AA429" s="150">
        <v>221.07554545287499</v>
      </c>
      <c r="AB429" s="150">
        <v>6.6643775558879597</v>
      </c>
      <c r="AC429" s="150">
        <v>1.20439444557799</v>
      </c>
      <c r="AD429" s="150">
        <v>2.5339412626208602</v>
      </c>
      <c r="AE429" s="150">
        <v>1.29437706900809</v>
      </c>
      <c r="AF429" s="150">
        <v>110.2</v>
      </c>
      <c r="AG429" s="150">
        <v>1.06312629585171E-2</v>
      </c>
      <c r="AH429" s="150">
        <v>4.6989999999999998</v>
      </c>
      <c r="AI429">
        <v>2.3980689314310202</v>
      </c>
      <c r="AJ429">
        <v>-9486.9415000000208</v>
      </c>
      <c r="AK429">
        <v>0.35582584223466601</v>
      </c>
      <c r="AL429" s="150">
        <v>10417017.427999999</v>
      </c>
      <c r="AM429" s="150">
        <v>810.27935330000003</v>
      </c>
    </row>
    <row r="430" spans="1:39" ht="14.5" x14ac:dyDescent="0.35">
      <c r="A430" t="s">
        <v>606</v>
      </c>
      <c r="B430" s="150">
        <v>349363.7</v>
      </c>
      <c r="C430" s="150">
        <v>0.39219987863911399</v>
      </c>
      <c r="D430" s="150">
        <v>350800.7</v>
      </c>
      <c r="E430" s="150">
        <v>8.3310265820820493E-3</v>
      </c>
      <c r="F430" s="150">
        <v>0.72729598570440801</v>
      </c>
      <c r="G430" s="150">
        <v>39.470588235294102</v>
      </c>
      <c r="H430" s="150">
        <v>25.265999999999998</v>
      </c>
      <c r="I430" s="150">
        <v>0</v>
      </c>
      <c r="J430" s="150">
        <v>-9.2810000000000308</v>
      </c>
      <c r="K430" s="150">
        <v>13388.715107029</v>
      </c>
      <c r="L430" s="150">
        <v>1434.6750901</v>
      </c>
      <c r="M430" s="150">
        <v>1990.5013934577901</v>
      </c>
      <c r="N430" s="150">
        <v>0.90093560647930804</v>
      </c>
      <c r="O430" s="150">
        <v>0.18001892308731601</v>
      </c>
      <c r="P430" s="150">
        <v>4.0504188300885302E-4</v>
      </c>
      <c r="Q430" s="150">
        <v>9650.0590834212599</v>
      </c>
      <c r="R430" s="150">
        <v>103.85850000000001</v>
      </c>
      <c r="S430" s="150">
        <v>58359.789535762597</v>
      </c>
      <c r="T430" s="150">
        <v>14.7527645787297</v>
      </c>
      <c r="U430" s="150">
        <v>13.8137474554322</v>
      </c>
      <c r="V430" s="150">
        <v>13.061999999999999</v>
      </c>
      <c r="W430" s="150">
        <v>109.835790085745</v>
      </c>
      <c r="X430" s="150">
        <v>0.107319379385122</v>
      </c>
      <c r="Y430" s="150">
        <v>0.20708916932863999</v>
      </c>
      <c r="Z430" s="150">
        <v>0.31867173522229097</v>
      </c>
      <c r="AA430" s="150">
        <v>192.03083116247399</v>
      </c>
      <c r="AB430" s="150">
        <v>6.6413592104735404</v>
      </c>
      <c r="AC430" s="150">
        <v>1.2940247352241001</v>
      </c>
      <c r="AD430" s="150">
        <v>3.5620379772404398</v>
      </c>
      <c r="AE430" s="150">
        <v>1.3363110692603399</v>
      </c>
      <c r="AF430" s="150">
        <v>154.210526315789</v>
      </c>
      <c r="AG430" s="150">
        <v>1.3313611035291601E-2</v>
      </c>
      <c r="AH430" s="150">
        <v>7.24684210526316</v>
      </c>
      <c r="AI430">
        <v>4.5520328663849297</v>
      </c>
      <c r="AJ430">
        <v>-145332.74</v>
      </c>
      <c r="AK430">
        <v>0.49238635933604002</v>
      </c>
      <c r="AL430" s="150">
        <v>19208456.052499998</v>
      </c>
      <c r="AM430" s="150">
        <v>1434.6750901</v>
      </c>
    </row>
    <row r="431" spans="1:39" ht="14.5" x14ac:dyDescent="0.35">
      <c r="A431" t="s">
        <v>607</v>
      </c>
      <c r="B431" s="150">
        <v>508836.65</v>
      </c>
      <c r="C431" s="150">
        <v>0.47620145651997597</v>
      </c>
      <c r="D431" s="150">
        <v>580196.9</v>
      </c>
      <c r="E431" s="150">
        <v>3.9538295737428196E-3</v>
      </c>
      <c r="F431" s="150">
        <v>0.66356792371098205</v>
      </c>
      <c r="G431" s="150">
        <v>29.1111111111111</v>
      </c>
      <c r="H431" s="150">
        <v>20.6615</v>
      </c>
      <c r="I431" s="150">
        <v>0</v>
      </c>
      <c r="J431" s="150">
        <v>4.4599999999999902</v>
      </c>
      <c r="K431" s="150">
        <v>12318.4415050601</v>
      </c>
      <c r="L431" s="150">
        <v>926.32471180000005</v>
      </c>
      <c r="M431" s="150">
        <v>1147.4175411900901</v>
      </c>
      <c r="N431" s="150">
        <v>0.52337476089558899</v>
      </c>
      <c r="O431" s="150">
        <v>0.16208294984190899</v>
      </c>
      <c r="P431" s="150">
        <v>5.5983209062004003E-4</v>
      </c>
      <c r="Q431" s="150">
        <v>9944.8338267208001</v>
      </c>
      <c r="R431" s="150">
        <v>68.691500000000005</v>
      </c>
      <c r="S431" s="150">
        <v>55067.957068924101</v>
      </c>
      <c r="T431" s="150">
        <v>14.0017323831915</v>
      </c>
      <c r="U431" s="150">
        <v>13.4852887446045</v>
      </c>
      <c r="V431" s="150">
        <v>9.1214999999999993</v>
      </c>
      <c r="W431" s="150">
        <v>101.553989124596</v>
      </c>
      <c r="X431" s="150">
        <v>0.113794637664346</v>
      </c>
      <c r="Y431" s="150">
        <v>0.18509808671631101</v>
      </c>
      <c r="Z431" s="150">
        <v>0.30400242765643498</v>
      </c>
      <c r="AA431" s="150">
        <v>206.03196435204899</v>
      </c>
      <c r="AB431" s="150">
        <v>6.3400800487287299</v>
      </c>
      <c r="AC431" s="150">
        <v>1.2982343354160899</v>
      </c>
      <c r="AD431" s="150">
        <v>2.901504858464</v>
      </c>
      <c r="AE431" s="150">
        <v>1.4239595325844601</v>
      </c>
      <c r="AF431" s="150">
        <v>112.6</v>
      </c>
      <c r="AG431" s="150">
        <v>7.5472236919423502E-3</v>
      </c>
      <c r="AH431" s="150">
        <v>5.3780000000000001</v>
      </c>
      <c r="AI431">
        <v>4.7127726044865899</v>
      </c>
      <c r="AJ431">
        <v>-13779.915000000001</v>
      </c>
      <c r="AK431">
        <v>0.400589370667088</v>
      </c>
      <c r="AL431" s="150">
        <v>11410876.777000001</v>
      </c>
      <c r="AM431" s="150">
        <v>926.32471180000005</v>
      </c>
    </row>
    <row r="432" spans="1:39" ht="14.5" x14ac:dyDescent="0.35">
      <c r="A432" t="s">
        <v>608</v>
      </c>
      <c r="B432" s="150">
        <v>297451.45</v>
      </c>
      <c r="C432" s="150">
        <v>0.60198460730299097</v>
      </c>
      <c r="D432" s="150">
        <v>294083.09999999998</v>
      </c>
      <c r="E432" s="150">
        <v>1.9221189859309499E-3</v>
      </c>
      <c r="F432" s="150">
        <v>0.735106217018066</v>
      </c>
      <c r="G432" s="150">
        <v>22.15</v>
      </c>
      <c r="H432" s="150">
        <v>8.6361111111111093</v>
      </c>
      <c r="I432" s="150">
        <v>0</v>
      </c>
      <c r="J432" s="150">
        <v>78.441999999999993</v>
      </c>
      <c r="K432" s="150">
        <v>11417.813287372799</v>
      </c>
      <c r="L432" s="150">
        <v>771.60279864999995</v>
      </c>
      <c r="M432" s="150">
        <v>867.08960137099098</v>
      </c>
      <c r="N432" s="150">
        <v>0.15004619106172501</v>
      </c>
      <c r="O432" s="150">
        <v>0.107108981323807</v>
      </c>
      <c r="P432" s="150">
        <v>1.3001747813191401E-3</v>
      </c>
      <c r="Q432" s="150">
        <v>10160.445556111101</v>
      </c>
      <c r="R432" s="150">
        <v>49.217500000000001</v>
      </c>
      <c r="S432" s="150">
        <v>60765.2229897902</v>
      </c>
      <c r="T432" s="150">
        <v>17.022400568903301</v>
      </c>
      <c r="U432" s="150">
        <v>15.6774073987911</v>
      </c>
      <c r="V432" s="150">
        <v>6.6334999999999997</v>
      </c>
      <c r="W432" s="150">
        <v>116.31910735659901</v>
      </c>
      <c r="X432" s="150">
        <v>0.112563810102323</v>
      </c>
      <c r="Y432" s="150">
        <v>0.18048645589460199</v>
      </c>
      <c r="Z432" s="150">
        <v>0.30063465015896701</v>
      </c>
      <c r="AA432" s="150">
        <v>184.33493275147799</v>
      </c>
      <c r="AB432" s="150">
        <v>5.9959618718113603</v>
      </c>
      <c r="AC432" s="150">
        <v>1.13529343856416</v>
      </c>
      <c r="AD432" s="150">
        <v>2.89189185939866</v>
      </c>
      <c r="AE432" s="150">
        <v>1.16668297652832</v>
      </c>
      <c r="AF432" s="150">
        <v>55.95</v>
      </c>
      <c r="AG432" s="150">
        <v>1.8066780926267598E-2</v>
      </c>
      <c r="AH432" s="150">
        <v>6.2145000000000001</v>
      </c>
      <c r="AI432">
        <v>3.8183303512866802</v>
      </c>
      <c r="AJ432">
        <v>-30396.636500000001</v>
      </c>
      <c r="AK432">
        <v>0.392891769469075</v>
      </c>
      <c r="AL432" s="150">
        <v>8810016.6870000008</v>
      </c>
      <c r="AM432" s="150">
        <v>771.60279864999995</v>
      </c>
    </row>
    <row r="433" spans="1:39" ht="14.5" x14ac:dyDescent="0.35">
      <c r="A433" t="s">
        <v>609</v>
      </c>
      <c r="B433" s="150">
        <v>248862.15</v>
      </c>
      <c r="C433" s="150">
        <v>0.47511171942900599</v>
      </c>
      <c r="D433" s="150">
        <v>190101.55</v>
      </c>
      <c r="E433" s="150">
        <v>3.6589845997637201E-3</v>
      </c>
      <c r="F433" s="150">
        <v>0.65513939626454398</v>
      </c>
      <c r="G433" s="150">
        <v>28.6111111111111</v>
      </c>
      <c r="H433" s="150">
        <v>16.636500000000002</v>
      </c>
      <c r="I433" s="150">
        <v>0</v>
      </c>
      <c r="J433" s="150">
        <v>47.923000000000002</v>
      </c>
      <c r="K433" s="150">
        <v>12551.4615615149</v>
      </c>
      <c r="L433" s="150">
        <v>897.83817795000004</v>
      </c>
      <c r="M433" s="150">
        <v>1061.5960211576601</v>
      </c>
      <c r="N433" s="150">
        <v>0.339409525328706</v>
      </c>
      <c r="O433" s="150">
        <v>0.147148802306063</v>
      </c>
      <c r="P433" s="150">
        <v>1.11484304697917E-3</v>
      </c>
      <c r="Q433" s="150">
        <v>10615.319909273099</v>
      </c>
      <c r="R433" s="150">
        <v>64.471500000000006</v>
      </c>
      <c r="S433" s="150">
        <v>56489.595906718503</v>
      </c>
      <c r="T433" s="150">
        <v>15.181126544287</v>
      </c>
      <c r="U433" s="150">
        <v>13.9261251553012</v>
      </c>
      <c r="V433" s="150">
        <v>8.6125000000000007</v>
      </c>
      <c r="W433" s="150">
        <v>104.24826449346899</v>
      </c>
      <c r="X433" s="150">
        <v>0.112977332902263</v>
      </c>
      <c r="Y433" s="150">
        <v>0.189541811565241</v>
      </c>
      <c r="Z433" s="150">
        <v>0.30915945683679902</v>
      </c>
      <c r="AA433" s="150">
        <v>178.63547567803701</v>
      </c>
      <c r="AB433" s="150">
        <v>7.2533526451071904</v>
      </c>
      <c r="AC433" s="150">
        <v>1.33395813842564</v>
      </c>
      <c r="AD433" s="150">
        <v>3.0158235067641601</v>
      </c>
      <c r="AE433" s="150">
        <v>1.4019030947026001</v>
      </c>
      <c r="AF433" s="150">
        <v>115.95</v>
      </c>
      <c r="AG433" s="150">
        <v>2.4990812648717799E-2</v>
      </c>
      <c r="AH433" s="150">
        <v>4.5774999999999997</v>
      </c>
      <c r="AI433">
        <v>2.46962054349253</v>
      </c>
      <c r="AJ433">
        <v>-31364.978500000001</v>
      </c>
      <c r="AK433">
        <v>0.35277113033004398</v>
      </c>
      <c r="AL433" s="150">
        <v>11269181.379000001</v>
      </c>
      <c r="AM433" s="150">
        <v>897.83817795000004</v>
      </c>
    </row>
    <row r="434" spans="1:39" ht="14.5" x14ac:dyDescent="0.35">
      <c r="A434" t="s">
        <v>610</v>
      </c>
      <c r="B434" s="150">
        <v>8543.2000000000007</v>
      </c>
      <c r="C434" s="150">
        <v>0.46700841487414202</v>
      </c>
      <c r="D434" s="150">
        <v>74494.25</v>
      </c>
      <c r="E434" s="150">
        <v>2.4005114560500299E-3</v>
      </c>
      <c r="F434" s="150">
        <v>0.73988724395065397</v>
      </c>
      <c r="G434" s="150">
        <v>50.8</v>
      </c>
      <c r="H434" s="150">
        <v>15.838333333333299</v>
      </c>
      <c r="I434" s="150">
        <v>0</v>
      </c>
      <c r="J434" s="150">
        <v>72.375</v>
      </c>
      <c r="K434" s="150">
        <v>11546.200534883999</v>
      </c>
      <c r="L434" s="150">
        <v>992.04801989999999</v>
      </c>
      <c r="M434" s="150">
        <v>1134.3042305327001</v>
      </c>
      <c r="N434" s="150">
        <v>0.191184735814622</v>
      </c>
      <c r="O434" s="150">
        <v>0.118140918633973</v>
      </c>
      <c r="P434" s="150">
        <v>2.8843682388363001E-3</v>
      </c>
      <c r="Q434" s="150">
        <v>10098.159796706999</v>
      </c>
      <c r="R434" s="150">
        <v>62.177500000000002</v>
      </c>
      <c r="S434" s="150">
        <v>59901.372771500901</v>
      </c>
      <c r="T434" s="150">
        <v>15.8562180853203</v>
      </c>
      <c r="U434" s="150">
        <v>15.955096616943401</v>
      </c>
      <c r="V434" s="150">
        <v>8.0459999999999994</v>
      </c>
      <c r="W434" s="150">
        <v>123.29704448173</v>
      </c>
      <c r="X434" s="150">
        <v>0.113040915322487</v>
      </c>
      <c r="Y434" s="150">
        <v>0.168249584571389</v>
      </c>
      <c r="Z434" s="150">
        <v>0.29042140641306102</v>
      </c>
      <c r="AA434" s="150">
        <v>179.012554269199</v>
      </c>
      <c r="AB434" s="150">
        <v>6.55442479139339</v>
      </c>
      <c r="AC434" s="150">
        <v>1.2824733788485301</v>
      </c>
      <c r="AD434" s="150">
        <v>2.6835686575270299</v>
      </c>
      <c r="AE434" s="150">
        <v>1.2200959389017101</v>
      </c>
      <c r="AF434" s="150">
        <v>79.2</v>
      </c>
      <c r="AG434" s="150">
        <v>2.7123730914099399E-2</v>
      </c>
      <c r="AH434" s="150">
        <v>6.7350000000000003</v>
      </c>
      <c r="AI434">
        <v>3.8137018948225401</v>
      </c>
      <c r="AJ434">
        <v>-30972.3</v>
      </c>
      <c r="AK434">
        <v>0.30697718759804499</v>
      </c>
      <c r="AL434" s="150">
        <v>11454385.378</v>
      </c>
      <c r="AM434" s="150">
        <v>992.04801989999999</v>
      </c>
    </row>
    <row r="435" spans="1:39" ht="14.5" x14ac:dyDescent="0.35">
      <c r="A435" t="s">
        <v>611</v>
      </c>
      <c r="B435" s="150">
        <v>57111.199999999997</v>
      </c>
      <c r="C435" s="150">
        <v>0.45409714288165698</v>
      </c>
      <c r="D435" s="150">
        <v>38033.9</v>
      </c>
      <c r="E435" s="150">
        <v>1.4610507505025401E-3</v>
      </c>
      <c r="F435" s="150">
        <v>0.70821949373644799</v>
      </c>
      <c r="G435" s="150">
        <v>36.210526315789501</v>
      </c>
      <c r="H435" s="150">
        <v>14.629</v>
      </c>
      <c r="I435" s="150">
        <v>0</v>
      </c>
      <c r="J435" s="150">
        <v>83.36</v>
      </c>
      <c r="K435" s="150">
        <v>11586.411371558601</v>
      </c>
      <c r="L435" s="150">
        <v>909.77932859999999</v>
      </c>
      <c r="M435" s="150">
        <v>1042.3010955827201</v>
      </c>
      <c r="N435" s="150">
        <v>0.218883251179642</v>
      </c>
      <c r="O435" s="150">
        <v>0.124290029565748</v>
      </c>
      <c r="P435" s="150">
        <v>1.67669934020965E-3</v>
      </c>
      <c r="Q435" s="150">
        <v>10113.274948259301</v>
      </c>
      <c r="R435" s="150">
        <v>59.267000000000003</v>
      </c>
      <c r="S435" s="150">
        <v>60366.092133902501</v>
      </c>
      <c r="T435" s="150">
        <v>16.884606948217399</v>
      </c>
      <c r="U435" s="150">
        <v>15.350521008318299</v>
      </c>
      <c r="V435" s="150">
        <v>7.5454999999999997</v>
      </c>
      <c r="W435" s="150">
        <v>120.572437691339</v>
      </c>
      <c r="X435" s="150">
        <v>0.116271233556517</v>
      </c>
      <c r="Y435" s="150">
        <v>0.16522604391338599</v>
      </c>
      <c r="Z435" s="150">
        <v>0.28759160697352198</v>
      </c>
      <c r="AA435" s="150">
        <v>161.08565604092101</v>
      </c>
      <c r="AB435" s="150">
        <v>6.70909528605468</v>
      </c>
      <c r="AC435" s="150">
        <v>1.2383348481498799</v>
      </c>
      <c r="AD435" s="150">
        <v>2.8190428713552298</v>
      </c>
      <c r="AE435" s="150">
        <v>1.1084754015154299</v>
      </c>
      <c r="AF435" s="150">
        <v>77.55</v>
      </c>
      <c r="AG435" s="150">
        <v>3.0222214169315101E-2</v>
      </c>
      <c r="AH435" s="150">
        <v>5.7675000000000001</v>
      </c>
      <c r="AI435">
        <v>2.6187979090894902</v>
      </c>
      <c r="AJ435">
        <v>-31136.99</v>
      </c>
      <c r="AK435">
        <v>0.30790769448084299</v>
      </c>
      <c r="AL435" s="150">
        <v>10541077.558499999</v>
      </c>
      <c r="AM435" s="150">
        <v>909.77932859999999</v>
      </c>
    </row>
    <row r="436" spans="1:39" ht="14.5" x14ac:dyDescent="0.35">
      <c r="A436" t="s">
        <v>612</v>
      </c>
      <c r="B436" s="150">
        <v>545896.9</v>
      </c>
      <c r="C436" s="150">
        <v>0.46825133882465902</v>
      </c>
      <c r="D436" s="150">
        <v>565883.94999999995</v>
      </c>
      <c r="E436" s="150">
        <v>4.5314157268404997E-3</v>
      </c>
      <c r="F436" s="150">
        <v>0.72234664888048605</v>
      </c>
      <c r="G436" s="150">
        <v>66.349999999999994</v>
      </c>
      <c r="H436" s="150">
        <v>28.888000000000002</v>
      </c>
      <c r="I436" s="150">
        <v>0</v>
      </c>
      <c r="J436" s="150">
        <v>74.16</v>
      </c>
      <c r="K436" s="150">
        <v>11200.6110848063</v>
      </c>
      <c r="L436" s="150">
        <v>1578.06499205</v>
      </c>
      <c r="M436" s="150">
        <v>1804.63453242232</v>
      </c>
      <c r="N436" s="150">
        <v>0.20132726139325799</v>
      </c>
      <c r="O436" s="150">
        <v>0.113325812530498</v>
      </c>
      <c r="P436" s="150">
        <v>8.0228888314372096E-3</v>
      </c>
      <c r="Q436" s="150">
        <v>9794.3887944861799</v>
      </c>
      <c r="R436" s="150">
        <v>94.376499999999993</v>
      </c>
      <c r="S436" s="150">
        <v>62066.305510375998</v>
      </c>
      <c r="T436" s="150">
        <v>15.475780517395799</v>
      </c>
      <c r="U436" s="150">
        <v>16.720952695321401</v>
      </c>
      <c r="V436" s="150">
        <v>11.803000000000001</v>
      </c>
      <c r="W436" s="150">
        <v>133.70032975091101</v>
      </c>
      <c r="X436" s="150">
        <v>0.109396387437371</v>
      </c>
      <c r="Y436" s="150">
        <v>0.16204211083035</v>
      </c>
      <c r="Z436" s="150">
        <v>0.28343752335302502</v>
      </c>
      <c r="AA436" s="150">
        <v>150.22777971395999</v>
      </c>
      <c r="AB436" s="150">
        <v>7.1978959582265398</v>
      </c>
      <c r="AC436" s="150">
        <v>1.4121792054809299</v>
      </c>
      <c r="AD436" s="150">
        <v>3.0232154198014798</v>
      </c>
      <c r="AE436" s="150">
        <v>1.1964659850764101</v>
      </c>
      <c r="AF436" s="150">
        <v>85.4</v>
      </c>
      <c r="AG436" s="150">
        <v>4.38409249630759E-2</v>
      </c>
      <c r="AH436" s="150">
        <v>11.060499999999999</v>
      </c>
      <c r="AI436">
        <v>3.4312844162206999</v>
      </c>
      <c r="AJ436">
        <v>-38450.519999999997</v>
      </c>
      <c r="AK436">
        <v>0.25450173459335701</v>
      </c>
      <c r="AL436" s="150">
        <v>17675292.2425</v>
      </c>
      <c r="AM436" s="150">
        <v>1578.06499205</v>
      </c>
    </row>
    <row r="437" spans="1:39" ht="14.5" x14ac:dyDescent="0.35">
      <c r="A437" t="s">
        <v>613</v>
      </c>
      <c r="B437" s="150">
        <v>147316.75</v>
      </c>
      <c r="C437" s="150">
        <v>0.44976436502024603</v>
      </c>
      <c r="D437" s="150">
        <v>131085.04999999999</v>
      </c>
      <c r="E437" s="150">
        <v>1.6414322959724E-3</v>
      </c>
      <c r="F437" s="150">
        <v>0.73047475722908495</v>
      </c>
      <c r="G437" s="150">
        <v>46.15</v>
      </c>
      <c r="H437" s="150">
        <v>21.641578947368401</v>
      </c>
      <c r="I437" s="150">
        <v>0</v>
      </c>
      <c r="J437" s="150">
        <v>74.662000000000006</v>
      </c>
      <c r="K437" s="150">
        <v>11277.029819406</v>
      </c>
      <c r="L437" s="150">
        <v>1233.4590642000001</v>
      </c>
      <c r="M437" s="150">
        <v>1436.13692315138</v>
      </c>
      <c r="N437" s="150">
        <v>0.25824604447379601</v>
      </c>
      <c r="O437" s="150">
        <v>0.126206068947221</v>
      </c>
      <c r="P437" s="150">
        <v>1.53857996189834E-3</v>
      </c>
      <c r="Q437" s="150">
        <v>9685.5351490282901</v>
      </c>
      <c r="R437" s="150">
        <v>78.665000000000006</v>
      </c>
      <c r="S437" s="150">
        <v>59306.732892646003</v>
      </c>
      <c r="T437" s="150">
        <v>15.462403864488699</v>
      </c>
      <c r="U437" s="150">
        <v>15.679896576622401</v>
      </c>
      <c r="V437" s="150">
        <v>10.113</v>
      </c>
      <c r="W437" s="150">
        <v>121.967671729457</v>
      </c>
      <c r="X437" s="150">
        <v>0.110922938416707</v>
      </c>
      <c r="Y437" s="150">
        <v>0.16144357110548599</v>
      </c>
      <c r="Z437" s="150">
        <v>0.30115684474496202</v>
      </c>
      <c r="AA437" s="150">
        <v>161.41561222312001</v>
      </c>
      <c r="AB437" s="150">
        <v>6.7218828822064101</v>
      </c>
      <c r="AC437" s="150">
        <v>1.30160104078588</v>
      </c>
      <c r="AD437" s="150">
        <v>2.92464301149852</v>
      </c>
      <c r="AE437" s="150">
        <v>1.2942756092250101</v>
      </c>
      <c r="AF437" s="150">
        <v>100</v>
      </c>
      <c r="AG437" s="150">
        <v>2.2240500603914502E-2</v>
      </c>
      <c r="AH437" s="150">
        <v>6.5895000000000001</v>
      </c>
      <c r="AI437">
        <v>4.2076008952102004</v>
      </c>
      <c r="AJ437">
        <v>-34506.163000000102</v>
      </c>
      <c r="AK437">
        <v>0.32409151038213402</v>
      </c>
      <c r="AL437" s="150">
        <v>13909754.648</v>
      </c>
      <c r="AM437" s="150">
        <v>1233.4590642000001</v>
      </c>
    </row>
    <row r="438" spans="1:39" ht="14.5" x14ac:dyDescent="0.35">
      <c r="A438" t="s">
        <v>614</v>
      </c>
      <c r="B438" s="150">
        <v>112351.5</v>
      </c>
      <c r="C438" s="150">
        <v>0.58808174064261498</v>
      </c>
      <c r="D438" s="150">
        <v>142448.5</v>
      </c>
      <c r="E438" s="150">
        <v>8.4647396374205798E-4</v>
      </c>
      <c r="F438" s="150">
        <v>0.69133928407569301</v>
      </c>
      <c r="G438" s="150">
        <v>26.210526315789501</v>
      </c>
      <c r="H438" s="150">
        <v>9.0394736842105292</v>
      </c>
      <c r="I438" s="150">
        <v>0</v>
      </c>
      <c r="J438" s="150">
        <v>61.508499999999998</v>
      </c>
      <c r="K438" s="150">
        <v>11809.18517006</v>
      </c>
      <c r="L438" s="150">
        <v>759.50659099999996</v>
      </c>
      <c r="M438" s="150">
        <v>887.90746234854896</v>
      </c>
      <c r="N438" s="150">
        <v>0.244171151899852</v>
      </c>
      <c r="O438" s="150">
        <v>0.135364452156545</v>
      </c>
      <c r="P438" s="150">
        <v>9.827873238298201E-4</v>
      </c>
      <c r="Q438" s="150">
        <v>10101.451278803601</v>
      </c>
      <c r="R438" s="150">
        <v>53.158000000000001</v>
      </c>
      <c r="S438" s="150">
        <v>58747.795327138003</v>
      </c>
      <c r="T438" s="150">
        <v>17.5937770420257</v>
      </c>
      <c r="U438" s="150">
        <v>14.2877194589714</v>
      </c>
      <c r="V438" s="150">
        <v>7.4145000000000003</v>
      </c>
      <c r="W438" s="150">
        <v>102.435307977611</v>
      </c>
      <c r="X438" s="150">
        <v>0.11626280415548999</v>
      </c>
      <c r="Y438" s="150">
        <v>0.165508391639998</v>
      </c>
      <c r="Z438" s="150">
        <v>0.29177673641000301</v>
      </c>
      <c r="AA438" s="150">
        <v>183.824474539682</v>
      </c>
      <c r="AB438" s="150">
        <v>6.5723957371617399</v>
      </c>
      <c r="AC438" s="150">
        <v>1.1404485556444499</v>
      </c>
      <c r="AD438" s="150">
        <v>2.6839336637159499</v>
      </c>
      <c r="AE438" s="150">
        <v>1.11603397754341</v>
      </c>
      <c r="AF438" s="150">
        <v>65.849999999999994</v>
      </c>
      <c r="AG438" s="150">
        <v>3.0394295472230399E-2</v>
      </c>
      <c r="AH438" s="150">
        <v>5.1109999999999998</v>
      </c>
      <c r="AI438">
        <v>2.8031891731893399</v>
      </c>
      <c r="AJ438">
        <v>-27938.684000000001</v>
      </c>
      <c r="AK438">
        <v>0.34337936231140498</v>
      </c>
      <c r="AL438" s="150">
        <v>8969153.9710000008</v>
      </c>
      <c r="AM438" s="150">
        <v>759.50659099999996</v>
      </c>
    </row>
    <row r="439" spans="1:39" ht="14.5" x14ac:dyDescent="0.35">
      <c r="A439" t="s">
        <v>615</v>
      </c>
      <c r="B439" s="150">
        <v>-471193.8</v>
      </c>
      <c r="C439" s="150">
        <v>0.36971084310158903</v>
      </c>
      <c r="D439" s="150">
        <v>-376576.35</v>
      </c>
      <c r="E439" s="150">
        <v>2.6024614334683601E-3</v>
      </c>
      <c r="F439" s="150">
        <v>0.70735833962932904</v>
      </c>
      <c r="G439" s="150">
        <v>55.9444444444444</v>
      </c>
      <c r="H439" s="150">
        <v>29.318000000000001</v>
      </c>
      <c r="I439" s="150">
        <v>0</v>
      </c>
      <c r="J439" s="150">
        <v>13.154999999999999</v>
      </c>
      <c r="K439" s="150">
        <v>11906.7960591376</v>
      </c>
      <c r="L439" s="150">
        <v>1643.7049161499999</v>
      </c>
      <c r="M439" s="150">
        <v>1997.7202493458601</v>
      </c>
      <c r="N439" s="150">
        <v>0.43942783044769201</v>
      </c>
      <c r="O439" s="150">
        <v>0.155744312336557</v>
      </c>
      <c r="P439" s="150">
        <v>7.4519309272919499E-4</v>
      </c>
      <c r="Q439" s="150">
        <v>9796.7967358835704</v>
      </c>
      <c r="R439" s="150">
        <v>109.521</v>
      </c>
      <c r="S439" s="150">
        <v>57925.216419682103</v>
      </c>
      <c r="T439" s="150">
        <v>14.4739365053277</v>
      </c>
      <c r="U439" s="150">
        <v>15.008125529807099</v>
      </c>
      <c r="V439" s="150">
        <v>13.6745</v>
      </c>
      <c r="W439" s="150">
        <v>120.202195045523</v>
      </c>
      <c r="X439" s="150">
        <v>0.11154307221439</v>
      </c>
      <c r="Y439" s="150">
        <v>0.18309677611896799</v>
      </c>
      <c r="Z439" s="150">
        <v>0.31659058267123702</v>
      </c>
      <c r="AA439" s="150">
        <v>157.21514090575201</v>
      </c>
      <c r="AB439" s="150">
        <v>7.4758458458148596</v>
      </c>
      <c r="AC439" s="150">
        <v>1.47005748111664</v>
      </c>
      <c r="AD439" s="150">
        <v>3.6538215597141499</v>
      </c>
      <c r="AE439" s="150">
        <v>1.4317001968110299</v>
      </c>
      <c r="AF439" s="150">
        <v>187.05</v>
      </c>
      <c r="AG439" s="150">
        <v>1.35237909723748E-2</v>
      </c>
      <c r="AH439" s="150">
        <v>5.7465000000000002</v>
      </c>
      <c r="AI439">
        <v>4.7694660516467797</v>
      </c>
      <c r="AJ439">
        <v>-50423.377500000097</v>
      </c>
      <c r="AK439">
        <v>0.35176495008122999</v>
      </c>
      <c r="AL439" s="150">
        <v>19571259.217999998</v>
      </c>
      <c r="AM439" s="150">
        <v>1643.7049161499999</v>
      </c>
    </row>
    <row r="440" spans="1:39" ht="14.5" x14ac:dyDescent="0.35">
      <c r="A440" t="s">
        <v>617</v>
      </c>
      <c r="B440" s="150">
        <v>193474.6</v>
      </c>
      <c r="C440" s="150">
        <v>0.40465498174932701</v>
      </c>
      <c r="D440" s="150">
        <v>134404.25</v>
      </c>
      <c r="E440" s="150">
        <v>2.3410552622513299E-3</v>
      </c>
      <c r="F440" s="150">
        <v>0.73563781144623897</v>
      </c>
      <c r="G440" s="150">
        <v>35.7777777777778</v>
      </c>
      <c r="H440" s="150">
        <v>34.923499999999997</v>
      </c>
      <c r="I440" s="150">
        <v>0</v>
      </c>
      <c r="J440" s="150">
        <v>52.573999999999998</v>
      </c>
      <c r="K440" s="150">
        <v>10871.1019291087</v>
      </c>
      <c r="L440" s="150">
        <v>1370.8485024500001</v>
      </c>
      <c r="M440" s="150">
        <v>1605.92665523757</v>
      </c>
      <c r="N440" s="150">
        <v>0.31133218381698402</v>
      </c>
      <c r="O440" s="150">
        <v>0.131848004485523</v>
      </c>
      <c r="P440" s="150">
        <v>4.3854623536121002E-3</v>
      </c>
      <c r="Q440" s="150">
        <v>9279.7723674966801</v>
      </c>
      <c r="R440" s="150">
        <v>87.411500000000004</v>
      </c>
      <c r="S440" s="150">
        <v>58953.147921040101</v>
      </c>
      <c r="T440" s="150">
        <v>14.320770150380699</v>
      </c>
      <c r="U440" s="150">
        <v>15.682701960840401</v>
      </c>
      <c r="V440" s="150">
        <v>10.298999999999999</v>
      </c>
      <c r="W440" s="150">
        <v>133.105010433052</v>
      </c>
      <c r="X440" s="150">
        <v>0.113155134017401</v>
      </c>
      <c r="Y440" s="150">
        <v>0.1673112061258</v>
      </c>
      <c r="Z440" s="150">
        <v>0.28627811784399998</v>
      </c>
      <c r="AA440" s="150">
        <v>174.49280469176</v>
      </c>
      <c r="AB440" s="150">
        <v>6.1472379152954497</v>
      </c>
      <c r="AC440" s="150">
        <v>1.0906006922148199</v>
      </c>
      <c r="AD440" s="150">
        <v>3.1096554268504799</v>
      </c>
      <c r="AE440" s="150">
        <v>0.99691498248070298</v>
      </c>
      <c r="AF440" s="150">
        <v>38.210526315789501</v>
      </c>
      <c r="AG440" s="150">
        <v>2.45054804219835E-2</v>
      </c>
      <c r="AH440" s="150">
        <v>20.932105263157901</v>
      </c>
      <c r="AI440">
        <v>3.7593129306498101</v>
      </c>
      <c r="AJ440">
        <v>-36047.289500000101</v>
      </c>
      <c r="AK440">
        <v>0.30635486733985701</v>
      </c>
      <c r="AL440" s="150">
        <v>14902633.7995</v>
      </c>
      <c r="AM440" s="150">
        <v>1370.8485024500001</v>
      </c>
    </row>
    <row r="441" spans="1:39" ht="14.5" x14ac:dyDescent="0.35">
      <c r="A441" t="s">
        <v>618</v>
      </c>
      <c r="B441" s="150">
        <v>-133345.85714285701</v>
      </c>
      <c r="C441" s="150">
        <v>0.35692947690506299</v>
      </c>
      <c r="D441" s="150">
        <v>-227979.57142857101</v>
      </c>
      <c r="E441" s="150">
        <v>1.04260245024925E-2</v>
      </c>
      <c r="F441" s="150">
        <v>0.68685246129953503</v>
      </c>
      <c r="G441" s="150">
        <v>16.25</v>
      </c>
      <c r="H441" s="150">
        <v>25.972857142857102</v>
      </c>
      <c r="I441" s="150">
        <v>8.6314285714285699</v>
      </c>
      <c r="J441" s="150">
        <v>-13.884285714285699</v>
      </c>
      <c r="K441" s="150">
        <v>14268.768310889</v>
      </c>
      <c r="L441" s="150">
        <v>737.56854285714303</v>
      </c>
      <c r="M441" s="150">
        <v>1000.21529351598</v>
      </c>
      <c r="N441" s="150">
        <v>0.88126028868057904</v>
      </c>
      <c r="O441" s="150">
        <v>0.165867396769594</v>
      </c>
      <c r="P441" s="150">
        <v>1.8574936125064799E-2</v>
      </c>
      <c r="Q441" s="150">
        <v>10521.929348264201</v>
      </c>
      <c r="R441" s="150">
        <v>58.187142857142902</v>
      </c>
      <c r="S441" s="150">
        <v>56168.909037342601</v>
      </c>
      <c r="T441" s="150">
        <v>11.548943065478401</v>
      </c>
      <c r="U441" s="150">
        <v>12.675799268370501</v>
      </c>
      <c r="V441" s="150">
        <v>8.35</v>
      </c>
      <c r="W441" s="150">
        <v>88.331562018819497</v>
      </c>
      <c r="X441" s="150">
        <v>0.112270877669613</v>
      </c>
      <c r="Y441" s="150">
        <v>0.15980171236479401</v>
      </c>
      <c r="Z441" s="150">
        <v>0.30676875329664599</v>
      </c>
      <c r="AA441" s="150">
        <v>256.44803026345397</v>
      </c>
      <c r="AB441" s="150">
        <v>6.1919954442326404</v>
      </c>
      <c r="AC441" s="150">
        <v>1.10538020114257</v>
      </c>
      <c r="AD441" s="150">
        <v>2.7000051886806702</v>
      </c>
      <c r="AE441" s="150">
        <v>0.72555840762361401</v>
      </c>
      <c r="AF441" s="150">
        <v>19.428571428571399</v>
      </c>
      <c r="AG441" s="150">
        <v>9.5870225833400893E-2</v>
      </c>
      <c r="AH441" s="150">
        <v>12.1085714285714</v>
      </c>
      <c r="AI441">
        <v>2.2999831761809202</v>
      </c>
      <c r="AJ441">
        <v>-8950.9864285715194</v>
      </c>
      <c r="AK441">
        <v>0.4094459387796</v>
      </c>
      <c r="AL441" s="150">
        <v>10524194.651428601</v>
      </c>
      <c r="AM441" s="150">
        <v>737.56854285714303</v>
      </c>
    </row>
    <row r="442" spans="1:39" ht="14.5" x14ac:dyDescent="0.35">
      <c r="A442" t="s">
        <v>619</v>
      </c>
      <c r="B442" s="150">
        <v>647761.35</v>
      </c>
      <c r="C442" s="150">
        <v>0.30535641048683099</v>
      </c>
      <c r="D442" s="150">
        <v>659283.75</v>
      </c>
      <c r="E442" s="150">
        <v>2.5554718082918199E-3</v>
      </c>
      <c r="F442" s="150">
        <v>0.63986025794664603</v>
      </c>
      <c r="G442" s="150">
        <v>49.8</v>
      </c>
      <c r="H442" s="150">
        <v>418.9085</v>
      </c>
      <c r="I442" s="150">
        <v>147.791</v>
      </c>
      <c r="J442" s="150">
        <v>-259.85550000000001</v>
      </c>
      <c r="K442" s="150">
        <v>13737.528431295201</v>
      </c>
      <c r="L442" s="150">
        <v>3066.07393125</v>
      </c>
      <c r="M442" s="150">
        <v>4422.6056229539799</v>
      </c>
      <c r="N442" s="150">
        <v>0.98271279100292597</v>
      </c>
      <c r="O442" s="150">
        <v>0.193229779592582</v>
      </c>
      <c r="P442" s="150">
        <v>4.4066019779541797E-2</v>
      </c>
      <c r="Q442" s="150">
        <v>9523.8602294514894</v>
      </c>
      <c r="R442" s="150">
        <v>220.023</v>
      </c>
      <c r="S442" s="150">
        <v>58012.468796444002</v>
      </c>
      <c r="T442" s="150">
        <v>12.586865918563101</v>
      </c>
      <c r="U442" s="150">
        <v>13.935242821205099</v>
      </c>
      <c r="V442" s="150">
        <v>31.455500000000001</v>
      </c>
      <c r="W442" s="150">
        <v>97.473380847546494</v>
      </c>
      <c r="X442" s="150">
        <v>0.114268569582163</v>
      </c>
      <c r="Y442" s="150">
        <v>0.172750766838461</v>
      </c>
      <c r="Z442" s="150">
        <v>0.291953052615403</v>
      </c>
      <c r="AA442" s="150">
        <v>193.102486527004</v>
      </c>
      <c r="AB442" s="150">
        <v>7.0202815857678198</v>
      </c>
      <c r="AC442" s="150">
        <v>1.3838391886722201</v>
      </c>
      <c r="AD442" s="150">
        <v>3.2821350887104699</v>
      </c>
      <c r="AE442" s="150">
        <v>0.99798309298395604</v>
      </c>
      <c r="AF442" s="150">
        <v>14.9473684210526</v>
      </c>
      <c r="AG442" s="150">
        <v>9.8413282081231596E-2</v>
      </c>
      <c r="AH442" s="150">
        <v>114.17894736842101</v>
      </c>
      <c r="AI442">
        <v>5.2047505477999296</v>
      </c>
      <c r="AJ442">
        <v>22766.105499999801</v>
      </c>
      <c r="AK442">
        <v>0.550862631961055</v>
      </c>
      <c r="AL442" s="150">
        <v>42120277.803000003</v>
      </c>
      <c r="AM442" s="150">
        <v>3066.07393125</v>
      </c>
    </row>
    <row r="443" spans="1:39" ht="14.5" x14ac:dyDescent="0.35">
      <c r="A443" t="s">
        <v>620</v>
      </c>
      <c r="B443" s="150">
        <v>476472.45</v>
      </c>
      <c r="C443" s="150">
        <v>0.38563087258488599</v>
      </c>
      <c r="D443" s="150">
        <v>429539.45</v>
      </c>
      <c r="E443" s="150">
        <v>1.76797340487664E-3</v>
      </c>
      <c r="F443" s="150">
        <v>0.72905354078095097</v>
      </c>
      <c r="G443" s="150">
        <v>92.842105263157904</v>
      </c>
      <c r="H443" s="150">
        <v>243.62649999999999</v>
      </c>
      <c r="I443" s="150">
        <v>3.8955000000000002</v>
      </c>
      <c r="J443" s="150">
        <v>-65.903499999999994</v>
      </c>
      <c r="K443" s="150">
        <v>11694.6837390168</v>
      </c>
      <c r="L443" s="150">
        <v>4010.7624414000002</v>
      </c>
      <c r="M443" s="150">
        <v>5228.9467510029899</v>
      </c>
      <c r="N443" s="150">
        <v>0.65951235783655204</v>
      </c>
      <c r="O443" s="150">
        <v>0.17051587028457299</v>
      </c>
      <c r="P443" s="150">
        <v>2.7266463994767801E-2</v>
      </c>
      <c r="Q443" s="150">
        <v>8970.1809060310297</v>
      </c>
      <c r="R443" s="150">
        <v>254.77850000000001</v>
      </c>
      <c r="S443" s="150">
        <v>63846.5800234321</v>
      </c>
      <c r="T443" s="150">
        <v>13.8889270483969</v>
      </c>
      <c r="U443" s="150">
        <v>15.7421542296544</v>
      </c>
      <c r="V443" s="150">
        <v>25.063500000000001</v>
      </c>
      <c r="W443" s="150">
        <v>160.02403660302801</v>
      </c>
      <c r="X443" s="150">
        <v>0.114976193572737</v>
      </c>
      <c r="Y443" s="150">
        <v>0.15805520577805501</v>
      </c>
      <c r="Z443" s="150">
        <v>0.28159700134679</v>
      </c>
      <c r="AA443" s="150">
        <v>153.96950306147801</v>
      </c>
      <c r="AB443" s="150">
        <v>6.73152854793193</v>
      </c>
      <c r="AC443" s="150">
        <v>1.2595694609100001</v>
      </c>
      <c r="AD443" s="150">
        <v>3.36358628116847</v>
      </c>
      <c r="AE443" s="150">
        <v>0.99503665043078704</v>
      </c>
      <c r="AF443" s="150">
        <v>18.850000000000001</v>
      </c>
      <c r="AG443" s="150">
        <v>6.1588951743058597E-2</v>
      </c>
      <c r="AH443" s="150">
        <v>101.973</v>
      </c>
      <c r="AI443">
        <v>5.2903844643261602</v>
      </c>
      <c r="AJ443">
        <v>-42452.148500000098</v>
      </c>
      <c r="AK443">
        <v>0.38814565129332301</v>
      </c>
      <c r="AL443" s="150">
        <v>46904598.304499999</v>
      </c>
      <c r="AM443" s="150">
        <v>4010.7624414000002</v>
      </c>
    </row>
    <row r="444" spans="1:39" ht="14.5" x14ac:dyDescent="0.35">
      <c r="A444" t="s">
        <v>621</v>
      </c>
      <c r="B444" s="150">
        <v>418249.8</v>
      </c>
      <c r="C444" s="150">
        <v>0.40519517657582299</v>
      </c>
      <c r="D444" s="150">
        <v>388811.5</v>
      </c>
      <c r="E444" s="150">
        <v>4.1937976661499199E-3</v>
      </c>
      <c r="F444" s="150">
        <v>0.66670179284887598</v>
      </c>
      <c r="G444" s="150">
        <v>25</v>
      </c>
      <c r="H444" s="150">
        <v>23.725000000000001</v>
      </c>
      <c r="I444" s="150">
        <v>0</v>
      </c>
      <c r="J444" s="150">
        <v>17.851500000000001</v>
      </c>
      <c r="K444" s="150">
        <v>11420.251831494799</v>
      </c>
      <c r="L444" s="150">
        <v>1113.3873672499999</v>
      </c>
      <c r="M444" s="150">
        <v>1368.3938739697601</v>
      </c>
      <c r="N444" s="150">
        <v>0.46705680443851799</v>
      </c>
      <c r="O444" s="150">
        <v>0.15054592204867701</v>
      </c>
      <c r="P444" s="150">
        <v>1.57918070719874E-3</v>
      </c>
      <c r="Q444" s="150">
        <v>9292.0352552535405</v>
      </c>
      <c r="R444" s="150">
        <v>74.484999999999999</v>
      </c>
      <c r="S444" s="150">
        <v>54818.4911861449</v>
      </c>
      <c r="T444" s="150">
        <v>15.103712156810101</v>
      </c>
      <c r="U444" s="150">
        <v>14.947806501309</v>
      </c>
      <c r="V444" s="150">
        <v>10.294</v>
      </c>
      <c r="W444" s="150">
        <v>108.158866062755</v>
      </c>
      <c r="X444" s="150">
        <v>0.11910658400613</v>
      </c>
      <c r="Y444" s="150">
        <v>0.18393971973117501</v>
      </c>
      <c r="Z444" s="150">
        <v>0.30829051828630499</v>
      </c>
      <c r="AA444" s="150">
        <v>196.662820542704</v>
      </c>
      <c r="AB444" s="150">
        <v>5.4680799445017598</v>
      </c>
      <c r="AC444" s="150">
        <v>1.2781635937576401</v>
      </c>
      <c r="AD444" s="150">
        <v>2.8192387716767202</v>
      </c>
      <c r="AE444" s="150">
        <v>1.0474084116376301</v>
      </c>
      <c r="AF444" s="150">
        <v>48.4</v>
      </c>
      <c r="AG444" s="150">
        <v>3.98946230114079E-2</v>
      </c>
      <c r="AH444" s="150">
        <v>12.951499999999999</v>
      </c>
      <c r="AI444">
        <v>3.02950708017211</v>
      </c>
      <c r="AJ444">
        <v>-36194.816500000001</v>
      </c>
      <c r="AK444">
        <v>0.35128010685028099</v>
      </c>
      <c r="AL444" s="150">
        <v>12715164.119999999</v>
      </c>
      <c r="AM444" s="150">
        <v>1113.3873672499999</v>
      </c>
    </row>
    <row r="445" spans="1:39" ht="14.5" x14ac:dyDescent="0.35">
      <c r="A445" t="s">
        <v>622</v>
      </c>
      <c r="B445" s="150">
        <v>967423.45</v>
      </c>
      <c r="C445" s="150">
        <v>0.39064882411353802</v>
      </c>
      <c r="D445" s="150">
        <v>990561.5</v>
      </c>
      <c r="E445" s="150">
        <v>4.5967769984381597E-3</v>
      </c>
      <c r="F445" s="150">
        <v>0.76301345128971998</v>
      </c>
      <c r="G445" s="150">
        <v>95.75</v>
      </c>
      <c r="H445" s="150">
        <v>139.60550000000001</v>
      </c>
      <c r="I445" s="150">
        <v>0</v>
      </c>
      <c r="J445" s="150">
        <v>-66.885999999999996</v>
      </c>
      <c r="K445" s="150">
        <v>11472.9738169875</v>
      </c>
      <c r="L445" s="150">
        <v>4655.4952225999996</v>
      </c>
      <c r="M445" s="150">
        <v>5725.2322010772496</v>
      </c>
      <c r="N445" s="150">
        <v>0.37088273157666501</v>
      </c>
      <c r="O445" s="150">
        <v>0.14861417430766999</v>
      </c>
      <c r="P445" s="150">
        <v>3.6715574826546499E-2</v>
      </c>
      <c r="Q445" s="150">
        <v>9329.2940649551401</v>
      </c>
      <c r="R445" s="150">
        <v>279.77800000000002</v>
      </c>
      <c r="S445" s="150">
        <v>67093.028202717906</v>
      </c>
      <c r="T445" s="150">
        <v>14.6442894008821</v>
      </c>
      <c r="U445" s="150">
        <v>16.639961764684902</v>
      </c>
      <c r="V445" s="150">
        <v>30.11</v>
      </c>
      <c r="W445" s="150">
        <v>154.61624784457001</v>
      </c>
      <c r="X445" s="150">
        <v>0.120692472448171</v>
      </c>
      <c r="Y445" s="150">
        <v>0.14896239551082799</v>
      </c>
      <c r="Z445" s="150">
        <v>0.27595297827857601</v>
      </c>
      <c r="AA445" s="150">
        <v>152.72148633049699</v>
      </c>
      <c r="AB445" s="150">
        <v>6.2891363501373396</v>
      </c>
      <c r="AC445" s="150">
        <v>1.1478637932534299</v>
      </c>
      <c r="AD445" s="150">
        <v>3.0485154139453901</v>
      </c>
      <c r="AE445" s="150">
        <v>0.97116917054478802</v>
      </c>
      <c r="AF445" s="150">
        <v>30.35</v>
      </c>
      <c r="AG445" s="150">
        <v>7.1571282569667202E-2</v>
      </c>
      <c r="AH445" s="150">
        <v>86.016000000000005</v>
      </c>
      <c r="AI445">
        <v>5.4374017092017697</v>
      </c>
      <c r="AJ445">
        <v>-177252.75349999999</v>
      </c>
      <c r="AK445">
        <v>0.31656245566437002</v>
      </c>
      <c r="AL445" s="150">
        <v>53412374.794</v>
      </c>
      <c r="AM445" s="150">
        <v>4655.4952225999996</v>
      </c>
    </row>
    <row r="446" spans="1:39" ht="14.5" x14ac:dyDescent="0.35">
      <c r="A446" t="s">
        <v>623</v>
      </c>
      <c r="B446" s="150">
        <v>265422.34999999998</v>
      </c>
      <c r="C446" s="150">
        <v>0.32788350595446097</v>
      </c>
      <c r="D446" s="150">
        <v>264799.05</v>
      </c>
      <c r="E446" s="150">
        <v>3.5999235501269601E-3</v>
      </c>
      <c r="F446" s="150">
        <v>0.66348540245623799</v>
      </c>
      <c r="G446" s="150">
        <v>42</v>
      </c>
      <c r="H446" s="150">
        <v>231.416</v>
      </c>
      <c r="I446" s="150">
        <v>58.926499999999997</v>
      </c>
      <c r="J446" s="150">
        <v>-121.8095</v>
      </c>
      <c r="K446" s="150">
        <v>13689.9236862499</v>
      </c>
      <c r="L446" s="150">
        <v>2346.2800053999999</v>
      </c>
      <c r="M446" s="150">
        <v>3351.58935607587</v>
      </c>
      <c r="N446" s="150">
        <v>0.98012942611593701</v>
      </c>
      <c r="O446" s="150">
        <v>0.186950600521023</v>
      </c>
      <c r="P446" s="150">
        <v>3.8170445724244197E-2</v>
      </c>
      <c r="Q446" s="150">
        <v>9583.6305728418392</v>
      </c>
      <c r="R446" s="150">
        <v>167.1</v>
      </c>
      <c r="S446" s="150">
        <v>59152.993351286699</v>
      </c>
      <c r="T446" s="150">
        <v>13.0281268701376</v>
      </c>
      <c r="U446" s="150">
        <v>14.041172982645101</v>
      </c>
      <c r="V446" s="150">
        <v>21.907499999999999</v>
      </c>
      <c r="W446" s="150">
        <v>107.099395430789</v>
      </c>
      <c r="X446" s="150">
        <v>0.117307141735495</v>
      </c>
      <c r="Y446" s="150">
        <v>0.172846833738134</v>
      </c>
      <c r="Z446" s="150">
        <v>0.29466645373916001</v>
      </c>
      <c r="AA446" s="150">
        <v>208.635286015893</v>
      </c>
      <c r="AB446" s="150">
        <v>7.3270984948831197</v>
      </c>
      <c r="AC446" s="150">
        <v>1.3525946157516999</v>
      </c>
      <c r="AD446" s="150">
        <v>3.2206663121674302</v>
      </c>
      <c r="AE446" s="150">
        <v>0.88988127107533199</v>
      </c>
      <c r="AF446" s="150">
        <v>10.45</v>
      </c>
      <c r="AG446" s="150">
        <v>6.4615912749831694E-2</v>
      </c>
      <c r="AH446" s="150">
        <v>89.582631578947399</v>
      </c>
      <c r="AI446">
        <v>4.6417595575419801</v>
      </c>
      <c r="AJ446">
        <v>28840.159631579201</v>
      </c>
      <c r="AK446">
        <v>0.53139390269676301</v>
      </c>
      <c r="AL446" s="150">
        <v>32120394.2205</v>
      </c>
      <c r="AM446" s="150">
        <v>2346.2800053999999</v>
      </c>
    </row>
    <row r="447" spans="1:39" ht="14.5" x14ac:dyDescent="0.35">
      <c r="A447" t="s">
        <v>624</v>
      </c>
      <c r="B447" s="150">
        <v>-130501.95</v>
      </c>
      <c r="C447" s="150">
        <v>0.465131700139855</v>
      </c>
      <c r="D447" s="150">
        <v>-149780.9</v>
      </c>
      <c r="E447" s="150">
        <v>4.5823267104809903E-3</v>
      </c>
      <c r="F447" s="150">
        <v>0.72979354259181906</v>
      </c>
      <c r="G447" s="150">
        <v>55.0555555555556</v>
      </c>
      <c r="H447" s="150">
        <v>32.234000000000002</v>
      </c>
      <c r="I447" s="150">
        <v>0</v>
      </c>
      <c r="J447" s="150">
        <v>79.843500000000006</v>
      </c>
      <c r="K447" s="150">
        <v>11369.880914784</v>
      </c>
      <c r="L447" s="150">
        <v>1530.1310660500001</v>
      </c>
      <c r="M447" s="150">
        <v>1804.8050680501799</v>
      </c>
      <c r="N447" s="150">
        <v>0.32378782703168202</v>
      </c>
      <c r="O447" s="150">
        <v>0.13143636281379101</v>
      </c>
      <c r="P447" s="150">
        <v>3.76141284736972E-3</v>
      </c>
      <c r="Q447" s="150">
        <v>9639.4942107488896</v>
      </c>
      <c r="R447" s="150">
        <v>97.900499999999994</v>
      </c>
      <c r="S447" s="150">
        <v>60748.635170402602</v>
      </c>
      <c r="T447" s="150">
        <v>14.649567673301</v>
      </c>
      <c r="U447" s="150">
        <v>15.6294509839071</v>
      </c>
      <c r="V447" s="150">
        <v>11.904</v>
      </c>
      <c r="W447" s="150">
        <v>128.539236059308</v>
      </c>
      <c r="X447" s="150">
        <v>0.116286365705559</v>
      </c>
      <c r="Y447" s="150">
        <v>0.15871587310623</v>
      </c>
      <c r="Z447" s="150">
        <v>0.280616269927281</v>
      </c>
      <c r="AA447" s="150">
        <v>179.42926987865499</v>
      </c>
      <c r="AB447" s="150">
        <v>6.2129418379801402</v>
      </c>
      <c r="AC447" s="150">
        <v>1.13175667446002</v>
      </c>
      <c r="AD447" s="150">
        <v>2.8305995294851201</v>
      </c>
      <c r="AE447" s="150">
        <v>1.09389329725939</v>
      </c>
      <c r="AF447" s="150">
        <v>63.95</v>
      </c>
      <c r="AG447" s="150">
        <v>1.7404227954441999E-2</v>
      </c>
      <c r="AH447" s="150">
        <v>14.835000000000001</v>
      </c>
      <c r="AI447">
        <v>3.68674310621829</v>
      </c>
      <c r="AJ447">
        <v>-35315.443500000103</v>
      </c>
      <c r="AK447">
        <v>0.32973682238738899</v>
      </c>
      <c r="AL447" s="150">
        <v>17397408.004999999</v>
      </c>
      <c r="AM447" s="150">
        <v>1530.1310660500001</v>
      </c>
    </row>
    <row r="448" spans="1:39" ht="14.5" x14ac:dyDescent="0.35">
      <c r="A448" t="s">
        <v>625</v>
      </c>
      <c r="B448" s="150">
        <v>321732.84999999998</v>
      </c>
      <c r="C448" s="150">
        <v>0.29515184813975598</v>
      </c>
      <c r="D448" s="150">
        <v>251400.75</v>
      </c>
      <c r="E448" s="150">
        <v>3.45555694086582E-3</v>
      </c>
      <c r="F448" s="150">
        <v>0.77218799260620097</v>
      </c>
      <c r="G448" s="150">
        <v>110</v>
      </c>
      <c r="H448" s="150">
        <v>310.23349999999999</v>
      </c>
      <c r="I448" s="150">
        <v>3.327</v>
      </c>
      <c r="J448" s="150">
        <v>27.4725</v>
      </c>
      <c r="K448" s="150">
        <v>12226.976860430301</v>
      </c>
      <c r="L448" s="150">
        <v>5965.4453733</v>
      </c>
      <c r="M448" s="150">
        <v>7549.2599246674899</v>
      </c>
      <c r="N448" s="150">
        <v>0.48952008341576397</v>
      </c>
      <c r="O448" s="150">
        <v>0.155502895492418</v>
      </c>
      <c r="P448" s="150">
        <v>4.6768007808554599E-2</v>
      </c>
      <c r="Q448" s="150">
        <v>9661.7898005032093</v>
      </c>
      <c r="R448" s="150">
        <v>373.8605</v>
      </c>
      <c r="S448" s="150">
        <v>67616.217117079796</v>
      </c>
      <c r="T448" s="150">
        <v>14.6046453155656</v>
      </c>
      <c r="U448" s="150">
        <v>15.9563403282775</v>
      </c>
      <c r="V448" s="150">
        <v>38.421999999999997</v>
      </c>
      <c r="W448" s="150">
        <v>155.261188207277</v>
      </c>
      <c r="X448" s="150">
        <v>0.11900172851803301</v>
      </c>
      <c r="Y448" s="150">
        <v>0.15650656064396801</v>
      </c>
      <c r="Z448" s="150">
        <v>0.28023612810017401</v>
      </c>
      <c r="AA448" s="150">
        <v>159.73197982247001</v>
      </c>
      <c r="AB448" s="150">
        <v>6.18915157895223</v>
      </c>
      <c r="AC448" s="150">
        <v>1.06972995649785</v>
      </c>
      <c r="AD448" s="150">
        <v>3.1714404509984799</v>
      </c>
      <c r="AE448" s="150">
        <v>0.86232968329646498</v>
      </c>
      <c r="AF448" s="150">
        <v>26.5</v>
      </c>
      <c r="AG448" s="150">
        <v>8.2476356020560401E-2</v>
      </c>
      <c r="AH448" s="150">
        <v>123.982</v>
      </c>
      <c r="AI448">
        <v>5.6347731596997299</v>
      </c>
      <c r="AJ448">
        <v>-149587.34950000001</v>
      </c>
      <c r="AK448">
        <v>0.36130780010011698</v>
      </c>
      <c r="AL448" s="150">
        <v>72939362.541500002</v>
      </c>
      <c r="AM448" s="150">
        <v>5965.4453733</v>
      </c>
    </row>
    <row r="449" spans="1:39" ht="14.5" x14ac:dyDescent="0.35">
      <c r="A449" t="s">
        <v>626</v>
      </c>
      <c r="B449" s="150">
        <v>269505.7</v>
      </c>
      <c r="C449" s="150">
        <v>0.33585731294351701</v>
      </c>
      <c r="D449" s="150">
        <v>357192.7</v>
      </c>
      <c r="E449" s="150">
        <v>7.3022940025104597E-3</v>
      </c>
      <c r="F449" s="150">
        <v>0.740019638102966</v>
      </c>
      <c r="G449" s="150">
        <v>44.75</v>
      </c>
      <c r="H449" s="150">
        <v>32.088500000000003</v>
      </c>
      <c r="I449" s="150">
        <v>0</v>
      </c>
      <c r="J449" s="150">
        <v>0.539499999999975</v>
      </c>
      <c r="K449" s="150">
        <v>12974.6697110484</v>
      </c>
      <c r="L449" s="150">
        <v>1594.4030673</v>
      </c>
      <c r="M449" s="150">
        <v>2179.5374702129102</v>
      </c>
      <c r="N449" s="150">
        <v>0.89311975375299801</v>
      </c>
      <c r="O449" s="150">
        <v>0.17447769149810399</v>
      </c>
      <c r="P449" s="150">
        <v>5.8398250674263498E-4</v>
      </c>
      <c r="Q449" s="150">
        <v>9491.3959806706807</v>
      </c>
      <c r="R449" s="150">
        <v>112.199</v>
      </c>
      <c r="S449" s="150">
        <v>57436.036609060699</v>
      </c>
      <c r="T449" s="150">
        <v>14.284441037798899</v>
      </c>
      <c r="U449" s="150">
        <v>14.2104926719489</v>
      </c>
      <c r="V449" s="150">
        <v>14.2235</v>
      </c>
      <c r="W449" s="150">
        <v>112.09639450908701</v>
      </c>
      <c r="X449" s="150">
        <v>0.104828468515536</v>
      </c>
      <c r="Y449" s="150">
        <v>0.21247738265831401</v>
      </c>
      <c r="Z449" s="150">
        <v>0.32137952894132799</v>
      </c>
      <c r="AA449" s="150">
        <v>183.098744594343</v>
      </c>
      <c r="AB449" s="150">
        <v>6.5303605739258197</v>
      </c>
      <c r="AC449" s="150">
        <v>1.2579906139486701</v>
      </c>
      <c r="AD449" s="150">
        <v>3.5337958152755502</v>
      </c>
      <c r="AE449" s="150">
        <v>1.3382800699025601</v>
      </c>
      <c r="AF449" s="150">
        <v>156.842105263158</v>
      </c>
      <c r="AG449" s="150">
        <v>1.82051849990011E-2</v>
      </c>
      <c r="AH449" s="150">
        <v>7.9057894736842096</v>
      </c>
      <c r="AI449">
        <v>4.8575510511223898</v>
      </c>
      <c r="AJ449">
        <v>-105002.3475</v>
      </c>
      <c r="AK449">
        <v>0.48398573055939698</v>
      </c>
      <c r="AL449" s="150">
        <v>20686853.184500001</v>
      </c>
      <c r="AM449" s="150">
        <v>1594.4030673</v>
      </c>
    </row>
    <row r="450" spans="1:39" ht="14.5" x14ac:dyDescent="0.35">
      <c r="A450" t="s">
        <v>628</v>
      </c>
      <c r="B450" s="150">
        <v>406704</v>
      </c>
      <c r="C450" s="150">
        <v>0.46214450073114399</v>
      </c>
      <c r="D450" s="150">
        <v>344473.15</v>
      </c>
      <c r="E450" s="150">
        <v>1.85565336130126E-3</v>
      </c>
      <c r="F450" s="150">
        <v>0.66164638782865803</v>
      </c>
      <c r="G450" s="150">
        <v>52.75</v>
      </c>
      <c r="H450" s="150">
        <v>29.004999999999999</v>
      </c>
      <c r="I450" s="150">
        <v>0</v>
      </c>
      <c r="J450" s="150">
        <v>15.782500000000001</v>
      </c>
      <c r="K450" s="150">
        <v>12283.5279467695</v>
      </c>
      <c r="L450" s="150">
        <v>1057.8169852999999</v>
      </c>
      <c r="M450" s="150">
        <v>1274.7742495152399</v>
      </c>
      <c r="N450" s="150">
        <v>0.39590960508279899</v>
      </c>
      <c r="O450" s="150">
        <v>0.14703663976041101</v>
      </c>
      <c r="P450" s="150">
        <v>5.8296134262309203E-3</v>
      </c>
      <c r="Q450" s="150">
        <v>10192.9612293637</v>
      </c>
      <c r="R450" s="150">
        <v>77.626000000000005</v>
      </c>
      <c r="S450" s="150">
        <v>56094.141692216501</v>
      </c>
      <c r="T450" s="150">
        <v>14.963414319944301</v>
      </c>
      <c r="U450" s="150">
        <v>13.627096401978701</v>
      </c>
      <c r="V450" s="150">
        <v>10.413</v>
      </c>
      <c r="W450" s="150">
        <v>101.586188927302</v>
      </c>
      <c r="X450" s="150">
        <v>0.112693650428314</v>
      </c>
      <c r="Y450" s="150">
        <v>0.197680963044157</v>
      </c>
      <c r="Z450" s="150">
        <v>0.31516436212384702</v>
      </c>
      <c r="AA450" s="150">
        <v>166.439849658935</v>
      </c>
      <c r="AB450" s="150">
        <v>7.6593468271850602</v>
      </c>
      <c r="AC450" s="150">
        <v>1.31608143453277</v>
      </c>
      <c r="AD450" s="150">
        <v>3.7071363586536399</v>
      </c>
      <c r="AE450" s="150">
        <v>1.3504180931477601</v>
      </c>
      <c r="AF450" s="150">
        <v>96.35</v>
      </c>
      <c r="AG450" s="150">
        <v>2.11937911577115E-2</v>
      </c>
      <c r="AH450" s="150">
        <v>6.8994999999999997</v>
      </c>
      <c r="AI450">
        <v>4.1391347425610503</v>
      </c>
      <c r="AJ450">
        <v>-25009.774000000001</v>
      </c>
      <c r="AK450">
        <v>0.33249975541765298</v>
      </c>
      <c r="AL450" s="150">
        <v>12993724.501499999</v>
      </c>
      <c r="AM450" s="150">
        <v>1057.8169852999999</v>
      </c>
    </row>
    <row r="451" spans="1:39" ht="14.5" x14ac:dyDescent="0.35">
      <c r="A451" t="s">
        <v>629</v>
      </c>
      <c r="B451" s="150">
        <v>193421</v>
      </c>
      <c r="C451" s="150">
        <v>0.382648151155629</v>
      </c>
      <c r="D451" s="150">
        <v>185989.1</v>
      </c>
      <c r="E451" s="150">
        <v>4.3068256582175501E-3</v>
      </c>
      <c r="F451" s="150">
        <v>0.736759176895879</v>
      </c>
      <c r="G451" s="150">
        <v>66.421052631578902</v>
      </c>
      <c r="H451" s="150">
        <v>29.918500000000002</v>
      </c>
      <c r="I451" s="150">
        <v>0</v>
      </c>
      <c r="J451" s="150">
        <v>69.143000000000001</v>
      </c>
      <c r="K451" s="150">
        <v>11315.444172633601</v>
      </c>
      <c r="L451" s="150">
        <v>1511.0501299499999</v>
      </c>
      <c r="M451" s="150">
        <v>1805.6871611219999</v>
      </c>
      <c r="N451" s="150">
        <v>0.35502287943137301</v>
      </c>
      <c r="O451" s="150">
        <v>0.14368819885359099</v>
      </c>
      <c r="P451" s="150">
        <v>1.0685882076284499E-3</v>
      </c>
      <c r="Q451" s="150">
        <v>9469.0839895409808</v>
      </c>
      <c r="R451" s="150">
        <v>98.838499999999996</v>
      </c>
      <c r="S451" s="150">
        <v>58080.015742853197</v>
      </c>
      <c r="T451" s="150">
        <v>15.1322612140006</v>
      </c>
      <c r="U451" s="150">
        <v>15.2880722587858</v>
      </c>
      <c r="V451" s="150">
        <v>13.384499999999999</v>
      </c>
      <c r="W451" s="150">
        <v>112.895523176062</v>
      </c>
      <c r="X451" s="150">
        <v>0.11350597539961001</v>
      </c>
      <c r="Y451" s="150">
        <v>0.16968324274350599</v>
      </c>
      <c r="Z451" s="150">
        <v>0.30532124081920298</v>
      </c>
      <c r="AA451" s="150">
        <v>153.68967276266599</v>
      </c>
      <c r="AB451" s="150">
        <v>7.2890070136518199</v>
      </c>
      <c r="AC451" s="150">
        <v>1.4448839548074199</v>
      </c>
      <c r="AD451" s="150">
        <v>3.3190897689732002</v>
      </c>
      <c r="AE451" s="150">
        <v>1.4366727097566101</v>
      </c>
      <c r="AF451" s="150">
        <v>127.3</v>
      </c>
      <c r="AG451" s="150">
        <v>1.8288178923643799E-2</v>
      </c>
      <c r="AH451" s="150">
        <v>6.8365</v>
      </c>
      <c r="AI451">
        <v>4.1946612027783896</v>
      </c>
      <c r="AJ451">
        <v>-51292.542000000103</v>
      </c>
      <c r="AK451">
        <v>0.33457618570577602</v>
      </c>
      <c r="AL451" s="150">
        <v>17098203.387499999</v>
      </c>
      <c r="AM451" s="150">
        <v>1511.0501299499999</v>
      </c>
    </row>
    <row r="452" spans="1:39" ht="14.5" x14ac:dyDescent="0.35">
      <c r="A452" t="s">
        <v>630</v>
      </c>
      <c r="B452" s="150">
        <v>72477.05</v>
      </c>
      <c r="C452" s="150">
        <v>0.40952607818447201</v>
      </c>
      <c r="D452" s="150">
        <v>76708.75</v>
      </c>
      <c r="E452" s="150">
        <v>2.8408551402932902E-3</v>
      </c>
      <c r="F452" s="150">
        <v>0.71225906096007296</v>
      </c>
      <c r="G452" s="150">
        <v>47.35</v>
      </c>
      <c r="H452" s="150">
        <v>22.331499999999998</v>
      </c>
      <c r="I452" s="150">
        <v>0</v>
      </c>
      <c r="J452" s="150">
        <v>39.868000000000002</v>
      </c>
      <c r="K452" s="150">
        <v>11594.582925988299</v>
      </c>
      <c r="L452" s="150">
        <v>1008.2489012</v>
      </c>
      <c r="M452" s="150">
        <v>1201.66080239953</v>
      </c>
      <c r="N452" s="150">
        <v>0.37254995210303699</v>
      </c>
      <c r="O452" s="150">
        <v>0.14669160107585499</v>
      </c>
      <c r="P452" s="150">
        <v>1.87072140396596E-3</v>
      </c>
      <c r="Q452" s="150">
        <v>9728.3904673069592</v>
      </c>
      <c r="R452" s="150">
        <v>68.430499999999995</v>
      </c>
      <c r="S452" s="150">
        <v>55937.212324913598</v>
      </c>
      <c r="T452" s="150">
        <v>15.1197200078912</v>
      </c>
      <c r="U452" s="150">
        <v>14.733911065972</v>
      </c>
      <c r="V452" s="150">
        <v>10.224</v>
      </c>
      <c r="W452" s="150">
        <v>98.6158940923318</v>
      </c>
      <c r="X452" s="150">
        <v>0.110208758881905</v>
      </c>
      <c r="Y452" s="150">
        <v>0.19301699363093699</v>
      </c>
      <c r="Z452" s="150">
        <v>0.30794323410290902</v>
      </c>
      <c r="AA452" s="150">
        <v>166.74776416805699</v>
      </c>
      <c r="AB452" s="150">
        <v>7.4892145256530496</v>
      </c>
      <c r="AC452" s="150">
        <v>1.4277295228351801</v>
      </c>
      <c r="AD452" s="150">
        <v>3.22652344634071</v>
      </c>
      <c r="AE452" s="150">
        <v>1.3567242396558601</v>
      </c>
      <c r="AF452" s="150">
        <v>89.1</v>
      </c>
      <c r="AG452" s="150">
        <v>1.6696564372718201E-2</v>
      </c>
      <c r="AH452" s="150">
        <v>6.3574999999999999</v>
      </c>
      <c r="AI452">
        <v>2.64464312398712</v>
      </c>
      <c r="AJ452">
        <v>-32670.620999999999</v>
      </c>
      <c r="AK452">
        <v>0.33156577997303499</v>
      </c>
      <c r="AL452" s="150">
        <v>11690225.494999999</v>
      </c>
      <c r="AM452" s="150">
        <v>1008.2489012</v>
      </c>
    </row>
    <row r="453" spans="1:39" ht="14.5" x14ac:dyDescent="0.35">
      <c r="A453" t="s">
        <v>631</v>
      </c>
      <c r="B453" s="150">
        <v>367527.15</v>
      </c>
      <c r="C453" s="150">
        <v>0.410525501130726</v>
      </c>
      <c r="D453" s="150">
        <v>379351.05</v>
      </c>
      <c r="E453" s="150">
        <v>8.2001579770716697E-3</v>
      </c>
      <c r="F453" s="150">
        <v>0.71725850281889603</v>
      </c>
      <c r="G453" s="150">
        <v>70.882352941176507</v>
      </c>
      <c r="H453" s="150">
        <v>39.814999999999998</v>
      </c>
      <c r="I453" s="150">
        <v>0</v>
      </c>
      <c r="J453" s="150">
        <v>64.456500000000005</v>
      </c>
      <c r="K453" s="150">
        <v>11147.576992319</v>
      </c>
      <c r="L453" s="150">
        <v>1744.9181004</v>
      </c>
      <c r="M453" s="150">
        <v>2081.2794327706301</v>
      </c>
      <c r="N453" s="150">
        <v>0.34554936378491402</v>
      </c>
      <c r="O453" s="150">
        <v>0.14446246511066299</v>
      </c>
      <c r="P453" s="150">
        <v>2.08969658757286E-3</v>
      </c>
      <c r="Q453" s="150">
        <v>9345.9862059971892</v>
      </c>
      <c r="R453" s="150">
        <v>111.96599999999999</v>
      </c>
      <c r="S453" s="150">
        <v>57540.434564957199</v>
      </c>
      <c r="T453" s="150">
        <v>14.828608684779301</v>
      </c>
      <c r="U453" s="150">
        <v>15.584356861904499</v>
      </c>
      <c r="V453" s="150">
        <v>15.675000000000001</v>
      </c>
      <c r="W453" s="150">
        <v>111.31853910047801</v>
      </c>
      <c r="X453" s="150">
        <v>0.11617829375647799</v>
      </c>
      <c r="Y453" s="150">
        <v>0.17944528731343201</v>
      </c>
      <c r="Z453" s="150">
        <v>0.30054662661190101</v>
      </c>
      <c r="AA453" s="150">
        <v>164.33633758184101</v>
      </c>
      <c r="AB453" s="150">
        <v>6.2703241582620901</v>
      </c>
      <c r="AC453" s="150">
        <v>1.34821987320466</v>
      </c>
      <c r="AD453" s="150">
        <v>3.2903678037701001</v>
      </c>
      <c r="AE453" s="150">
        <v>1.2156904581741399</v>
      </c>
      <c r="AF453" s="150">
        <v>134.05000000000001</v>
      </c>
      <c r="AG453" s="150">
        <v>2.54477325599578E-2</v>
      </c>
      <c r="AH453" s="150">
        <v>7.7309999999999999</v>
      </c>
      <c r="AI453">
        <v>4.2153938642501902</v>
      </c>
      <c r="AJ453">
        <v>-48839.352500000001</v>
      </c>
      <c r="AK453">
        <v>0.3354511149194</v>
      </c>
      <c r="AL453" s="150">
        <v>19451608.8695</v>
      </c>
      <c r="AM453" s="150">
        <v>1744.9181004</v>
      </c>
    </row>
    <row r="454" spans="1:39" ht="14.5" x14ac:dyDescent="0.35">
      <c r="A454" t="s">
        <v>632</v>
      </c>
      <c r="B454" s="150">
        <v>-230793.85</v>
      </c>
      <c r="C454" s="150">
        <v>0.480842880563701</v>
      </c>
      <c r="D454" s="150">
        <v>-77111.100000000006</v>
      </c>
      <c r="E454" s="150">
        <v>2.9906107923579001E-3</v>
      </c>
      <c r="F454" s="150">
        <v>0.69853397569424303</v>
      </c>
      <c r="G454" s="150">
        <v>58.2777777777778</v>
      </c>
      <c r="H454" s="150">
        <v>35.747500000000002</v>
      </c>
      <c r="I454" s="150">
        <v>0</v>
      </c>
      <c r="J454" s="150">
        <v>-0.89449999999999397</v>
      </c>
      <c r="K454" s="150">
        <v>11662.6989043946</v>
      </c>
      <c r="L454" s="150">
        <v>1666.4810153999999</v>
      </c>
      <c r="M454" s="150">
        <v>2038.1233337137201</v>
      </c>
      <c r="N454" s="150">
        <v>0.46907326277723599</v>
      </c>
      <c r="O454" s="150">
        <v>0.155182586666268</v>
      </c>
      <c r="P454" s="150">
        <v>1.37081201579226E-3</v>
      </c>
      <c r="Q454" s="150">
        <v>9536.0599581997503</v>
      </c>
      <c r="R454" s="150">
        <v>112.7975</v>
      </c>
      <c r="S454" s="150">
        <v>56912.0167867196</v>
      </c>
      <c r="T454" s="150">
        <v>13.5503889713868</v>
      </c>
      <c r="U454" s="150">
        <v>14.7740953070768</v>
      </c>
      <c r="V454" s="150">
        <v>14.2645</v>
      </c>
      <c r="W454" s="150">
        <v>116.827159409723</v>
      </c>
      <c r="X454" s="150">
        <v>0.10737536609256899</v>
      </c>
      <c r="Y454" s="150">
        <v>0.203616121263794</v>
      </c>
      <c r="Z454" s="150">
        <v>0.31511807625720201</v>
      </c>
      <c r="AA454" s="150">
        <v>159.05542730492999</v>
      </c>
      <c r="AB454" s="150">
        <v>7.1442968846822597</v>
      </c>
      <c r="AC454" s="150">
        <v>1.42633278107438</v>
      </c>
      <c r="AD454" s="150">
        <v>3.6502610909073101</v>
      </c>
      <c r="AE454" s="150">
        <v>1.43260162349234</v>
      </c>
      <c r="AF454" s="150">
        <v>166.45</v>
      </c>
      <c r="AG454" s="150">
        <v>1.38642063627713E-2</v>
      </c>
      <c r="AH454" s="150">
        <v>6.7655000000000003</v>
      </c>
      <c r="AI454">
        <v>4.9921375995399204</v>
      </c>
      <c r="AJ454">
        <v>-40957.037947368597</v>
      </c>
      <c r="AK454">
        <v>0.36523685067704398</v>
      </c>
      <c r="AL454" s="150">
        <v>19435666.3125</v>
      </c>
      <c r="AM454" s="150">
        <v>1666.4810153999999</v>
      </c>
    </row>
    <row r="455" spans="1:39" ht="14.5" x14ac:dyDescent="0.35">
      <c r="A455" t="s">
        <v>633</v>
      </c>
      <c r="B455" s="150">
        <v>142431.65</v>
      </c>
      <c r="C455" s="150">
        <v>0.280560502292031</v>
      </c>
      <c r="D455" s="150">
        <v>296366.05</v>
      </c>
      <c r="E455" s="150">
        <v>4.0106588810663096E-3</v>
      </c>
      <c r="F455" s="150">
        <v>0.74060058675487805</v>
      </c>
      <c r="G455" s="150">
        <v>51</v>
      </c>
      <c r="H455" s="150">
        <v>69.003500000000003</v>
      </c>
      <c r="I455" s="150">
        <v>0.15</v>
      </c>
      <c r="J455" s="150">
        <v>-65.287499999999994</v>
      </c>
      <c r="K455" s="150">
        <v>12727.7210988755</v>
      </c>
      <c r="L455" s="150">
        <v>1989.3755414499999</v>
      </c>
      <c r="M455" s="150">
        <v>2706.6009125216901</v>
      </c>
      <c r="N455" s="150">
        <v>0.85194798663538196</v>
      </c>
      <c r="O455" s="150">
        <v>0.17451786956069101</v>
      </c>
      <c r="P455" s="150">
        <v>1.4436109674429601E-3</v>
      </c>
      <c r="Q455" s="150">
        <v>9354.9872592445208</v>
      </c>
      <c r="R455" s="150">
        <v>139.87799999999999</v>
      </c>
      <c r="S455" s="150">
        <v>58979.438460658603</v>
      </c>
      <c r="T455" s="150">
        <v>13.8349132815739</v>
      </c>
      <c r="U455" s="150">
        <v>14.2222189440084</v>
      </c>
      <c r="V455" s="150">
        <v>16.132000000000001</v>
      </c>
      <c r="W455" s="150">
        <v>123.318592948797</v>
      </c>
      <c r="X455" s="150">
        <v>0.116639783330897</v>
      </c>
      <c r="Y455" s="150">
        <v>0.19160540831915701</v>
      </c>
      <c r="Z455" s="150">
        <v>0.31442027466204198</v>
      </c>
      <c r="AA455" s="150">
        <v>187.66310946393199</v>
      </c>
      <c r="AB455" s="150">
        <v>6.0153898134745303</v>
      </c>
      <c r="AC455" s="150">
        <v>1.19714891206871</v>
      </c>
      <c r="AD455" s="150">
        <v>3.0940071568928902</v>
      </c>
      <c r="AE455" s="150">
        <v>1.2583216956582599</v>
      </c>
      <c r="AF455" s="150">
        <v>118.25</v>
      </c>
      <c r="AG455" s="150">
        <v>1.7505125703749E-2</v>
      </c>
      <c r="AH455" s="150">
        <v>17.4785</v>
      </c>
      <c r="AI455">
        <v>5.0929405152200804</v>
      </c>
      <c r="AJ455">
        <v>-89287.837000000101</v>
      </c>
      <c r="AK455">
        <v>0.46952394104716599</v>
      </c>
      <c r="AL455" s="150">
        <v>25320217.052499998</v>
      </c>
      <c r="AM455" s="150">
        <v>1989.3755414499999</v>
      </c>
    </row>
    <row r="456" spans="1:39" ht="14.5" x14ac:dyDescent="0.35">
      <c r="A456" t="s">
        <v>634</v>
      </c>
      <c r="B456" s="150">
        <v>294641.75</v>
      </c>
      <c r="C456" s="150">
        <v>0.37625083597536402</v>
      </c>
      <c r="D456" s="150">
        <v>331270.25</v>
      </c>
      <c r="E456" s="150">
        <v>7.2476019946315197E-3</v>
      </c>
      <c r="F456" s="150">
        <v>0.73468173953285898</v>
      </c>
      <c r="G456" s="150">
        <v>92.2222222222222</v>
      </c>
      <c r="H456" s="150">
        <v>40.844000000000001</v>
      </c>
      <c r="I456" s="150">
        <v>0</v>
      </c>
      <c r="J456" s="150">
        <v>74.6755</v>
      </c>
      <c r="K456" s="150">
        <v>11448.5146224854</v>
      </c>
      <c r="L456" s="150">
        <v>1811.3388606999999</v>
      </c>
      <c r="M456" s="150">
        <v>2162.4462820303802</v>
      </c>
      <c r="N456" s="150">
        <v>0.35580171774205699</v>
      </c>
      <c r="O456" s="150">
        <v>0.143533146746229</v>
      </c>
      <c r="P456" s="150">
        <v>2.9623820348702399E-3</v>
      </c>
      <c r="Q456" s="150">
        <v>9589.6668533792908</v>
      </c>
      <c r="R456" s="150">
        <v>118.1835</v>
      </c>
      <c r="S456" s="150">
        <v>58105.390524057897</v>
      </c>
      <c r="T456" s="150">
        <v>14.687752520444899</v>
      </c>
      <c r="U456" s="150">
        <v>15.3264953288742</v>
      </c>
      <c r="V456" s="150">
        <v>16.254000000000001</v>
      </c>
      <c r="W456" s="150">
        <v>111.439575532177</v>
      </c>
      <c r="X456" s="150">
        <v>0.114051592037533</v>
      </c>
      <c r="Y456" s="150">
        <v>0.18309173163994999</v>
      </c>
      <c r="Z456" s="150">
        <v>0.30301771445641001</v>
      </c>
      <c r="AA456" s="150">
        <v>177.47490929210599</v>
      </c>
      <c r="AB456" s="150">
        <v>6.28003770524644</v>
      </c>
      <c r="AC456" s="150">
        <v>1.2306789992882601</v>
      </c>
      <c r="AD456" s="150">
        <v>3.1744743242856499</v>
      </c>
      <c r="AE456" s="150">
        <v>1.30133931211902</v>
      </c>
      <c r="AF456" s="150">
        <v>151.69999999999999</v>
      </c>
      <c r="AG456" s="150">
        <v>2.2405738227608302E-2</v>
      </c>
      <c r="AH456" s="150">
        <v>7.859</v>
      </c>
      <c r="AI456">
        <v>4.7289198125343601</v>
      </c>
      <c r="AJ456">
        <v>-55632.855000000003</v>
      </c>
      <c r="AK456">
        <v>0.34920685365299298</v>
      </c>
      <c r="AL456" s="150">
        <v>20737139.432999998</v>
      </c>
      <c r="AM456" s="150">
        <v>1811.3388606999999</v>
      </c>
    </row>
    <row r="457" spans="1:39" ht="14.5" x14ac:dyDescent="0.35">
      <c r="A457" t="s">
        <v>635</v>
      </c>
      <c r="B457" s="150">
        <v>235260.6</v>
      </c>
      <c r="C457" s="150">
        <v>0.42979621813198299</v>
      </c>
      <c r="D457" s="150">
        <v>220922.45</v>
      </c>
      <c r="E457" s="150">
        <v>3.3537925703411302E-3</v>
      </c>
      <c r="F457" s="150">
        <v>0.70957680774166598</v>
      </c>
      <c r="G457" s="150">
        <v>31.4</v>
      </c>
      <c r="H457" s="150">
        <v>27.558499999999999</v>
      </c>
      <c r="I457" s="150">
        <v>0</v>
      </c>
      <c r="J457" s="150">
        <v>50.624000000000002</v>
      </c>
      <c r="K457" s="150">
        <v>11271.861804591001</v>
      </c>
      <c r="L457" s="150">
        <v>1396.97199105</v>
      </c>
      <c r="M457" s="150">
        <v>1689.11302519735</v>
      </c>
      <c r="N457" s="150">
        <v>0.42788621023154499</v>
      </c>
      <c r="O457" s="150">
        <v>0.14179500814552101</v>
      </c>
      <c r="P457" s="150">
        <v>4.52798033212221E-3</v>
      </c>
      <c r="Q457" s="150">
        <v>9322.3336704541707</v>
      </c>
      <c r="R457" s="150">
        <v>90.417500000000004</v>
      </c>
      <c r="S457" s="150">
        <v>57831.225398844297</v>
      </c>
      <c r="T457" s="150">
        <v>14.8389415765753</v>
      </c>
      <c r="U457" s="150">
        <v>15.4502390693173</v>
      </c>
      <c r="V457" s="150">
        <v>10.891500000000001</v>
      </c>
      <c r="W457" s="150">
        <v>128.26258927145</v>
      </c>
      <c r="X457" s="150">
        <v>0.118039652083488</v>
      </c>
      <c r="Y457" s="150">
        <v>0.16616197921148801</v>
      </c>
      <c r="Z457" s="150">
        <v>0.29129458269740999</v>
      </c>
      <c r="AA457" s="150">
        <v>184.678684793163</v>
      </c>
      <c r="AB457" s="150">
        <v>5.7364246400891199</v>
      </c>
      <c r="AC457" s="150">
        <v>1.1979201828591299</v>
      </c>
      <c r="AD457" s="150">
        <v>2.5335990429121602</v>
      </c>
      <c r="AE457" s="150">
        <v>1.16644554257556</v>
      </c>
      <c r="AF457" s="150">
        <v>70.2</v>
      </c>
      <c r="AG457" s="150">
        <v>4.5082626251448099E-2</v>
      </c>
      <c r="AH457" s="150">
        <v>10.923999999999999</v>
      </c>
      <c r="AI457">
        <v>2.9096593097935899</v>
      </c>
      <c r="AJ457">
        <v>-46666.819499999998</v>
      </c>
      <c r="AK457">
        <v>0.359163528047379</v>
      </c>
      <c r="AL457" s="150">
        <v>15746475.228</v>
      </c>
      <c r="AM457" s="150">
        <v>1396.97199105</v>
      </c>
    </row>
    <row r="458" spans="1:39" ht="14.5" x14ac:dyDescent="0.35">
      <c r="A458" t="s">
        <v>636</v>
      </c>
      <c r="B458" s="150">
        <v>173461.35</v>
      </c>
      <c r="C458" s="150">
        <v>0.46946485084895001</v>
      </c>
      <c r="D458" s="150">
        <v>104571.1</v>
      </c>
      <c r="E458" s="150">
        <v>2.93770318818207E-3</v>
      </c>
      <c r="F458" s="150">
        <v>0.68294317403649596</v>
      </c>
      <c r="G458" s="150">
        <v>25.5</v>
      </c>
      <c r="H458" s="150">
        <v>13.851000000000001</v>
      </c>
      <c r="I458" s="150">
        <v>0</v>
      </c>
      <c r="J458" s="150">
        <v>58.238</v>
      </c>
      <c r="K458" s="150">
        <v>12017.6213981582</v>
      </c>
      <c r="L458" s="150">
        <v>905.76804159999995</v>
      </c>
      <c r="M458" s="150">
        <v>1080.322787455</v>
      </c>
      <c r="N458" s="150">
        <v>0.36076879144772001</v>
      </c>
      <c r="O458" s="150">
        <v>0.15100449802622001</v>
      </c>
      <c r="P458" s="150">
        <v>1.21626763078765E-3</v>
      </c>
      <c r="Q458" s="150">
        <v>10075.8565170536</v>
      </c>
      <c r="R458" s="150">
        <v>63.168500000000002</v>
      </c>
      <c r="S458" s="150">
        <v>55319.002374601303</v>
      </c>
      <c r="T458" s="150">
        <v>15.025685270348401</v>
      </c>
      <c r="U458" s="150">
        <v>14.338919581753601</v>
      </c>
      <c r="V458" s="150">
        <v>9.1989999999999998</v>
      </c>
      <c r="W458" s="150">
        <v>98.463750581584904</v>
      </c>
      <c r="X458" s="150">
        <v>0.11397916971380199</v>
      </c>
      <c r="Y458" s="150">
        <v>0.18474671515629201</v>
      </c>
      <c r="Z458" s="150">
        <v>0.30507689094882701</v>
      </c>
      <c r="AA458" s="150">
        <v>203.666989259339</v>
      </c>
      <c r="AB458" s="150">
        <v>5.84617465884953</v>
      </c>
      <c r="AC458" s="150">
        <v>1.22927464174695</v>
      </c>
      <c r="AD458" s="150">
        <v>2.66552034543425</v>
      </c>
      <c r="AE458" s="150">
        <v>1.4223316111975199</v>
      </c>
      <c r="AF458" s="150">
        <v>123.7</v>
      </c>
      <c r="AG458" s="150">
        <v>1.42571525006151E-2</v>
      </c>
      <c r="AH458" s="150">
        <v>4.3185000000000002</v>
      </c>
      <c r="AI458">
        <v>2.3842021199611598</v>
      </c>
      <c r="AJ458">
        <v>-17998.583999999999</v>
      </c>
      <c r="AK458">
        <v>0.34638712615060901</v>
      </c>
      <c r="AL458" s="150">
        <v>10885177.398499999</v>
      </c>
      <c r="AM458" s="150">
        <v>905.76804159999995</v>
      </c>
    </row>
    <row r="459" spans="1:39" ht="14.5" x14ac:dyDescent="0.35">
      <c r="A459" t="s">
        <v>637</v>
      </c>
      <c r="B459" s="150">
        <v>650481.5</v>
      </c>
      <c r="C459" s="150">
        <v>0.38696809609726601</v>
      </c>
      <c r="D459" s="150">
        <v>649465.19999999995</v>
      </c>
      <c r="E459" s="150">
        <v>1.0877693294955301E-2</v>
      </c>
      <c r="F459" s="150">
        <v>0.69022047764047501</v>
      </c>
      <c r="G459" s="150">
        <v>60.473684210526301</v>
      </c>
      <c r="H459" s="150">
        <v>32.508000000000003</v>
      </c>
      <c r="I459" s="150">
        <v>0</v>
      </c>
      <c r="J459" s="150">
        <v>54.286999999999999</v>
      </c>
      <c r="K459" s="150">
        <v>11387.1857980936</v>
      </c>
      <c r="L459" s="150">
        <v>1504.0445265999999</v>
      </c>
      <c r="M459" s="150">
        <v>1770.99899591956</v>
      </c>
      <c r="N459" s="150">
        <v>0.30089549321591202</v>
      </c>
      <c r="O459" s="150">
        <v>0.134867511774103</v>
      </c>
      <c r="P459" s="150">
        <v>2.3337425108914301E-3</v>
      </c>
      <c r="Q459" s="150">
        <v>9670.7194710221902</v>
      </c>
      <c r="R459" s="150">
        <v>96.797499999999999</v>
      </c>
      <c r="S459" s="150">
        <v>60060.317802629201</v>
      </c>
      <c r="T459" s="150">
        <v>15.1124770784369</v>
      </c>
      <c r="U459" s="150">
        <v>15.5380513608306</v>
      </c>
      <c r="V459" s="150">
        <v>12.336499999999999</v>
      </c>
      <c r="W459" s="150">
        <v>121.91825287561301</v>
      </c>
      <c r="X459" s="150">
        <v>0.11422705286277</v>
      </c>
      <c r="Y459" s="150">
        <v>0.172379115620024</v>
      </c>
      <c r="Z459" s="150">
        <v>0.293129162767434</v>
      </c>
      <c r="AA459" s="150">
        <v>148.92594337373001</v>
      </c>
      <c r="AB459" s="150">
        <v>6.7548012388876799</v>
      </c>
      <c r="AC459" s="150">
        <v>1.31942145954362</v>
      </c>
      <c r="AD459" s="150">
        <v>3.3565435904304302</v>
      </c>
      <c r="AE459" s="150">
        <v>1.14463385678899</v>
      </c>
      <c r="AF459" s="150">
        <v>88.95</v>
      </c>
      <c r="AG459" s="150">
        <v>2.5211666667131899E-2</v>
      </c>
      <c r="AH459" s="150">
        <v>9.1790000000000003</v>
      </c>
      <c r="AI459">
        <v>3.99231564537964</v>
      </c>
      <c r="AJ459">
        <v>-36974.034500000103</v>
      </c>
      <c r="AK459">
        <v>0.31303779206730398</v>
      </c>
      <c r="AL459" s="150">
        <v>17126834.473000001</v>
      </c>
      <c r="AM459" s="150">
        <v>1504.0445265999999</v>
      </c>
    </row>
    <row r="460" spans="1:39" ht="14.5" x14ac:dyDescent="0.35">
      <c r="A460" t="s">
        <v>638</v>
      </c>
      <c r="B460" s="150">
        <v>183069.8</v>
      </c>
      <c r="C460" s="150">
        <v>0.42724058775012103</v>
      </c>
      <c r="D460" s="150">
        <v>180887.55</v>
      </c>
      <c r="E460" s="150">
        <v>5.0900821834632204E-3</v>
      </c>
      <c r="F460" s="150">
        <v>0.71272999159332495</v>
      </c>
      <c r="G460" s="150">
        <v>37.315789473684198</v>
      </c>
      <c r="H460" s="150">
        <v>24.147500000000001</v>
      </c>
      <c r="I460" s="150">
        <v>0</v>
      </c>
      <c r="J460" s="150">
        <v>39.741000000000099</v>
      </c>
      <c r="K460" s="150">
        <v>11327.952648818</v>
      </c>
      <c r="L460" s="150">
        <v>939.72407269999997</v>
      </c>
      <c r="M460" s="150">
        <v>1097.24047784764</v>
      </c>
      <c r="N460" s="150">
        <v>0.32213622891476201</v>
      </c>
      <c r="O460" s="150">
        <v>0.12570455986149001</v>
      </c>
      <c r="P460" s="150">
        <v>6.0462805679491003E-3</v>
      </c>
      <c r="Q460" s="150">
        <v>9701.7472590708694</v>
      </c>
      <c r="R460" s="150">
        <v>62.305999999999997</v>
      </c>
      <c r="S460" s="150">
        <v>57950.605423233697</v>
      </c>
      <c r="T460" s="150">
        <v>15.0747921548486</v>
      </c>
      <c r="U460" s="150">
        <v>15.082400935704401</v>
      </c>
      <c r="V460" s="150">
        <v>7.7755000000000001</v>
      </c>
      <c r="W460" s="150">
        <v>120.857060343386</v>
      </c>
      <c r="X460" s="150">
        <v>0.122846990939199</v>
      </c>
      <c r="Y460" s="150">
        <v>0.16299634281792399</v>
      </c>
      <c r="Z460" s="150">
        <v>0.28972566985454601</v>
      </c>
      <c r="AA460" s="150">
        <v>172.56927295058301</v>
      </c>
      <c r="AB460" s="150">
        <v>6.45385373148134</v>
      </c>
      <c r="AC460" s="150">
        <v>1.2035782385496501</v>
      </c>
      <c r="AD460" s="150">
        <v>3.0954799759507901</v>
      </c>
      <c r="AE460" s="150">
        <v>1.09676056330875</v>
      </c>
      <c r="AF460" s="150">
        <v>38.5</v>
      </c>
      <c r="AG460" s="150">
        <v>2.6467001112433299E-2</v>
      </c>
      <c r="AH460" s="150">
        <v>13.4245</v>
      </c>
      <c r="AI460">
        <v>2.1476707179277099</v>
      </c>
      <c r="AJ460">
        <v>-24895.327500000101</v>
      </c>
      <c r="AK460">
        <v>0.30427607833223902</v>
      </c>
      <c r="AL460" s="150">
        <v>10645149.7985</v>
      </c>
      <c r="AM460" s="150">
        <v>939.72407269999997</v>
      </c>
    </row>
    <row r="461" spans="1:39" ht="14.5" x14ac:dyDescent="0.35">
      <c r="A461" t="s">
        <v>639</v>
      </c>
      <c r="B461" s="150">
        <v>496931</v>
      </c>
      <c r="C461" s="150">
        <v>0.40933161906856502</v>
      </c>
      <c r="D461" s="150">
        <v>484803.15</v>
      </c>
      <c r="E461" s="150">
        <v>3.4744319936549999E-3</v>
      </c>
      <c r="F461" s="150">
        <v>0.69767025139915895</v>
      </c>
      <c r="G461" s="150">
        <v>39.2222222222222</v>
      </c>
      <c r="H461" s="150">
        <v>28.237500000000001</v>
      </c>
      <c r="I461" s="150">
        <v>0</v>
      </c>
      <c r="J461" s="150">
        <v>55.77</v>
      </c>
      <c r="K461" s="150">
        <v>11232.798631714</v>
      </c>
      <c r="L461" s="150">
        <v>1418.0986416000001</v>
      </c>
      <c r="M461" s="150">
        <v>1664.92305530769</v>
      </c>
      <c r="N461" s="150">
        <v>0.29660990953733901</v>
      </c>
      <c r="O461" s="150">
        <v>0.130366109187873</v>
      </c>
      <c r="P461" s="150">
        <v>6.1471315847003299E-3</v>
      </c>
      <c r="Q461" s="150">
        <v>9567.5391305432895</v>
      </c>
      <c r="R461" s="150">
        <v>88.808000000000007</v>
      </c>
      <c r="S461" s="150">
        <v>60257.3841602108</v>
      </c>
      <c r="T461" s="150">
        <v>15.0121610665706</v>
      </c>
      <c r="U461" s="150">
        <v>15.9681407260607</v>
      </c>
      <c r="V461" s="150">
        <v>10.933999999999999</v>
      </c>
      <c r="W461" s="150">
        <v>129.696235741723</v>
      </c>
      <c r="X461" s="150">
        <v>0.116076160726409</v>
      </c>
      <c r="Y461" s="150">
        <v>0.16471341201255199</v>
      </c>
      <c r="Z461" s="150">
        <v>0.28605268731198202</v>
      </c>
      <c r="AA461" s="150">
        <v>171.45418722471501</v>
      </c>
      <c r="AB461" s="150">
        <v>6.01730703575054</v>
      </c>
      <c r="AC461" s="150">
        <v>1.22454672729318</v>
      </c>
      <c r="AD461" s="150">
        <v>2.8428600189315598</v>
      </c>
      <c r="AE461" s="150">
        <v>1.13990031440937</v>
      </c>
      <c r="AF461" s="150">
        <v>69</v>
      </c>
      <c r="AG461" s="150">
        <v>2.9739213703949899E-2</v>
      </c>
      <c r="AH461" s="150">
        <v>11.6978947368421</v>
      </c>
      <c r="AI461">
        <v>2.9002449088753601</v>
      </c>
      <c r="AJ461">
        <v>-35884.364499999901</v>
      </c>
      <c r="AK461">
        <v>0.33604150375768899</v>
      </c>
      <c r="AL461" s="150">
        <v>15929216.481000001</v>
      </c>
      <c r="AM461" s="150">
        <v>1418.0986416000001</v>
      </c>
    </row>
    <row r="462" spans="1:39" ht="14.5" x14ac:dyDescent="0.35">
      <c r="A462" t="s">
        <v>641</v>
      </c>
      <c r="B462" s="150">
        <v>209781.7</v>
      </c>
      <c r="C462" s="150">
        <v>0.57413646305856103</v>
      </c>
      <c r="D462" s="150">
        <v>199404</v>
      </c>
      <c r="E462" s="150">
        <v>3.2848228020415701E-3</v>
      </c>
      <c r="F462" s="150">
        <v>0.68877043795627402</v>
      </c>
      <c r="G462" s="150">
        <v>30.6</v>
      </c>
      <c r="H462" s="150">
        <v>11.784000000000001</v>
      </c>
      <c r="I462" s="150">
        <v>0</v>
      </c>
      <c r="J462" s="150">
        <v>31.479500000000002</v>
      </c>
      <c r="K462" s="150">
        <v>12458.538862437599</v>
      </c>
      <c r="L462" s="150">
        <v>808.49794459999998</v>
      </c>
      <c r="M462" s="150">
        <v>959.96200995023003</v>
      </c>
      <c r="N462" s="150">
        <v>0.32564047139322799</v>
      </c>
      <c r="O462" s="150">
        <v>0.14416463786765199</v>
      </c>
      <c r="P462" s="150">
        <v>2.86847921567369E-3</v>
      </c>
      <c r="Q462" s="150">
        <v>10492.8142557665</v>
      </c>
      <c r="R462" s="150">
        <v>59.819499999999998</v>
      </c>
      <c r="S462" s="150">
        <v>58120.235475054098</v>
      </c>
      <c r="T462" s="150">
        <v>16.0424276364731</v>
      </c>
      <c r="U462" s="150">
        <v>13.515625249291601</v>
      </c>
      <c r="V462" s="150">
        <v>9.1059999999999999</v>
      </c>
      <c r="W462" s="150">
        <v>88.7873868438393</v>
      </c>
      <c r="X462" s="150">
        <v>0.119093322030608</v>
      </c>
      <c r="Y462" s="150">
        <v>0.15971238362882401</v>
      </c>
      <c r="Z462" s="150">
        <v>0.28497908131223199</v>
      </c>
      <c r="AA462" s="150">
        <v>194.20408060243301</v>
      </c>
      <c r="AB462" s="150">
        <v>6.3353779799966397</v>
      </c>
      <c r="AC462" s="150">
        <v>1.26920499243378</v>
      </c>
      <c r="AD462" s="150">
        <v>2.6210159852395001</v>
      </c>
      <c r="AE462" s="150">
        <v>1.2126938812669601</v>
      </c>
      <c r="AF462" s="150">
        <v>91.75</v>
      </c>
      <c r="AG462" s="150">
        <v>3.8569397876768503E-2</v>
      </c>
      <c r="AH462" s="150">
        <v>4.2549999999999999</v>
      </c>
      <c r="AI462">
        <v>3.5748354014190999</v>
      </c>
      <c r="AJ462">
        <v>-35658.5335000001</v>
      </c>
      <c r="AK462">
        <v>0.36384480596709001</v>
      </c>
      <c r="AL462" s="150">
        <v>10072703.062999999</v>
      </c>
      <c r="AM462" s="150">
        <v>808.49794459999998</v>
      </c>
    </row>
    <row r="463" spans="1:39" ht="14.5" x14ac:dyDescent="0.35">
      <c r="A463" t="s">
        <v>642</v>
      </c>
      <c r="B463" s="150">
        <v>369821.5</v>
      </c>
      <c r="C463" s="150">
        <v>0.58192059496154902</v>
      </c>
      <c r="D463" s="150">
        <v>374391.8</v>
      </c>
      <c r="E463" s="150">
        <v>2.8596202061980298E-3</v>
      </c>
      <c r="F463" s="150">
        <v>0.66341004665660697</v>
      </c>
      <c r="G463" s="150">
        <v>30.9444444444444</v>
      </c>
      <c r="H463" s="150">
        <v>14.5785</v>
      </c>
      <c r="I463" s="150">
        <v>0</v>
      </c>
      <c r="J463" s="150">
        <v>59.817500000000003</v>
      </c>
      <c r="K463" s="150">
        <v>12161.3912621252</v>
      </c>
      <c r="L463" s="150">
        <v>892.72560610000005</v>
      </c>
      <c r="M463" s="150">
        <v>1064.0705029148301</v>
      </c>
      <c r="N463" s="150">
        <v>0.34393382042814002</v>
      </c>
      <c r="O463" s="150">
        <v>0.15219574645513201</v>
      </c>
      <c r="P463" s="150">
        <v>1.19720728597571E-3</v>
      </c>
      <c r="Q463" s="150">
        <v>10203.069585859001</v>
      </c>
      <c r="R463" s="150">
        <v>61.792000000000002</v>
      </c>
      <c r="S463" s="150">
        <v>56800.0870177369</v>
      </c>
      <c r="T463" s="150">
        <v>15.874223200414299</v>
      </c>
      <c r="U463" s="150">
        <v>14.4472683535085</v>
      </c>
      <c r="V463" s="150">
        <v>8.2914999999999992</v>
      </c>
      <c r="W463" s="150">
        <v>107.667563902792</v>
      </c>
      <c r="X463" s="150">
        <v>0.115073251064631</v>
      </c>
      <c r="Y463" s="150">
        <v>0.182846619924349</v>
      </c>
      <c r="Z463" s="150">
        <v>0.30481789928062802</v>
      </c>
      <c r="AA463" s="150">
        <v>185.473508173857</v>
      </c>
      <c r="AB463" s="150">
        <v>5.9194700590873301</v>
      </c>
      <c r="AC463" s="150">
        <v>1.32894138646714</v>
      </c>
      <c r="AD463" s="150">
        <v>2.9377718909546302</v>
      </c>
      <c r="AE463" s="150">
        <v>1.46179915167601</v>
      </c>
      <c r="AF463" s="150">
        <v>114.8</v>
      </c>
      <c r="AG463" s="150">
        <v>1.9275764198600599E-2</v>
      </c>
      <c r="AH463" s="150">
        <v>4.468</v>
      </c>
      <c r="AI463">
        <v>3.4852739386713001</v>
      </c>
      <c r="AJ463">
        <v>-15643.575500000001</v>
      </c>
      <c r="AK463">
        <v>0.366681975572481</v>
      </c>
      <c r="AL463" s="150">
        <v>10856785.385500001</v>
      </c>
      <c r="AM463" s="150">
        <v>892.72560610000005</v>
      </c>
    </row>
    <row r="464" spans="1:39" ht="14.5" x14ac:dyDescent="0.35">
      <c r="A464" t="s">
        <v>643</v>
      </c>
      <c r="B464" s="150">
        <v>-69285.75</v>
      </c>
      <c r="C464" s="150">
        <v>0.38573570448247901</v>
      </c>
      <c r="D464" s="150">
        <v>-74103.5</v>
      </c>
      <c r="E464" s="150">
        <v>4.4535455057472702E-3</v>
      </c>
      <c r="F464" s="150">
        <v>0.71466699262538902</v>
      </c>
      <c r="G464" s="150">
        <v>66.263157894736807</v>
      </c>
      <c r="H464" s="150">
        <v>33.5535</v>
      </c>
      <c r="I464" s="150">
        <v>0</v>
      </c>
      <c r="J464" s="150">
        <v>61.506500000000003</v>
      </c>
      <c r="K464" s="150">
        <v>11199.6707332641</v>
      </c>
      <c r="L464" s="150">
        <v>1573.45854755</v>
      </c>
      <c r="M464" s="150">
        <v>1898.85793343049</v>
      </c>
      <c r="N464" s="150">
        <v>0.36819501711823099</v>
      </c>
      <c r="O464" s="150">
        <v>0.151626979732949</v>
      </c>
      <c r="P464" s="150">
        <v>8.9374766319054401E-4</v>
      </c>
      <c r="Q464" s="150">
        <v>9280.4297439796392</v>
      </c>
      <c r="R464" s="150">
        <v>103.03700000000001</v>
      </c>
      <c r="S464" s="150">
        <v>57379.215607015001</v>
      </c>
      <c r="T464" s="150">
        <v>14.9980104234401</v>
      </c>
      <c r="U464" s="150">
        <v>15.270810947038401</v>
      </c>
      <c r="V464" s="150">
        <v>13.244999999999999</v>
      </c>
      <c r="W464" s="150">
        <v>118.796417331068</v>
      </c>
      <c r="X464" s="150">
        <v>0.115152048232761</v>
      </c>
      <c r="Y464" s="150">
        <v>0.18041982511569499</v>
      </c>
      <c r="Z464" s="150">
        <v>0.29977869366202597</v>
      </c>
      <c r="AA464" s="150">
        <v>159.501564493567</v>
      </c>
      <c r="AB464" s="150">
        <v>6.9105774575435799</v>
      </c>
      <c r="AC464" s="150">
        <v>1.3693785191085299</v>
      </c>
      <c r="AD464" s="150">
        <v>3.27287355295931</v>
      </c>
      <c r="AE464" s="150">
        <v>1.3794005268263501</v>
      </c>
      <c r="AF464" s="150">
        <v>139.05000000000001</v>
      </c>
      <c r="AG464" s="150">
        <v>1.53743071090483E-2</v>
      </c>
      <c r="AH464" s="150">
        <v>6.8029999999999999</v>
      </c>
      <c r="AI464">
        <v>4.3078155591262304</v>
      </c>
      <c r="AJ464">
        <v>-59045.635000000097</v>
      </c>
      <c r="AK464">
        <v>0.33522526308485101</v>
      </c>
      <c r="AL464" s="150">
        <v>17622217.645</v>
      </c>
      <c r="AM464" s="150">
        <v>1573.45854755</v>
      </c>
    </row>
    <row r="465" spans="1:39" ht="14.5" x14ac:dyDescent="0.35">
      <c r="A465" t="s">
        <v>644</v>
      </c>
      <c r="B465" s="150">
        <v>257618.15</v>
      </c>
      <c r="C465" s="150">
        <v>0.47210828337593902</v>
      </c>
      <c r="D465" s="150">
        <v>218976.25</v>
      </c>
      <c r="E465" s="150">
        <v>6.7242274424550198E-3</v>
      </c>
      <c r="F465" s="150">
        <v>0.71062717921833196</v>
      </c>
      <c r="G465" s="150">
        <v>29.294117647058801</v>
      </c>
      <c r="H465" s="150">
        <v>20.100999999999999</v>
      </c>
      <c r="I465" s="150">
        <v>0</v>
      </c>
      <c r="J465" s="150">
        <v>-18.148499999999999</v>
      </c>
      <c r="K465" s="150">
        <v>13758.483078433301</v>
      </c>
      <c r="L465" s="150">
        <v>1135.51283455</v>
      </c>
      <c r="M465" s="150">
        <v>1556.38623039255</v>
      </c>
      <c r="N465" s="150">
        <v>0.87185488356222296</v>
      </c>
      <c r="O465" s="150">
        <v>0.17386312896959799</v>
      </c>
      <c r="P465" s="150">
        <v>1.7613187091738999E-4</v>
      </c>
      <c r="Q465" s="150">
        <v>10037.954470696901</v>
      </c>
      <c r="R465" s="150">
        <v>86.700999999999993</v>
      </c>
      <c r="S465" s="150">
        <v>56960.886610304398</v>
      </c>
      <c r="T465" s="150">
        <v>15.4035132236076</v>
      </c>
      <c r="U465" s="150">
        <v>13.096882787395799</v>
      </c>
      <c r="V465" s="150">
        <v>11.96</v>
      </c>
      <c r="W465" s="150">
        <v>94.942544694816107</v>
      </c>
      <c r="X465" s="150">
        <v>0.107593129098826</v>
      </c>
      <c r="Y465" s="150">
        <v>0.20318732813799001</v>
      </c>
      <c r="Z465" s="150">
        <v>0.31428534804035801</v>
      </c>
      <c r="AA465" s="150">
        <v>202.26257512185501</v>
      </c>
      <c r="AB465" s="150">
        <v>6.9154932724638503</v>
      </c>
      <c r="AC465" s="150">
        <v>1.34965180523943</v>
      </c>
      <c r="AD465" s="150">
        <v>3.76675177944175</v>
      </c>
      <c r="AE465" s="150">
        <v>1.3294742354042799</v>
      </c>
      <c r="AF465" s="150">
        <v>149.105263157895</v>
      </c>
      <c r="AG465" s="150">
        <v>1.14649528349466E-2</v>
      </c>
      <c r="AH465" s="150">
        <v>5.9694736842105298</v>
      </c>
      <c r="AI465">
        <v>4.2126114157897696</v>
      </c>
      <c r="AJ465">
        <v>-77652.846999999994</v>
      </c>
      <c r="AK465">
        <v>0.499220836100295</v>
      </c>
      <c r="AL465" s="150">
        <v>15622934.1195</v>
      </c>
      <c r="AM465" s="150">
        <v>1135.51283455</v>
      </c>
    </row>
    <row r="466" spans="1:39" ht="14.5" x14ac:dyDescent="0.35">
      <c r="A466" t="s">
        <v>645</v>
      </c>
      <c r="B466" s="150">
        <v>-334191.59999999998</v>
      </c>
      <c r="C466" s="150">
        <v>0.37842039729926003</v>
      </c>
      <c r="D466" s="150">
        <v>-281050</v>
      </c>
      <c r="E466" s="150">
        <v>3.52025505881608E-3</v>
      </c>
      <c r="F466" s="150">
        <v>0.73947363171427505</v>
      </c>
      <c r="G466" s="150">
        <v>67.2777777777778</v>
      </c>
      <c r="H466" s="150">
        <v>36.6785</v>
      </c>
      <c r="I466" s="150">
        <v>0</v>
      </c>
      <c r="J466" s="150">
        <v>46.225499999999997</v>
      </c>
      <c r="K466" s="150">
        <v>11574.861006708101</v>
      </c>
      <c r="L466" s="150">
        <v>1594.11636475</v>
      </c>
      <c r="M466" s="150">
        <v>1914.58908401542</v>
      </c>
      <c r="N466" s="150">
        <v>0.37327064617602002</v>
      </c>
      <c r="O466" s="150">
        <v>0.146185069109774</v>
      </c>
      <c r="P466" s="150">
        <v>1.2621253344422801E-3</v>
      </c>
      <c r="Q466" s="150">
        <v>9637.4075798038994</v>
      </c>
      <c r="R466" s="150">
        <v>104.2495</v>
      </c>
      <c r="S466" s="150">
        <v>57606.256053985897</v>
      </c>
      <c r="T466" s="150">
        <v>15.0379618127665</v>
      </c>
      <c r="U466" s="150">
        <v>15.291357414184199</v>
      </c>
      <c r="V466" s="150">
        <v>14.81</v>
      </c>
      <c r="W466" s="150">
        <v>107.63783691762301</v>
      </c>
      <c r="X466" s="150">
        <v>0.111693714520969</v>
      </c>
      <c r="Y466" s="150">
        <v>0.18071456167774699</v>
      </c>
      <c r="Z466" s="150">
        <v>0.31317690861457897</v>
      </c>
      <c r="AA466" s="150">
        <v>165.006147491154</v>
      </c>
      <c r="AB466" s="150">
        <v>7.1072831956477902</v>
      </c>
      <c r="AC466" s="150">
        <v>1.35611892342961</v>
      </c>
      <c r="AD466" s="150">
        <v>3.25773315553967</v>
      </c>
      <c r="AE466" s="150">
        <v>1.5120608488674201</v>
      </c>
      <c r="AF466" s="150">
        <v>145.55000000000001</v>
      </c>
      <c r="AG466" s="150">
        <v>1.8522320409258601E-2</v>
      </c>
      <c r="AH466" s="150">
        <v>6.8055000000000003</v>
      </c>
      <c r="AI466">
        <v>4.5658861526818599</v>
      </c>
      <c r="AJ466">
        <v>-47454.254000000197</v>
      </c>
      <c r="AK466">
        <v>0.342952100389041</v>
      </c>
      <c r="AL466" s="150">
        <v>18451675.350499999</v>
      </c>
      <c r="AM466" s="150">
        <v>1594.11636475</v>
      </c>
    </row>
    <row r="467" spans="1:39" ht="14.5" x14ac:dyDescent="0.35">
      <c r="A467" t="s">
        <v>646</v>
      </c>
      <c r="B467" s="150">
        <v>232786.95</v>
      </c>
      <c r="C467" s="150">
        <v>0.41670025249505499</v>
      </c>
      <c r="D467" s="150">
        <v>281335.34999999998</v>
      </c>
      <c r="E467" s="150">
        <v>3.4927129463063998E-3</v>
      </c>
      <c r="F467" s="150">
        <v>0.76112113638407497</v>
      </c>
      <c r="G467" s="150">
        <v>85.842105263157904</v>
      </c>
      <c r="H467" s="150">
        <v>61.423999999999999</v>
      </c>
      <c r="I467" s="150">
        <v>0</v>
      </c>
      <c r="J467" s="150">
        <v>61.187000000000097</v>
      </c>
      <c r="K467" s="150">
        <v>10703.0211220617</v>
      </c>
      <c r="L467" s="150">
        <v>2736.77408135</v>
      </c>
      <c r="M467" s="150">
        <v>3264.0116285045201</v>
      </c>
      <c r="N467" s="150">
        <v>0.30631526785962299</v>
      </c>
      <c r="O467" s="150">
        <v>0.13909768951853599</v>
      </c>
      <c r="P467" s="150">
        <v>7.1106262598046302E-3</v>
      </c>
      <c r="Q467" s="150">
        <v>8974.1563857174897</v>
      </c>
      <c r="R467" s="150">
        <v>161.11199999999999</v>
      </c>
      <c r="S467" s="150">
        <v>63428.651602611899</v>
      </c>
      <c r="T467" s="150">
        <v>14.361748348974601</v>
      </c>
      <c r="U467" s="150">
        <v>16.9867798882144</v>
      </c>
      <c r="V467" s="150">
        <v>18.0745</v>
      </c>
      <c r="W467" s="150">
        <v>151.41630923953599</v>
      </c>
      <c r="X467" s="150">
        <v>0.116063313460104</v>
      </c>
      <c r="Y467" s="150">
        <v>0.16680639919981799</v>
      </c>
      <c r="Z467" s="150">
        <v>0.28864391869775002</v>
      </c>
      <c r="AA467" s="150">
        <v>154.56798311658</v>
      </c>
      <c r="AB467" s="150">
        <v>6.1421986943098004</v>
      </c>
      <c r="AC467" s="150">
        <v>1.23247540025812</v>
      </c>
      <c r="AD467" s="150">
        <v>2.8183557281829699</v>
      </c>
      <c r="AE467" s="150">
        <v>1.32970623936819</v>
      </c>
      <c r="AF467" s="150">
        <v>90.1</v>
      </c>
      <c r="AG467" s="150">
        <v>2.4121845780751199E-2</v>
      </c>
      <c r="AH467" s="150">
        <v>19.1315789473684</v>
      </c>
      <c r="AI467">
        <v>4.3339756617971199</v>
      </c>
      <c r="AJ467">
        <v>-67971.100000000006</v>
      </c>
      <c r="AK467">
        <v>0.29696641952962899</v>
      </c>
      <c r="AL467" s="150">
        <v>29291750.798999999</v>
      </c>
      <c r="AM467" s="150">
        <v>2736.77408135</v>
      </c>
    </row>
    <row r="468" spans="1:39" ht="14.5" x14ac:dyDescent="0.35">
      <c r="A468" t="s">
        <v>647</v>
      </c>
      <c r="B468" s="150">
        <v>317832.2</v>
      </c>
      <c r="C468" s="150">
        <v>0.44843962661561598</v>
      </c>
      <c r="D468" s="150">
        <v>325260.40000000002</v>
      </c>
      <c r="E468" s="150">
        <v>4.1183854264382402E-3</v>
      </c>
      <c r="F468" s="150">
        <v>0.70958329865509495</v>
      </c>
      <c r="G468" s="150">
        <v>53.75</v>
      </c>
      <c r="H468" s="150">
        <v>26.102</v>
      </c>
      <c r="I468" s="150">
        <v>0</v>
      </c>
      <c r="J468" s="150">
        <v>58.487000000000002</v>
      </c>
      <c r="K468" s="150">
        <v>11293.357109468599</v>
      </c>
      <c r="L468" s="150">
        <v>1324.6502999500001</v>
      </c>
      <c r="M468" s="150">
        <v>1593.02834658438</v>
      </c>
      <c r="N468" s="150">
        <v>0.35835995550517602</v>
      </c>
      <c r="O468" s="150">
        <v>0.15083013279621199</v>
      </c>
      <c r="P468" s="150">
        <v>8.6037598001753297E-4</v>
      </c>
      <c r="Q468" s="150">
        <v>9390.7612595690698</v>
      </c>
      <c r="R468" s="150">
        <v>85.887</v>
      </c>
      <c r="S468" s="150">
        <v>57527.342263671999</v>
      </c>
      <c r="T468" s="150">
        <v>15.316636976492401</v>
      </c>
      <c r="U468" s="150">
        <v>15.423175800179299</v>
      </c>
      <c r="V468" s="150">
        <v>11.951000000000001</v>
      </c>
      <c r="W468" s="150">
        <v>110.840122161325</v>
      </c>
      <c r="X468" s="150">
        <v>0.11521421504872301</v>
      </c>
      <c r="Y468" s="150">
        <v>0.186044545543018</v>
      </c>
      <c r="Z468" s="150">
        <v>0.30578942186473901</v>
      </c>
      <c r="AA468" s="150">
        <v>168.708035629053</v>
      </c>
      <c r="AB468" s="150">
        <v>6.7260420334514404</v>
      </c>
      <c r="AC468" s="150">
        <v>1.3429837682844199</v>
      </c>
      <c r="AD468" s="150">
        <v>3.1075667886691001</v>
      </c>
      <c r="AE468" s="150">
        <v>1.4707374951904899</v>
      </c>
      <c r="AF468" s="150">
        <v>130.25</v>
      </c>
      <c r="AG468" s="150">
        <v>2.5920751353614501E-2</v>
      </c>
      <c r="AH468" s="150">
        <v>5.9604999999999997</v>
      </c>
      <c r="AI468">
        <v>4.4931885310628301</v>
      </c>
      <c r="AJ468">
        <v>-33965.806499999897</v>
      </c>
      <c r="AK468">
        <v>0.32117659029158502</v>
      </c>
      <c r="AL468" s="150">
        <v>14959748.8825</v>
      </c>
      <c r="AM468" s="150">
        <v>1324.6502999500001</v>
      </c>
    </row>
    <row r="469" spans="1:39" ht="14.5" x14ac:dyDescent="0.35">
      <c r="A469" t="s">
        <v>648</v>
      </c>
      <c r="B469" s="150">
        <v>350259.35</v>
      </c>
      <c r="C469" s="150">
        <v>0.44445256228708702</v>
      </c>
      <c r="D469" s="150">
        <v>325563.7</v>
      </c>
      <c r="E469" s="150">
        <v>6.3149245500266696E-3</v>
      </c>
      <c r="F469" s="150">
        <v>0.70330959953611405</v>
      </c>
      <c r="G469" s="150">
        <v>36.2777777777778</v>
      </c>
      <c r="H469" s="150">
        <v>23.199000000000002</v>
      </c>
      <c r="I469" s="150">
        <v>0</v>
      </c>
      <c r="J469" s="150">
        <v>-35.198500000000003</v>
      </c>
      <c r="K469" s="150">
        <v>13586.975136309</v>
      </c>
      <c r="L469" s="150">
        <v>1210.4087946</v>
      </c>
      <c r="M469" s="150">
        <v>1654.0089218882199</v>
      </c>
      <c r="N469" s="150">
        <v>0.86397688079884705</v>
      </c>
      <c r="O469" s="150">
        <v>0.17421189410614299</v>
      </c>
      <c r="P469" s="150">
        <v>3.5616355558822999E-4</v>
      </c>
      <c r="Q469" s="150">
        <v>9942.9900161756195</v>
      </c>
      <c r="R469" s="150">
        <v>91.223500000000001</v>
      </c>
      <c r="S469" s="150">
        <v>56982.464770590901</v>
      </c>
      <c r="T469" s="150">
        <v>15.186328084320399</v>
      </c>
      <c r="U469" s="150">
        <v>13.2686072623831</v>
      </c>
      <c r="V469" s="150">
        <v>12.4</v>
      </c>
      <c r="W469" s="150">
        <v>97.613612467741902</v>
      </c>
      <c r="X469" s="150">
        <v>0.107254983827553</v>
      </c>
      <c r="Y469" s="150">
        <v>0.203370765271285</v>
      </c>
      <c r="Z469" s="150">
        <v>0.314448770686722</v>
      </c>
      <c r="AA469" s="150">
        <v>202.728079219791</v>
      </c>
      <c r="AB469" s="150">
        <v>6.6604417201865598</v>
      </c>
      <c r="AC469" s="150">
        <v>1.35229016294267</v>
      </c>
      <c r="AD469" s="150">
        <v>3.5420926030788098</v>
      </c>
      <c r="AE469" s="150">
        <v>1.3771891209679199</v>
      </c>
      <c r="AF469" s="150">
        <v>166.26315789473699</v>
      </c>
      <c r="AG469" s="150">
        <v>1.17306221963139E-2</v>
      </c>
      <c r="AH469" s="150">
        <v>5.4652631578947402</v>
      </c>
      <c r="AI469">
        <v>4.3022694814899296</v>
      </c>
      <c r="AJ469">
        <v>-89816.612499999901</v>
      </c>
      <c r="AK469">
        <v>0.49655216798861102</v>
      </c>
      <c r="AL469" s="150">
        <v>16445794.197000001</v>
      </c>
      <c r="AM469" s="150">
        <v>1210.4087946</v>
      </c>
    </row>
    <row r="470" spans="1:39" ht="14.5" x14ac:dyDescent="0.35">
      <c r="A470" t="s">
        <v>650</v>
      </c>
      <c r="B470" s="150">
        <v>208418.85</v>
      </c>
      <c r="C470" s="150">
        <v>0.42131114587970597</v>
      </c>
      <c r="D470" s="150">
        <v>218069.6</v>
      </c>
      <c r="E470" s="150">
        <v>7.6770759768946704E-3</v>
      </c>
      <c r="F470" s="150">
        <v>0.70240418251067605</v>
      </c>
      <c r="G470" s="150">
        <v>33.25</v>
      </c>
      <c r="H470" s="150">
        <v>23.405000000000001</v>
      </c>
      <c r="I470" s="150">
        <v>0</v>
      </c>
      <c r="J470" s="150">
        <v>-13.093999999999999</v>
      </c>
      <c r="K470" s="150">
        <v>13675.741745144</v>
      </c>
      <c r="L470" s="150">
        <v>1243.4371664</v>
      </c>
      <c r="M470" s="150">
        <v>1705.5066282528801</v>
      </c>
      <c r="N470" s="150">
        <v>0.87671632995029303</v>
      </c>
      <c r="O470" s="150">
        <v>0.17426101740817301</v>
      </c>
      <c r="P470" s="150">
        <v>3.0649196461078197E-4</v>
      </c>
      <c r="Q470" s="150">
        <v>9970.6006897316402</v>
      </c>
      <c r="R470" s="150">
        <v>92.561000000000007</v>
      </c>
      <c r="S470" s="150">
        <v>57244.606843054898</v>
      </c>
      <c r="T470" s="150">
        <v>15.4681777422457</v>
      </c>
      <c r="U470" s="150">
        <v>13.4337049772582</v>
      </c>
      <c r="V470" s="150">
        <v>12.2425</v>
      </c>
      <c r="W470" s="150">
        <v>101.56725884418999</v>
      </c>
      <c r="X470" s="150">
        <v>0.10556187333288999</v>
      </c>
      <c r="Y470" s="150">
        <v>0.208488561082876</v>
      </c>
      <c r="Z470" s="150">
        <v>0.31765361017591398</v>
      </c>
      <c r="AA470" s="150">
        <v>206.70738895809799</v>
      </c>
      <c r="AB470" s="150">
        <v>6.4745547706637803</v>
      </c>
      <c r="AC470" s="150">
        <v>1.2301258930702601</v>
      </c>
      <c r="AD470" s="150">
        <v>3.4094772488485199</v>
      </c>
      <c r="AE470" s="150">
        <v>1.3887105457658699</v>
      </c>
      <c r="AF470" s="150">
        <v>139.789473684211</v>
      </c>
      <c r="AG470" s="150">
        <v>1.13142457232361E-2</v>
      </c>
      <c r="AH470" s="150">
        <v>7.3447368421052603</v>
      </c>
      <c r="AI470">
        <v>4.5090668028571201</v>
      </c>
      <c r="AJ470">
        <v>-85658.104000000094</v>
      </c>
      <c r="AK470">
        <v>0.50752173567078396</v>
      </c>
      <c r="AL470" s="150">
        <v>17004925.563999999</v>
      </c>
      <c r="AM470" s="150">
        <v>1243.4371664</v>
      </c>
    </row>
    <row r="471" spans="1:39" ht="14.5" x14ac:dyDescent="0.35">
      <c r="A471" t="s">
        <v>651</v>
      </c>
      <c r="B471" s="150">
        <v>86475.75</v>
      </c>
      <c r="C471" s="150">
        <v>0.33579641785949299</v>
      </c>
      <c r="D471" s="150">
        <v>78254.649999999994</v>
      </c>
      <c r="E471" s="150">
        <v>5.9312322812422897E-3</v>
      </c>
      <c r="F471" s="150">
        <v>0.73640695198610395</v>
      </c>
      <c r="G471" s="150">
        <v>42.6666666666667</v>
      </c>
      <c r="H471" s="150">
        <v>30.481000000000002</v>
      </c>
      <c r="I471" s="150">
        <v>0</v>
      </c>
      <c r="J471" s="150">
        <v>12.029500000000001</v>
      </c>
      <c r="K471" s="150">
        <v>13298.0240274233</v>
      </c>
      <c r="L471" s="150">
        <v>1489.2261915500001</v>
      </c>
      <c r="M471" s="150">
        <v>2075.8725760687698</v>
      </c>
      <c r="N471" s="150">
        <v>0.94317562131920196</v>
      </c>
      <c r="O471" s="150">
        <v>0.18350497986848299</v>
      </c>
      <c r="P471" s="150">
        <v>4.2377947928993998E-4</v>
      </c>
      <c r="Q471" s="150">
        <v>9539.9717236034703</v>
      </c>
      <c r="R471" s="150">
        <v>106.28100000000001</v>
      </c>
      <c r="S471" s="150">
        <v>57348.613251663002</v>
      </c>
      <c r="T471" s="150">
        <v>14.604680046292399</v>
      </c>
      <c r="U471" s="150">
        <v>14.0121582554737</v>
      </c>
      <c r="V471" s="150">
        <v>13.573499999999999</v>
      </c>
      <c r="W471" s="150">
        <v>109.7157101374</v>
      </c>
      <c r="X471" s="150">
        <v>0.10664120706433</v>
      </c>
      <c r="Y471" s="150">
        <v>0.209978657206074</v>
      </c>
      <c r="Z471" s="150">
        <v>0.32057285789415602</v>
      </c>
      <c r="AA471" s="150">
        <v>186.09362471093499</v>
      </c>
      <c r="AB471" s="150">
        <v>6.8987249233678103</v>
      </c>
      <c r="AC471" s="150">
        <v>1.3153870254803199</v>
      </c>
      <c r="AD471" s="150">
        <v>3.61801800202428</v>
      </c>
      <c r="AE471" s="150">
        <v>1.36680009113999</v>
      </c>
      <c r="AF471" s="150">
        <v>156.68421052631601</v>
      </c>
      <c r="AG471" s="150">
        <v>1.5355457978905701E-2</v>
      </c>
      <c r="AH471" s="150">
        <v>8.6747368421052595</v>
      </c>
      <c r="AI471">
        <v>4.7233060016659101</v>
      </c>
      <c r="AJ471">
        <v>-116144.814</v>
      </c>
      <c r="AK471">
        <v>0.49756414422467998</v>
      </c>
      <c r="AL471" s="150">
        <v>19803765.677499998</v>
      </c>
      <c r="AM471" s="150">
        <v>1489.2261915500001</v>
      </c>
    </row>
    <row r="472" spans="1:39" ht="14.5" x14ac:dyDescent="0.35">
      <c r="A472" t="s">
        <v>652</v>
      </c>
      <c r="B472" s="150">
        <v>101186.75</v>
      </c>
      <c r="C472" s="150">
        <v>0.44979615420413099</v>
      </c>
      <c r="D472" s="150">
        <v>81264.95</v>
      </c>
      <c r="E472" s="150">
        <v>6.9741845693782204E-3</v>
      </c>
      <c r="F472" s="150">
        <v>0.69793462052684996</v>
      </c>
      <c r="G472" s="150">
        <v>25.6666666666667</v>
      </c>
      <c r="H472" s="150">
        <v>20.767499999999998</v>
      </c>
      <c r="I472" s="150">
        <v>0</v>
      </c>
      <c r="J472" s="150">
        <v>-1.4945000000000199</v>
      </c>
      <c r="K472" s="150">
        <v>13857.7841154097</v>
      </c>
      <c r="L472" s="150">
        <v>1111.2221434</v>
      </c>
      <c r="M472" s="150">
        <v>1525.77204714612</v>
      </c>
      <c r="N472" s="150">
        <v>0.87002735424431599</v>
      </c>
      <c r="O472" s="150">
        <v>0.172658583110089</v>
      </c>
      <c r="P472" s="150">
        <v>1.7998201456646701E-4</v>
      </c>
      <c r="Q472" s="150">
        <v>10092.6456191823</v>
      </c>
      <c r="R472" s="150">
        <v>84.764499999999998</v>
      </c>
      <c r="S472" s="150">
        <v>57295.900247155398</v>
      </c>
      <c r="T472" s="150">
        <v>15.402674468675</v>
      </c>
      <c r="U472" s="150">
        <v>13.109522776634099</v>
      </c>
      <c r="V472" s="150">
        <v>11.1295</v>
      </c>
      <c r="W472" s="150">
        <v>99.844749845006504</v>
      </c>
      <c r="X472" s="150">
        <v>0.10571995300427001</v>
      </c>
      <c r="Y472" s="150">
        <v>0.21031290601618099</v>
      </c>
      <c r="Z472" s="150">
        <v>0.31984762104103798</v>
      </c>
      <c r="AA472" s="150">
        <v>200.19053014850101</v>
      </c>
      <c r="AB472" s="150">
        <v>7.2362975961779403</v>
      </c>
      <c r="AC472" s="150">
        <v>1.3759821474928899</v>
      </c>
      <c r="AD472" s="150">
        <v>3.7284540683635798</v>
      </c>
      <c r="AE472" s="150">
        <v>1.3393598846466399</v>
      </c>
      <c r="AF472" s="150">
        <v>123.947368421053</v>
      </c>
      <c r="AG472" s="150">
        <v>1.1550742113014101E-2</v>
      </c>
      <c r="AH472" s="150">
        <v>6.9452631578947397</v>
      </c>
      <c r="AI472">
        <v>4.2073865455886397</v>
      </c>
      <c r="AJ472">
        <v>-75202.125500000097</v>
      </c>
      <c r="AK472">
        <v>0.50853868220751297</v>
      </c>
      <c r="AL472" s="150">
        <v>15399076.567500001</v>
      </c>
      <c r="AM472" s="150">
        <v>1111.2221434</v>
      </c>
    </row>
    <row r="473" spans="1:39" ht="14.5" x14ac:dyDescent="0.35">
      <c r="A473" t="s">
        <v>653</v>
      </c>
      <c r="B473" s="150">
        <v>373679.65</v>
      </c>
      <c r="C473" s="150">
        <v>0.31148309773789001</v>
      </c>
      <c r="D473" s="150">
        <v>361905.4</v>
      </c>
      <c r="E473" s="150">
        <v>3.1820697752970601E-3</v>
      </c>
      <c r="F473" s="150">
        <v>0.80647257468302502</v>
      </c>
      <c r="G473" s="150">
        <v>97.5555555555556</v>
      </c>
      <c r="H473" s="150">
        <v>56.842500000000001</v>
      </c>
      <c r="I473" s="150">
        <v>0</v>
      </c>
      <c r="J473" s="150">
        <v>-29.039000000000001</v>
      </c>
      <c r="K473" s="150">
        <v>12035.104594565701</v>
      </c>
      <c r="L473" s="150">
        <v>4056.5150904500001</v>
      </c>
      <c r="M473" s="150">
        <v>4693.1373722938397</v>
      </c>
      <c r="N473" s="150">
        <v>0.12082691249045199</v>
      </c>
      <c r="O473" s="150">
        <v>0.110812291579602</v>
      </c>
      <c r="P473" s="150">
        <v>1.55699000353019E-2</v>
      </c>
      <c r="Q473" s="150">
        <v>10402.547279185699</v>
      </c>
      <c r="R473" s="150">
        <v>238.20400000000001</v>
      </c>
      <c r="S473" s="150">
        <v>74546.836612735293</v>
      </c>
      <c r="T473" s="150">
        <v>15.2094423267451</v>
      </c>
      <c r="U473" s="150">
        <v>17.0295842657974</v>
      </c>
      <c r="V473" s="150">
        <v>24.181000000000001</v>
      </c>
      <c r="W473" s="150">
        <v>167.75630000620299</v>
      </c>
      <c r="X473" s="150">
        <v>0.116292023512152</v>
      </c>
      <c r="Y473" s="150">
        <v>0.15244791654095699</v>
      </c>
      <c r="Z473" s="150">
        <v>0.27413871515143801</v>
      </c>
      <c r="AA473" s="150">
        <v>163.66469375720999</v>
      </c>
      <c r="AB473" s="150">
        <v>6.3586369397701397</v>
      </c>
      <c r="AC473" s="150">
        <v>1.19420950905419</v>
      </c>
      <c r="AD473" s="150">
        <v>3.0618934745958102</v>
      </c>
      <c r="AE473" s="150">
        <v>0.86257092003379299</v>
      </c>
      <c r="AF473" s="150">
        <v>30.9</v>
      </c>
      <c r="AG473" s="150">
        <v>8.5000138004710402E-2</v>
      </c>
      <c r="AH473" s="150">
        <v>79.111999999999995</v>
      </c>
      <c r="AI473">
        <v>4.0192906349901802</v>
      </c>
      <c r="AJ473">
        <v>-40896.108500000002</v>
      </c>
      <c r="AK473">
        <v>0.236923122629283</v>
      </c>
      <c r="AL473" s="150">
        <v>48820583.402999997</v>
      </c>
      <c r="AM473" s="150">
        <v>4056.5150904500001</v>
      </c>
    </row>
    <row r="474" spans="1:39" ht="14.5" x14ac:dyDescent="0.35">
      <c r="A474" t="s">
        <v>654</v>
      </c>
      <c r="B474" s="150">
        <v>184934.1</v>
      </c>
      <c r="C474" s="150">
        <v>0.375576501998025</v>
      </c>
      <c r="D474" s="150">
        <v>191446.7</v>
      </c>
      <c r="E474" s="150">
        <v>8.7237813515889193E-3</v>
      </c>
      <c r="F474" s="150">
        <v>0.71971387293432698</v>
      </c>
      <c r="G474" s="150">
        <v>83.631578947368396</v>
      </c>
      <c r="H474" s="150">
        <v>34.655999999999999</v>
      </c>
      <c r="I474" s="150">
        <v>0</v>
      </c>
      <c r="J474" s="150">
        <v>97.274500000000003</v>
      </c>
      <c r="K474" s="150">
        <v>11299.1443524192</v>
      </c>
      <c r="L474" s="150">
        <v>1656.22143605</v>
      </c>
      <c r="M474" s="150">
        <v>1956.8072314193601</v>
      </c>
      <c r="N474" s="150">
        <v>0.33113517607765303</v>
      </c>
      <c r="O474" s="150">
        <v>0.13606932865056601</v>
      </c>
      <c r="P474" s="150">
        <v>2.0159224046531398E-3</v>
      </c>
      <c r="Q474" s="150">
        <v>9563.4791128229499</v>
      </c>
      <c r="R474" s="150">
        <v>107.233</v>
      </c>
      <c r="S474" s="150">
        <v>59236.4087407794</v>
      </c>
      <c r="T474" s="150">
        <v>15.309186537726299</v>
      </c>
      <c r="U474" s="150">
        <v>15.445072282319799</v>
      </c>
      <c r="V474" s="150">
        <v>13.51</v>
      </c>
      <c r="W474" s="150">
        <v>122.592260255366</v>
      </c>
      <c r="X474" s="150">
        <v>0.11575211363563299</v>
      </c>
      <c r="Y474" s="150">
        <v>0.175621489329013</v>
      </c>
      <c r="Z474" s="150">
        <v>0.29749970452144597</v>
      </c>
      <c r="AA474" s="150">
        <v>162.423903075168</v>
      </c>
      <c r="AB474" s="150">
        <v>6.4365813290549303</v>
      </c>
      <c r="AC474" s="150">
        <v>1.32848497425467</v>
      </c>
      <c r="AD474" s="150">
        <v>3.18100644046809</v>
      </c>
      <c r="AE474" s="150">
        <v>1.1006744371457799</v>
      </c>
      <c r="AF474" s="150">
        <v>95.7</v>
      </c>
      <c r="AG474" s="150">
        <v>2.69699083208353E-2</v>
      </c>
      <c r="AH474" s="150">
        <v>10.961499999999999</v>
      </c>
      <c r="AI474">
        <v>4.2417424045136798</v>
      </c>
      <c r="AJ474">
        <v>-55675.197500000097</v>
      </c>
      <c r="AK474">
        <v>0.34422849427116098</v>
      </c>
      <c r="AL474" s="150">
        <v>18713885.085499998</v>
      </c>
      <c r="AM474" s="150">
        <v>1656.22143605</v>
      </c>
    </row>
    <row r="475" spans="1:39" ht="14.5" x14ac:dyDescent="0.35">
      <c r="A475" t="s">
        <v>655</v>
      </c>
      <c r="B475" s="150">
        <v>-340837.65</v>
      </c>
      <c r="C475" s="150">
        <v>0.36149667813946601</v>
      </c>
      <c r="D475" s="150">
        <v>-347854.6</v>
      </c>
      <c r="E475" s="150">
        <v>7.9258648529628092E-3</v>
      </c>
      <c r="F475" s="150">
        <v>0.77005659021878103</v>
      </c>
      <c r="G475" s="150">
        <v>49</v>
      </c>
      <c r="H475" s="150">
        <v>49.448500000000003</v>
      </c>
      <c r="I475" s="150">
        <v>0</v>
      </c>
      <c r="J475" s="150">
        <v>88.527000000000001</v>
      </c>
      <c r="K475" s="150">
        <v>10990.5766232979</v>
      </c>
      <c r="L475" s="150">
        <v>2023.7786839</v>
      </c>
      <c r="M475" s="150">
        <v>2392.7756189644401</v>
      </c>
      <c r="N475" s="150">
        <v>0.33109083949275803</v>
      </c>
      <c r="O475" s="150">
        <v>0.132106115667147</v>
      </c>
      <c r="P475" s="150">
        <v>1.34177344173182E-2</v>
      </c>
      <c r="Q475" s="150">
        <v>9295.6876180585004</v>
      </c>
      <c r="R475" s="150">
        <v>122.6885</v>
      </c>
      <c r="S475" s="150">
        <v>63077.182568048302</v>
      </c>
      <c r="T475" s="150">
        <v>14.917046014907701</v>
      </c>
      <c r="U475" s="150">
        <v>16.4952598157121</v>
      </c>
      <c r="V475" s="150">
        <v>14.513</v>
      </c>
      <c r="W475" s="150">
        <v>139.44592323434199</v>
      </c>
      <c r="X475" s="150">
        <v>0.116124155894177</v>
      </c>
      <c r="Y475" s="150">
        <v>0.161134703585327</v>
      </c>
      <c r="Z475" s="150">
        <v>0.28226312246271901</v>
      </c>
      <c r="AA475" s="150">
        <v>171.42714406470299</v>
      </c>
      <c r="AB475" s="150">
        <v>5.85698214714989</v>
      </c>
      <c r="AC475" s="150">
        <v>1.1831183700717101</v>
      </c>
      <c r="AD475" s="150">
        <v>3.03087534942147</v>
      </c>
      <c r="AE475" s="150">
        <v>1.0669911693287</v>
      </c>
      <c r="AF475" s="150">
        <v>38.473684210526301</v>
      </c>
      <c r="AG475" s="150">
        <v>4.4819165441021699E-2</v>
      </c>
      <c r="AH475" s="150">
        <v>30.550526315789501</v>
      </c>
      <c r="AI475">
        <v>4.3933395691124</v>
      </c>
      <c r="AJ475">
        <v>-74603.950000000201</v>
      </c>
      <c r="AK475">
        <v>0.30309926585017999</v>
      </c>
      <c r="AL475" s="150">
        <v>22242494.693999998</v>
      </c>
      <c r="AM475" s="150">
        <v>2023.7786839</v>
      </c>
    </row>
    <row r="476" spans="1:39" ht="14.5" x14ac:dyDescent="0.35">
      <c r="A476" t="s">
        <v>656</v>
      </c>
      <c r="B476" s="150">
        <v>203441.35</v>
      </c>
      <c r="C476" s="150">
        <v>0.351290048923871</v>
      </c>
      <c r="D476" s="150">
        <v>206762.5</v>
      </c>
      <c r="E476" s="150">
        <v>1.09942743177139E-2</v>
      </c>
      <c r="F476" s="150">
        <v>0.71065035434986901</v>
      </c>
      <c r="G476" s="150">
        <v>61.1666666666667</v>
      </c>
      <c r="H476" s="150">
        <v>37.628</v>
      </c>
      <c r="I476" s="150">
        <v>0</v>
      </c>
      <c r="J476" s="150">
        <v>49.030999999999999</v>
      </c>
      <c r="K476" s="150">
        <v>11286.928002250799</v>
      </c>
      <c r="L476" s="150">
        <v>1403.01178725</v>
      </c>
      <c r="M476" s="150">
        <v>1659.6458880810201</v>
      </c>
      <c r="N476" s="150">
        <v>0.34783771899490101</v>
      </c>
      <c r="O476" s="150">
        <v>0.13698156978901699</v>
      </c>
      <c r="P476" s="150">
        <v>3.84453829897786E-3</v>
      </c>
      <c r="Q476" s="150">
        <v>9541.6095341339205</v>
      </c>
      <c r="R476" s="150">
        <v>95.760999999999996</v>
      </c>
      <c r="S476" s="150">
        <v>56268.286520608599</v>
      </c>
      <c r="T476" s="150">
        <v>14.716325017491499</v>
      </c>
      <c r="U476" s="150">
        <v>14.651181454349899</v>
      </c>
      <c r="V476" s="150">
        <v>11.541</v>
      </c>
      <c r="W476" s="150">
        <v>121.567610020795</v>
      </c>
      <c r="X476" s="150">
        <v>0.11034066287861501</v>
      </c>
      <c r="Y476" s="150">
        <v>0.18528795584610899</v>
      </c>
      <c r="Z476" s="150">
        <v>0.30008174018289901</v>
      </c>
      <c r="AA476" s="150">
        <v>153.847531404623</v>
      </c>
      <c r="AB476" s="150">
        <v>7.1302481006477203</v>
      </c>
      <c r="AC476" s="150">
        <v>1.54199157609061</v>
      </c>
      <c r="AD476" s="150">
        <v>3.5167968921922101</v>
      </c>
      <c r="AE476" s="150">
        <v>1.1397511240492699</v>
      </c>
      <c r="AF476" s="150">
        <v>88.6</v>
      </c>
      <c r="AG476" s="150">
        <v>2.6736642275763001E-2</v>
      </c>
      <c r="AH476" s="150">
        <v>9.6054999999999993</v>
      </c>
      <c r="AI476">
        <v>3.9470568287069598</v>
      </c>
      <c r="AJ476">
        <v>-69663.640500000096</v>
      </c>
      <c r="AK476">
        <v>0.347229402398197</v>
      </c>
      <c r="AL476" s="150">
        <v>15835693.028999999</v>
      </c>
      <c r="AM476" s="150">
        <v>1403.01178725</v>
      </c>
    </row>
    <row r="477" spans="1:39" ht="14.5" x14ac:dyDescent="0.35">
      <c r="A477" t="s">
        <v>657</v>
      </c>
      <c r="B477" s="150">
        <v>188185.4</v>
      </c>
      <c r="C477" s="150">
        <v>0.44285756727254599</v>
      </c>
      <c r="D477" s="150">
        <v>203042.8</v>
      </c>
      <c r="E477" s="150">
        <v>3.9722832037003396E-3</v>
      </c>
      <c r="F477" s="150">
        <v>0.72678173701206605</v>
      </c>
      <c r="G477" s="150">
        <v>42.0555555555556</v>
      </c>
      <c r="H477" s="150">
        <v>25.297000000000001</v>
      </c>
      <c r="I477" s="150">
        <v>0</v>
      </c>
      <c r="J477" s="150">
        <v>55.633499999999998</v>
      </c>
      <c r="K477" s="150">
        <v>10764.746061115</v>
      </c>
      <c r="L477" s="150">
        <v>1295.6805669</v>
      </c>
      <c r="M477" s="150">
        <v>1488.98079029322</v>
      </c>
      <c r="N477" s="150">
        <v>0.26610066972364299</v>
      </c>
      <c r="O477" s="150">
        <v>0.11540474390053899</v>
      </c>
      <c r="P477" s="150">
        <v>7.2364855887536404E-3</v>
      </c>
      <c r="Q477" s="150">
        <v>9367.2613978138306</v>
      </c>
      <c r="R477" s="150">
        <v>81.326499999999996</v>
      </c>
      <c r="S477" s="150">
        <v>60488.017915439603</v>
      </c>
      <c r="T477" s="150">
        <v>15.4297799610213</v>
      </c>
      <c r="U477" s="150">
        <v>15.9318373088723</v>
      </c>
      <c r="V477" s="150">
        <v>9.4484999999999992</v>
      </c>
      <c r="W477" s="150">
        <v>137.130821495475</v>
      </c>
      <c r="X477" s="150">
        <v>0.11730670564255199</v>
      </c>
      <c r="Y477" s="150">
        <v>0.15154026674731999</v>
      </c>
      <c r="Z477" s="150">
        <v>0.27460831438019401</v>
      </c>
      <c r="AA477" s="150">
        <v>165.03330794842699</v>
      </c>
      <c r="AB477" s="150">
        <v>6.2140297488033198</v>
      </c>
      <c r="AC477" s="150">
        <v>1.1124804675854201</v>
      </c>
      <c r="AD477" s="150">
        <v>2.73650453899339</v>
      </c>
      <c r="AE477" s="150">
        <v>1.12486047512971</v>
      </c>
      <c r="AF477" s="150">
        <v>42.421052631578902</v>
      </c>
      <c r="AG477" s="150">
        <v>3.0271290751189499E-2</v>
      </c>
      <c r="AH477" s="150">
        <v>14.904210526315801</v>
      </c>
      <c r="AI477">
        <v>3.03451276472684</v>
      </c>
      <c r="AJ477">
        <v>-44422.9485000001</v>
      </c>
      <c r="AK477">
        <v>0.30402791059685502</v>
      </c>
      <c r="AL477" s="150">
        <v>13947672.278999999</v>
      </c>
      <c r="AM477" s="150">
        <v>1295.6805669</v>
      </c>
    </row>
    <row r="478" spans="1:39" ht="14.5" x14ac:dyDescent="0.35">
      <c r="A478" t="s">
        <v>658</v>
      </c>
      <c r="B478" s="150">
        <v>-40027.449999999997</v>
      </c>
      <c r="C478" s="150">
        <v>0.29160163524816002</v>
      </c>
      <c r="D478" s="150">
        <v>-26422.400000000001</v>
      </c>
      <c r="E478" s="150">
        <v>9.6974986668538297E-3</v>
      </c>
      <c r="F478" s="150">
        <v>0.68863135449998703</v>
      </c>
      <c r="G478" s="150">
        <v>73.352941176470594</v>
      </c>
      <c r="H478" s="150">
        <v>35.405500000000004</v>
      </c>
      <c r="I478" s="150">
        <v>0</v>
      </c>
      <c r="J478" s="150">
        <v>15.2765000000001</v>
      </c>
      <c r="K478" s="150">
        <v>11588.118315366501</v>
      </c>
      <c r="L478" s="150">
        <v>1407.01327595</v>
      </c>
      <c r="M478" s="150">
        <v>1713.70722636953</v>
      </c>
      <c r="N478" s="150">
        <v>0.40281574117864999</v>
      </c>
      <c r="O478" s="150">
        <v>0.15491900917056201</v>
      </c>
      <c r="P478" s="150">
        <v>6.5914221340506902E-3</v>
      </c>
      <c r="Q478" s="150">
        <v>9514.2484446081398</v>
      </c>
      <c r="R478" s="150">
        <v>98.229500000000002</v>
      </c>
      <c r="S478" s="150">
        <v>55669.561058541498</v>
      </c>
      <c r="T478" s="150">
        <v>14.786800299299101</v>
      </c>
      <c r="U478" s="150">
        <v>14.3237344784408</v>
      </c>
      <c r="V478" s="150">
        <v>12.7125</v>
      </c>
      <c r="W478" s="150">
        <v>110.679510399213</v>
      </c>
      <c r="X478" s="150">
        <v>0.109635171726332</v>
      </c>
      <c r="Y478" s="150">
        <v>0.195372570193869</v>
      </c>
      <c r="Z478" s="150">
        <v>0.30998496057432401</v>
      </c>
      <c r="AA478" s="150">
        <v>169.299575257501</v>
      </c>
      <c r="AB478" s="150">
        <v>6.9648599546402403</v>
      </c>
      <c r="AC478" s="150">
        <v>1.31856921140984</v>
      </c>
      <c r="AD478" s="150">
        <v>3.3586179379887402</v>
      </c>
      <c r="AE478" s="150">
        <v>1.3028447812310699</v>
      </c>
      <c r="AF478" s="150">
        <v>113.45</v>
      </c>
      <c r="AG478" s="150">
        <v>2.5201078969148201E-2</v>
      </c>
      <c r="AH478" s="150">
        <v>7.2595000000000001</v>
      </c>
      <c r="AI478">
        <v>4.2525388684122101</v>
      </c>
      <c r="AJ478">
        <v>-54597.7907894737</v>
      </c>
      <c r="AK478">
        <v>0.356055828570292</v>
      </c>
      <c r="AL478" s="150">
        <v>16304636.312999999</v>
      </c>
      <c r="AM478" s="150">
        <v>1407.01327595</v>
      </c>
    </row>
    <row r="479" spans="1:39" ht="14.5" x14ac:dyDescent="0.35">
      <c r="A479" t="s">
        <v>659</v>
      </c>
      <c r="B479" s="150">
        <v>925139.4</v>
      </c>
      <c r="C479" s="150">
        <v>0.38874576154618101</v>
      </c>
      <c r="D479" s="150">
        <v>814187.6</v>
      </c>
      <c r="E479" s="150">
        <v>2.62241836020844E-3</v>
      </c>
      <c r="F479" s="150">
        <v>0.73320442253050599</v>
      </c>
      <c r="G479" s="150">
        <v>53</v>
      </c>
      <c r="H479" s="150">
        <v>65.765500000000003</v>
      </c>
      <c r="I479" s="150">
        <v>0</v>
      </c>
      <c r="J479" s="150">
        <v>23.204000000000001</v>
      </c>
      <c r="K479" s="150">
        <v>11622.6593651157</v>
      </c>
      <c r="L479" s="150">
        <v>2427.3318002999999</v>
      </c>
      <c r="M479" s="150">
        <v>2929.0346798507499</v>
      </c>
      <c r="N479" s="150">
        <v>0.35583791632575701</v>
      </c>
      <c r="O479" s="150">
        <v>0.134125261783231</v>
      </c>
      <c r="P479" s="150">
        <v>2.4326477613279801E-2</v>
      </c>
      <c r="Q479" s="150">
        <v>9631.8595594223498</v>
      </c>
      <c r="R479" s="150">
        <v>154.04499999999999</v>
      </c>
      <c r="S479" s="150">
        <v>65042.690119770203</v>
      </c>
      <c r="T479" s="150">
        <v>15.2513875815508</v>
      </c>
      <c r="U479" s="150">
        <v>15.757290404102701</v>
      </c>
      <c r="V479" s="150">
        <v>18.047499999999999</v>
      </c>
      <c r="W479" s="150">
        <v>134.49684445491101</v>
      </c>
      <c r="X479" s="150">
        <v>0.11786767275815099</v>
      </c>
      <c r="Y479" s="150">
        <v>0.160487604475057</v>
      </c>
      <c r="Z479" s="150">
        <v>0.28256878865301499</v>
      </c>
      <c r="AA479" s="150">
        <v>171.426934689593</v>
      </c>
      <c r="AB479" s="150">
        <v>5.9109895675434903</v>
      </c>
      <c r="AC479" s="150">
        <v>1.15310303127742</v>
      </c>
      <c r="AD479" s="150">
        <v>2.82996525318242</v>
      </c>
      <c r="AE479" s="150">
        <v>1.06616490326554</v>
      </c>
      <c r="AF479" s="150">
        <v>29.3</v>
      </c>
      <c r="AG479" s="150">
        <v>5.5288077088169199E-2</v>
      </c>
      <c r="AH479" s="150">
        <v>53.174999999999997</v>
      </c>
      <c r="AI479">
        <v>4.33878084304731</v>
      </c>
      <c r="AJ479">
        <v>-103087.227</v>
      </c>
      <c r="AK479">
        <v>0.32417465315091698</v>
      </c>
      <c r="AL479" s="150">
        <v>28212050.681000002</v>
      </c>
      <c r="AM479" s="150">
        <v>2427.3318002999999</v>
      </c>
    </row>
    <row r="480" spans="1:39" ht="14.5" x14ac:dyDescent="0.35">
      <c r="A480" t="s">
        <v>660</v>
      </c>
      <c r="B480" s="150">
        <v>222586.55</v>
      </c>
      <c r="C480" s="150">
        <v>0.38367986830067802</v>
      </c>
      <c r="D480" s="150">
        <v>189992.7</v>
      </c>
      <c r="E480" s="150">
        <v>3.4929829302304499E-3</v>
      </c>
      <c r="F480" s="150">
        <v>0.69313359470380898</v>
      </c>
      <c r="G480" s="150">
        <v>55.55</v>
      </c>
      <c r="H480" s="150">
        <v>26.393000000000001</v>
      </c>
      <c r="I480" s="150">
        <v>0</v>
      </c>
      <c r="J480" s="150">
        <v>33.560499999999998</v>
      </c>
      <c r="K480" s="150">
        <v>11926.301280182301</v>
      </c>
      <c r="L480" s="150">
        <v>1065.66737515</v>
      </c>
      <c r="M480" s="150">
        <v>1277.5204222160201</v>
      </c>
      <c r="N480" s="150">
        <v>0.38883808471820203</v>
      </c>
      <c r="O480" s="150">
        <v>0.14608040762070601</v>
      </c>
      <c r="P480" s="150">
        <v>3.9798685301809297E-3</v>
      </c>
      <c r="Q480" s="150">
        <v>9948.5456040333302</v>
      </c>
      <c r="R480" s="150">
        <v>72.543499999999995</v>
      </c>
      <c r="S480" s="150">
        <v>56940.799699490599</v>
      </c>
      <c r="T480" s="150">
        <v>14.384472764617099</v>
      </c>
      <c r="U480" s="150">
        <v>14.6900463191051</v>
      </c>
      <c r="V480" s="150">
        <v>10.478999999999999</v>
      </c>
      <c r="W480" s="150">
        <v>101.69552201068799</v>
      </c>
      <c r="X480" s="150">
        <v>0.111485441017785</v>
      </c>
      <c r="Y480" s="150">
        <v>0.19494527469334499</v>
      </c>
      <c r="Z480" s="150">
        <v>0.31105087683750898</v>
      </c>
      <c r="AA480" s="150">
        <v>163.923334873052</v>
      </c>
      <c r="AB480" s="150">
        <v>7.5887011682273098</v>
      </c>
      <c r="AC480" s="150">
        <v>1.45163951965722</v>
      </c>
      <c r="AD480" s="150">
        <v>3.3350727626865599</v>
      </c>
      <c r="AE480" s="150">
        <v>1.3569517217550999</v>
      </c>
      <c r="AF480" s="150">
        <v>81.849999999999994</v>
      </c>
      <c r="AG480" s="150">
        <v>2.3136527154608899E-2</v>
      </c>
      <c r="AH480" s="150">
        <v>7.6185</v>
      </c>
      <c r="AI480">
        <v>3.9613045323002001</v>
      </c>
      <c r="AJ480">
        <v>-39555.423499999997</v>
      </c>
      <c r="AK480">
        <v>0.324366117373382</v>
      </c>
      <c r="AL480" s="150">
        <v>12709470.180500001</v>
      </c>
      <c r="AM480" s="150">
        <v>1065.66737515</v>
      </c>
    </row>
    <row r="481" spans="1:39" ht="14.5" x14ac:dyDescent="0.35">
      <c r="A481" t="s">
        <v>661</v>
      </c>
      <c r="B481" s="150">
        <v>622229.85</v>
      </c>
      <c r="C481" s="150">
        <v>0.58813319158010402</v>
      </c>
      <c r="D481" s="150">
        <v>589567.9</v>
      </c>
      <c r="E481" s="150">
        <v>5.2060216297762502E-3</v>
      </c>
      <c r="F481" s="150">
        <v>0.66556195182572098</v>
      </c>
      <c r="G481" s="150">
        <v>37.6</v>
      </c>
      <c r="H481" s="150">
        <v>30.969000000000001</v>
      </c>
      <c r="I481" s="150">
        <v>0</v>
      </c>
      <c r="J481" s="150">
        <v>6.9524999999999899</v>
      </c>
      <c r="K481" s="150">
        <v>11754.955859183299</v>
      </c>
      <c r="L481" s="150">
        <v>1104.2984798499999</v>
      </c>
      <c r="M481" s="150">
        <v>1353.19053466481</v>
      </c>
      <c r="N481" s="150">
        <v>0.437448809596856</v>
      </c>
      <c r="O481" s="150">
        <v>0.162617857514748</v>
      </c>
      <c r="P481" s="150">
        <v>2.4694642795944298E-3</v>
      </c>
      <c r="Q481" s="150">
        <v>9592.86926228419</v>
      </c>
      <c r="R481" s="150">
        <v>78.631500000000003</v>
      </c>
      <c r="S481" s="150">
        <v>56078.248564506597</v>
      </c>
      <c r="T481" s="150">
        <v>14.707210214735801</v>
      </c>
      <c r="U481" s="150">
        <v>14.043970671423001</v>
      </c>
      <c r="V481" s="150">
        <v>10.715999999999999</v>
      </c>
      <c r="W481" s="150">
        <v>103.051369900149</v>
      </c>
      <c r="X481" s="150">
        <v>0.11338844412694001</v>
      </c>
      <c r="Y481" s="150">
        <v>0.18796976415392799</v>
      </c>
      <c r="Z481" s="150">
        <v>0.30560334700771202</v>
      </c>
      <c r="AA481" s="150">
        <v>165.00348712311001</v>
      </c>
      <c r="AB481" s="150">
        <v>6.8879742949326896</v>
      </c>
      <c r="AC481" s="150">
        <v>1.49872457304113</v>
      </c>
      <c r="AD481" s="150">
        <v>3.3515743242390399</v>
      </c>
      <c r="AE481" s="150">
        <v>1.4328165792406</v>
      </c>
      <c r="AF481" s="150">
        <v>123.8</v>
      </c>
      <c r="AG481" s="150">
        <v>1.5255506405564299E-2</v>
      </c>
      <c r="AH481" s="150">
        <v>5.952</v>
      </c>
      <c r="AI481">
        <v>3.3746561415381802</v>
      </c>
      <c r="AJ481">
        <v>-9661.2045000000508</v>
      </c>
      <c r="AK481">
        <v>0.34590814014814097</v>
      </c>
      <c r="AL481" s="150">
        <v>12980979.886</v>
      </c>
      <c r="AM481" s="150">
        <v>1104.2984798499999</v>
      </c>
    </row>
    <row r="482" spans="1:39" ht="14.5" x14ac:dyDescent="0.35">
      <c r="A482" t="s">
        <v>662</v>
      </c>
      <c r="B482" s="150">
        <v>644545.5</v>
      </c>
      <c r="C482" s="150">
        <v>0.36724041880232</v>
      </c>
      <c r="D482" s="150">
        <v>618933.5</v>
      </c>
      <c r="E482" s="150">
        <v>5.0801352377114898E-3</v>
      </c>
      <c r="F482" s="150">
        <v>0.65140774097160103</v>
      </c>
      <c r="G482" s="150">
        <v>44.631578947368403</v>
      </c>
      <c r="H482" s="150">
        <v>29.848500000000001</v>
      </c>
      <c r="I482" s="150">
        <v>0</v>
      </c>
      <c r="J482" s="150">
        <v>17.2315</v>
      </c>
      <c r="K482" s="150">
        <v>12285.170657652599</v>
      </c>
      <c r="L482" s="150">
        <v>1312.2679829000001</v>
      </c>
      <c r="M482" s="150">
        <v>1595.56766502086</v>
      </c>
      <c r="N482" s="150">
        <v>0.42666422247281699</v>
      </c>
      <c r="O482" s="150">
        <v>0.15566904284181299</v>
      </c>
      <c r="P482" s="150">
        <v>8.4927081550607896E-4</v>
      </c>
      <c r="Q482" s="150">
        <v>10103.88745769</v>
      </c>
      <c r="R482" s="150">
        <v>94.265000000000001</v>
      </c>
      <c r="S482" s="150">
        <v>55080.131289450001</v>
      </c>
      <c r="T482" s="150">
        <v>14.4979578846868</v>
      </c>
      <c r="U482" s="150">
        <v>13.9210521710073</v>
      </c>
      <c r="V482" s="150">
        <v>11.7315</v>
      </c>
      <c r="W482" s="150">
        <v>111.85849916038001</v>
      </c>
      <c r="X482" s="150">
        <v>0.11021266004357901</v>
      </c>
      <c r="Y482" s="150">
        <v>0.20286350079991999</v>
      </c>
      <c r="Z482" s="150">
        <v>0.31756689218247502</v>
      </c>
      <c r="AA482" s="150">
        <v>167.34123887920401</v>
      </c>
      <c r="AB482" s="150">
        <v>7.52046096580297</v>
      </c>
      <c r="AC482" s="150">
        <v>1.4950719467131901</v>
      </c>
      <c r="AD482" s="150">
        <v>3.5688693356065899</v>
      </c>
      <c r="AE482" s="150">
        <v>1.25660176636444</v>
      </c>
      <c r="AF482" s="150">
        <v>135</v>
      </c>
      <c r="AG482" s="150">
        <v>1.5893307948498601E-2</v>
      </c>
      <c r="AH482" s="150">
        <v>7.12</v>
      </c>
      <c r="AI482">
        <v>4.9439099159556203</v>
      </c>
      <c r="AJ482">
        <v>-83269.571500000005</v>
      </c>
      <c r="AK482">
        <v>0.33556069438075398</v>
      </c>
      <c r="AL482" s="150">
        <v>16121436.1185</v>
      </c>
      <c r="AM482" s="150">
        <v>1312.2679829000001</v>
      </c>
    </row>
    <row r="483" spans="1:39" ht="14.5" x14ac:dyDescent="0.35">
      <c r="A483" t="s">
        <v>663</v>
      </c>
      <c r="B483" s="150">
        <v>259185.15</v>
      </c>
      <c r="C483" s="150">
        <v>0.43021851844671599</v>
      </c>
      <c r="D483" s="150">
        <v>237735.6</v>
      </c>
      <c r="E483" s="150">
        <v>3.18483758479449E-3</v>
      </c>
      <c r="F483" s="150">
        <v>0.64956402680759096</v>
      </c>
      <c r="G483" s="150">
        <v>34</v>
      </c>
      <c r="H483" s="150">
        <v>19.5945</v>
      </c>
      <c r="I483" s="150">
        <v>0</v>
      </c>
      <c r="J483" s="150">
        <v>30.120999999999999</v>
      </c>
      <c r="K483" s="150">
        <v>12207.215366151901</v>
      </c>
      <c r="L483" s="150">
        <v>814.90125049999995</v>
      </c>
      <c r="M483" s="150">
        <v>967.972069613484</v>
      </c>
      <c r="N483" s="150">
        <v>0.38606993743961598</v>
      </c>
      <c r="O483" s="150">
        <v>0.13721950497853599</v>
      </c>
      <c r="P483" s="150">
        <v>8.0903661590343802E-4</v>
      </c>
      <c r="Q483" s="150">
        <v>10276.820353889099</v>
      </c>
      <c r="R483" s="150">
        <v>57.374499999999998</v>
      </c>
      <c r="S483" s="150">
        <v>54896.459934291401</v>
      </c>
      <c r="T483" s="150">
        <v>13.982692659631001</v>
      </c>
      <c r="U483" s="150">
        <v>14.2031956792652</v>
      </c>
      <c r="V483" s="150">
        <v>8.4354999999999993</v>
      </c>
      <c r="W483" s="150">
        <v>96.603787623732998</v>
      </c>
      <c r="X483" s="150">
        <v>0.113414555957324</v>
      </c>
      <c r="Y483" s="150">
        <v>0.187391235380515</v>
      </c>
      <c r="Z483" s="150">
        <v>0.30561708469469301</v>
      </c>
      <c r="AA483" s="150">
        <v>196.75911639799401</v>
      </c>
      <c r="AB483" s="150">
        <v>6.1855310973451596</v>
      </c>
      <c r="AC483" s="150">
        <v>1.25631208827533</v>
      </c>
      <c r="AD483" s="150">
        <v>2.9417286316357298</v>
      </c>
      <c r="AE483" s="150">
        <v>1.24467614180871</v>
      </c>
      <c r="AF483" s="150">
        <v>77.25</v>
      </c>
      <c r="AG483" s="150">
        <v>2.1026004977514001E-2</v>
      </c>
      <c r="AH483" s="150">
        <v>5.9255000000000004</v>
      </c>
      <c r="AI483">
        <v>2.3053758286688701</v>
      </c>
      <c r="AJ483">
        <v>-19419.233499999998</v>
      </c>
      <c r="AK483">
        <v>0.34133379125711999</v>
      </c>
      <c r="AL483" s="150">
        <v>9947675.0669999998</v>
      </c>
      <c r="AM483" s="150">
        <v>814.90125049999995</v>
      </c>
    </row>
    <row r="484" spans="1:39" ht="14.5" x14ac:dyDescent="0.35">
      <c r="A484" t="s">
        <v>664</v>
      </c>
      <c r="B484" s="150">
        <v>235823.6</v>
      </c>
      <c r="C484" s="150">
        <v>0.53768739720207204</v>
      </c>
      <c r="D484" s="150">
        <v>261717.65</v>
      </c>
      <c r="E484" s="150">
        <v>2.6484775828540899E-3</v>
      </c>
      <c r="F484" s="150">
        <v>0.69125823915163098</v>
      </c>
      <c r="G484" s="150">
        <v>30.4</v>
      </c>
      <c r="H484" s="150">
        <v>12.69</v>
      </c>
      <c r="I484" s="150">
        <v>0</v>
      </c>
      <c r="J484" s="150">
        <v>55.719499999999996</v>
      </c>
      <c r="K484" s="150">
        <v>12241.757183723201</v>
      </c>
      <c r="L484" s="150">
        <v>856.89530134999995</v>
      </c>
      <c r="M484" s="150">
        <v>1008.92503017031</v>
      </c>
      <c r="N484" s="150">
        <v>0.29913240018491299</v>
      </c>
      <c r="O484" s="150">
        <v>0.14500014132910999</v>
      </c>
      <c r="P484" s="150">
        <v>1.0451362594579099E-3</v>
      </c>
      <c r="Q484" s="150">
        <v>10397.1096933032</v>
      </c>
      <c r="R484" s="150">
        <v>62.099499999999999</v>
      </c>
      <c r="S484" s="150">
        <v>59182.635375486097</v>
      </c>
      <c r="T484" s="150">
        <v>16.0218681309833</v>
      </c>
      <c r="U484" s="150">
        <v>13.7987471936167</v>
      </c>
      <c r="V484" s="150">
        <v>9.4894999999999996</v>
      </c>
      <c r="W484" s="150">
        <v>90.299309905685305</v>
      </c>
      <c r="X484" s="150">
        <v>0.119871599555207</v>
      </c>
      <c r="Y484" s="150">
        <v>0.155370436381566</v>
      </c>
      <c r="Z484" s="150">
        <v>0.28186398970106002</v>
      </c>
      <c r="AA484" s="150">
        <v>181.27634701144601</v>
      </c>
      <c r="AB484" s="150">
        <v>6.9322606903730897</v>
      </c>
      <c r="AC484" s="150">
        <v>1.3787406045713499</v>
      </c>
      <c r="AD484" s="150">
        <v>2.6466806933537499</v>
      </c>
      <c r="AE484" s="150">
        <v>1.25481343675077</v>
      </c>
      <c r="AF484" s="150">
        <v>95.7</v>
      </c>
      <c r="AG484" s="150">
        <v>2.4113807306650699E-2</v>
      </c>
      <c r="AH484" s="150">
        <v>4.5644999999999998</v>
      </c>
      <c r="AI484">
        <v>3.63992122839077</v>
      </c>
      <c r="AJ484">
        <v>-39265.572500000002</v>
      </c>
      <c r="AK484">
        <v>0.34977370510988898</v>
      </c>
      <c r="AL484" s="150">
        <v>10489904.210999999</v>
      </c>
      <c r="AM484" s="150">
        <v>856.89530134999995</v>
      </c>
    </row>
    <row r="485" spans="1:39" ht="14.5" x14ac:dyDescent="0.35">
      <c r="A485" t="s">
        <v>666</v>
      </c>
      <c r="B485" s="150">
        <v>209072</v>
      </c>
      <c r="C485" s="150">
        <v>0.65536081320664297</v>
      </c>
      <c r="D485" s="150">
        <v>248801.2</v>
      </c>
      <c r="E485" s="150">
        <v>7.1821957274550096E-4</v>
      </c>
      <c r="F485" s="150">
        <v>0.65246795098194299</v>
      </c>
      <c r="G485" s="150">
        <v>23.3684210526316</v>
      </c>
      <c r="H485" s="150">
        <v>11.8325</v>
      </c>
      <c r="I485" s="150">
        <v>0</v>
      </c>
      <c r="J485" s="150">
        <v>32.548999999999999</v>
      </c>
      <c r="K485" s="150">
        <v>13066.612546517699</v>
      </c>
      <c r="L485" s="150">
        <v>607.76871425000002</v>
      </c>
      <c r="M485" s="150">
        <v>715.89438729200594</v>
      </c>
      <c r="N485" s="150">
        <v>0.34388817217733197</v>
      </c>
      <c r="O485" s="150">
        <v>0.14251635880416699</v>
      </c>
      <c r="P485" s="150">
        <v>6.4292606848346005E-4</v>
      </c>
      <c r="Q485" s="150">
        <v>11093.0864216439</v>
      </c>
      <c r="R485" s="150">
        <v>46.1815</v>
      </c>
      <c r="S485" s="150">
        <v>56481.478557431001</v>
      </c>
      <c r="T485" s="150">
        <v>16.567240128622899</v>
      </c>
      <c r="U485" s="150">
        <v>13.1604368470058</v>
      </c>
      <c r="V485" s="150">
        <v>7.5674999999999999</v>
      </c>
      <c r="W485" s="150">
        <v>80.313011463495201</v>
      </c>
      <c r="X485" s="150">
        <v>0.117339602287241</v>
      </c>
      <c r="Y485" s="150">
        <v>0.16787443622071399</v>
      </c>
      <c r="Z485" s="150">
        <v>0.29009323371939</v>
      </c>
      <c r="AA485" s="150">
        <v>218.787092659237</v>
      </c>
      <c r="AB485" s="150">
        <v>6.3406436056626996</v>
      </c>
      <c r="AC485" s="150">
        <v>1.19541880825242</v>
      </c>
      <c r="AD485" s="150">
        <v>2.6239979484395</v>
      </c>
      <c r="AE485" s="150">
        <v>1.1502311845775</v>
      </c>
      <c r="AF485" s="150">
        <v>75.45</v>
      </c>
      <c r="AG485" s="150">
        <v>2.0110187146781401E-2</v>
      </c>
      <c r="AH485" s="150">
        <v>3.7795000000000001</v>
      </c>
      <c r="AI485">
        <v>2.50836431191144</v>
      </c>
      <c r="AJ485">
        <v>-32352.535000000102</v>
      </c>
      <c r="AK485">
        <v>0.37226697741660197</v>
      </c>
      <c r="AL485" s="150">
        <v>7941478.307</v>
      </c>
      <c r="AM485" s="150">
        <v>607.76871425000002</v>
      </c>
    </row>
    <row r="486" spans="1:39" ht="14.5" x14ac:dyDescent="0.35">
      <c r="A486" t="s">
        <v>667</v>
      </c>
      <c r="B486" s="150">
        <v>59663.55</v>
      </c>
      <c r="C486" s="150">
        <v>0.69407497419605102</v>
      </c>
      <c r="D486" s="150">
        <v>90552.55</v>
      </c>
      <c r="E486" s="150">
        <v>1.5462251848260299E-3</v>
      </c>
      <c r="F486" s="150">
        <v>0.73051916263441796</v>
      </c>
      <c r="G486" s="150">
        <v>18.55</v>
      </c>
      <c r="H486" s="150">
        <v>6.2642105263157903</v>
      </c>
      <c r="I486" s="150">
        <v>0</v>
      </c>
      <c r="J486" s="150">
        <v>68.447500000000005</v>
      </c>
      <c r="K486" s="150">
        <v>12316.2691963752</v>
      </c>
      <c r="L486" s="150">
        <v>581.66064640000002</v>
      </c>
      <c r="M486" s="150">
        <v>659.72203823468897</v>
      </c>
      <c r="N486" s="150">
        <v>0.160350179313764</v>
      </c>
      <c r="O486" s="150">
        <v>0.119141389277251</v>
      </c>
      <c r="P486" s="150">
        <v>1.77279107050141E-3</v>
      </c>
      <c r="Q486" s="150">
        <v>10858.950719865899</v>
      </c>
      <c r="R486" s="150">
        <v>42.026000000000003</v>
      </c>
      <c r="S486" s="150">
        <v>58241.488673678199</v>
      </c>
      <c r="T486" s="150">
        <v>17.216722981011799</v>
      </c>
      <c r="U486" s="150">
        <v>13.8404950839956</v>
      </c>
      <c r="V486" s="150">
        <v>5.5804999999999998</v>
      </c>
      <c r="W486" s="150">
        <v>104.23091952334001</v>
      </c>
      <c r="X486" s="150">
        <v>0.113210417450772</v>
      </c>
      <c r="Y486" s="150">
        <v>0.17915071086766199</v>
      </c>
      <c r="Z486" s="150">
        <v>0.29768837551344601</v>
      </c>
      <c r="AA486" s="150">
        <v>207.846535171749</v>
      </c>
      <c r="AB486" s="150">
        <v>5.5127037254701703</v>
      </c>
      <c r="AC486" s="150">
        <v>1.08405216377858</v>
      </c>
      <c r="AD486" s="150">
        <v>2.6930528350158398</v>
      </c>
      <c r="AE486" s="150">
        <v>1.17158449511731</v>
      </c>
      <c r="AF486" s="150">
        <v>49.6</v>
      </c>
      <c r="AG486" s="150">
        <v>1.6631490900257302E-2</v>
      </c>
      <c r="AH486" s="150">
        <v>5.1970000000000001</v>
      </c>
      <c r="AI486">
        <v>2.6328760198254701</v>
      </c>
      <c r="AJ486">
        <v>-30433.012500000001</v>
      </c>
      <c r="AK486">
        <v>0.41972449697814401</v>
      </c>
      <c r="AL486" s="150">
        <v>7163889.102</v>
      </c>
      <c r="AM486" s="150">
        <v>581.66064640000002</v>
      </c>
    </row>
    <row r="487" spans="1:39" ht="14.5" x14ac:dyDescent="0.35">
      <c r="A487" t="s">
        <v>668</v>
      </c>
      <c r="B487" s="150">
        <v>262669.59999999998</v>
      </c>
      <c r="C487" s="150">
        <v>0.60666442874590498</v>
      </c>
      <c r="D487" s="150">
        <v>262029.95</v>
      </c>
      <c r="E487" s="150">
        <v>7.6240266447786804E-4</v>
      </c>
      <c r="F487" s="150">
        <v>0.73600740414287302</v>
      </c>
      <c r="G487" s="150">
        <v>21.75</v>
      </c>
      <c r="H487" s="150">
        <v>8.5500000000000007</v>
      </c>
      <c r="I487" s="150">
        <v>0</v>
      </c>
      <c r="J487" s="150">
        <v>75.966499999999996</v>
      </c>
      <c r="K487" s="150">
        <v>11529.3602029455</v>
      </c>
      <c r="L487" s="150">
        <v>752.94764195000005</v>
      </c>
      <c r="M487" s="150">
        <v>848.09077592607605</v>
      </c>
      <c r="N487" s="150">
        <v>0.14578796271373301</v>
      </c>
      <c r="O487" s="150">
        <v>0.11164326450680601</v>
      </c>
      <c r="P487" s="150">
        <v>1.465199488696E-3</v>
      </c>
      <c r="Q487" s="150">
        <v>10235.937973173601</v>
      </c>
      <c r="R487" s="150">
        <v>48.863</v>
      </c>
      <c r="S487" s="150">
        <v>60277.465096289598</v>
      </c>
      <c r="T487" s="150">
        <v>16.879847737551898</v>
      </c>
      <c r="U487" s="150">
        <v>15.409361724617799</v>
      </c>
      <c r="V487" s="150">
        <v>6.6334999999999997</v>
      </c>
      <c r="W487" s="150">
        <v>113.506842835607</v>
      </c>
      <c r="X487" s="150">
        <v>0.11376861267267301</v>
      </c>
      <c r="Y487" s="150">
        <v>0.178142456915174</v>
      </c>
      <c r="Z487" s="150">
        <v>0.29942124206261</v>
      </c>
      <c r="AA487" s="150">
        <v>201.437778073381</v>
      </c>
      <c r="AB487" s="150">
        <v>5.5942460314059099</v>
      </c>
      <c r="AC487" s="150">
        <v>1.0514398594072301</v>
      </c>
      <c r="AD487" s="150">
        <v>2.7510338816433602</v>
      </c>
      <c r="AE487" s="150">
        <v>1.1453273117372</v>
      </c>
      <c r="AF487" s="150">
        <v>56.8</v>
      </c>
      <c r="AG487" s="150">
        <v>1.76122354717222E-2</v>
      </c>
      <c r="AH487" s="150">
        <v>6.1740000000000004</v>
      </c>
      <c r="AI487">
        <v>3.12061502968188</v>
      </c>
      <c r="AJ487">
        <v>-31639.1535</v>
      </c>
      <c r="AK487">
        <v>0.40884206220425201</v>
      </c>
      <c r="AL487" s="150">
        <v>8681004.5779999997</v>
      </c>
      <c r="AM487" s="150">
        <v>752.94764195000005</v>
      </c>
    </row>
    <row r="488" spans="1:39" ht="14.5" x14ac:dyDescent="0.35">
      <c r="A488" t="s">
        <v>669</v>
      </c>
      <c r="B488" s="150">
        <v>367034.75</v>
      </c>
      <c r="C488" s="150">
        <v>0.50167344985719797</v>
      </c>
      <c r="D488" s="150">
        <v>403770.5</v>
      </c>
      <c r="E488" s="150">
        <v>4.3497962642094802E-3</v>
      </c>
      <c r="F488" s="150">
        <v>0.66813403583823305</v>
      </c>
      <c r="G488" s="150">
        <v>22.947368421052602</v>
      </c>
      <c r="H488" s="150">
        <v>13.375500000000001</v>
      </c>
      <c r="I488" s="150">
        <v>0.15</v>
      </c>
      <c r="J488" s="150">
        <v>25.861499999999999</v>
      </c>
      <c r="K488" s="150">
        <v>12924.939794390701</v>
      </c>
      <c r="L488" s="150">
        <v>691.73656304999997</v>
      </c>
      <c r="M488" s="150">
        <v>819.94129580094796</v>
      </c>
      <c r="N488" s="150">
        <v>0.37843531155238103</v>
      </c>
      <c r="O488" s="150">
        <v>0.13754480496229399</v>
      </c>
      <c r="P488" s="150">
        <v>1.7301549158006399E-2</v>
      </c>
      <c r="Q488" s="150">
        <v>10904.0165153122</v>
      </c>
      <c r="R488" s="150">
        <v>51.916499999999999</v>
      </c>
      <c r="S488" s="150">
        <v>57707.4162645787</v>
      </c>
      <c r="T488" s="150">
        <v>15.9746901274161</v>
      </c>
      <c r="U488" s="150">
        <v>13.324021516281</v>
      </c>
      <c r="V488" s="150">
        <v>8.6954999999999991</v>
      </c>
      <c r="W488" s="150">
        <v>79.551096894945701</v>
      </c>
      <c r="X488" s="150">
        <v>0.115524587224136</v>
      </c>
      <c r="Y488" s="150">
        <v>0.16791188889551301</v>
      </c>
      <c r="Z488" s="150">
        <v>0.29165346560986399</v>
      </c>
      <c r="AA488" s="150">
        <v>196.477614831784</v>
      </c>
      <c r="AB488" s="150">
        <v>6.82546274669222</v>
      </c>
      <c r="AC488" s="150">
        <v>1.41710747310275</v>
      </c>
      <c r="AD488" s="150">
        <v>2.7714231398178599</v>
      </c>
      <c r="AE488" s="150">
        <v>1.2162526719915301</v>
      </c>
      <c r="AF488" s="150">
        <v>79.099999999999994</v>
      </c>
      <c r="AG488" s="150">
        <v>3.2534736045964102E-2</v>
      </c>
      <c r="AH488" s="150">
        <v>3.9834999999999998</v>
      </c>
      <c r="AI488">
        <v>3.5042322521491802</v>
      </c>
      <c r="AJ488">
        <v>-37947.067999999999</v>
      </c>
      <c r="AK488">
        <v>0.39601580391133701</v>
      </c>
      <c r="AL488" s="150">
        <v>8940653.4309999999</v>
      </c>
      <c r="AM488" s="150">
        <v>691.73656304999997</v>
      </c>
    </row>
    <row r="489" spans="1:39" ht="14.5" x14ac:dyDescent="0.35">
      <c r="A489" t="s">
        <v>670</v>
      </c>
      <c r="B489" s="150">
        <v>124366.5</v>
      </c>
      <c r="C489" s="150">
        <v>0.62562663287930598</v>
      </c>
      <c r="D489" s="150">
        <v>105292.25</v>
      </c>
      <c r="E489" s="150">
        <v>1.16829211006427E-3</v>
      </c>
      <c r="F489" s="150">
        <v>0.73975388747522397</v>
      </c>
      <c r="G489" s="150">
        <v>15.95</v>
      </c>
      <c r="H489" s="150">
        <v>7.7342105263157901</v>
      </c>
      <c r="I489" s="150">
        <v>0</v>
      </c>
      <c r="J489" s="150">
        <v>62.335500000000003</v>
      </c>
      <c r="K489" s="150">
        <v>12118.922575430001</v>
      </c>
      <c r="L489" s="150">
        <v>613.45126555000002</v>
      </c>
      <c r="M489" s="150">
        <v>697.77231542704305</v>
      </c>
      <c r="N489" s="150">
        <v>0.15387044945676501</v>
      </c>
      <c r="O489" s="150">
        <v>0.119402461390847</v>
      </c>
      <c r="P489" s="150">
        <v>1.71687395421007E-3</v>
      </c>
      <c r="Q489" s="150">
        <v>10654.4330100716</v>
      </c>
      <c r="R489" s="150">
        <v>43.418500000000002</v>
      </c>
      <c r="S489" s="150">
        <v>58022.555673272902</v>
      </c>
      <c r="T489" s="150">
        <v>17.330170319103601</v>
      </c>
      <c r="U489" s="150">
        <v>14.1287991420708</v>
      </c>
      <c r="V489" s="150">
        <v>5.4204999999999997</v>
      </c>
      <c r="W489" s="150">
        <v>113.172450059958</v>
      </c>
      <c r="X489" s="150">
        <v>0.113571713733609</v>
      </c>
      <c r="Y489" s="150">
        <v>0.17680187859250901</v>
      </c>
      <c r="Z489" s="150">
        <v>0.29866647843139199</v>
      </c>
      <c r="AA489" s="150">
        <v>204.47206981884801</v>
      </c>
      <c r="AB489" s="150">
        <v>5.6950894277572202</v>
      </c>
      <c r="AC489" s="150">
        <v>1.08701284304491</v>
      </c>
      <c r="AD489" s="150">
        <v>2.8425826961106502</v>
      </c>
      <c r="AE489" s="150">
        <v>1.1825004823959899</v>
      </c>
      <c r="AF489" s="150">
        <v>51.2</v>
      </c>
      <c r="AG489" s="150">
        <v>1.8845205743335199E-2</v>
      </c>
      <c r="AH489" s="150">
        <v>5.3594999999999997</v>
      </c>
      <c r="AI489">
        <v>2.60548137720513</v>
      </c>
      <c r="AJ489">
        <v>-31305.897500000101</v>
      </c>
      <c r="AK489">
        <v>0.43049602823226801</v>
      </c>
      <c r="AL489" s="150">
        <v>7434368.3909999998</v>
      </c>
      <c r="AM489" s="150">
        <v>613.45126555000002</v>
      </c>
    </row>
    <row r="490" spans="1:39" ht="14.5" x14ac:dyDescent="0.35">
      <c r="A490" t="s">
        <v>671</v>
      </c>
      <c r="B490" s="150">
        <v>322614.5</v>
      </c>
      <c r="C490" s="150">
        <v>0.42575982898217102</v>
      </c>
      <c r="D490" s="150">
        <v>304891.95</v>
      </c>
      <c r="E490" s="150">
        <v>4.06333410211828E-3</v>
      </c>
      <c r="F490" s="150">
        <v>0.72233520878922797</v>
      </c>
      <c r="G490" s="150">
        <v>48.35</v>
      </c>
      <c r="H490" s="150">
        <v>53.215000000000003</v>
      </c>
      <c r="I490" s="150">
        <v>0</v>
      </c>
      <c r="J490" s="150">
        <v>61.137999999999998</v>
      </c>
      <c r="K490" s="150">
        <v>10809.569771049</v>
      </c>
      <c r="L490" s="150">
        <v>1705.1075847499999</v>
      </c>
      <c r="M490" s="150">
        <v>1979.4159444679899</v>
      </c>
      <c r="N490" s="150">
        <v>0.28387396031727102</v>
      </c>
      <c r="O490" s="150">
        <v>0.115765651455325</v>
      </c>
      <c r="P490" s="150">
        <v>6.8028157893044103E-3</v>
      </c>
      <c r="Q490" s="150">
        <v>9311.5746874787492</v>
      </c>
      <c r="R490" s="150">
        <v>106.371</v>
      </c>
      <c r="S490" s="150">
        <v>61368.189017683399</v>
      </c>
      <c r="T490" s="150">
        <v>14.5457878557126</v>
      </c>
      <c r="U490" s="150">
        <v>16.029816253960199</v>
      </c>
      <c r="V490" s="150">
        <v>13.038500000000001</v>
      </c>
      <c r="W490" s="150">
        <v>130.77482722322401</v>
      </c>
      <c r="X490" s="150">
        <v>0.117026061849674</v>
      </c>
      <c r="Y490" s="150">
        <v>0.148251343075116</v>
      </c>
      <c r="Z490" s="150">
        <v>0.27729353253071498</v>
      </c>
      <c r="AA490" s="150">
        <v>165.16602970908201</v>
      </c>
      <c r="AB490" s="150">
        <v>5.8856422785763396</v>
      </c>
      <c r="AC490" s="150">
        <v>1.1990459345262501</v>
      </c>
      <c r="AD490" s="150">
        <v>3.0105510893264902</v>
      </c>
      <c r="AE490" s="150">
        <v>1.1026626221190901</v>
      </c>
      <c r="AF490" s="150">
        <v>59.6</v>
      </c>
      <c r="AG490" s="150">
        <v>2.52126942480701E-2</v>
      </c>
      <c r="AH490" s="150">
        <v>15.927</v>
      </c>
      <c r="AI490">
        <v>4.1898925404412202</v>
      </c>
      <c r="AJ490">
        <v>-60121.652999999998</v>
      </c>
      <c r="AK490">
        <v>0.30028831814970802</v>
      </c>
      <c r="AL490" s="150">
        <v>18431479.4045</v>
      </c>
      <c r="AM490" s="150">
        <v>1705.1075847499999</v>
      </c>
    </row>
    <row r="491" spans="1:39" ht="14.5" x14ac:dyDescent="0.35">
      <c r="A491" t="s">
        <v>672</v>
      </c>
      <c r="B491" s="150">
        <v>218739.95</v>
      </c>
      <c r="C491" s="150">
        <v>0.63844937615855002</v>
      </c>
      <c r="D491" s="150">
        <v>210035.5</v>
      </c>
      <c r="E491" s="150">
        <v>1.46614908449624E-3</v>
      </c>
      <c r="F491" s="150">
        <v>0.72617751763064198</v>
      </c>
      <c r="G491" s="150">
        <v>16.55</v>
      </c>
      <c r="H491" s="150">
        <v>6.2488888888888896</v>
      </c>
      <c r="I491" s="150">
        <v>0</v>
      </c>
      <c r="J491" s="150">
        <v>66.206000000000003</v>
      </c>
      <c r="K491" s="150">
        <v>11891.376042891899</v>
      </c>
      <c r="L491" s="150">
        <v>634.90693614999998</v>
      </c>
      <c r="M491" s="150">
        <v>718.04839395721604</v>
      </c>
      <c r="N491" s="150">
        <v>0.143335182321114</v>
      </c>
      <c r="O491" s="150">
        <v>0.115950349899166</v>
      </c>
      <c r="P491" s="150">
        <v>1.7376066273425601E-3</v>
      </c>
      <c r="Q491" s="150">
        <v>10514.4962283</v>
      </c>
      <c r="R491" s="150">
        <v>43.573500000000003</v>
      </c>
      <c r="S491" s="150">
        <v>58501.165915063</v>
      </c>
      <c r="T491" s="150">
        <v>17.231803733920799</v>
      </c>
      <c r="U491" s="150">
        <v>14.570941883254701</v>
      </c>
      <c r="V491" s="150">
        <v>5.4654999999999996</v>
      </c>
      <c r="W491" s="150">
        <v>116.166304299698</v>
      </c>
      <c r="X491" s="150">
        <v>0.113599549666902</v>
      </c>
      <c r="Y491" s="150">
        <v>0.17740317418906601</v>
      </c>
      <c r="Z491" s="150">
        <v>0.298459142161903</v>
      </c>
      <c r="AA491" s="150">
        <v>199.14454040572701</v>
      </c>
      <c r="AB491" s="150">
        <v>5.8837633429757199</v>
      </c>
      <c r="AC491" s="150">
        <v>1.13621693593513</v>
      </c>
      <c r="AD491" s="150">
        <v>2.8889220627460399</v>
      </c>
      <c r="AE491" s="150">
        <v>1.1650843152393899</v>
      </c>
      <c r="AF491" s="150">
        <v>50.8</v>
      </c>
      <c r="AG491" s="150">
        <v>1.8270218169209599E-2</v>
      </c>
      <c r="AH491" s="150">
        <v>5.5640000000000001</v>
      </c>
      <c r="AI491">
        <v>2.78349451852685</v>
      </c>
      <c r="AJ491">
        <v>-33341.481500000104</v>
      </c>
      <c r="AK491">
        <v>0.432398016730975</v>
      </c>
      <c r="AL491" s="150">
        <v>7549917.1299999999</v>
      </c>
      <c r="AM491" s="150">
        <v>634.90693614999998</v>
      </c>
    </row>
    <row r="492" spans="1:39" ht="14.5" x14ac:dyDescent="0.35">
      <c r="A492" t="s">
        <v>673</v>
      </c>
      <c r="B492" s="150">
        <v>58547.45</v>
      </c>
      <c r="C492" s="150">
        <v>0.57119716332564097</v>
      </c>
      <c r="D492" s="150">
        <v>40590.25</v>
      </c>
      <c r="E492" s="150">
        <v>9.5077123498846098E-4</v>
      </c>
      <c r="F492" s="150">
        <v>0.67646158116279398</v>
      </c>
      <c r="G492" s="150">
        <v>27.210526315789501</v>
      </c>
      <c r="H492" s="150">
        <v>10.122999999999999</v>
      </c>
      <c r="I492" s="150">
        <v>0</v>
      </c>
      <c r="J492" s="150">
        <v>53.1905</v>
      </c>
      <c r="K492" s="150">
        <v>12646.180404074699</v>
      </c>
      <c r="L492" s="150">
        <v>641.60444140000004</v>
      </c>
      <c r="M492" s="150">
        <v>748.41087300765196</v>
      </c>
      <c r="N492" s="150">
        <v>0.26840789408226201</v>
      </c>
      <c r="O492" s="150">
        <v>0.135112896134014</v>
      </c>
      <c r="P492" s="150">
        <v>1.04804176313484E-3</v>
      </c>
      <c r="Q492" s="150">
        <v>10841.431901427</v>
      </c>
      <c r="R492" s="150">
        <v>48.340499999999999</v>
      </c>
      <c r="S492" s="150">
        <v>57272.709374127298</v>
      </c>
      <c r="T492" s="150">
        <v>17.512230945066801</v>
      </c>
      <c r="U492" s="150">
        <v>13.272606642463399</v>
      </c>
      <c r="V492" s="150">
        <v>6.9255000000000004</v>
      </c>
      <c r="W492" s="150">
        <v>92.643771770991293</v>
      </c>
      <c r="X492" s="150">
        <v>0.116194768869767</v>
      </c>
      <c r="Y492" s="150">
        <v>0.15786783420436001</v>
      </c>
      <c r="Z492" s="150">
        <v>0.28145215463644202</v>
      </c>
      <c r="AA492" s="150">
        <v>209.61754832391</v>
      </c>
      <c r="AB492" s="150">
        <v>5.87604939864252</v>
      </c>
      <c r="AC492" s="150">
        <v>1.14408538305938</v>
      </c>
      <c r="AD492" s="150">
        <v>2.6189047044219498</v>
      </c>
      <c r="AE492" s="150">
        <v>1.1371312970157501</v>
      </c>
      <c r="AF492" s="150">
        <v>64.55</v>
      </c>
      <c r="AG492" s="150">
        <v>4.0912610559972702E-2</v>
      </c>
      <c r="AH492" s="150">
        <v>4.6085000000000003</v>
      </c>
      <c r="AI492">
        <v>2.8086505898507901</v>
      </c>
      <c r="AJ492">
        <v>-25836.661499999998</v>
      </c>
      <c r="AK492">
        <v>0.36526485858511898</v>
      </c>
      <c r="AL492" s="150">
        <v>8113845.5140000004</v>
      </c>
      <c r="AM492" s="150">
        <v>641.60444140000004</v>
      </c>
    </row>
    <row r="493" spans="1:39" ht="14.5" x14ac:dyDescent="0.35">
      <c r="A493" t="s">
        <v>674</v>
      </c>
      <c r="B493" s="150">
        <v>283246.75</v>
      </c>
      <c r="C493" s="150">
        <v>0.39238201516330401</v>
      </c>
      <c r="D493" s="150">
        <v>261986.25</v>
      </c>
      <c r="E493" s="150">
        <v>1.01212348330452E-2</v>
      </c>
      <c r="F493" s="150">
        <v>0.73450541848426398</v>
      </c>
      <c r="G493" s="150">
        <v>62.45</v>
      </c>
      <c r="H493" s="150">
        <v>40.167000000000002</v>
      </c>
      <c r="I493" s="150">
        <v>0</v>
      </c>
      <c r="J493" s="150">
        <v>45.302</v>
      </c>
      <c r="K493" s="150">
        <v>11409.307248770299</v>
      </c>
      <c r="L493" s="150">
        <v>1467.0794599999999</v>
      </c>
      <c r="M493" s="150">
        <v>1750.42601764451</v>
      </c>
      <c r="N493" s="150">
        <v>0.36902732848566999</v>
      </c>
      <c r="O493" s="150">
        <v>0.139981908273734</v>
      </c>
      <c r="P493" s="150">
        <v>1.63990640288836E-3</v>
      </c>
      <c r="Q493" s="150">
        <v>9562.4494544615009</v>
      </c>
      <c r="R493" s="150">
        <v>97.749499999999998</v>
      </c>
      <c r="S493" s="150">
        <v>57188.327418554603</v>
      </c>
      <c r="T493" s="150">
        <v>14.839973606003101</v>
      </c>
      <c r="U493" s="150">
        <v>15.008562294436301</v>
      </c>
      <c r="V493" s="150">
        <v>12.8765</v>
      </c>
      <c r="W493" s="150">
        <v>113.934645284045</v>
      </c>
      <c r="X493" s="150">
        <v>0.114498623973582</v>
      </c>
      <c r="Y493" s="150">
        <v>0.18775517884213599</v>
      </c>
      <c r="Z493" s="150">
        <v>0.30663519561356201</v>
      </c>
      <c r="AA493" s="150">
        <v>165.38909896536899</v>
      </c>
      <c r="AB493" s="150">
        <v>6.9171314209857897</v>
      </c>
      <c r="AC493" s="150">
        <v>1.35972430436251</v>
      </c>
      <c r="AD493" s="150">
        <v>3.3302169787661899</v>
      </c>
      <c r="AE493" s="150">
        <v>1.32141467426267</v>
      </c>
      <c r="AF493" s="150">
        <v>117.3</v>
      </c>
      <c r="AG493" s="150">
        <v>3.2224246647051598E-2</v>
      </c>
      <c r="AH493" s="150">
        <v>7.6070000000000002</v>
      </c>
      <c r="AI493">
        <v>4.5971246547195896</v>
      </c>
      <c r="AJ493">
        <v>-43325.728999999897</v>
      </c>
      <c r="AK493">
        <v>0.33624002433605998</v>
      </c>
      <c r="AL493" s="150">
        <v>16738360.317500001</v>
      </c>
      <c r="AM493" s="150">
        <v>1467.0794599999999</v>
      </c>
    </row>
    <row r="494" spans="1:39" ht="14.5" x14ac:dyDescent="0.35">
      <c r="A494" t="s">
        <v>675</v>
      </c>
      <c r="B494" s="150">
        <v>44281.45</v>
      </c>
      <c r="C494" s="150">
        <v>0.44279403491375702</v>
      </c>
      <c r="D494" s="150">
        <v>7253.7</v>
      </c>
      <c r="E494" s="150">
        <v>3.41180305370921E-3</v>
      </c>
      <c r="F494" s="150">
        <v>0.69428907671697404</v>
      </c>
      <c r="G494" s="150">
        <v>41.6111111111111</v>
      </c>
      <c r="H494" s="150">
        <v>18.649999999999999</v>
      </c>
      <c r="I494" s="150">
        <v>0</v>
      </c>
      <c r="J494" s="150">
        <v>59.017499999999998</v>
      </c>
      <c r="K494" s="150">
        <v>12074.485330040799</v>
      </c>
      <c r="L494" s="150">
        <v>968.14415214999997</v>
      </c>
      <c r="M494" s="150">
        <v>1153.3520216823099</v>
      </c>
      <c r="N494" s="150">
        <v>0.34380927510723502</v>
      </c>
      <c r="O494" s="150">
        <v>0.14911479610696701</v>
      </c>
      <c r="P494" s="150">
        <v>2.24838795458917E-3</v>
      </c>
      <c r="Q494" s="150">
        <v>10135.5372364536</v>
      </c>
      <c r="R494" s="150">
        <v>67.6905</v>
      </c>
      <c r="S494" s="150">
        <v>56734.264032619001</v>
      </c>
      <c r="T494" s="150">
        <v>15.257680176686501</v>
      </c>
      <c r="U494" s="150">
        <v>14.302511462465199</v>
      </c>
      <c r="V494" s="150">
        <v>8.7865000000000002</v>
      </c>
      <c r="W494" s="150">
        <v>110.18541537017001</v>
      </c>
      <c r="X494" s="150">
        <v>0.111049422521401</v>
      </c>
      <c r="Y494" s="150">
        <v>0.195763561545752</v>
      </c>
      <c r="Z494" s="150">
        <v>0.31222862559604903</v>
      </c>
      <c r="AA494" s="150">
        <v>173.30993491762899</v>
      </c>
      <c r="AB494" s="150">
        <v>6.5478736329556799</v>
      </c>
      <c r="AC494" s="150">
        <v>1.3488951212534801</v>
      </c>
      <c r="AD494" s="150">
        <v>2.9644001960796</v>
      </c>
      <c r="AE494" s="150">
        <v>1.5479459002813201</v>
      </c>
      <c r="AF494" s="150">
        <v>102.2</v>
      </c>
      <c r="AG494" s="150">
        <v>2.2520862573229199E-2</v>
      </c>
      <c r="AH494" s="150">
        <v>5.6635</v>
      </c>
      <c r="AI494">
        <v>4.0185563112155096</v>
      </c>
      <c r="AJ494">
        <v>-44019.048000000003</v>
      </c>
      <c r="AK494">
        <v>0.34510041061806601</v>
      </c>
      <c r="AL494" s="150">
        <v>11689842.362500001</v>
      </c>
      <c r="AM494" s="150">
        <v>968.14415214999997</v>
      </c>
    </row>
    <row r="495" spans="1:39" ht="14.5" x14ac:dyDescent="0.35">
      <c r="A495" t="s">
        <v>676</v>
      </c>
      <c r="B495" s="150">
        <v>392188.85</v>
      </c>
      <c r="C495" s="150">
        <v>0.42217645899906697</v>
      </c>
      <c r="D495" s="150">
        <v>383919.7</v>
      </c>
      <c r="E495" s="150">
        <v>6.2296159173691598E-3</v>
      </c>
      <c r="F495" s="150">
        <v>0.73876388889676103</v>
      </c>
      <c r="G495" s="150">
        <v>55.5</v>
      </c>
      <c r="H495" s="150">
        <v>53.104500000000002</v>
      </c>
      <c r="I495" s="150">
        <v>0</v>
      </c>
      <c r="J495" s="150">
        <v>79.88</v>
      </c>
      <c r="K495" s="150">
        <v>10821.5249035201</v>
      </c>
      <c r="L495" s="150">
        <v>2030.3548612500001</v>
      </c>
      <c r="M495" s="150">
        <v>2381.2801759213899</v>
      </c>
      <c r="N495" s="150">
        <v>0.30453676948340402</v>
      </c>
      <c r="O495" s="150">
        <v>0.12653172440596699</v>
      </c>
      <c r="P495" s="150">
        <v>1.3743366040368301E-2</v>
      </c>
      <c r="Q495" s="150">
        <v>9226.7747055419495</v>
      </c>
      <c r="R495" s="150">
        <v>124.834</v>
      </c>
      <c r="S495" s="150">
        <v>63197.228018809001</v>
      </c>
      <c r="T495" s="150">
        <v>14.42796033132</v>
      </c>
      <c r="U495" s="150">
        <v>16.264438063748699</v>
      </c>
      <c r="V495" s="150">
        <v>13.2905</v>
      </c>
      <c r="W495" s="150">
        <v>152.76737980136201</v>
      </c>
      <c r="X495" s="150">
        <v>0.11305767390471</v>
      </c>
      <c r="Y495" s="150">
        <v>0.15768550377613699</v>
      </c>
      <c r="Z495" s="150">
        <v>0.27448758653569</v>
      </c>
      <c r="AA495" s="150">
        <v>159.76500275439199</v>
      </c>
      <c r="AB495" s="150">
        <v>6.2980704369093399</v>
      </c>
      <c r="AC495" s="150">
        <v>1.2961322280852099</v>
      </c>
      <c r="AD495" s="150">
        <v>3.16724744600964</v>
      </c>
      <c r="AE495" s="150">
        <v>1.1059191609168999</v>
      </c>
      <c r="AF495" s="150">
        <v>48.368421052631597</v>
      </c>
      <c r="AG495" s="150">
        <v>3.8372139708777002E-2</v>
      </c>
      <c r="AH495" s="150">
        <v>25.053157894736799</v>
      </c>
      <c r="AI495">
        <v>4.4570026261217004</v>
      </c>
      <c r="AJ495">
        <v>-79612.533000000098</v>
      </c>
      <c r="AK495">
        <v>0.30550297205807903</v>
      </c>
      <c r="AL495" s="150">
        <v>21971535.693999998</v>
      </c>
      <c r="AM495" s="150">
        <v>2030.3548612500001</v>
      </c>
    </row>
    <row r="496" spans="1:39" ht="14.5" x14ac:dyDescent="0.35">
      <c r="A496" t="s">
        <v>677</v>
      </c>
      <c r="B496" s="150">
        <v>104810.1</v>
      </c>
      <c r="C496" s="150">
        <v>0.53405130580440996</v>
      </c>
      <c r="D496" s="150">
        <v>76374.7</v>
      </c>
      <c r="E496" s="150">
        <v>3.55032257048406E-3</v>
      </c>
      <c r="F496" s="150">
        <v>0.66117783314127299</v>
      </c>
      <c r="G496" s="150">
        <v>24.647058823529399</v>
      </c>
      <c r="H496" s="150">
        <v>12.721500000000001</v>
      </c>
      <c r="I496" s="150">
        <v>0</v>
      </c>
      <c r="J496" s="150">
        <v>22.592500000000001</v>
      </c>
      <c r="K496" s="150">
        <v>12968.288717212001</v>
      </c>
      <c r="L496" s="150">
        <v>646.54550359999996</v>
      </c>
      <c r="M496" s="150">
        <v>771.40698504495697</v>
      </c>
      <c r="N496" s="150">
        <v>0.37280151104278803</v>
      </c>
      <c r="O496" s="150">
        <v>0.14458668822146001</v>
      </c>
      <c r="P496" s="150">
        <v>4.2277709531348103E-3</v>
      </c>
      <c r="Q496" s="150">
        <v>10869.215501090301</v>
      </c>
      <c r="R496" s="150">
        <v>48.832500000000003</v>
      </c>
      <c r="S496" s="150">
        <v>54670.932667793</v>
      </c>
      <c r="T496" s="150">
        <v>15.1917268212768</v>
      </c>
      <c r="U496" s="150">
        <v>13.240065603849899</v>
      </c>
      <c r="V496" s="150">
        <v>6.742</v>
      </c>
      <c r="W496" s="150">
        <v>95.898176149510505</v>
      </c>
      <c r="X496" s="150">
        <v>0.11508026872633199</v>
      </c>
      <c r="Y496" s="150">
        <v>0.18112127649210299</v>
      </c>
      <c r="Z496" s="150">
        <v>0.301441728953528</v>
      </c>
      <c r="AA496" s="150">
        <v>210.81161223932099</v>
      </c>
      <c r="AB496" s="150">
        <v>5.7256301169558501</v>
      </c>
      <c r="AC496" s="150">
        <v>1.1458402684386499</v>
      </c>
      <c r="AD496" s="150">
        <v>2.6612764629018599</v>
      </c>
      <c r="AE496" s="150">
        <v>1.1283088299128601</v>
      </c>
      <c r="AF496" s="150">
        <v>67</v>
      </c>
      <c r="AG496" s="150">
        <v>1.7343748776765099E-2</v>
      </c>
      <c r="AH496" s="150">
        <v>5.3410000000000002</v>
      </c>
      <c r="AI496">
        <v>2.5441072435682899</v>
      </c>
      <c r="AJ496">
        <v>-27623.973500000098</v>
      </c>
      <c r="AK496">
        <v>0.35325991726703698</v>
      </c>
      <c r="AL496" s="150">
        <v>8384588.7594999997</v>
      </c>
      <c r="AM496" s="150">
        <v>646.54550359999996</v>
      </c>
    </row>
    <row r="497" spans="1:39" ht="14.5" x14ac:dyDescent="0.35">
      <c r="A497" t="s">
        <v>678</v>
      </c>
      <c r="B497" s="150">
        <v>-108178.5</v>
      </c>
      <c r="C497" s="150">
        <v>0.33251163480365498</v>
      </c>
      <c r="D497" s="150">
        <v>-143053.04999999999</v>
      </c>
      <c r="E497" s="150">
        <v>2.9009816184997501E-3</v>
      </c>
      <c r="F497" s="150">
        <v>0.73278739681541205</v>
      </c>
      <c r="G497" s="150">
        <v>52.421052631578902</v>
      </c>
      <c r="H497" s="150">
        <v>67.876499999999993</v>
      </c>
      <c r="I497" s="150">
        <v>0</v>
      </c>
      <c r="J497" s="150">
        <v>-74.516499999999994</v>
      </c>
      <c r="K497" s="150">
        <v>11471.3528676612</v>
      </c>
      <c r="L497" s="150">
        <v>2265.1929766500002</v>
      </c>
      <c r="M497" s="150">
        <v>2865.2770915033102</v>
      </c>
      <c r="N497" s="150">
        <v>0.57159908023150297</v>
      </c>
      <c r="O497" s="150">
        <v>0.16191473573364801</v>
      </c>
      <c r="P497" s="150">
        <v>1.60478810965415E-2</v>
      </c>
      <c r="Q497" s="150">
        <v>9068.8708696116792</v>
      </c>
      <c r="R497" s="150">
        <v>145.11850000000001</v>
      </c>
      <c r="S497" s="150">
        <v>62601.422578789003</v>
      </c>
      <c r="T497" s="150">
        <v>15.070097885521101</v>
      </c>
      <c r="U497" s="150">
        <v>15.609263992185699</v>
      </c>
      <c r="V497" s="150">
        <v>17.117999999999999</v>
      </c>
      <c r="W497" s="150">
        <v>132.328132763757</v>
      </c>
      <c r="X497" s="150">
        <v>0.11253817328969801</v>
      </c>
      <c r="Y497" s="150">
        <v>0.164825930217151</v>
      </c>
      <c r="Z497" s="150">
        <v>0.29378916161011998</v>
      </c>
      <c r="AA497" s="150">
        <v>176.94488025155599</v>
      </c>
      <c r="AB497" s="150">
        <v>5.7345906383579601</v>
      </c>
      <c r="AC497" s="150">
        <v>1.23963444418026</v>
      </c>
      <c r="AD497" s="150">
        <v>3.0979818259977301</v>
      </c>
      <c r="AE497" s="150">
        <v>1.19685422315487</v>
      </c>
      <c r="AF497" s="150">
        <v>37.35</v>
      </c>
      <c r="AG497" s="150">
        <v>2.4255676807988898E-2</v>
      </c>
      <c r="AH497" s="150">
        <v>44.222499999999997</v>
      </c>
      <c r="AI497">
        <v>3.9580983584301701</v>
      </c>
      <c r="AJ497">
        <v>-103275.2485</v>
      </c>
      <c r="AK497">
        <v>0.37742602356208699</v>
      </c>
      <c r="AL497" s="150">
        <v>25984827.9485</v>
      </c>
      <c r="AM497" s="150">
        <v>2265.1929766500002</v>
      </c>
    </row>
    <row r="498" spans="1:39" ht="14.5" x14ac:dyDescent="0.35">
      <c r="A498" t="s">
        <v>679</v>
      </c>
      <c r="B498" s="150">
        <v>629664.6</v>
      </c>
      <c r="C498" s="150">
        <v>0.61920650314936199</v>
      </c>
      <c r="D498" s="150">
        <v>654850.85</v>
      </c>
      <c r="E498" s="150">
        <v>3.5409720227925802E-3</v>
      </c>
      <c r="F498" s="150">
        <v>0.64415865877158696</v>
      </c>
      <c r="G498" s="150">
        <v>40.7222222222222</v>
      </c>
      <c r="H498" s="150">
        <v>18.053999999999998</v>
      </c>
      <c r="I498" s="150">
        <v>0.15</v>
      </c>
      <c r="J498" s="150">
        <v>1.899</v>
      </c>
      <c r="K498" s="150">
        <v>12440.438172063699</v>
      </c>
      <c r="L498" s="150">
        <v>776.93549674999997</v>
      </c>
      <c r="M498" s="150">
        <v>940.61633255694198</v>
      </c>
      <c r="N498" s="150">
        <v>0.436587837109915</v>
      </c>
      <c r="O498" s="150">
        <v>0.15580133338784799</v>
      </c>
      <c r="P498" s="150">
        <v>5.7032694072231497E-3</v>
      </c>
      <c r="Q498" s="150">
        <v>10275.622138864899</v>
      </c>
      <c r="R498" s="150">
        <v>59.410499999999999</v>
      </c>
      <c r="S498" s="150">
        <v>54602.629493102999</v>
      </c>
      <c r="T498" s="150">
        <v>14.310601661322499</v>
      </c>
      <c r="U498" s="150">
        <v>13.0774105040355</v>
      </c>
      <c r="V498" s="150">
        <v>9.1489999999999991</v>
      </c>
      <c r="W498" s="150">
        <v>84.920264154552399</v>
      </c>
      <c r="X498" s="150">
        <v>0.115013968775189</v>
      </c>
      <c r="Y498" s="150">
        <v>0.18569077342968601</v>
      </c>
      <c r="Z498" s="150">
        <v>0.30501241091628101</v>
      </c>
      <c r="AA498" s="150">
        <v>199.841236047888</v>
      </c>
      <c r="AB498" s="150">
        <v>6.3554076337844503</v>
      </c>
      <c r="AC498" s="150">
        <v>1.2813885147048201</v>
      </c>
      <c r="AD498" s="150">
        <v>2.7038828090909801</v>
      </c>
      <c r="AE498" s="150">
        <v>1.4405240279156599</v>
      </c>
      <c r="AF498" s="150">
        <v>94.3</v>
      </c>
      <c r="AG498" s="150">
        <v>1.15441106545087E-2</v>
      </c>
      <c r="AH498" s="150">
        <v>4.8665000000000003</v>
      </c>
      <c r="AI498">
        <v>3.2783850002430501</v>
      </c>
      <c r="AJ498">
        <v>-34087.252500000097</v>
      </c>
      <c r="AK498">
        <v>0.38307448676455003</v>
      </c>
      <c r="AL498" s="150">
        <v>9665418.0109999999</v>
      </c>
      <c r="AM498" s="150">
        <v>776.93549674999997</v>
      </c>
    </row>
    <row r="499" spans="1:39" ht="14.5" x14ac:dyDescent="0.35">
      <c r="A499" t="s">
        <v>680</v>
      </c>
      <c r="B499" s="150">
        <v>169513.15</v>
      </c>
      <c r="C499" s="150">
        <v>0.38606134425903499</v>
      </c>
      <c r="D499" s="150">
        <v>160571.29999999999</v>
      </c>
      <c r="E499" s="150">
        <v>5.9259130350268301E-3</v>
      </c>
      <c r="F499" s="150">
        <v>0.734588374094028</v>
      </c>
      <c r="G499" s="150">
        <v>52.3</v>
      </c>
      <c r="H499" s="150">
        <v>48.374000000000002</v>
      </c>
      <c r="I499" s="150">
        <v>0</v>
      </c>
      <c r="J499" s="150">
        <v>39.847000000000001</v>
      </c>
      <c r="K499" s="150">
        <v>11000.5608236386</v>
      </c>
      <c r="L499" s="150">
        <v>1937.7452646500001</v>
      </c>
      <c r="M499" s="150">
        <v>2272.02080036384</v>
      </c>
      <c r="N499" s="150">
        <v>0.30138155721695598</v>
      </c>
      <c r="O499" s="150">
        <v>0.122559438684989</v>
      </c>
      <c r="P499" s="150">
        <v>1.510631347371E-2</v>
      </c>
      <c r="Q499" s="150">
        <v>9382.0816433926902</v>
      </c>
      <c r="R499" s="150">
        <v>119.83450000000001</v>
      </c>
      <c r="S499" s="150">
        <v>62919.677555294998</v>
      </c>
      <c r="T499" s="150">
        <v>14.7716225294051</v>
      </c>
      <c r="U499" s="150">
        <v>16.170178576703702</v>
      </c>
      <c r="V499" s="150">
        <v>13.1295</v>
      </c>
      <c r="W499" s="150">
        <v>147.58713314673099</v>
      </c>
      <c r="X499" s="150">
        <v>0.11290796337473299</v>
      </c>
      <c r="Y499" s="150">
        <v>0.16252418587232401</v>
      </c>
      <c r="Z499" s="150">
        <v>0.28020339051124799</v>
      </c>
      <c r="AA499" s="150">
        <v>154.297525817463</v>
      </c>
      <c r="AB499" s="150">
        <v>6.6069076619129801</v>
      </c>
      <c r="AC499" s="150">
        <v>1.3838165613284501</v>
      </c>
      <c r="AD499" s="150">
        <v>3.3286127630654301</v>
      </c>
      <c r="AE499" s="150">
        <v>1.1605545039871701</v>
      </c>
      <c r="AF499" s="150">
        <v>52.210526315789501</v>
      </c>
      <c r="AG499" s="150">
        <v>3.7814759637771402E-2</v>
      </c>
      <c r="AH499" s="150">
        <v>22.8405263157895</v>
      </c>
      <c r="AI499">
        <v>4.28773349172124</v>
      </c>
      <c r="AJ499">
        <v>-81721.726999999999</v>
      </c>
      <c r="AK499">
        <v>0.30288825290138899</v>
      </c>
      <c r="AL499" s="150">
        <v>21316284.644499999</v>
      </c>
      <c r="AM499" s="150">
        <v>1937.7452646500001</v>
      </c>
    </row>
    <row r="500" spans="1:39" ht="14.5" x14ac:dyDescent="0.35">
      <c r="A500" t="s">
        <v>681</v>
      </c>
      <c r="B500" s="150">
        <v>75767.75</v>
      </c>
      <c r="C500" s="150">
        <v>0.50711107973950798</v>
      </c>
      <c r="D500" s="150">
        <v>86134.05</v>
      </c>
      <c r="E500" s="150">
        <v>3.69823704884284E-3</v>
      </c>
      <c r="F500" s="150">
        <v>0.70285016181832405</v>
      </c>
      <c r="G500" s="150">
        <v>44.75</v>
      </c>
      <c r="H500" s="150">
        <v>22.440999999999999</v>
      </c>
      <c r="I500" s="150">
        <v>0</v>
      </c>
      <c r="J500" s="150">
        <v>40.506</v>
      </c>
      <c r="K500" s="150">
        <v>11939.9463590047</v>
      </c>
      <c r="L500" s="150">
        <v>1075.9772768</v>
      </c>
      <c r="M500" s="150">
        <v>1302.2548397396599</v>
      </c>
      <c r="N500" s="150">
        <v>0.38786535013189999</v>
      </c>
      <c r="O500" s="150">
        <v>0.15199520591771701</v>
      </c>
      <c r="P500" s="150">
        <v>2.33079857174917E-3</v>
      </c>
      <c r="Q500" s="150">
        <v>9865.2817992739201</v>
      </c>
      <c r="R500" s="150">
        <v>73.275999999999996</v>
      </c>
      <c r="S500" s="150">
        <v>57333.973231344498</v>
      </c>
      <c r="T500" s="150">
        <v>15.0008188219881</v>
      </c>
      <c r="U500" s="150">
        <v>14.6838975489928</v>
      </c>
      <c r="V500" s="150">
        <v>9.6564999999999994</v>
      </c>
      <c r="W500" s="150">
        <v>111.425182705949</v>
      </c>
      <c r="X500" s="150">
        <v>0.112858108429816</v>
      </c>
      <c r="Y500" s="150">
        <v>0.18900723695312799</v>
      </c>
      <c r="Z500" s="150">
        <v>0.30688437154263198</v>
      </c>
      <c r="AA500" s="150">
        <v>171.154590315973</v>
      </c>
      <c r="AB500" s="150">
        <v>7.1426837324054402</v>
      </c>
      <c r="AC500" s="150">
        <v>1.3972496809133701</v>
      </c>
      <c r="AD500" s="150">
        <v>3.1780868838763601</v>
      </c>
      <c r="AE500" s="150">
        <v>1.4231725578618399</v>
      </c>
      <c r="AF500" s="150">
        <v>119.3</v>
      </c>
      <c r="AG500" s="150">
        <v>1.17586442355305E-2</v>
      </c>
      <c r="AH500" s="150">
        <v>5.1475</v>
      </c>
      <c r="AI500">
        <v>3.9247267540838702</v>
      </c>
      <c r="AJ500">
        <v>-34577.681500000101</v>
      </c>
      <c r="AK500">
        <v>0.35894474466738902</v>
      </c>
      <c r="AL500" s="150">
        <v>12847110.968499999</v>
      </c>
      <c r="AM500" s="150">
        <v>1075.9772768</v>
      </c>
    </row>
    <row r="501" spans="1:39" ht="14.5" x14ac:dyDescent="0.35">
      <c r="A501" t="s">
        <v>682</v>
      </c>
      <c r="B501" s="150">
        <v>308235.8</v>
      </c>
      <c r="C501" s="150">
        <v>0.39913256830937899</v>
      </c>
      <c r="D501" s="150">
        <v>315335.95</v>
      </c>
      <c r="E501" s="150">
        <v>8.4315279416279695E-3</v>
      </c>
      <c r="F501" s="150">
        <v>0.70712074498153499</v>
      </c>
      <c r="G501" s="150">
        <v>41.875</v>
      </c>
      <c r="H501" s="150">
        <v>23.850999999999999</v>
      </c>
      <c r="I501" s="150">
        <v>0</v>
      </c>
      <c r="J501" s="150">
        <v>-37.695999999999998</v>
      </c>
      <c r="K501" s="150">
        <v>13421.118628050401</v>
      </c>
      <c r="L501" s="150">
        <v>1282.2085030999999</v>
      </c>
      <c r="M501" s="150">
        <v>1757.80485542476</v>
      </c>
      <c r="N501" s="150">
        <v>0.88009035903421295</v>
      </c>
      <c r="O501" s="150">
        <v>0.17414293417190499</v>
      </c>
      <c r="P501" s="150">
        <v>3.3621949858990901E-4</v>
      </c>
      <c r="Q501" s="150">
        <v>9789.8651109606108</v>
      </c>
      <c r="R501" s="150">
        <v>95.224500000000006</v>
      </c>
      <c r="S501" s="150">
        <v>56848.870154214499</v>
      </c>
      <c r="T501" s="150">
        <v>14.9924651744036</v>
      </c>
      <c r="U501" s="150">
        <v>13.4651114272062</v>
      </c>
      <c r="V501" s="150">
        <v>12.387499999999999</v>
      </c>
      <c r="W501" s="150">
        <v>103.50825453885</v>
      </c>
      <c r="X501" s="150">
        <v>0.10633277448796601</v>
      </c>
      <c r="Y501" s="150">
        <v>0.20924001735917899</v>
      </c>
      <c r="Z501" s="150">
        <v>0.31953603027171201</v>
      </c>
      <c r="AA501" s="150">
        <v>201.03056513570499</v>
      </c>
      <c r="AB501" s="150">
        <v>6.5061565774930497</v>
      </c>
      <c r="AC501" s="150">
        <v>1.3173594765891601</v>
      </c>
      <c r="AD501" s="150">
        <v>3.4656228606809898</v>
      </c>
      <c r="AE501" s="150">
        <v>1.3907583425273899</v>
      </c>
      <c r="AF501" s="150">
        <v>164.36842105263199</v>
      </c>
      <c r="AG501" s="150">
        <v>1.0909569458114899E-2</v>
      </c>
      <c r="AH501" s="150">
        <v>5.8715789473684197</v>
      </c>
      <c r="AI501">
        <v>4.3188197050880301</v>
      </c>
      <c r="AJ501">
        <v>-96367.673500000106</v>
      </c>
      <c r="AK501">
        <v>0.50163188366916001</v>
      </c>
      <c r="AL501" s="150">
        <v>17208672.425999999</v>
      </c>
      <c r="AM501" s="150">
        <v>1282.2085030999999</v>
      </c>
    </row>
    <row r="502" spans="1:39" ht="14.5" x14ac:dyDescent="0.35">
      <c r="A502" t="s">
        <v>683</v>
      </c>
      <c r="B502" s="150">
        <v>387818.05</v>
      </c>
      <c r="C502" s="150">
        <v>0.42050647978623801</v>
      </c>
      <c r="D502" s="150">
        <v>380506.35</v>
      </c>
      <c r="E502" s="150">
        <v>8.5334064480941593E-3</v>
      </c>
      <c r="F502" s="150">
        <v>0.70940129813338504</v>
      </c>
      <c r="G502" s="150">
        <v>42.125</v>
      </c>
      <c r="H502" s="150">
        <v>24.69</v>
      </c>
      <c r="I502" s="150">
        <v>0</v>
      </c>
      <c r="J502" s="150">
        <v>-31.836500000000001</v>
      </c>
      <c r="K502" s="150">
        <v>13510.750832649899</v>
      </c>
      <c r="L502" s="150">
        <v>1291.2045329</v>
      </c>
      <c r="M502" s="150">
        <v>1773.45792853179</v>
      </c>
      <c r="N502" s="150">
        <v>0.88060214797748104</v>
      </c>
      <c r="O502" s="150">
        <v>0.176248156238176</v>
      </c>
      <c r="P502" s="150">
        <v>2.9515347126613201E-4</v>
      </c>
      <c r="Q502" s="150">
        <v>9836.7953574418698</v>
      </c>
      <c r="R502" s="150">
        <v>96.4315</v>
      </c>
      <c r="S502" s="150">
        <v>57327.174636918397</v>
      </c>
      <c r="T502" s="150">
        <v>15.1413179303443</v>
      </c>
      <c r="U502" s="150">
        <v>13.3898625749885</v>
      </c>
      <c r="V502" s="150">
        <v>12.7875</v>
      </c>
      <c r="W502" s="150">
        <v>100.973961517107</v>
      </c>
      <c r="X502" s="150">
        <v>0.1062924212886</v>
      </c>
      <c r="Y502" s="150">
        <v>0.210357324097557</v>
      </c>
      <c r="Z502" s="150">
        <v>0.32069912899918601</v>
      </c>
      <c r="AA502" s="150">
        <v>201.00130799347201</v>
      </c>
      <c r="AB502" s="150">
        <v>6.5173044455096001</v>
      </c>
      <c r="AC502" s="150">
        <v>1.3117410294921099</v>
      </c>
      <c r="AD502" s="150">
        <v>3.5283254551045</v>
      </c>
      <c r="AE502" s="150">
        <v>1.3664088437136901</v>
      </c>
      <c r="AF502" s="150">
        <v>161.789473684211</v>
      </c>
      <c r="AG502" s="150">
        <v>1.15748355645575E-2</v>
      </c>
      <c r="AH502" s="150">
        <v>6.2510526315789496</v>
      </c>
      <c r="AI502">
        <v>4.34249396989025</v>
      </c>
      <c r="AJ502">
        <v>-93173.677500000107</v>
      </c>
      <c r="AK502">
        <v>0.50360663248773396</v>
      </c>
      <c r="AL502" s="150">
        <v>17445142.717999998</v>
      </c>
      <c r="AM502" s="150">
        <v>1291.2045329</v>
      </c>
    </row>
    <row r="503" spans="1:39" ht="14.5" x14ac:dyDescent="0.35">
      <c r="A503" t="s">
        <v>684</v>
      </c>
      <c r="B503" s="150">
        <v>283314.3</v>
      </c>
      <c r="C503" s="150">
        <v>0.44858723555519397</v>
      </c>
      <c r="D503" s="150">
        <v>299944.40000000002</v>
      </c>
      <c r="E503" s="150">
        <v>1.4776953466792101E-3</v>
      </c>
      <c r="F503" s="150">
        <v>0.66999893063581095</v>
      </c>
      <c r="G503" s="150">
        <v>38.4444444444444</v>
      </c>
      <c r="H503" s="150">
        <v>20.315999999999999</v>
      </c>
      <c r="I503" s="150">
        <v>0</v>
      </c>
      <c r="J503" s="150">
        <v>12.7105</v>
      </c>
      <c r="K503" s="150">
        <v>12173.5041728084</v>
      </c>
      <c r="L503" s="150">
        <v>1008.7362687999999</v>
      </c>
      <c r="M503" s="150">
        <v>1225.1344235698</v>
      </c>
      <c r="N503" s="150">
        <v>0.43118061797006302</v>
      </c>
      <c r="O503" s="150">
        <v>0.15306023038476901</v>
      </c>
      <c r="P503" s="150">
        <v>2.5143097640547502E-3</v>
      </c>
      <c r="Q503" s="150">
        <v>10023.2716845217</v>
      </c>
      <c r="R503" s="150">
        <v>70.243499999999997</v>
      </c>
      <c r="S503" s="150">
        <v>55253.210745478202</v>
      </c>
      <c r="T503" s="150">
        <v>15.7210275683871</v>
      </c>
      <c r="U503" s="150">
        <v>14.3605638785083</v>
      </c>
      <c r="V503" s="150">
        <v>9.8424999999999994</v>
      </c>
      <c r="W503" s="150">
        <v>102.4878098857</v>
      </c>
      <c r="X503" s="150">
        <v>0.11229973424423401</v>
      </c>
      <c r="Y503" s="150">
        <v>0.20215828417477599</v>
      </c>
      <c r="Z503" s="150">
        <v>0.31943814639597401</v>
      </c>
      <c r="AA503" s="150">
        <v>200.10750702969099</v>
      </c>
      <c r="AB503" s="150">
        <v>6.6141019896886704</v>
      </c>
      <c r="AC503" s="150">
        <v>1.32882837591408</v>
      </c>
      <c r="AD503" s="150">
        <v>2.84391114048303</v>
      </c>
      <c r="AE503" s="150">
        <v>1.3632921253616499</v>
      </c>
      <c r="AF503" s="150">
        <v>127.4</v>
      </c>
      <c r="AG503" s="150">
        <v>2.04463300042536E-2</v>
      </c>
      <c r="AH503" s="150">
        <v>4.8414999999999999</v>
      </c>
      <c r="AI503">
        <v>3.6662675271326099</v>
      </c>
      <c r="AJ503">
        <v>-15616.092500000101</v>
      </c>
      <c r="AK503">
        <v>0.37370355859394</v>
      </c>
      <c r="AL503" s="150">
        <v>12279855.1775</v>
      </c>
      <c r="AM503" s="150">
        <v>1008.7362687999999</v>
      </c>
    </row>
    <row r="504" spans="1:39" ht="14.5" x14ac:dyDescent="0.35">
      <c r="A504" t="s">
        <v>685</v>
      </c>
      <c r="B504" s="150">
        <v>-2853.5</v>
      </c>
      <c r="C504" s="150">
        <v>0.33593324227619398</v>
      </c>
      <c r="D504" s="150">
        <v>-6976.4</v>
      </c>
      <c r="E504" s="150">
        <v>6.1353360251194802E-3</v>
      </c>
      <c r="F504" s="150">
        <v>0.74240193626014905</v>
      </c>
      <c r="G504" s="150">
        <v>49.35</v>
      </c>
      <c r="H504" s="150">
        <v>50.868000000000002</v>
      </c>
      <c r="I504" s="150">
        <v>0</v>
      </c>
      <c r="J504" s="150">
        <v>44.902500000000003</v>
      </c>
      <c r="K504" s="150">
        <v>10983.0387869603</v>
      </c>
      <c r="L504" s="150">
        <v>2164.1868370000002</v>
      </c>
      <c r="M504" s="150">
        <v>2654.7685510217202</v>
      </c>
      <c r="N504" s="150">
        <v>0.431545065140787</v>
      </c>
      <c r="O504" s="150">
        <v>0.15359237114702001</v>
      </c>
      <c r="P504" s="150">
        <v>7.7214835449070799E-3</v>
      </c>
      <c r="Q504" s="150">
        <v>8953.4539513254695</v>
      </c>
      <c r="R504" s="150">
        <v>135.47049999999999</v>
      </c>
      <c r="S504" s="150">
        <v>60951.574988650696</v>
      </c>
      <c r="T504" s="150">
        <v>14.516075455542</v>
      </c>
      <c r="U504" s="150">
        <v>15.9753366009574</v>
      </c>
      <c r="V504" s="150">
        <v>16.241</v>
      </c>
      <c r="W504" s="150">
        <v>133.25453094021299</v>
      </c>
      <c r="X504" s="150">
        <v>0.113699632262838</v>
      </c>
      <c r="Y504" s="150">
        <v>0.17437089508345299</v>
      </c>
      <c r="Z504" s="150">
        <v>0.293029543370811</v>
      </c>
      <c r="AA504" s="150">
        <v>167.01767325276401</v>
      </c>
      <c r="AB504" s="150">
        <v>5.74923131201197</v>
      </c>
      <c r="AC504" s="150">
        <v>1.3218295389955299</v>
      </c>
      <c r="AD504" s="150">
        <v>2.8905250742514799</v>
      </c>
      <c r="AE504" s="150">
        <v>1.20968911376509</v>
      </c>
      <c r="AF504" s="150">
        <v>77.349999999999994</v>
      </c>
      <c r="AG504" s="150">
        <v>1.6272146283858101E-2</v>
      </c>
      <c r="AH504" s="150">
        <v>17.162631578947401</v>
      </c>
      <c r="AI504">
        <v>5.2434793405932698</v>
      </c>
      <c r="AJ504">
        <v>-47278.826000000103</v>
      </c>
      <c r="AK504">
        <v>0.35610590964065703</v>
      </c>
      <c r="AL504" s="150">
        <v>23769347.973000001</v>
      </c>
      <c r="AM504" s="150">
        <v>2164.1868370000002</v>
      </c>
    </row>
    <row r="505" spans="1:39" ht="14.5" x14ac:dyDescent="0.35">
      <c r="A505" t="s">
        <v>686</v>
      </c>
      <c r="B505" s="150">
        <v>-93567.25</v>
      </c>
      <c r="C505" s="150">
        <v>0.40204966494313599</v>
      </c>
      <c r="D505" s="150">
        <v>-90846.95</v>
      </c>
      <c r="E505" s="150">
        <v>1.72619873696607E-3</v>
      </c>
      <c r="F505" s="150">
        <v>0.698179034560095</v>
      </c>
      <c r="G505" s="150">
        <v>71.736842105263193</v>
      </c>
      <c r="H505" s="150">
        <v>33.737499999999997</v>
      </c>
      <c r="I505" s="150">
        <v>0</v>
      </c>
      <c r="J505" s="150">
        <v>30.001999999999999</v>
      </c>
      <c r="K505" s="150">
        <v>11302.8438879598</v>
      </c>
      <c r="L505" s="150">
        <v>1385.1714328</v>
      </c>
      <c r="M505" s="150">
        <v>1670.9213516289999</v>
      </c>
      <c r="N505" s="150">
        <v>0.36524013145241302</v>
      </c>
      <c r="O505" s="150">
        <v>0.151405217386028</v>
      </c>
      <c r="P505" s="150">
        <v>1.32203195693858E-3</v>
      </c>
      <c r="Q505" s="150">
        <v>9369.9062781958291</v>
      </c>
      <c r="R505" s="150">
        <v>90.477999999999994</v>
      </c>
      <c r="S505" s="150">
        <v>56636.6815524216</v>
      </c>
      <c r="T505" s="150">
        <v>14.2802670262384</v>
      </c>
      <c r="U505" s="150">
        <v>15.3094833307544</v>
      </c>
      <c r="V505" s="150">
        <v>12.9025</v>
      </c>
      <c r="W505" s="150">
        <v>107.356824863399</v>
      </c>
      <c r="X505" s="150">
        <v>0.11471963554077701</v>
      </c>
      <c r="Y505" s="150">
        <v>0.17879614644091699</v>
      </c>
      <c r="Z505" s="150">
        <v>0.29822435682210002</v>
      </c>
      <c r="AA505" s="150">
        <v>162.002619088377</v>
      </c>
      <c r="AB505" s="150">
        <v>7.1363299449112203</v>
      </c>
      <c r="AC505" s="150">
        <v>1.39555121982305</v>
      </c>
      <c r="AD505" s="150">
        <v>3.16124574757555</v>
      </c>
      <c r="AE505" s="150">
        <v>1.37853393278967</v>
      </c>
      <c r="AF505" s="150">
        <v>120.85</v>
      </c>
      <c r="AG505" s="150">
        <v>1.9298549767542299E-2</v>
      </c>
      <c r="AH505" s="150">
        <v>6.82</v>
      </c>
      <c r="AI505">
        <v>3.7102592709998401</v>
      </c>
      <c r="AJ505">
        <v>-43530.488499999999</v>
      </c>
      <c r="AK505">
        <v>0.343356617466749</v>
      </c>
      <c r="AL505" s="150">
        <v>15656376.463</v>
      </c>
      <c r="AM505" s="150">
        <v>1385.1714328</v>
      </c>
    </row>
    <row r="506" spans="1:39" ht="14.5" x14ac:dyDescent="0.35">
      <c r="A506" t="s">
        <v>687</v>
      </c>
      <c r="B506" s="150">
        <v>408617.5</v>
      </c>
      <c r="C506" s="150">
        <v>0.51376530766064399</v>
      </c>
      <c r="D506" s="150">
        <v>457791.95</v>
      </c>
      <c r="E506" s="150">
        <v>1.58193925528911E-3</v>
      </c>
      <c r="F506" s="150">
        <v>0.67652947979225597</v>
      </c>
      <c r="G506" s="150">
        <v>42.35</v>
      </c>
      <c r="H506" s="150">
        <v>18.378</v>
      </c>
      <c r="I506" s="150">
        <v>0</v>
      </c>
      <c r="J506" s="150">
        <v>24.457000000000001</v>
      </c>
      <c r="K506" s="150">
        <v>11733.1700090705</v>
      </c>
      <c r="L506" s="150">
        <v>971.33630930000004</v>
      </c>
      <c r="M506" s="150">
        <v>1169.4572756755499</v>
      </c>
      <c r="N506" s="150">
        <v>0.38778228821843103</v>
      </c>
      <c r="O506" s="150">
        <v>0.15448598699881799</v>
      </c>
      <c r="P506" s="150">
        <v>2.6417358492953E-3</v>
      </c>
      <c r="Q506" s="150">
        <v>9745.4214788791105</v>
      </c>
      <c r="R506" s="150">
        <v>69.396500000000003</v>
      </c>
      <c r="S506" s="150">
        <v>56291.386705381403</v>
      </c>
      <c r="T506" s="150">
        <v>15.5562600419329</v>
      </c>
      <c r="U506" s="150">
        <v>13.996906318042001</v>
      </c>
      <c r="V506" s="150">
        <v>10.701499999999999</v>
      </c>
      <c r="W506" s="150">
        <v>90.7663700696164</v>
      </c>
      <c r="X506" s="150">
        <v>0.115114358484164</v>
      </c>
      <c r="Y506" s="150">
        <v>0.178724395772899</v>
      </c>
      <c r="Z506" s="150">
        <v>0.29842456357723801</v>
      </c>
      <c r="AA506" s="150">
        <v>176.371405413085</v>
      </c>
      <c r="AB506" s="150">
        <v>7.2427588236822098</v>
      </c>
      <c r="AC506" s="150">
        <v>1.41293729801574</v>
      </c>
      <c r="AD506" s="150">
        <v>3.13736732919498</v>
      </c>
      <c r="AE506" s="150">
        <v>1.4587301103788399</v>
      </c>
      <c r="AF506" s="150">
        <v>93.8</v>
      </c>
      <c r="AG506" s="150">
        <v>1.8352802338100799E-2</v>
      </c>
      <c r="AH506" s="150">
        <v>5.6284999999999998</v>
      </c>
      <c r="AI506">
        <v>3.3997789374073601</v>
      </c>
      <c r="AJ506">
        <v>-20944.952500000101</v>
      </c>
      <c r="AK506">
        <v>0.332536443999502</v>
      </c>
      <c r="AL506" s="150">
        <v>11396854.052999999</v>
      </c>
      <c r="AM506" s="150">
        <v>971.33630930000004</v>
      </c>
    </row>
    <row r="507" spans="1:39" ht="14.5" x14ac:dyDescent="0.35">
      <c r="A507" t="s">
        <v>688</v>
      </c>
      <c r="B507" s="150">
        <v>372538.65</v>
      </c>
      <c r="C507" s="150">
        <v>0.51114881283311497</v>
      </c>
      <c r="D507" s="150">
        <v>443258.15</v>
      </c>
      <c r="E507" s="150">
        <v>1.80657496309202E-3</v>
      </c>
      <c r="F507" s="150">
        <v>0.69593472872262196</v>
      </c>
      <c r="G507" s="150">
        <v>49.1</v>
      </c>
      <c r="H507" s="150">
        <v>15.375500000000001</v>
      </c>
      <c r="I507" s="150">
        <v>0</v>
      </c>
      <c r="J507" s="150">
        <v>36.466000000000001</v>
      </c>
      <c r="K507" s="150">
        <v>11673.4578957675</v>
      </c>
      <c r="L507" s="150">
        <v>1014.90196365</v>
      </c>
      <c r="M507" s="150">
        <v>1174.50195128787</v>
      </c>
      <c r="N507" s="150">
        <v>0.2297577617363</v>
      </c>
      <c r="O507" s="150">
        <v>0.12921296026305101</v>
      </c>
      <c r="P507" s="150">
        <v>2.4404462585650801E-3</v>
      </c>
      <c r="Q507" s="150">
        <v>10087.1823397219</v>
      </c>
      <c r="R507" s="150">
        <v>66.698499999999996</v>
      </c>
      <c r="S507" s="150">
        <v>59041.564038171797</v>
      </c>
      <c r="T507" s="150">
        <v>15.8879135212936</v>
      </c>
      <c r="U507" s="150">
        <v>15.2162636888386</v>
      </c>
      <c r="V507" s="150">
        <v>8.8260000000000005</v>
      </c>
      <c r="W507" s="150">
        <v>114.990025339905</v>
      </c>
      <c r="X507" s="150">
        <v>0.115774965317285</v>
      </c>
      <c r="Y507" s="150">
        <v>0.16125515282230601</v>
      </c>
      <c r="Z507" s="150">
        <v>0.283717427876854</v>
      </c>
      <c r="AA507" s="150">
        <v>170.232895578061</v>
      </c>
      <c r="AB507" s="150">
        <v>6.7841427489889696</v>
      </c>
      <c r="AC507" s="150">
        <v>1.3374310570661401</v>
      </c>
      <c r="AD507" s="150">
        <v>2.6996017675553099</v>
      </c>
      <c r="AE507" s="150">
        <v>1.2080963130507301</v>
      </c>
      <c r="AF507" s="150">
        <v>90.7</v>
      </c>
      <c r="AG507" s="150">
        <v>3.0674848503612798E-2</v>
      </c>
      <c r="AH507" s="150">
        <v>5.9305000000000003</v>
      </c>
      <c r="AI507">
        <v>3.4191375419558998</v>
      </c>
      <c r="AJ507">
        <v>-30394.7935</v>
      </c>
      <c r="AK507">
        <v>0.32181789257405302</v>
      </c>
      <c r="AL507" s="150">
        <v>11847415.341</v>
      </c>
      <c r="AM507" s="150">
        <v>1014.90196365</v>
      </c>
    </row>
    <row r="508" spans="1:39" ht="14.5" x14ac:dyDescent="0.35">
      <c r="A508" t="s">
        <v>689</v>
      </c>
      <c r="B508" s="150">
        <v>167960.85</v>
      </c>
      <c r="C508" s="150">
        <v>0.42265384082747698</v>
      </c>
      <c r="D508" s="150">
        <v>149092.85</v>
      </c>
      <c r="E508" s="150">
        <v>7.5261433711683702E-3</v>
      </c>
      <c r="F508" s="150">
        <v>0.64208296059668502</v>
      </c>
      <c r="G508" s="150">
        <v>32.1666666666667</v>
      </c>
      <c r="H508" s="150">
        <v>17.0625</v>
      </c>
      <c r="I508" s="150">
        <v>0</v>
      </c>
      <c r="J508" s="150">
        <v>39.633000000000003</v>
      </c>
      <c r="K508" s="150">
        <v>12714.9146791125</v>
      </c>
      <c r="L508" s="150">
        <v>864.80018729999995</v>
      </c>
      <c r="M508" s="150">
        <v>1040.71387352325</v>
      </c>
      <c r="N508" s="150">
        <v>0.40752302106954003</v>
      </c>
      <c r="O508" s="150">
        <v>0.15217781064650299</v>
      </c>
      <c r="P508" s="150">
        <v>1.9661159594663298E-3</v>
      </c>
      <c r="Q508" s="150">
        <v>10565.690412845601</v>
      </c>
      <c r="R508" s="150">
        <v>60.387</v>
      </c>
      <c r="S508" s="150">
        <v>54854.170227035604</v>
      </c>
      <c r="T508" s="150">
        <v>14.2861874244457</v>
      </c>
      <c r="U508" s="150">
        <v>14.3209662228625</v>
      </c>
      <c r="V508" s="150">
        <v>7.9669999999999996</v>
      </c>
      <c r="W508" s="150">
        <v>108.547783017447</v>
      </c>
      <c r="X508" s="150">
        <v>0.115263236101948</v>
      </c>
      <c r="Y508" s="150">
        <v>0.191727261090721</v>
      </c>
      <c r="Z508" s="150">
        <v>0.31428072263239598</v>
      </c>
      <c r="AA508" s="150">
        <v>201.226656232941</v>
      </c>
      <c r="AB508" s="150">
        <v>7.3918026977801796</v>
      </c>
      <c r="AC508" s="150">
        <v>1.2423557521986599</v>
      </c>
      <c r="AD508" s="150">
        <v>2.8586070433514101</v>
      </c>
      <c r="AE508" s="150">
        <v>1.3994168233004001</v>
      </c>
      <c r="AF508" s="150">
        <v>104.65</v>
      </c>
      <c r="AG508" s="150">
        <v>1.17400504532361E-2</v>
      </c>
      <c r="AH508" s="150">
        <v>5.5590000000000002</v>
      </c>
      <c r="AI508">
        <v>2.7385309505758801</v>
      </c>
      <c r="AJ508">
        <v>-36177.966999999997</v>
      </c>
      <c r="AK508">
        <v>0.340992705466723</v>
      </c>
      <c r="AL508" s="150">
        <v>10995860.596000001</v>
      </c>
      <c r="AM508" s="150">
        <v>864.80018729999995</v>
      </c>
    </row>
    <row r="509" spans="1:39" ht="14.5" x14ac:dyDescent="0.35">
      <c r="A509" t="s">
        <v>690</v>
      </c>
      <c r="B509" s="150">
        <v>465368.25</v>
      </c>
      <c r="C509" s="150">
        <v>0.44600188703767402</v>
      </c>
      <c r="D509" s="150">
        <v>401824.8</v>
      </c>
      <c r="E509" s="150">
        <v>8.0982086601612598E-3</v>
      </c>
      <c r="F509" s="150">
        <v>0.66450359222524802</v>
      </c>
      <c r="G509" s="150">
        <v>34.7777777777778</v>
      </c>
      <c r="H509" s="150">
        <v>20.346</v>
      </c>
      <c r="I509" s="150">
        <v>0</v>
      </c>
      <c r="J509" s="150">
        <v>17.8645</v>
      </c>
      <c r="K509" s="150">
        <v>11790.3957491692</v>
      </c>
      <c r="L509" s="150">
        <v>886.03201539999998</v>
      </c>
      <c r="M509" s="150">
        <v>1099.7558031226299</v>
      </c>
      <c r="N509" s="150">
        <v>0.48766544926137201</v>
      </c>
      <c r="O509" s="150">
        <v>0.16189090417375501</v>
      </c>
      <c r="P509" s="150">
        <v>4.4075425403640603E-3</v>
      </c>
      <c r="Q509" s="150">
        <v>9499.0797760174191</v>
      </c>
      <c r="R509" s="150">
        <v>63.148499999999999</v>
      </c>
      <c r="S509" s="150">
        <v>54008.611479290899</v>
      </c>
      <c r="T509" s="150">
        <v>13.7255833471896</v>
      </c>
      <c r="U509" s="150">
        <v>14.030927344275799</v>
      </c>
      <c r="V509" s="150">
        <v>9.1765000000000008</v>
      </c>
      <c r="W509" s="150">
        <v>96.554461439546699</v>
      </c>
      <c r="X509" s="150">
        <v>0.11661205230827799</v>
      </c>
      <c r="Y509" s="150">
        <v>0.180593538380137</v>
      </c>
      <c r="Z509" s="150">
        <v>0.30285561519930598</v>
      </c>
      <c r="AA509" s="150">
        <v>196.52969302851699</v>
      </c>
      <c r="AB509" s="150">
        <v>6.2838236081216801</v>
      </c>
      <c r="AC509" s="150">
        <v>1.28576789336341</v>
      </c>
      <c r="AD509" s="150">
        <v>2.8182840592976799</v>
      </c>
      <c r="AE509" s="150">
        <v>1.2360360848921399</v>
      </c>
      <c r="AF509" s="150">
        <v>55.15</v>
      </c>
      <c r="AG509" s="150">
        <v>1.8882542167815101E-2</v>
      </c>
      <c r="AH509" s="150">
        <v>9.9465000000000003</v>
      </c>
      <c r="AI509">
        <v>2.95691720172618</v>
      </c>
      <c r="AJ509">
        <v>-41262.875999999997</v>
      </c>
      <c r="AK509">
        <v>0.34598730971920699</v>
      </c>
      <c r="AL509" s="150">
        <v>10446668.107999999</v>
      </c>
      <c r="AM509" s="150">
        <v>886.03201539999998</v>
      </c>
    </row>
    <row r="510" spans="1:39" ht="14.5" x14ac:dyDescent="0.35">
      <c r="A510" t="s">
        <v>691</v>
      </c>
      <c r="B510" s="150">
        <v>567051.6</v>
      </c>
      <c r="C510" s="150">
        <v>0.50903775853984001</v>
      </c>
      <c r="D510" s="150">
        <v>526453.44999999995</v>
      </c>
      <c r="E510" s="150">
        <v>4.4833609204403798E-3</v>
      </c>
      <c r="F510" s="150">
        <v>0.65539155873384303</v>
      </c>
      <c r="G510" s="150">
        <v>31.2222222222222</v>
      </c>
      <c r="H510" s="150">
        <v>14.4305</v>
      </c>
      <c r="I510" s="150">
        <v>0</v>
      </c>
      <c r="J510" s="150">
        <v>30.684000000000001</v>
      </c>
      <c r="K510" s="150">
        <v>12432.9852236652</v>
      </c>
      <c r="L510" s="150">
        <v>773.33427170000004</v>
      </c>
      <c r="M510" s="150">
        <v>928.62039658337801</v>
      </c>
      <c r="N510" s="150">
        <v>0.41486690431387002</v>
      </c>
      <c r="O510" s="150">
        <v>0.14954798756787099</v>
      </c>
      <c r="P510" s="150">
        <v>2.4692845899641999E-3</v>
      </c>
      <c r="Q510" s="150">
        <v>10353.911682723499</v>
      </c>
      <c r="R510" s="150">
        <v>55.279499999999999</v>
      </c>
      <c r="S510" s="150">
        <v>55189.796163134597</v>
      </c>
      <c r="T510" s="150">
        <v>14.636528912164501</v>
      </c>
      <c r="U510" s="150">
        <v>13.989530869490499</v>
      </c>
      <c r="V510" s="150">
        <v>7.78</v>
      </c>
      <c r="W510" s="150">
        <v>99.400291992287904</v>
      </c>
      <c r="X510" s="150">
        <v>0.116643603543052</v>
      </c>
      <c r="Y510" s="150">
        <v>0.17953680765233901</v>
      </c>
      <c r="Z510" s="150">
        <v>0.302295562002388</v>
      </c>
      <c r="AA510" s="150">
        <v>211.83278175410999</v>
      </c>
      <c r="AB510" s="150">
        <v>6.1000514230618199</v>
      </c>
      <c r="AC510" s="150">
        <v>1.19830000509713</v>
      </c>
      <c r="AD510" s="150">
        <v>2.6581110448788898</v>
      </c>
      <c r="AE510" s="150">
        <v>1.2144705209880999</v>
      </c>
      <c r="AF510" s="150">
        <v>76.45</v>
      </c>
      <c r="AG510" s="150">
        <v>1.39821921130016E-2</v>
      </c>
      <c r="AH510" s="150">
        <v>5.62</v>
      </c>
      <c r="AI510">
        <v>3.4840801607304801</v>
      </c>
      <c r="AJ510">
        <v>-13867.7125</v>
      </c>
      <c r="AK510">
        <v>0.36416909834521699</v>
      </c>
      <c r="AL510" s="150">
        <v>9614853.5730000008</v>
      </c>
      <c r="AM510" s="150">
        <v>773.33427170000004</v>
      </c>
    </row>
    <row r="511" spans="1:39" ht="14.5" x14ac:dyDescent="0.35">
      <c r="A511" t="s">
        <v>692</v>
      </c>
      <c r="B511" s="150">
        <v>-407862.95</v>
      </c>
      <c r="C511" s="150">
        <v>0.35075472200873697</v>
      </c>
      <c r="D511" s="150">
        <v>-417769.1</v>
      </c>
      <c r="E511" s="150">
        <v>4.1364324665812101E-3</v>
      </c>
      <c r="F511" s="150">
        <v>0.69835835312113903</v>
      </c>
      <c r="G511" s="150">
        <v>48.526315789473699</v>
      </c>
      <c r="H511" s="150">
        <v>24.192499999999999</v>
      </c>
      <c r="I511" s="150">
        <v>0</v>
      </c>
      <c r="J511" s="150">
        <v>13.878</v>
      </c>
      <c r="K511" s="150">
        <v>11898.7177688309</v>
      </c>
      <c r="L511" s="150">
        <v>1244.3892946000001</v>
      </c>
      <c r="M511" s="150">
        <v>1495.9182644995501</v>
      </c>
      <c r="N511" s="150">
        <v>0.40315160378429699</v>
      </c>
      <c r="O511" s="150">
        <v>0.14631599326682301</v>
      </c>
      <c r="P511" s="150">
        <v>6.9469490275378605E-4</v>
      </c>
      <c r="Q511" s="150">
        <v>9898.0254218324408</v>
      </c>
      <c r="R511" s="150">
        <v>84.987499999999997</v>
      </c>
      <c r="S511" s="150">
        <v>56563.578014413899</v>
      </c>
      <c r="T511" s="150">
        <v>14.6892190027945</v>
      </c>
      <c r="U511" s="150">
        <v>14.6420272934255</v>
      </c>
      <c r="V511" s="150">
        <v>10.576000000000001</v>
      </c>
      <c r="W511" s="150">
        <v>117.66162013994</v>
      </c>
      <c r="X511" s="150">
        <v>0.111019881765358</v>
      </c>
      <c r="Y511" s="150">
        <v>0.17576465217248</v>
      </c>
      <c r="Z511" s="150">
        <v>0.31219232578008299</v>
      </c>
      <c r="AA511" s="150">
        <v>165.71080360048001</v>
      </c>
      <c r="AB511" s="150">
        <v>7.6210920632611403</v>
      </c>
      <c r="AC511" s="150">
        <v>1.4224195675498701</v>
      </c>
      <c r="AD511" s="150">
        <v>3.4626242121151498</v>
      </c>
      <c r="AE511" s="150">
        <v>1.30877579802795</v>
      </c>
      <c r="AF511" s="150">
        <v>117.05</v>
      </c>
      <c r="AG511" s="150">
        <v>1.7688683329742699E-2</v>
      </c>
      <c r="AH511" s="150">
        <v>6.4535</v>
      </c>
      <c r="AI511">
        <v>3.4604694920885102</v>
      </c>
      <c r="AJ511">
        <v>-61870.118999999999</v>
      </c>
      <c r="AK511">
        <v>0.34241517475826899</v>
      </c>
      <c r="AL511" s="150">
        <v>14806637.011</v>
      </c>
      <c r="AM511" s="150">
        <v>1244.3892946000001</v>
      </c>
    </row>
    <row r="512" spans="1:39" ht="14.5" x14ac:dyDescent="0.35">
      <c r="A512" t="s">
        <v>693</v>
      </c>
      <c r="B512" s="150">
        <v>662149.44999999995</v>
      </c>
      <c r="C512" s="150">
        <v>0.53922178015963695</v>
      </c>
      <c r="D512" s="150">
        <v>678869.6</v>
      </c>
      <c r="E512" s="150">
        <v>5.7884668651905103E-3</v>
      </c>
      <c r="F512" s="150">
        <v>0.65882317266694201</v>
      </c>
      <c r="G512" s="150">
        <v>27.5555555555556</v>
      </c>
      <c r="H512" s="150">
        <v>18.893999999999998</v>
      </c>
      <c r="I512" s="150">
        <v>0</v>
      </c>
      <c r="J512" s="150">
        <v>-7.19</v>
      </c>
      <c r="K512" s="150">
        <v>13542.465870726101</v>
      </c>
      <c r="L512" s="150">
        <v>1101.2971281499999</v>
      </c>
      <c r="M512" s="150">
        <v>1430.85785868321</v>
      </c>
      <c r="N512" s="150">
        <v>0.67806021005830797</v>
      </c>
      <c r="O512" s="150">
        <v>0.16664143736421699</v>
      </c>
      <c r="P512" s="150">
        <v>3.9145067119550499E-4</v>
      </c>
      <c r="Q512" s="150">
        <v>10423.3126169677</v>
      </c>
      <c r="R512" s="150">
        <v>82.491500000000002</v>
      </c>
      <c r="S512" s="150">
        <v>55570.573234818097</v>
      </c>
      <c r="T512" s="150">
        <v>15.006394598231299</v>
      </c>
      <c r="U512" s="150">
        <v>13.350431597801</v>
      </c>
      <c r="V512" s="150">
        <v>12.182499999999999</v>
      </c>
      <c r="W512" s="150">
        <v>90.399928434229395</v>
      </c>
      <c r="X512" s="150">
        <v>0.109020171736151</v>
      </c>
      <c r="Y512" s="150">
        <v>0.212716693013146</v>
      </c>
      <c r="Z512" s="150">
        <v>0.32497698552307602</v>
      </c>
      <c r="AA512" s="150">
        <v>205.59165570543601</v>
      </c>
      <c r="AB512" s="150">
        <v>6.6419760045049498</v>
      </c>
      <c r="AC512" s="150">
        <v>1.2958359910342601</v>
      </c>
      <c r="AD512" s="150">
        <v>3.41750044276613</v>
      </c>
      <c r="AE512" s="150">
        <v>1.3157020011882901</v>
      </c>
      <c r="AF512" s="150">
        <v>150.30000000000001</v>
      </c>
      <c r="AG512" s="150">
        <v>1.19434812815759E-2</v>
      </c>
      <c r="AH512" s="150">
        <v>5.3845000000000001</v>
      </c>
      <c r="AI512">
        <v>4.82085772917896</v>
      </c>
      <c r="AJ512">
        <v>-108756.913</v>
      </c>
      <c r="AK512">
        <v>0.44616756277296898</v>
      </c>
      <c r="AL512" s="150">
        <v>14914278.771500001</v>
      </c>
      <c r="AM512" s="150">
        <v>1101.2971281499999</v>
      </c>
    </row>
    <row r="513" spans="1:39" ht="14.5" x14ac:dyDescent="0.35">
      <c r="A513" t="s">
        <v>694</v>
      </c>
      <c r="B513" s="150">
        <v>216132.75</v>
      </c>
      <c r="C513" s="150">
        <v>0.33017794369221998</v>
      </c>
      <c r="D513" s="150">
        <v>223444.55</v>
      </c>
      <c r="E513" s="150">
        <v>4.6844962995759402E-3</v>
      </c>
      <c r="F513" s="150">
        <v>0.69005429552995501</v>
      </c>
      <c r="G513" s="150">
        <v>40.421052631578902</v>
      </c>
      <c r="H513" s="150">
        <v>28.515000000000001</v>
      </c>
      <c r="I513" s="150">
        <v>0</v>
      </c>
      <c r="J513" s="150">
        <v>1.5105000000000099</v>
      </c>
      <c r="K513" s="150">
        <v>11402.105682809701</v>
      </c>
      <c r="L513" s="150">
        <v>1173.9510949</v>
      </c>
      <c r="M513" s="150">
        <v>1436.38541197684</v>
      </c>
      <c r="N513" s="150">
        <v>0.43021936888522799</v>
      </c>
      <c r="O513" s="150">
        <v>0.15423817017302899</v>
      </c>
      <c r="P513" s="150">
        <v>4.0882143820555198E-3</v>
      </c>
      <c r="Q513" s="150">
        <v>9318.8877712688809</v>
      </c>
      <c r="R513" s="150">
        <v>81.045000000000002</v>
      </c>
      <c r="S513" s="150">
        <v>55182.800086371797</v>
      </c>
      <c r="T513" s="150">
        <v>14.298846319945699</v>
      </c>
      <c r="U513" s="150">
        <v>14.485176073786199</v>
      </c>
      <c r="V513" s="150">
        <v>10.127000000000001</v>
      </c>
      <c r="W513" s="150">
        <v>115.922888802212</v>
      </c>
      <c r="X513" s="150">
        <v>0.11703671218809999</v>
      </c>
      <c r="Y513" s="150">
        <v>0.18875391231305999</v>
      </c>
      <c r="Z513" s="150">
        <v>0.309784135242616</v>
      </c>
      <c r="AA513" s="150">
        <v>179.877893480723</v>
      </c>
      <c r="AB513" s="150">
        <v>5.9722590110189602</v>
      </c>
      <c r="AC513" s="150">
        <v>1.2510716759203599</v>
      </c>
      <c r="AD513" s="150">
        <v>3.0468654958602799</v>
      </c>
      <c r="AE513" s="150">
        <v>1.26003636936511</v>
      </c>
      <c r="AF513" s="150">
        <v>70.150000000000006</v>
      </c>
      <c r="AG513" s="150">
        <v>2.3788388714753601E-2</v>
      </c>
      <c r="AH513" s="150">
        <v>9.5434999999999999</v>
      </c>
      <c r="AI513">
        <v>2.64063005080699</v>
      </c>
      <c r="AJ513">
        <v>-62285.392263157803</v>
      </c>
      <c r="AK513">
        <v>0.332015534286973</v>
      </c>
      <c r="AL513" s="150">
        <v>13385514.4505</v>
      </c>
      <c r="AM513" s="150">
        <v>1173.9510949</v>
      </c>
    </row>
    <row r="514" spans="1:39" ht="14.5" x14ac:dyDescent="0.35">
      <c r="A514" t="s">
        <v>695</v>
      </c>
      <c r="B514" s="150">
        <v>175088.55</v>
      </c>
      <c r="C514" s="150">
        <v>0.37514790726450498</v>
      </c>
      <c r="D514" s="150">
        <v>277851.34999999998</v>
      </c>
      <c r="E514" s="150">
        <v>7.3272464696262996E-3</v>
      </c>
      <c r="F514" s="150">
        <v>0.72773243443131397</v>
      </c>
      <c r="G514" s="150">
        <v>39.235294117647101</v>
      </c>
      <c r="H514" s="150">
        <v>29.762499999999999</v>
      </c>
      <c r="I514" s="150">
        <v>0</v>
      </c>
      <c r="J514" s="150">
        <v>-14.6225</v>
      </c>
      <c r="K514" s="150">
        <v>13198.7089615572</v>
      </c>
      <c r="L514" s="150">
        <v>1415.87523605</v>
      </c>
      <c r="M514" s="150">
        <v>1923.0930715699701</v>
      </c>
      <c r="N514" s="150">
        <v>0.90173793399471003</v>
      </c>
      <c r="O514" s="150">
        <v>0.17198483835294701</v>
      </c>
      <c r="P514" s="150">
        <v>4.1041998984399098E-4</v>
      </c>
      <c r="Q514" s="150">
        <v>9717.5354863318007</v>
      </c>
      <c r="R514" s="150">
        <v>100.624</v>
      </c>
      <c r="S514" s="150">
        <v>57552.617273215103</v>
      </c>
      <c r="T514" s="150">
        <v>14.2048616632215</v>
      </c>
      <c r="U514" s="150">
        <v>14.070949634779</v>
      </c>
      <c r="V514" s="150">
        <v>12.932499999999999</v>
      </c>
      <c r="W514" s="150">
        <v>109.481943634255</v>
      </c>
      <c r="X514" s="150">
        <v>0.106131041576043</v>
      </c>
      <c r="Y514" s="150">
        <v>0.214626474282513</v>
      </c>
      <c r="Z514" s="150">
        <v>0.324236590860492</v>
      </c>
      <c r="AA514" s="150">
        <v>183.18577329142599</v>
      </c>
      <c r="AB514" s="150">
        <v>6.7824168575792996</v>
      </c>
      <c r="AC514" s="150">
        <v>1.3427408390851301</v>
      </c>
      <c r="AD514" s="150">
        <v>3.52187539374526</v>
      </c>
      <c r="AE514" s="150">
        <v>1.3520844802226799</v>
      </c>
      <c r="AF514" s="150">
        <v>156.73684210526301</v>
      </c>
      <c r="AG514" s="150">
        <v>1.7170829360459001E-2</v>
      </c>
      <c r="AH514" s="150">
        <v>7.8231578947368403</v>
      </c>
      <c r="AI514">
        <v>4.6021344562392699</v>
      </c>
      <c r="AJ514">
        <v>-109512.40399999999</v>
      </c>
      <c r="AK514">
        <v>0.491127312841457</v>
      </c>
      <c r="AL514" s="150">
        <v>18687725.166499998</v>
      </c>
      <c r="AM514" s="150">
        <v>1415.87523605</v>
      </c>
    </row>
    <row r="515" spans="1:39" ht="14.5" x14ac:dyDescent="0.35">
      <c r="A515" t="s">
        <v>696</v>
      </c>
      <c r="B515" s="150">
        <v>244096.5</v>
      </c>
      <c r="C515" s="150">
        <v>0.347000638451128</v>
      </c>
      <c r="D515" s="150">
        <v>237284.95</v>
      </c>
      <c r="E515" s="150">
        <v>1.09918780114874E-2</v>
      </c>
      <c r="F515" s="150">
        <v>0.754465229579662</v>
      </c>
      <c r="G515" s="150">
        <v>41.5</v>
      </c>
      <c r="H515" s="150">
        <v>41.274500000000003</v>
      </c>
      <c r="I515" s="150">
        <v>0</v>
      </c>
      <c r="J515" s="150">
        <v>88.535499999999999</v>
      </c>
      <c r="K515" s="150">
        <v>10619.00049792</v>
      </c>
      <c r="L515" s="150">
        <v>1780.2318240499999</v>
      </c>
      <c r="M515" s="150">
        <v>2120.31366525576</v>
      </c>
      <c r="N515" s="150">
        <v>0.35823062248666399</v>
      </c>
      <c r="O515" s="150">
        <v>0.14055352649564401</v>
      </c>
      <c r="P515" s="150">
        <v>4.7686725320339896E-3</v>
      </c>
      <c r="Q515" s="150">
        <v>8915.7953069739197</v>
      </c>
      <c r="R515" s="150">
        <v>108.422</v>
      </c>
      <c r="S515" s="150">
        <v>60471.718046153001</v>
      </c>
      <c r="T515" s="150">
        <v>14.7290217852465</v>
      </c>
      <c r="U515" s="150">
        <v>16.419470440039799</v>
      </c>
      <c r="V515" s="150">
        <v>13.504</v>
      </c>
      <c r="W515" s="150">
        <v>131.82996327384501</v>
      </c>
      <c r="X515" s="150">
        <v>0.116203463150907</v>
      </c>
      <c r="Y515" s="150">
        <v>0.16944023928350199</v>
      </c>
      <c r="Z515" s="150">
        <v>0.289954107075379</v>
      </c>
      <c r="AA515" s="150">
        <v>155.61773823914001</v>
      </c>
      <c r="AB515" s="150">
        <v>6.5021527969414796</v>
      </c>
      <c r="AC515" s="150">
        <v>1.2559990293668</v>
      </c>
      <c r="AD515" s="150">
        <v>3.4051839266895798</v>
      </c>
      <c r="AE515" s="150">
        <v>1.08443952165335</v>
      </c>
      <c r="AF515" s="150">
        <v>31.421052631578899</v>
      </c>
      <c r="AG515" s="150">
        <v>1.8239604988702401E-2</v>
      </c>
      <c r="AH515" s="150">
        <v>32.051052631578898</v>
      </c>
      <c r="AI515">
        <v>4.3320775409734402</v>
      </c>
      <c r="AJ515">
        <v>-25043.163000000201</v>
      </c>
      <c r="AK515">
        <v>0.33017048232674001</v>
      </c>
      <c r="AL515" s="150">
        <v>18904282.625999998</v>
      </c>
      <c r="AM515" s="150">
        <v>1780.2318240499999</v>
      </c>
    </row>
    <row r="516" spans="1:39" ht="14.5" x14ac:dyDescent="0.35">
      <c r="A516" t="s">
        <v>697</v>
      </c>
      <c r="B516" s="150">
        <v>102723.3</v>
      </c>
      <c r="C516" s="150">
        <v>0.61444684247387304</v>
      </c>
      <c r="D516" s="150">
        <v>125118.25</v>
      </c>
      <c r="E516" s="150">
        <v>2.2528674319674301E-3</v>
      </c>
      <c r="F516" s="150">
        <v>0.67235990410225899</v>
      </c>
      <c r="G516" s="150">
        <v>33.315789473684198</v>
      </c>
      <c r="H516" s="150">
        <v>11.1905</v>
      </c>
      <c r="I516" s="150">
        <v>0</v>
      </c>
      <c r="J516" s="150">
        <v>45.8705</v>
      </c>
      <c r="K516" s="150">
        <v>11974.6756472046</v>
      </c>
      <c r="L516" s="150">
        <v>851.18131444999995</v>
      </c>
      <c r="M516" s="150">
        <v>1008.12582514787</v>
      </c>
      <c r="N516" s="150">
        <v>0.31785753494227198</v>
      </c>
      <c r="O516" s="150">
        <v>0.14551831154803399</v>
      </c>
      <c r="P516" s="150">
        <v>1.84801548541559E-3</v>
      </c>
      <c r="Q516" s="150">
        <v>10110.464292495401</v>
      </c>
      <c r="R516" s="150">
        <v>58.579000000000001</v>
      </c>
      <c r="S516" s="150">
        <v>58433.7091619864</v>
      </c>
      <c r="T516" s="150">
        <v>16.5571279810171</v>
      </c>
      <c r="U516" s="150">
        <v>14.530485574181901</v>
      </c>
      <c r="V516" s="150">
        <v>8.6630000000000003</v>
      </c>
      <c r="W516" s="150">
        <v>98.254797927969506</v>
      </c>
      <c r="X516" s="150">
        <v>0.115058877307323</v>
      </c>
      <c r="Y516" s="150">
        <v>0.172382142347005</v>
      </c>
      <c r="Z516" s="150">
        <v>0.29371460309855002</v>
      </c>
      <c r="AA516" s="150">
        <v>188.84278504617299</v>
      </c>
      <c r="AB516" s="150">
        <v>6.3560107272981199</v>
      </c>
      <c r="AC516" s="150">
        <v>1.2441769739787001</v>
      </c>
      <c r="AD516" s="150">
        <v>2.7493182818530202</v>
      </c>
      <c r="AE516" s="150">
        <v>1.28596998584192</v>
      </c>
      <c r="AF516" s="150">
        <v>101.7</v>
      </c>
      <c r="AG516" s="150">
        <v>2.45297893818863E-2</v>
      </c>
      <c r="AH516" s="150">
        <v>4.2984999999999998</v>
      </c>
      <c r="AI516">
        <v>3.2535771442336099</v>
      </c>
      <c r="AJ516">
        <v>-22647.670500000098</v>
      </c>
      <c r="AK516">
        <v>0.36433744133893198</v>
      </c>
      <c r="AL516" s="150">
        <v>10192620.157500001</v>
      </c>
      <c r="AM516" s="150">
        <v>851.18131444999995</v>
      </c>
    </row>
    <row r="517" spans="1:39" ht="14.5" x14ac:dyDescent="0.35">
      <c r="A517" t="s">
        <v>698</v>
      </c>
      <c r="B517" s="150">
        <v>238782.1</v>
      </c>
      <c r="C517" s="150">
        <v>0.53068112157612102</v>
      </c>
      <c r="D517" s="150">
        <v>309332.05</v>
      </c>
      <c r="E517" s="150">
        <v>9.3073668471546698E-4</v>
      </c>
      <c r="F517" s="150">
        <v>0.69443133278690505</v>
      </c>
      <c r="G517" s="150">
        <v>39.299999999999997</v>
      </c>
      <c r="H517" s="150">
        <v>11.0345</v>
      </c>
      <c r="I517" s="150">
        <v>0</v>
      </c>
      <c r="J517" s="150">
        <v>41.011499999999998</v>
      </c>
      <c r="K517" s="150">
        <v>12270.202350789101</v>
      </c>
      <c r="L517" s="150">
        <v>855.61547974999996</v>
      </c>
      <c r="M517" s="150">
        <v>999.02632855898605</v>
      </c>
      <c r="N517" s="150">
        <v>0.27504558948461399</v>
      </c>
      <c r="O517" s="150">
        <v>0.13186411427825701</v>
      </c>
      <c r="P517" s="150">
        <v>1.63381020222829E-3</v>
      </c>
      <c r="Q517" s="150">
        <v>10508.8071964463</v>
      </c>
      <c r="R517" s="150">
        <v>61.302999999999997</v>
      </c>
      <c r="S517" s="150">
        <v>57822.782302660496</v>
      </c>
      <c r="T517" s="150">
        <v>15.8059148818165</v>
      </c>
      <c r="U517" s="150">
        <v>13.9571551106797</v>
      </c>
      <c r="V517" s="150">
        <v>8.9905000000000008</v>
      </c>
      <c r="W517" s="150">
        <v>95.168842639452805</v>
      </c>
      <c r="X517" s="150">
        <v>0.118435405580682</v>
      </c>
      <c r="Y517" s="150">
        <v>0.157656783015512</v>
      </c>
      <c r="Z517" s="150">
        <v>0.287094176106725</v>
      </c>
      <c r="AA517" s="150">
        <v>188.047497746315</v>
      </c>
      <c r="AB517" s="150">
        <v>6.8584013341508401</v>
      </c>
      <c r="AC517" s="150">
        <v>1.3248797533318799</v>
      </c>
      <c r="AD517" s="150">
        <v>2.6046652674221602</v>
      </c>
      <c r="AE517" s="150">
        <v>1.16373050158625</v>
      </c>
      <c r="AF517" s="150">
        <v>87</v>
      </c>
      <c r="AG517" s="150">
        <v>3.3232205340541901E-2</v>
      </c>
      <c r="AH517" s="150">
        <v>5.0149999999999997</v>
      </c>
      <c r="AI517">
        <v>3.3176089604743799</v>
      </c>
      <c r="AJ517">
        <v>-20264.6075000001</v>
      </c>
      <c r="AK517">
        <v>0.34747144188100998</v>
      </c>
      <c r="AL517" s="150">
        <v>10498575.071</v>
      </c>
      <c r="AM517" s="150">
        <v>855.61547974999996</v>
      </c>
    </row>
    <row r="518" spans="1:39" ht="14.5" x14ac:dyDescent="0.35">
      <c r="A518" t="s">
        <v>699</v>
      </c>
      <c r="B518" s="150">
        <v>103226.15</v>
      </c>
      <c r="C518" s="150">
        <v>0.60431599357868504</v>
      </c>
      <c r="D518" s="150">
        <v>133830.9</v>
      </c>
      <c r="E518" s="150">
        <v>1.6664552950766201E-3</v>
      </c>
      <c r="F518" s="150">
        <v>0.66600776860757405</v>
      </c>
      <c r="G518" s="150">
        <v>24.473684210526301</v>
      </c>
      <c r="H518" s="150">
        <v>9.8742105263157907</v>
      </c>
      <c r="I518" s="150">
        <v>0</v>
      </c>
      <c r="J518" s="150">
        <v>48.4955</v>
      </c>
      <c r="K518" s="150">
        <v>12907.0347599425</v>
      </c>
      <c r="L518" s="150">
        <v>574.99806505000004</v>
      </c>
      <c r="M518" s="150">
        <v>669.50993105029295</v>
      </c>
      <c r="N518" s="150">
        <v>0.26183055622440798</v>
      </c>
      <c r="O518" s="150">
        <v>0.13450489366998999</v>
      </c>
      <c r="P518" s="150">
        <v>1.09269845968154E-3</v>
      </c>
      <c r="Q518" s="150">
        <v>11085.0036247521</v>
      </c>
      <c r="R518" s="150">
        <v>43.343499999999999</v>
      </c>
      <c r="S518" s="150">
        <v>55939.537427757299</v>
      </c>
      <c r="T518" s="150">
        <v>16.879116822591602</v>
      </c>
      <c r="U518" s="150">
        <v>13.266073691557001</v>
      </c>
      <c r="V518" s="150">
        <v>5.9965000000000002</v>
      </c>
      <c r="W518" s="150">
        <v>95.888946060201803</v>
      </c>
      <c r="X518" s="150">
        <v>0.11828736647759799</v>
      </c>
      <c r="Y518" s="150">
        <v>0.17285405510824201</v>
      </c>
      <c r="Z518" s="150">
        <v>0.29575171615273599</v>
      </c>
      <c r="AA518" s="150">
        <v>205.91043204589599</v>
      </c>
      <c r="AB518" s="150">
        <v>5.9311656183671904</v>
      </c>
      <c r="AC518" s="150">
        <v>1.1633872714173601</v>
      </c>
      <c r="AD518" s="150">
        <v>2.8381648143002298</v>
      </c>
      <c r="AE518" s="150">
        <v>1.1041277769959299</v>
      </c>
      <c r="AF518" s="150">
        <v>66.599999999999994</v>
      </c>
      <c r="AG518" s="150">
        <v>2.6857944537687299E-2</v>
      </c>
      <c r="AH518" s="150">
        <v>4.1464999999999996</v>
      </c>
      <c r="AI518">
        <v>2.7266399121485598</v>
      </c>
      <c r="AJ518">
        <v>-31970.747500000001</v>
      </c>
      <c r="AK518">
        <v>0.38212882214521299</v>
      </c>
      <c r="AL518" s="150">
        <v>7421520.0125000002</v>
      </c>
      <c r="AM518" s="150">
        <v>574.99806505000004</v>
      </c>
    </row>
    <row r="519" spans="1:39" ht="14.5" x14ac:dyDescent="0.35">
      <c r="A519" t="s">
        <v>700</v>
      </c>
      <c r="B519" s="150">
        <v>200851.75</v>
      </c>
      <c r="C519" s="150">
        <v>0.62346294399174995</v>
      </c>
      <c r="D519" s="150">
        <v>264532.40000000002</v>
      </c>
      <c r="E519" s="150">
        <v>1.9720589304059199E-3</v>
      </c>
      <c r="F519" s="150">
        <v>0.64806280641443603</v>
      </c>
      <c r="G519" s="150">
        <v>25.65</v>
      </c>
      <c r="H519" s="150">
        <v>9.6790000000000003</v>
      </c>
      <c r="I519" s="150">
        <v>0</v>
      </c>
      <c r="J519" s="150">
        <v>2.3079999999999901</v>
      </c>
      <c r="K519" s="150">
        <v>12711.7571693466</v>
      </c>
      <c r="L519" s="150">
        <v>686.09034855000004</v>
      </c>
      <c r="M519" s="150">
        <v>816.59510241211103</v>
      </c>
      <c r="N519" s="150">
        <v>0.347360193455093</v>
      </c>
      <c r="O519" s="150">
        <v>0.14768059966757599</v>
      </c>
      <c r="P519" s="150">
        <v>3.3995973779975398E-3</v>
      </c>
      <c r="Q519" s="150">
        <v>10680.218239416499</v>
      </c>
      <c r="R519" s="150">
        <v>51.191499999999998</v>
      </c>
      <c r="S519" s="150">
        <v>56617.398396218101</v>
      </c>
      <c r="T519" s="150">
        <v>16.313255130246201</v>
      </c>
      <c r="U519" s="150">
        <v>13.4024271324341</v>
      </c>
      <c r="V519" s="150">
        <v>8.4764999999999997</v>
      </c>
      <c r="W519" s="150">
        <v>80.940287683595798</v>
      </c>
      <c r="X519" s="150">
        <v>0.117579669765774</v>
      </c>
      <c r="Y519" s="150">
        <v>0.165103307040525</v>
      </c>
      <c r="Z519" s="150">
        <v>0.28966225677337398</v>
      </c>
      <c r="AA519" s="150">
        <v>205.488096863566</v>
      </c>
      <c r="AB519" s="150">
        <v>6.5349445005582201</v>
      </c>
      <c r="AC519" s="150">
        <v>1.25725766650542</v>
      </c>
      <c r="AD519" s="150">
        <v>2.6123971581051402</v>
      </c>
      <c r="AE519" s="150">
        <v>1.2187735577812899</v>
      </c>
      <c r="AF519" s="150">
        <v>88.9</v>
      </c>
      <c r="AG519" s="150">
        <v>3.46836416658136E-2</v>
      </c>
      <c r="AH519" s="150">
        <v>3.5775000000000001</v>
      </c>
      <c r="AI519">
        <v>3.2099568108656298</v>
      </c>
      <c r="AJ519">
        <v>-32691.252499999999</v>
      </c>
      <c r="AK519">
        <v>0.39367588072482301</v>
      </c>
      <c r="AL519" s="150">
        <v>8721413.9069999997</v>
      </c>
      <c r="AM519" s="150">
        <v>686.09034855000004</v>
      </c>
    </row>
    <row r="520" spans="1:39" ht="14.5" x14ac:dyDescent="0.35">
      <c r="A520" t="s">
        <v>701</v>
      </c>
      <c r="B520" s="150">
        <v>11378.35</v>
      </c>
      <c r="C520" s="150">
        <v>0.42831025153984997</v>
      </c>
      <c r="D520" s="150">
        <v>63076.5</v>
      </c>
      <c r="E520" s="150">
        <v>2.46377763508846E-3</v>
      </c>
      <c r="F520" s="150">
        <v>0.74035509406519495</v>
      </c>
      <c r="G520" s="150">
        <v>53.75</v>
      </c>
      <c r="H520" s="150">
        <v>16.989473684210498</v>
      </c>
      <c r="I520" s="150">
        <v>0</v>
      </c>
      <c r="J520" s="150">
        <v>71.253500000000003</v>
      </c>
      <c r="K520" s="150">
        <v>11364.4874371275</v>
      </c>
      <c r="L520" s="150">
        <v>1107.5642178000001</v>
      </c>
      <c r="M520" s="150">
        <v>1263.0042643337599</v>
      </c>
      <c r="N520" s="150">
        <v>0.20856751444972499</v>
      </c>
      <c r="O520" s="150">
        <v>0.116139869619035</v>
      </c>
      <c r="P520" s="150">
        <v>2.42789709777856E-3</v>
      </c>
      <c r="Q520" s="150">
        <v>9965.8409670055098</v>
      </c>
      <c r="R520" s="150">
        <v>70.139499999999998</v>
      </c>
      <c r="S520" s="150">
        <v>59552.709329265199</v>
      </c>
      <c r="T520" s="150">
        <v>15.107749556241499</v>
      </c>
      <c r="U520" s="150">
        <v>15.790877006537</v>
      </c>
      <c r="V520" s="150">
        <v>9.1935000000000002</v>
      </c>
      <c r="W520" s="150">
        <v>120.47253144069199</v>
      </c>
      <c r="X520" s="150">
        <v>0.115340256590935</v>
      </c>
      <c r="Y520" s="150">
        <v>0.16602265610178399</v>
      </c>
      <c r="Z520" s="150">
        <v>0.289440992250939</v>
      </c>
      <c r="AA520" s="150">
        <v>173.589708759188</v>
      </c>
      <c r="AB520" s="150">
        <v>6.36526912659434</v>
      </c>
      <c r="AC520" s="150">
        <v>1.2772328947385501</v>
      </c>
      <c r="AD520" s="150">
        <v>2.6314974897502998</v>
      </c>
      <c r="AE520" s="150">
        <v>1.1931600681030201</v>
      </c>
      <c r="AF520" s="150">
        <v>88</v>
      </c>
      <c r="AG520" s="150">
        <v>2.46718549052517E-2</v>
      </c>
      <c r="AH520" s="150">
        <v>6.8895</v>
      </c>
      <c r="AI520">
        <v>3.7704900560077799</v>
      </c>
      <c r="AJ520">
        <v>-38450.936999999998</v>
      </c>
      <c r="AK520">
        <v>0.296358286100396</v>
      </c>
      <c r="AL520" s="150">
        <v>12586899.639</v>
      </c>
      <c r="AM520" s="150">
        <v>1107.5642178000001</v>
      </c>
    </row>
    <row r="521" spans="1:39" ht="14.5" x14ac:dyDescent="0.35">
      <c r="A521" t="s">
        <v>702</v>
      </c>
      <c r="B521" s="150">
        <v>163476.95000000001</v>
      </c>
      <c r="C521" s="150">
        <v>0.56954811340538303</v>
      </c>
      <c r="D521" s="150">
        <v>162101.45000000001</v>
      </c>
      <c r="E521" s="150">
        <v>1.94159430185203E-3</v>
      </c>
      <c r="F521" s="150">
        <v>0.69214815395968798</v>
      </c>
      <c r="G521" s="150">
        <v>30.684210526315798</v>
      </c>
      <c r="H521" s="150">
        <v>8.7761111111111099</v>
      </c>
      <c r="I521" s="150">
        <v>0</v>
      </c>
      <c r="J521" s="150">
        <v>64.0685</v>
      </c>
      <c r="K521" s="150">
        <v>11908.495775888799</v>
      </c>
      <c r="L521" s="150">
        <v>761.24171290000004</v>
      </c>
      <c r="M521" s="150">
        <v>879.23700703410202</v>
      </c>
      <c r="N521" s="150">
        <v>0.226667814737402</v>
      </c>
      <c r="O521" s="150">
        <v>0.12708351842867099</v>
      </c>
      <c r="P521" s="150">
        <v>1.0080702843734001E-3</v>
      </c>
      <c r="Q521" s="150">
        <v>10310.352783124399</v>
      </c>
      <c r="R521" s="150">
        <v>52.9925</v>
      </c>
      <c r="S521" s="150">
        <v>59028.0868424777</v>
      </c>
      <c r="T521" s="150">
        <v>17.502476765579999</v>
      </c>
      <c r="U521" s="150">
        <v>14.3650839816955</v>
      </c>
      <c r="V521" s="150">
        <v>7.1120000000000001</v>
      </c>
      <c r="W521" s="150">
        <v>107.036236347019</v>
      </c>
      <c r="X521" s="150">
        <v>0.115211822198444</v>
      </c>
      <c r="Y521" s="150">
        <v>0.16829075796610499</v>
      </c>
      <c r="Z521" s="150">
        <v>0.29402131031116102</v>
      </c>
      <c r="AA521" s="150">
        <v>173.514138494604</v>
      </c>
      <c r="AB521" s="150">
        <v>6.6334487705755798</v>
      </c>
      <c r="AC521" s="150">
        <v>1.15655571891689</v>
      </c>
      <c r="AD521" s="150">
        <v>2.8120344441735798</v>
      </c>
      <c r="AE521" s="150">
        <v>1.12910610129485</v>
      </c>
      <c r="AF521" s="150">
        <v>64.150000000000006</v>
      </c>
      <c r="AG521" s="150">
        <v>3.1071643041155499E-2</v>
      </c>
      <c r="AH521" s="150">
        <v>5.149</v>
      </c>
      <c r="AI521">
        <v>2.6896933320591301</v>
      </c>
      <c r="AJ521">
        <v>-29905.7040000001</v>
      </c>
      <c r="AK521">
        <v>0.33710529357817998</v>
      </c>
      <c r="AL521" s="150">
        <v>9065243.7225000001</v>
      </c>
      <c r="AM521" s="150">
        <v>761.24171290000004</v>
      </c>
    </row>
    <row r="522" spans="1:39" ht="14.5" x14ac:dyDescent="0.35">
      <c r="A522" t="s">
        <v>703</v>
      </c>
      <c r="B522" s="150">
        <v>419722.75</v>
      </c>
      <c r="C522" s="150">
        <v>0.47802368840816001</v>
      </c>
      <c r="D522" s="150">
        <v>444882.6</v>
      </c>
      <c r="E522" s="150">
        <v>7.3492672785882103E-3</v>
      </c>
      <c r="F522" s="150">
        <v>0.62011754278479303</v>
      </c>
      <c r="G522" s="150">
        <v>23.9444444444444</v>
      </c>
      <c r="H522" s="150">
        <v>13.1915789473684</v>
      </c>
      <c r="I522" s="150">
        <v>0</v>
      </c>
      <c r="J522" s="150">
        <v>42.5015</v>
      </c>
      <c r="K522" s="150">
        <v>13058.1710949968</v>
      </c>
      <c r="L522" s="150">
        <v>707.86293694999995</v>
      </c>
      <c r="M522" s="150">
        <v>835.07399103279499</v>
      </c>
      <c r="N522" s="150">
        <v>0.343617420977051</v>
      </c>
      <c r="O522" s="150">
        <v>0.140405076409616</v>
      </c>
      <c r="P522" s="150">
        <v>3.0719258439626399E-3</v>
      </c>
      <c r="Q522" s="150">
        <v>11068.953699621299</v>
      </c>
      <c r="R522" s="150">
        <v>51.293500000000002</v>
      </c>
      <c r="S522" s="150">
        <v>55259.669909442702</v>
      </c>
      <c r="T522" s="150">
        <v>15.179311218770399</v>
      </c>
      <c r="U522" s="150">
        <v>13.8002463655239</v>
      </c>
      <c r="V522" s="150">
        <v>7.1295000000000002</v>
      </c>
      <c r="W522" s="150">
        <v>99.286476884774501</v>
      </c>
      <c r="X522" s="150">
        <v>0.115725466842303</v>
      </c>
      <c r="Y522" s="150">
        <v>0.19014004481407401</v>
      </c>
      <c r="Z522" s="150">
        <v>0.310035216981146</v>
      </c>
      <c r="AA522" s="150">
        <v>210.67454194248</v>
      </c>
      <c r="AB522" s="150">
        <v>7.7621785042047602</v>
      </c>
      <c r="AC522" s="150">
        <v>1.1063935982812201</v>
      </c>
      <c r="AD522" s="150">
        <v>2.7734945922548802</v>
      </c>
      <c r="AE522" s="150">
        <v>1.3414179777399899</v>
      </c>
      <c r="AF522" s="150">
        <v>89.75</v>
      </c>
      <c r="AG522" s="150">
        <v>1.6190089102295701E-2</v>
      </c>
      <c r="AH522" s="150">
        <v>4.5</v>
      </c>
      <c r="AI522">
        <v>2.2360046513725602</v>
      </c>
      <c r="AJ522">
        <v>-34826.510000000097</v>
      </c>
      <c r="AK522">
        <v>0.35615848171846998</v>
      </c>
      <c r="AL522" s="150">
        <v>9243395.3424999993</v>
      </c>
      <c r="AM522" s="150">
        <v>707.86293694999995</v>
      </c>
    </row>
    <row r="523" spans="1:39" ht="14.5" x14ac:dyDescent="0.35">
      <c r="A523" t="s">
        <v>704</v>
      </c>
      <c r="B523" s="150">
        <v>306334.7</v>
      </c>
      <c r="C523" s="150">
        <v>0.57680816806804802</v>
      </c>
      <c r="D523" s="150">
        <v>335800.25</v>
      </c>
      <c r="E523" s="150">
        <v>4.0793467325681097E-3</v>
      </c>
      <c r="F523" s="150">
        <v>0.733028499406706</v>
      </c>
      <c r="G523" s="150">
        <v>26.6</v>
      </c>
      <c r="H523" s="150">
        <v>11.4588888888889</v>
      </c>
      <c r="I523" s="150">
        <v>0</v>
      </c>
      <c r="J523" s="150">
        <v>61.076000000000001</v>
      </c>
      <c r="K523" s="150">
        <v>11028.405588903601</v>
      </c>
      <c r="L523" s="150">
        <v>852.1305572</v>
      </c>
      <c r="M523" s="150">
        <v>961.52210480563895</v>
      </c>
      <c r="N523" s="150">
        <v>0.16386271747936801</v>
      </c>
      <c r="O523" s="150">
        <v>0.11040227827191899</v>
      </c>
      <c r="P523" s="150">
        <v>1.82214378639583E-3</v>
      </c>
      <c r="Q523" s="150">
        <v>9773.7133161381007</v>
      </c>
      <c r="R523" s="150">
        <v>55.703000000000003</v>
      </c>
      <c r="S523" s="150">
        <v>60169.384306051797</v>
      </c>
      <c r="T523" s="150">
        <v>16.968565427355799</v>
      </c>
      <c r="U523" s="150">
        <v>15.2977498016265</v>
      </c>
      <c r="V523" s="150">
        <v>6.9589999999999996</v>
      </c>
      <c r="W523" s="150">
        <v>122.450144733439</v>
      </c>
      <c r="X523" s="150">
        <v>0.112368060904776</v>
      </c>
      <c r="Y523" s="150">
        <v>0.17782691976113699</v>
      </c>
      <c r="Z523" s="150">
        <v>0.29677659410050899</v>
      </c>
      <c r="AA523" s="150">
        <v>168.53209732542601</v>
      </c>
      <c r="AB523" s="150">
        <v>6.0228007431167496</v>
      </c>
      <c r="AC523" s="150">
        <v>1.2211861353576901</v>
      </c>
      <c r="AD523" s="150">
        <v>3.19182305228661</v>
      </c>
      <c r="AE523" s="150">
        <v>1.17424875472554</v>
      </c>
      <c r="AF523" s="150">
        <v>57.2</v>
      </c>
      <c r="AG523" s="150">
        <v>1.6778331192363001E-2</v>
      </c>
      <c r="AH523" s="150">
        <v>7.0339999999999998</v>
      </c>
      <c r="AI523">
        <v>4.15433483388684</v>
      </c>
      <c r="AJ523">
        <v>-29693.512500000001</v>
      </c>
      <c r="AK523">
        <v>0.39226676848480502</v>
      </c>
      <c r="AL523" s="150">
        <v>9397641.3994999994</v>
      </c>
      <c r="AM523" s="150">
        <v>852.1305572</v>
      </c>
    </row>
    <row r="524" spans="1:39" ht="14.5" x14ac:dyDescent="0.35">
      <c r="A524" t="s">
        <v>705</v>
      </c>
      <c r="B524" s="150">
        <v>118170.05</v>
      </c>
      <c r="C524" s="150">
        <v>0.53436256261397497</v>
      </c>
      <c r="D524" s="150">
        <v>112676.15</v>
      </c>
      <c r="E524" s="150">
        <v>1.42859327383078E-3</v>
      </c>
      <c r="F524" s="150">
        <v>0.66690763345832405</v>
      </c>
      <c r="G524" s="150">
        <v>33.6666666666667</v>
      </c>
      <c r="H524" s="150">
        <v>17.053999999999998</v>
      </c>
      <c r="I524" s="150">
        <v>0</v>
      </c>
      <c r="J524" s="150">
        <v>37.577500000000001</v>
      </c>
      <c r="K524" s="150">
        <v>11829.5309428952</v>
      </c>
      <c r="L524" s="150">
        <v>876.14279644999999</v>
      </c>
      <c r="M524" s="150">
        <v>1039.4350869483901</v>
      </c>
      <c r="N524" s="150">
        <v>0.339290631794819</v>
      </c>
      <c r="O524" s="150">
        <v>0.14631355524397799</v>
      </c>
      <c r="P524" s="150">
        <v>8.1817096813956202E-4</v>
      </c>
      <c r="Q524" s="150">
        <v>9971.1453376353093</v>
      </c>
      <c r="R524" s="150">
        <v>60</v>
      </c>
      <c r="S524" s="150">
        <v>57174.837975000002</v>
      </c>
      <c r="T524" s="150">
        <v>15.625</v>
      </c>
      <c r="U524" s="150">
        <v>14.6023799408333</v>
      </c>
      <c r="V524" s="150">
        <v>8.6914999999999996</v>
      </c>
      <c r="W524" s="150">
        <v>100.804555767129</v>
      </c>
      <c r="X524" s="150">
        <v>0.11346352180901401</v>
      </c>
      <c r="Y524" s="150">
        <v>0.175411593552978</v>
      </c>
      <c r="Z524" s="150">
        <v>0.29497053864942602</v>
      </c>
      <c r="AA524" s="150">
        <v>179.075774674766</v>
      </c>
      <c r="AB524" s="150">
        <v>6.6679732045345999</v>
      </c>
      <c r="AC524" s="150">
        <v>1.3681659469221501</v>
      </c>
      <c r="AD524" s="150">
        <v>2.83119268534338</v>
      </c>
      <c r="AE524" s="150">
        <v>1.3584311463196801</v>
      </c>
      <c r="AF524" s="150">
        <v>91.35</v>
      </c>
      <c r="AG524" s="150">
        <v>2.4314359090509101E-2</v>
      </c>
      <c r="AH524" s="150">
        <v>5.0235000000000003</v>
      </c>
      <c r="AI524">
        <v>3.05914521792316</v>
      </c>
      <c r="AJ524">
        <v>-16381.2920000001</v>
      </c>
      <c r="AK524">
        <v>0.33848839238112799</v>
      </c>
      <c r="AL524" s="150">
        <v>10364358.321</v>
      </c>
      <c r="AM524" s="150">
        <v>876.14279644999999</v>
      </c>
    </row>
    <row r="525" spans="1:39" ht="14.5" x14ac:dyDescent="0.35">
      <c r="A525" t="s">
        <v>706</v>
      </c>
      <c r="B525" s="150">
        <v>86837.9</v>
      </c>
      <c r="C525" s="150">
        <v>0.58579077089490605</v>
      </c>
      <c r="D525" s="150">
        <v>64028.55</v>
      </c>
      <c r="E525" s="150">
        <v>2.1525356669576299E-3</v>
      </c>
      <c r="F525" s="150">
        <v>0.66372556061715104</v>
      </c>
      <c r="G525" s="150">
        <v>23.0555555555556</v>
      </c>
      <c r="H525" s="150">
        <v>10.742105263157899</v>
      </c>
      <c r="I525" s="150">
        <v>0</v>
      </c>
      <c r="J525" s="150">
        <v>77.001999999999995</v>
      </c>
      <c r="K525" s="150">
        <v>12693.3858325001</v>
      </c>
      <c r="L525" s="150">
        <v>590.04525060000003</v>
      </c>
      <c r="M525" s="150">
        <v>682.44247267457104</v>
      </c>
      <c r="N525" s="150">
        <v>0.261702592289284</v>
      </c>
      <c r="O525" s="150">
        <v>0.12941626328209599</v>
      </c>
      <c r="P525" s="150">
        <v>1.0381577504049099E-3</v>
      </c>
      <c r="Q525" s="150">
        <v>10974.8034807199</v>
      </c>
      <c r="R525" s="150">
        <v>42.805999999999997</v>
      </c>
      <c r="S525" s="150">
        <v>56544.926599074897</v>
      </c>
      <c r="T525" s="150">
        <v>16.170630285474001</v>
      </c>
      <c r="U525" s="150">
        <v>13.7841716254731</v>
      </c>
      <c r="V525" s="150">
        <v>6.3369999999999997</v>
      </c>
      <c r="W525" s="150">
        <v>93.111133122928806</v>
      </c>
      <c r="X525" s="150">
        <v>0.116268234802168</v>
      </c>
      <c r="Y525" s="150">
        <v>0.17143868818414901</v>
      </c>
      <c r="Z525" s="150">
        <v>0.29309474089788501</v>
      </c>
      <c r="AA525" s="150">
        <v>211.93408450087401</v>
      </c>
      <c r="AB525" s="150">
        <v>6.2250511072708896</v>
      </c>
      <c r="AC525" s="150">
        <v>1.16090566066403</v>
      </c>
      <c r="AD525" s="150">
        <v>2.6127647026366101</v>
      </c>
      <c r="AE525" s="150">
        <v>1.17116081919584</v>
      </c>
      <c r="AF525" s="150">
        <v>62</v>
      </c>
      <c r="AG525" s="150">
        <v>2.4003816719792001E-2</v>
      </c>
      <c r="AH525" s="150">
        <v>4.8034999999999997</v>
      </c>
      <c r="AI525">
        <v>2.1184390277845599</v>
      </c>
      <c r="AJ525">
        <v>-23642.970000000099</v>
      </c>
      <c r="AK525">
        <v>0.37198465296447503</v>
      </c>
      <c r="AL525" s="150">
        <v>7489672.0245000003</v>
      </c>
      <c r="AM525" s="150">
        <v>590.04525060000003</v>
      </c>
    </row>
    <row r="526" spans="1:39" ht="14.5" x14ac:dyDescent="0.35">
      <c r="A526" t="s">
        <v>707</v>
      </c>
      <c r="B526" s="150">
        <v>169202.9</v>
      </c>
      <c r="C526" s="150">
        <v>0.665744493942935</v>
      </c>
      <c r="D526" s="150">
        <v>196612.95</v>
      </c>
      <c r="E526" s="150">
        <v>1.8754562602377001E-3</v>
      </c>
      <c r="F526" s="150">
        <v>0.72958071645594402</v>
      </c>
      <c r="G526" s="150">
        <v>19.600000000000001</v>
      </c>
      <c r="H526" s="150">
        <v>6.1855555555555597</v>
      </c>
      <c r="I526" s="150">
        <v>0</v>
      </c>
      <c r="J526" s="150">
        <v>48.917000000000002</v>
      </c>
      <c r="K526" s="150">
        <v>12274.570595768701</v>
      </c>
      <c r="L526" s="150">
        <v>582.71129635</v>
      </c>
      <c r="M526" s="150">
        <v>660.29218589478103</v>
      </c>
      <c r="N526" s="150">
        <v>0.175428675641462</v>
      </c>
      <c r="O526" s="150">
        <v>0.113802562375879</v>
      </c>
      <c r="P526" s="150">
        <v>2.0457299480324399E-3</v>
      </c>
      <c r="Q526" s="150">
        <v>10832.372541721699</v>
      </c>
      <c r="R526" s="150">
        <v>42.514000000000003</v>
      </c>
      <c r="S526" s="150">
        <v>57224.588123912101</v>
      </c>
      <c r="T526" s="150">
        <v>17.306063884837901</v>
      </c>
      <c r="U526" s="150">
        <v>13.706339002446301</v>
      </c>
      <c r="V526" s="150">
        <v>5.3014999999999999</v>
      </c>
      <c r="W526" s="150">
        <v>109.91441975855901</v>
      </c>
      <c r="X526" s="150">
        <v>0.113258695313614</v>
      </c>
      <c r="Y526" s="150">
        <v>0.17426191256708801</v>
      </c>
      <c r="Z526" s="150">
        <v>0.29591911363267398</v>
      </c>
      <c r="AA526" s="150">
        <v>220.63739077194199</v>
      </c>
      <c r="AB526" s="150">
        <v>5.5400782465918796</v>
      </c>
      <c r="AC526" s="150">
        <v>1.0709197163522199</v>
      </c>
      <c r="AD526" s="150">
        <v>2.7874695899987501</v>
      </c>
      <c r="AE526" s="150">
        <v>1.16297501077284</v>
      </c>
      <c r="AF526" s="150">
        <v>47.2</v>
      </c>
      <c r="AG526" s="150">
        <v>1.9333045112564201E-2</v>
      </c>
      <c r="AH526" s="150">
        <v>5.1909999999999998</v>
      </c>
      <c r="AI526">
        <v>3.0085410111684099</v>
      </c>
      <c r="AJ526">
        <v>-30715.117999999999</v>
      </c>
      <c r="AK526">
        <v>0.41691266969415802</v>
      </c>
      <c r="AL526" s="150">
        <v>7152530.9440000001</v>
      </c>
      <c r="AM526" s="150">
        <v>582.71129635</v>
      </c>
    </row>
    <row r="527" spans="1:39" ht="14.5" x14ac:dyDescent="0.35">
      <c r="A527" t="s">
        <v>708</v>
      </c>
      <c r="B527" s="150">
        <v>-269981.3</v>
      </c>
      <c r="C527" s="150">
        <v>0.30131103649315999</v>
      </c>
      <c r="D527" s="150">
        <v>-325475.55</v>
      </c>
      <c r="E527" s="150">
        <v>1.06880500885551E-3</v>
      </c>
      <c r="F527" s="150">
        <v>0.73078476608506404</v>
      </c>
      <c r="G527" s="150">
        <v>60</v>
      </c>
      <c r="H527" s="150">
        <v>101.035</v>
      </c>
      <c r="I527" s="150">
        <v>0.9</v>
      </c>
      <c r="J527" s="150">
        <v>-164.5925</v>
      </c>
      <c r="K527" s="150">
        <v>11825.3287316894</v>
      </c>
      <c r="L527" s="150">
        <v>2485.6780774499998</v>
      </c>
      <c r="M527" s="150">
        <v>3264.1150138665598</v>
      </c>
      <c r="N527" s="150">
        <v>0.72083872312545705</v>
      </c>
      <c r="O527" s="150">
        <v>0.169100708399539</v>
      </c>
      <c r="P527" s="150">
        <v>2.06529805752904E-2</v>
      </c>
      <c r="Q527" s="150">
        <v>9005.1852530101005</v>
      </c>
      <c r="R527" s="150">
        <v>161.28200000000001</v>
      </c>
      <c r="S527" s="150">
        <v>61406.057148348897</v>
      </c>
      <c r="T527" s="150">
        <v>14.3025880135415</v>
      </c>
      <c r="U527" s="150">
        <v>15.4119993393559</v>
      </c>
      <c r="V527" s="150">
        <v>20.1435</v>
      </c>
      <c r="W527" s="150">
        <v>123.398519495123</v>
      </c>
      <c r="X527" s="150">
        <v>0.119423896507329</v>
      </c>
      <c r="Y527" s="150">
        <v>0.18044954855256601</v>
      </c>
      <c r="Z527" s="150">
        <v>0.305989083767709</v>
      </c>
      <c r="AA527" s="150">
        <v>178.034981285263</v>
      </c>
      <c r="AB527" s="150">
        <v>5.9502678269295304</v>
      </c>
      <c r="AC527" s="150">
        <v>1.2166988978225901</v>
      </c>
      <c r="AD527" s="150">
        <v>3.0255162639834099</v>
      </c>
      <c r="AE527" s="150">
        <v>1.30518510087212</v>
      </c>
      <c r="AF527" s="150">
        <v>50.75</v>
      </c>
      <c r="AG527" s="150">
        <v>4.0759640261418498E-2</v>
      </c>
      <c r="AH527" s="150">
        <v>35.223500000000001</v>
      </c>
      <c r="AI527">
        <v>4.3481649257666604</v>
      </c>
      <c r="AJ527">
        <v>-59733.641000000302</v>
      </c>
      <c r="AK527">
        <v>0.43623654283643798</v>
      </c>
      <c r="AL527" s="150">
        <v>29393960.386999998</v>
      </c>
      <c r="AM527" s="150">
        <v>2485.6780774499998</v>
      </c>
    </row>
    <row r="528" spans="1:39" ht="14.5" x14ac:dyDescent="0.35">
      <c r="A528" t="s">
        <v>709</v>
      </c>
      <c r="B528" s="150">
        <v>306183.95</v>
      </c>
      <c r="C528" s="150">
        <v>0.41714977227963101</v>
      </c>
      <c r="D528" s="150">
        <v>265820.65000000002</v>
      </c>
      <c r="E528" s="150">
        <v>5.8342950848695703E-3</v>
      </c>
      <c r="F528" s="150">
        <v>0.69599700814350995</v>
      </c>
      <c r="G528" s="150">
        <v>36.7368421052632</v>
      </c>
      <c r="H528" s="150">
        <v>28.147500000000001</v>
      </c>
      <c r="I528" s="150">
        <v>0</v>
      </c>
      <c r="J528" s="150">
        <v>20.99</v>
      </c>
      <c r="K528" s="150">
        <v>11092.674814559699</v>
      </c>
      <c r="L528" s="150">
        <v>1278.0929631500001</v>
      </c>
      <c r="M528" s="150">
        <v>1575.7274126795</v>
      </c>
      <c r="N528" s="150">
        <v>0.44408447363729597</v>
      </c>
      <c r="O528" s="150">
        <v>0.15792282742293101</v>
      </c>
      <c r="P528" s="150">
        <v>1.9546305096954102E-3</v>
      </c>
      <c r="Q528" s="150">
        <v>8997.4125657250897</v>
      </c>
      <c r="R528" s="150">
        <v>85.545000000000002</v>
      </c>
      <c r="S528" s="150">
        <v>56007.739645800502</v>
      </c>
      <c r="T528" s="150">
        <v>14.6624583552516</v>
      </c>
      <c r="U528" s="150">
        <v>14.940592239756899</v>
      </c>
      <c r="V528" s="150">
        <v>10.848000000000001</v>
      </c>
      <c r="W528" s="150">
        <v>117.818304125184</v>
      </c>
      <c r="X528" s="150">
        <v>0.114141628072174</v>
      </c>
      <c r="Y528" s="150">
        <v>0.182664630069693</v>
      </c>
      <c r="Z528" s="150">
        <v>0.30079695221362102</v>
      </c>
      <c r="AA528" s="150">
        <v>186.102346901103</v>
      </c>
      <c r="AB528" s="150">
        <v>5.3757906040669097</v>
      </c>
      <c r="AC528" s="150">
        <v>1.2515814351618499</v>
      </c>
      <c r="AD528" s="150">
        <v>2.73991372304515</v>
      </c>
      <c r="AE528" s="150">
        <v>1.2033704201445601</v>
      </c>
      <c r="AF528" s="150">
        <v>70.650000000000006</v>
      </c>
      <c r="AG528" s="150">
        <v>1.8843796253957198E-2</v>
      </c>
      <c r="AH528" s="150">
        <v>10.388999999999999</v>
      </c>
      <c r="AI528">
        <v>2.7907100715333399</v>
      </c>
      <c r="AJ528">
        <v>-45882.384710526298</v>
      </c>
      <c r="AK528">
        <v>0.33610622418361902</v>
      </c>
      <c r="AL528" s="150">
        <v>14177469.623</v>
      </c>
      <c r="AM528" s="150">
        <v>1278.0929631500001</v>
      </c>
    </row>
    <row r="529" spans="1:39" ht="14.5" x14ac:dyDescent="0.35">
      <c r="A529" t="s">
        <v>710</v>
      </c>
      <c r="B529" s="150">
        <v>296317.55</v>
      </c>
      <c r="C529" s="150">
        <v>0.38089956333472702</v>
      </c>
      <c r="D529" s="150">
        <v>-122910.8</v>
      </c>
      <c r="E529" s="150">
        <v>1.7407740202750599E-3</v>
      </c>
      <c r="F529" s="150">
        <v>0.812804545870083</v>
      </c>
      <c r="G529" s="150">
        <v>96.4444444444444</v>
      </c>
      <c r="H529" s="150">
        <v>79.736000000000004</v>
      </c>
      <c r="I529" s="150">
        <v>0</v>
      </c>
      <c r="J529" s="150">
        <v>-23.140999999999998</v>
      </c>
      <c r="K529" s="150">
        <v>11826.1615761704</v>
      </c>
      <c r="L529" s="150">
        <v>5211.5366058999998</v>
      </c>
      <c r="M529" s="150">
        <v>6187.4742500088796</v>
      </c>
      <c r="N529" s="150">
        <v>0.207639860022268</v>
      </c>
      <c r="O529" s="150">
        <v>0.13141520310433</v>
      </c>
      <c r="P529" s="150">
        <v>1.6072946461734499E-2</v>
      </c>
      <c r="Q529" s="150">
        <v>9960.8453257662604</v>
      </c>
      <c r="R529" s="150">
        <v>305.45999999999998</v>
      </c>
      <c r="S529" s="150">
        <v>72732.4668909186</v>
      </c>
      <c r="T529" s="150">
        <v>14.3138217769921</v>
      </c>
      <c r="U529" s="150">
        <v>17.061273508479001</v>
      </c>
      <c r="V529" s="150">
        <v>31.390499999999999</v>
      </c>
      <c r="W529" s="150">
        <v>166.022733180421</v>
      </c>
      <c r="X529" s="150">
        <v>0.116079755445834</v>
      </c>
      <c r="Y529" s="150">
        <v>0.155103348001145</v>
      </c>
      <c r="Z529" s="150">
        <v>0.27844414833147602</v>
      </c>
      <c r="AA529" s="150">
        <v>1392.72453575073</v>
      </c>
      <c r="AB529" s="150">
        <v>0.74342547841762496</v>
      </c>
      <c r="AC529" s="150">
        <v>0.12451054160564599</v>
      </c>
      <c r="AD529" s="150">
        <v>0.37734872730558799</v>
      </c>
      <c r="AE529" s="150">
        <v>0.91613471808848501</v>
      </c>
      <c r="AF529" s="150">
        <v>29.1</v>
      </c>
      <c r="AG529" s="150">
        <v>9.5829608490410001E-2</v>
      </c>
      <c r="AH529" s="150">
        <v>99.418000000000006</v>
      </c>
      <c r="AI529">
        <v>3.3803967391298602</v>
      </c>
      <c r="AJ529">
        <v>-82021.956500000102</v>
      </c>
      <c r="AK529">
        <v>0.257873613754593</v>
      </c>
      <c r="AL529" s="150">
        <v>61632473.961499996</v>
      </c>
      <c r="AM529" s="150">
        <v>5211.5366058999998</v>
      </c>
    </row>
    <row r="530" spans="1:39" ht="14.5" x14ac:dyDescent="0.35">
      <c r="A530" t="s">
        <v>711</v>
      </c>
      <c r="B530" s="150">
        <v>49543.65</v>
      </c>
      <c r="C530" s="150">
        <v>0.331752616439771</v>
      </c>
      <c r="D530" s="150">
        <v>-100331.55</v>
      </c>
      <c r="E530" s="150">
        <v>4.3919896965587098E-3</v>
      </c>
      <c r="F530" s="150">
        <v>0.79070459597083398</v>
      </c>
      <c r="G530" s="150">
        <v>90.4</v>
      </c>
      <c r="H530" s="150">
        <v>59.447499999999998</v>
      </c>
      <c r="I530" s="150">
        <v>0</v>
      </c>
      <c r="J530" s="150">
        <v>-4.7345000000000397</v>
      </c>
      <c r="K530" s="150">
        <v>10849.311265902201</v>
      </c>
      <c r="L530" s="150">
        <v>3502.7865729999999</v>
      </c>
      <c r="M530" s="150">
        <v>4129.3221728382296</v>
      </c>
      <c r="N530" s="150">
        <v>0.22091628811036901</v>
      </c>
      <c r="O530" s="150">
        <v>0.134502708609646</v>
      </c>
      <c r="P530" s="150">
        <v>9.5282704510926495E-3</v>
      </c>
      <c r="Q530" s="150">
        <v>9203.1622232031805</v>
      </c>
      <c r="R530" s="150">
        <v>205.34350000000001</v>
      </c>
      <c r="S530" s="150">
        <v>65440.638471634098</v>
      </c>
      <c r="T530" s="150">
        <v>14.489623484551499</v>
      </c>
      <c r="U530" s="150">
        <v>17.058180916367</v>
      </c>
      <c r="V530" s="150">
        <v>21.944500000000001</v>
      </c>
      <c r="W530" s="150">
        <v>159.62024985759501</v>
      </c>
      <c r="X530" s="150">
        <v>0.115054336980285</v>
      </c>
      <c r="Y530" s="150">
        <v>0.16305576283560799</v>
      </c>
      <c r="Z530" s="150">
        <v>0.28335700077259401</v>
      </c>
      <c r="AA530" s="150">
        <v>2008.08927504131</v>
      </c>
      <c r="AB530" s="150">
        <v>0.45913012661389402</v>
      </c>
      <c r="AC530" s="150">
        <v>8.3531664399114997E-2</v>
      </c>
      <c r="AD530" s="150">
        <v>0.23343977117472001</v>
      </c>
      <c r="AE530" s="150">
        <v>0.93616910274288401</v>
      </c>
      <c r="AF530" s="150">
        <v>38.789473684210499</v>
      </c>
      <c r="AG530" s="150">
        <v>6.8014211115390702E-2</v>
      </c>
      <c r="AH530" s="150">
        <v>63.273684210526298</v>
      </c>
      <c r="AI530">
        <v>4.4103607712424999</v>
      </c>
      <c r="AJ530">
        <v>-97103.175000000207</v>
      </c>
      <c r="AK530">
        <v>0.279182804146765</v>
      </c>
      <c r="AL530" s="150">
        <v>38002821.828500003</v>
      </c>
      <c r="AM530" s="150">
        <v>3502.7865729999999</v>
      </c>
    </row>
    <row r="531" spans="1:39" ht="14.5" x14ac:dyDescent="0.35">
      <c r="A531" t="s">
        <v>712</v>
      </c>
      <c r="B531" s="150">
        <v>-670849.6</v>
      </c>
      <c r="C531" s="150">
        <v>0.29752756222618099</v>
      </c>
      <c r="D531" s="150">
        <v>-707250.4</v>
      </c>
      <c r="E531" s="150">
        <v>6.6768767460814301E-3</v>
      </c>
      <c r="F531" s="150">
        <v>0.76734640817359701</v>
      </c>
      <c r="G531" s="150">
        <v>57.2631578947368</v>
      </c>
      <c r="H531" s="150">
        <v>47.543999999999997</v>
      </c>
      <c r="I531" s="150">
        <v>0</v>
      </c>
      <c r="J531" s="150">
        <v>65.858500000000006</v>
      </c>
      <c r="K531" s="150">
        <v>10625.9911539188</v>
      </c>
      <c r="L531" s="150">
        <v>2127.64245415</v>
      </c>
      <c r="M531" s="150">
        <v>2544.1082478970102</v>
      </c>
      <c r="N531" s="150">
        <v>0.35927328365676098</v>
      </c>
      <c r="O531" s="150">
        <v>0.14063940452793</v>
      </c>
      <c r="P531" s="150">
        <v>4.8069948407219298E-3</v>
      </c>
      <c r="Q531" s="150">
        <v>8886.5361429444893</v>
      </c>
      <c r="R531" s="150">
        <v>125.104</v>
      </c>
      <c r="S531" s="150">
        <v>61665.939214573496</v>
      </c>
      <c r="T531" s="150">
        <v>15.5250831308351</v>
      </c>
      <c r="U531" s="150">
        <v>17.006989817671698</v>
      </c>
      <c r="V531" s="150">
        <v>14.901</v>
      </c>
      <c r="W531" s="150">
        <v>142.78521268035701</v>
      </c>
      <c r="X531" s="150">
        <v>0.11788308477864801</v>
      </c>
      <c r="Y531" s="150">
        <v>0.16752436462821399</v>
      </c>
      <c r="Z531" s="150">
        <v>0.28961257416706199</v>
      </c>
      <c r="AA531" s="150">
        <v>152.42810152026399</v>
      </c>
      <c r="AB531" s="150">
        <v>6.3355687939872798</v>
      </c>
      <c r="AC531" s="150">
        <v>1.1513350179225299</v>
      </c>
      <c r="AD531" s="150">
        <v>3.1756654815956802</v>
      </c>
      <c r="AE531" s="150">
        <v>1.0627678199997801</v>
      </c>
      <c r="AF531" s="150">
        <v>44.2631578947368</v>
      </c>
      <c r="AG531" s="150">
        <v>2.42119369848116E-2</v>
      </c>
      <c r="AH531" s="150">
        <v>28.578421052631601</v>
      </c>
      <c r="AI531">
        <v>4.4097624702756102</v>
      </c>
      <c r="AJ531">
        <v>-87029.270000000106</v>
      </c>
      <c r="AK531">
        <v>0.31721103578763499</v>
      </c>
      <c r="AL531" s="150">
        <v>22608309.896499999</v>
      </c>
      <c r="AM531" s="150">
        <v>2127.64245415</v>
      </c>
    </row>
    <row r="532" spans="1:39" ht="14.5" x14ac:dyDescent="0.35">
      <c r="A532" t="s">
        <v>713</v>
      </c>
      <c r="B532" s="150">
        <v>160248.85</v>
      </c>
      <c r="C532" s="150">
        <v>0.39772100024364798</v>
      </c>
      <c r="D532" s="150">
        <v>137989.29999999999</v>
      </c>
      <c r="E532" s="150">
        <v>7.1536818548524799E-3</v>
      </c>
      <c r="F532" s="150">
        <v>0.72675352098061496</v>
      </c>
      <c r="G532" s="150">
        <v>47.105263157894697</v>
      </c>
      <c r="H532" s="150">
        <v>43.0505</v>
      </c>
      <c r="I532" s="150">
        <v>0</v>
      </c>
      <c r="J532" s="150">
        <v>73.060500000000005</v>
      </c>
      <c r="K532" s="150">
        <v>11079.152914382699</v>
      </c>
      <c r="L532" s="150">
        <v>1779.0689692000001</v>
      </c>
      <c r="M532" s="150">
        <v>2142.8329042445898</v>
      </c>
      <c r="N532" s="150">
        <v>0.38566008905687799</v>
      </c>
      <c r="O532" s="150">
        <v>0.140774641307256</v>
      </c>
      <c r="P532" s="150">
        <v>3.3234313016311801E-3</v>
      </c>
      <c r="Q532" s="150">
        <v>9198.3733850440094</v>
      </c>
      <c r="R532" s="150">
        <v>111.499</v>
      </c>
      <c r="S532" s="150">
        <v>60707.143427295297</v>
      </c>
      <c r="T532" s="150">
        <v>15.1095525520408</v>
      </c>
      <c r="U532" s="150">
        <v>15.955918610929199</v>
      </c>
      <c r="V532" s="150">
        <v>13.1075</v>
      </c>
      <c r="W532" s="150">
        <v>135.72908405111599</v>
      </c>
      <c r="X532" s="150">
        <v>0.113817069698524</v>
      </c>
      <c r="Y532" s="150">
        <v>0.17777402090788599</v>
      </c>
      <c r="Z532" s="150">
        <v>0.29916112813079099</v>
      </c>
      <c r="AA532" s="150">
        <v>172.470829019055</v>
      </c>
      <c r="AB532" s="150">
        <v>5.7317117562227597</v>
      </c>
      <c r="AC532" s="150">
        <v>1.2823393392267901</v>
      </c>
      <c r="AD532" s="150">
        <v>2.7792438652381102</v>
      </c>
      <c r="AE532" s="150">
        <v>1.1447006220468401</v>
      </c>
      <c r="AF532" s="150">
        <v>91.15</v>
      </c>
      <c r="AG532" s="150">
        <v>2.2452465508646501E-2</v>
      </c>
      <c r="AH532" s="150">
        <v>11.289473684210501</v>
      </c>
      <c r="AI532">
        <v>4.1553994167861399</v>
      </c>
      <c r="AJ532">
        <v>-36291.312499999898</v>
      </c>
      <c r="AK532">
        <v>0.33189332248126702</v>
      </c>
      <c r="AL532" s="150">
        <v>19710577.155000001</v>
      </c>
      <c r="AM532" s="150">
        <v>1779.0689692000001</v>
      </c>
    </row>
    <row r="533" spans="1:39" ht="14.5" x14ac:dyDescent="0.35">
      <c r="A533" t="s">
        <v>714</v>
      </c>
      <c r="B533" s="150">
        <v>-17211.599999999999</v>
      </c>
      <c r="C533" s="150">
        <v>0.392071798606835</v>
      </c>
      <c r="D533" s="150">
        <v>41303.85</v>
      </c>
      <c r="E533" s="150">
        <v>1.00968666418001E-2</v>
      </c>
      <c r="F533" s="150">
        <v>0.72427572063800705</v>
      </c>
      <c r="G533" s="150">
        <v>52.2777777777778</v>
      </c>
      <c r="H533" s="150">
        <v>36.6755</v>
      </c>
      <c r="I533" s="150">
        <v>0</v>
      </c>
      <c r="J533" s="150">
        <v>8.1765000000000008</v>
      </c>
      <c r="K533" s="150">
        <v>11515.0820805191</v>
      </c>
      <c r="L533" s="150">
        <v>1630.6079949499999</v>
      </c>
      <c r="M533" s="150">
        <v>2007.8972980240901</v>
      </c>
      <c r="N533" s="150">
        <v>0.45462080104220898</v>
      </c>
      <c r="O533" s="150">
        <v>0.16226697898541401</v>
      </c>
      <c r="P533" s="150">
        <v>2.4553618726263901E-3</v>
      </c>
      <c r="Q533" s="150">
        <v>9351.3671847048608</v>
      </c>
      <c r="R533" s="150">
        <v>115.5945</v>
      </c>
      <c r="S533" s="150">
        <v>54837.305771468396</v>
      </c>
      <c r="T533" s="150">
        <v>15.192331815095001</v>
      </c>
      <c r="U533" s="150">
        <v>14.1062766390269</v>
      </c>
      <c r="V533" s="150">
        <v>14.0555</v>
      </c>
      <c r="W533" s="150">
        <v>116.012094550176</v>
      </c>
      <c r="X533" s="150">
        <v>0.11068534952715101</v>
      </c>
      <c r="Y533" s="150">
        <v>0.19039047436034601</v>
      </c>
      <c r="Z533" s="150">
        <v>0.30522944275046798</v>
      </c>
      <c r="AA533" s="150">
        <v>171.76498022051501</v>
      </c>
      <c r="AB533" s="150">
        <v>6.23216140596295</v>
      </c>
      <c r="AC533" s="150">
        <v>1.3327616280055801</v>
      </c>
      <c r="AD533" s="150">
        <v>3.2183509094768401</v>
      </c>
      <c r="AE533" s="150">
        <v>1.2650239391071201</v>
      </c>
      <c r="AF533" s="150">
        <v>114.7</v>
      </c>
      <c r="AG533" s="150">
        <v>2.48595272187635E-2</v>
      </c>
      <c r="AH533" s="150">
        <v>9.6084999999999994</v>
      </c>
      <c r="AI533">
        <v>4.3800425398251601</v>
      </c>
      <c r="AJ533">
        <v>-31563.848684210599</v>
      </c>
      <c r="AK533">
        <v>0.34671729916136901</v>
      </c>
      <c r="AL533" s="150">
        <v>18776584.903000001</v>
      </c>
      <c r="AM533" s="150">
        <v>1630.6079949499999</v>
      </c>
    </row>
    <row r="534" spans="1:39" ht="14.5" x14ac:dyDescent="0.35">
      <c r="A534" t="s">
        <v>715</v>
      </c>
      <c r="B534" s="150">
        <v>-152856.95000000001</v>
      </c>
      <c r="C534" s="150">
        <v>0.25381916081879802</v>
      </c>
      <c r="D534" s="150">
        <v>-135156.1</v>
      </c>
      <c r="E534" s="150">
        <v>3.7097068987191201E-3</v>
      </c>
      <c r="F534" s="150">
        <v>0.76910449882630005</v>
      </c>
      <c r="G534" s="150">
        <v>46.1666666666667</v>
      </c>
      <c r="H534" s="150">
        <v>45.7575</v>
      </c>
      <c r="I534" s="150">
        <v>0</v>
      </c>
      <c r="J534" s="150">
        <v>55.055500000000002</v>
      </c>
      <c r="K534" s="150">
        <v>10475.9530902713</v>
      </c>
      <c r="L534" s="150">
        <v>1692.0667025</v>
      </c>
      <c r="M534" s="150">
        <v>1999.0469385573299</v>
      </c>
      <c r="N534" s="150">
        <v>0.32641142691595498</v>
      </c>
      <c r="O534" s="150">
        <v>0.13585073455459701</v>
      </c>
      <c r="P534" s="150">
        <v>5.4780144519745999E-3</v>
      </c>
      <c r="Q534" s="150">
        <v>8867.2312085840695</v>
      </c>
      <c r="R534" s="150">
        <v>102.732</v>
      </c>
      <c r="S534" s="150">
        <v>60741.490061519296</v>
      </c>
      <c r="T534" s="150">
        <v>14.976346221235801</v>
      </c>
      <c r="U534" s="150">
        <v>16.4706878333917</v>
      </c>
      <c r="V534" s="150">
        <v>11.502000000000001</v>
      </c>
      <c r="W534" s="150">
        <v>147.11065053903701</v>
      </c>
      <c r="X534" s="150">
        <v>0.11317831890114601</v>
      </c>
      <c r="Y534" s="150">
        <v>0.17043346083900501</v>
      </c>
      <c r="Z534" s="150">
        <v>0.28875736443916999</v>
      </c>
      <c r="AA534" s="150">
        <v>165.78267841660301</v>
      </c>
      <c r="AB534" s="150">
        <v>5.5685486854819199</v>
      </c>
      <c r="AC534" s="150">
        <v>1.0190052380377801</v>
      </c>
      <c r="AD534" s="150">
        <v>2.9655956331801399</v>
      </c>
      <c r="AE534" s="150">
        <v>1.03920675133449</v>
      </c>
      <c r="AF534" s="150">
        <v>35.210526315789501</v>
      </c>
      <c r="AG534" s="150">
        <v>2.35886745144805E-2</v>
      </c>
      <c r="AH534" s="150">
        <v>26.5473684210526</v>
      </c>
      <c r="AI534">
        <v>3.9435118094100599</v>
      </c>
      <c r="AJ534">
        <v>-40316.399499999898</v>
      </c>
      <c r="AK534">
        <v>0.31022417687461101</v>
      </c>
      <c r="AL534" s="150">
        <v>17726011.401000001</v>
      </c>
      <c r="AM534" s="150">
        <v>1692.0667025</v>
      </c>
    </row>
    <row r="535" spans="1:39" ht="14.5" x14ac:dyDescent="0.35">
      <c r="A535" t="s">
        <v>716</v>
      </c>
      <c r="B535" s="150">
        <v>199473.05</v>
      </c>
      <c r="C535" s="150">
        <v>0.35205942733226597</v>
      </c>
      <c r="D535" s="150">
        <v>182451.20000000001</v>
      </c>
      <c r="E535" s="150">
        <v>6.4252893480208099E-3</v>
      </c>
      <c r="F535" s="150">
        <v>0.67294902300206405</v>
      </c>
      <c r="G535" s="150">
        <v>31.65</v>
      </c>
      <c r="H535" s="150">
        <v>24.6005</v>
      </c>
      <c r="I535" s="150">
        <v>0</v>
      </c>
      <c r="J535" s="150">
        <v>6.1615000000000197</v>
      </c>
      <c r="K535" s="150">
        <v>11615.6918571158</v>
      </c>
      <c r="L535" s="150">
        <v>1018.19628245</v>
      </c>
      <c r="M535" s="150">
        <v>1238.74786842866</v>
      </c>
      <c r="N535" s="150">
        <v>0.43223993805105299</v>
      </c>
      <c r="O535" s="150">
        <v>0.143674534047598</v>
      </c>
      <c r="P535" s="150">
        <v>5.0331278343197601E-3</v>
      </c>
      <c r="Q535" s="150">
        <v>9547.5879865710995</v>
      </c>
      <c r="R535" s="150">
        <v>69.329499999999996</v>
      </c>
      <c r="S535" s="150">
        <v>55419.510958538602</v>
      </c>
      <c r="T535" s="150">
        <v>14.684946523485699</v>
      </c>
      <c r="U535" s="150">
        <v>14.686335289451099</v>
      </c>
      <c r="V535" s="150">
        <v>9.2904999999999998</v>
      </c>
      <c r="W535" s="150">
        <v>109.595423545557</v>
      </c>
      <c r="X535" s="150">
        <v>0.11609208913413099</v>
      </c>
      <c r="Y535" s="150">
        <v>0.180541189653282</v>
      </c>
      <c r="Z535" s="150">
        <v>0.30081030045095902</v>
      </c>
      <c r="AA535" s="150">
        <v>203.25501434951701</v>
      </c>
      <c r="AB535" s="150">
        <v>5.3267149794519097</v>
      </c>
      <c r="AC535" s="150">
        <v>1.2326302333615999</v>
      </c>
      <c r="AD535" s="150">
        <v>2.69682113614894</v>
      </c>
      <c r="AE535" s="150">
        <v>1.14348212322562</v>
      </c>
      <c r="AF535" s="150">
        <v>57</v>
      </c>
      <c r="AG535" s="150">
        <v>4.5061115242728003E-2</v>
      </c>
      <c r="AH535" s="150">
        <v>10.0045</v>
      </c>
      <c r="AI535">
        <v>2.2885250891234299</v>
      </c>
      <c r="AJ535">
        <v>-54962.801999999901</v>
      </c>
      <c r="AK535">
        <v>0.336046590216942</v>
      </c>
      <c r="AL535" s="150">
        <v>11827054.267000001</v>
      </c>
      <c r="AM535" s="150">
        <v>1018.19628245</v>
      </c>
    </row>
    <row r="536" spans="1:39" ht="14.5" x14ac:dyDescent="0.35">
      <c r="A536" t="s">
        <v>717</v>
      </c>
      <c r="B536" s="150">
        <v>-1095194.8</v>
      </c>
      <c r="C536" s="150">
        <v>0.27916366509926399</v>
      </c>
      <c r="D536" s="150">
        <v>-1198375.8</v>
      </c>
      <c r="E536" s="150">
        <v>4.2476118473213798E-3</v>
      </c>
      <c r="F536" s="150">
        <v>0.782791522900111</v>
      </c>
      <c r="G536" s="150">
        <v>109.4</v>
      </c>
      <c r="H536" s="150">
        <v>113.895</v>
      </c>
      <c r="I536" s="150">
        <v>0</v>
      </c>
      <c r="J536" s="150">
        <v>-49.670499999999997</v>
      </c>
      <c r="K536" s="150">
        <v>11663.095348570299</v>
      </c>
      <c r="L536" s="150">
        <v>4188.6929221999999</v>
      </c>
      <c r="M536" s="150">
        <v>5185.13046152476</v>
      </c>
      <c r="N536" s="150">
        <v>0.41358284956112701</v>
      </c>
      <c r="O536" s="150">
        <v>0.153525095786264</v>
      </c>
      <c r="P536" s="150">
        <v>2.1388314460861899E-2</v>
      </c>
      <c r="Q536" s="150">
        <v>9421.7735310625194</v>
      </c>
      <c r="R536" s="150">
        <v>260.09899999999999</v>
      </c>
      <c r="S536" s="150">
        <v>66097.323611394095</v>
      </c>
      <c r="T536" s="150">
        <v>15.0511920461055</v>
      </c>
      <c r="U536" s="150">
        <v>16.1042253995594</v>
      </c>
      <c r="V536" s="150">
        <v>27.039000000000001</v>
      </c>
      <c r="W536" s="150">
        <v>154.91301165723601</v>
      </c>
      <c r="X536" s="150">
        <v>0.118165841964088</v>
      </c>
      <c r="Y536" s="150">
        <v>0.157778416246836</v>
      </c>
      <c r="Z536" s="150">
        <v>0.28544040093350398</v>
      </c>
      <c r="AA536" s="150">
        <v>159.69013781241401</v>
      </c>
      <c r="AB536" s="150">
        <v>6.1989297241060797</v>
      </c>
      <c r="AC536" s="150">
        <v>1.13620981653342</v>
      </c>
      <c r="AD536" s="150">
        <v>3.1955700273115499</v>
      </c>
      <c r="AE536" s="150">
        <v>1.01956675228508</v>
      </c>
      <c r="AF536" s="150">
        <v>34</v>
      </c>
      <c r="AG536" s="150">
        <v>5.0223849432678401E-2</v>
      </c>
      <c r="AH536" s="150">
        <v>67.6815</v>
      </c>
      <c r="AI536">
        <v>4.6468314244222899</v>
      </c>
      <c r="AJ536">
        <v>-198752.334</v>
      </c>
      <c r="AK536">
        <v>0.31365751187842</v>
      </c>
      <c r="AL536" s="150">
        <v>48853124.9375</v>
      </c>
      <c r="AM536" s="150">
        <v>4188.6929221999999</v>
      </c>
    </row>
    <row r="537" spans="1:39" ht="14.5" x14ac:dyDescent="0.35">
      <c r="A537" t="s">
        <v>718</v>
      </c>
      <c r="B537" s="150">
        <v>176906.7</v>
      </c>
      <c r="C537" s="150">
        <v>0.284797202897283</v>
      </c>
      <c r="D537" s="150">
        <v>88373.4</v>
      </c>
      <c r="E537" s="150">
        <v>3.0493653759425198E-3</v>
      </c>
      <c r="F537" s="150">
        <v>0.78876498079523105</v>
      </c>
      <c r="G537" s="150">
        <v>128.42105263157899</v>
      </c>
      <c r="H537" s="150">
        <v>253.58250000000001</v>
      </c>
      <c r="I537" s="150">
        <v>0</v>
      </c>
      <c r="J537" s="150">
        <v>-75.834999999999994</v>
      </c>
      <c r="K537" s="150">
        <v>12104.973071083599</v>
      </c>
      <c r="L537" s="150">
        <v>5879.4499753999999</v>
      </c>
      <c r="M537" s="150">
        <v>7341.8852872726202</v>
      </c>
      <c r="N537" s="150">
        <v>0.42623994000893001</v>
      </c>
      <c r="O537" s="150">
        <v>0.15585622055363399</v>
      </c>
      <c r="P537" s="150">
        <v>3.0585589179669099E-2</v>
      </c>
      <c r="Q537" s="150">
        <v>9693.7749420269993</v>
      </c>
      <c r="R537" s="150">
        <v>370.14949999999999</v>
      </c>
      <c r="S537" s="150">
        <v>68738.514985161397</v>
      </c>
      <c r="T537" s="150">
        <v>14.8535929401499</v>
      </c>
      <c r="U537" s="150">
        <v>15.883987349435801</v>
      </c>
      <c r="V537" s="150">
        <v>38.317</v>
      </c>
      <c r="W537" s="150">
        <v>153.442335657802</v>
      </c>
      <c r="X537" s="150">
        <v>0.120060930411319</v>
      </c>
      <c r="Y537" s="150">
        <v>0.15373547636826801</v>
      </c>
      <c r="Z537" s="150">
        <v>0.27973385308515197</v>
      </c>
      <c r="AA537" s="150">
        <v>160.218975234314</v>
      </c>
      <c r="AB537" s="150">
        <v>5.7943944155169103</v>
      </c>
      <c r="AC537" s="150">
        <v>1.07472737377925</v>
      </c>
      <c r="AD537" s="150">
        <v>3.07710349618569</v>
      </c>
      <c r="AE537" s="150">
        <v>0.85447753290185102</v>
      </c>
      <c r="AF537" s="150">
        <v>29.95</v>
      </c>
      <c r="AG537" s="150">
        <v>9.4016695236346495E-2</v>
      </c>
      <c r="AH537" s="150">
        <v>91.539000000000001</v>
      </c>
      <c r="AI537">
        <v>5.8311454130438403</v>
      </c>
      <c r="AJ537">
        <v>-231337.29500000001</v>
      </c>
      <c r="AK537">
        <v>0.33434746020318501</v>
      </c>
      <c r="AL537" s="150">
        <v>71170583.625</v>
      </c>
      <c r="AM537" s="150">
        <v>5879.4499753999999</v>
      </c>
    </row>
    <row r="538" spans="1:39" ht="14.5" x14ac:dyDescent="0.35">
      <c r="A538" t="s">
        <v>719</v>
      </c>
      <c r="B538" s="150">
        <v>105317.95</v>
      </c>
      <c r="C538" s="150">
        <v>0.400352972643368</v>
      </c>
      <c r="D538" s="150">
        <v>78820.399999999994</v>
      </c>
      <c r="E538" s="150">
        <v>1.9780166356923299E-3</v>
      </c>
      <c r="F538" s="150">
        <v>0.68728640285217202</v>
      </c>
      <c r="G538" s="150">
        <v>67.210526315789494</v>
      </c>
      <c r="H538" s="150">
        <v>33.986499999999999</v>
      </c>
      <c r="I538" s="150">
        <v>0</v>
      </c>
      <c r="J538" s="150">
        <v>14.03</v>
      </c>
      <c r="K538" s="150">
        <v>12044.9418343937</v>
      </c>
      <c r="L538" s="150">
        <v>1179.1870629</v>
      </c>
      <c r="M538" s="150">
        <v>1416.4835994072901</v>
      </c>
      <c r="N538" s="150">
        <v>0.38999208002589802</v>
      </c>
      <c r="O538" s="150">
        <v>0.14622190704497401</v>
      </c>
      <c r="P538" s="150">
        <v>5.8299729672178398E-3</v>
      </c>
      <c r="Q538" s="150">
        <v>10027.111920281501</v>
      </c>
      <c r="R538" s="150">
        <v>85.361999999999995</v>
      </c>
      <c r="S538" s="150">
        <v>55902.090901103496</v>
      </c>
      <c r="T538" s="150">
        <v>15.1056676272815</v>
      </c>
      <c r="U538" s="150">
        <v>13.813957766922</v>
      </c>
      <c r="V538" s="150">
        <v>11.292</v>
      </c>
      <c r="W538" s="150">
        <v>104.426767879915</v>
      </c>
      <c r="X538" s="150">
        <v>0.111561642245012</v>
      </c>
      <c r="Y538" s="150">
        <v>0.19912012520643599</v>
      </c>
      <c r="Z538" s="150">
        <v>0.31447553753596302</v>
      </c>
      <c r="AA538" s="150">
        <v>181.30969777958899</v>
      </c>
      <c r="AB538" s="150">
        <v>6.8127397139496804</v>
      </c>
      <c r="AC538" s="150">
        <v>1.2577101966084301</v>
      </c>
      <c r="AD538" s="150">
        <v>3.3056994696630801</v>
      </c>
      <c r="AE538" s="150">
        <v>1.3660621297175799</v>
      </c>
      <c r="AF538" s="150">
        <v>114.55</v>
      </c>
      <c r="AG538" s="150">
        <v>1.94544412208827E-2</v>
      </c>
      <c r="AH538" s="150">
        <v>6.1555</v>
      </c>
      <c r="AI538">
        <v>4.2822812754026396</v>
      </c>
      <c r="AJ538">
        <v>-51278.434500000003</v>
      </c>
      <c r="AK538">
        <v>0.34758173811787102</v>
      </c>
      <c r="AL538" s="150">
        <v>14203239.5845</v>
      </c>
      <c r="AM538" s="150">
        <v>1179.1870629</v>
      </c>
    </row>
    <row r="539" spans="1:39" ht="14.5" x14ac:dyDescent="0.35">
      <c r="A539" t="s">
        <v>720</v>
      </c>
      <c r="B539" s="150">
        <v>370637.8</v>
      </c>
      <c r="C539" s="150">
        <v>0.37649274641758201</v>
      </c>
      <c r="D539" s="150">
        <v>403563.65</v>
      </c>
      <c r="E539" s="150">
        <v>8.3859782408941003E-3</v>
      </c>
      <c r="F539" s="150">
        <v>0.71193064466435996</v>
      </c>
      <c r="G539" s="150">
        <v>49.4375</v>
      </c>
      <c r="H539" s="150">
        <v>29.329000000000001</v>
      </c>
      <c r="I539" s="150">
        <v>0</v>
      </c>
      <c r="J539" s="150">
        <v>40.237000000000002</v>
      </c>
      <c r="K539" s="150">
        <v>11388.6749397448</v>
      </c>
      <c r="L539" s="150">
        <v>1359.62613205</v>
      </c>
      <c r="M539" s="150">
        <v>1587.7986732698701</v>
      </c>
      <c r="N539" s="150">
        <v>0.30861720432464401</v>
      </c>
      <c r="O539" s="150">
        <v>0.13114394188728601</v>
      </c>
      <c r="P539" s="150">
        <v>2.31482219693337E-3</v>
      </c>
      <c r="Q539" s="150">
        <v>9752.0802342099996</v>
      </c>
      <c r="R539" s="150">
        <v>88.572999999999993</v>
      </c>
      <c r="S539" s="150">
        <v>60125.0017725492</v>
      </c>
      <c r="T539" s="150">
        <v>14.8036083230781</v>
      </c>
      <c r="U539" s="150">
        <v>15.3503452750838</v>
      </c>
      <c r="V539" s="150">
        <v>11.0335</v>
      </c>
      <c r="W539" s="150">
        <v>123.227093130013</v>
      </c>
      <c r="X539" s="150">
        <v>0.115873478165799</v>
      </c>
      <c r="Y539" s="150">
        <v>0.16538352319980901</v>
      </c>
      <c r="Z539" s="150">
        <v>0.28678420660654802</v>
      </c>
      <c r="AA539" s="150">
        <v>158.58811839317499</v>
      </c>
      <c r="AB539" s="150">
        <v>6.7767263625846397</v>
      </c>
      <c r="AC539" s="150">
        <v>1.3542288756799801</v>
      </c>
      <c r="AD539" s="150">
        <v>3.3180835708841299</v>
      </c>
      <c r="AE539" s="150">
        <v>1.0024124601040501</v>
      </c>
      <c r="AF539" s="150">
        <v>62.8</v>
      </c>
      <c r="AG539" s="150">
        <v>3.0764199549438199E-2</v>
      </c>
      <c r="AH539" s="150">
        <v>13.0175</v>
      </c>
      <c r="AI539">
        <v>3.4888027521135698</v>
      </c>
      <c r="AJ539">
        <v>-34137.247499999903</v>
      </c>
      <c r="AK539">
        <v>0.29452786198952802</v>
      </c>
      <c r="AL539" s="150">
        <v>15484340.057499999</v>
      </c>
      <c r="AM539" s="150">
        <v>1359.62613205</v>
      </c>
    </row>
    <row r="540" spans="1:39" ht="14.5" x14ac:dyDescent="0.35">
      <c r="A540" t="s">
        <v>721</v>
      </c>
      <c r="B540" s="150">
        <v>1464010.15</v>
      </c>
      <c r="C540" s="150">
        <v>0.43797147305017098</v>
      </c>
      <c r="D540" s="150">
        <v>1319061.8</v>
      </c>
      <c r="E540" s="150">
        <v>2.1368955563689498E-3</v>
      </c>
      <c r="F540" s="150">
        <v>0.72911363234104998</v>
      </c>
      <c r="G540" s="150">
        <v>56.2</v>
      </c>
      <c r="H540" s="150">
        <v>79.594999999999999</v>
      </c>
      <c r="I540" s="150">
        <v>0</v>
      </c>
      <c r="J540" s="150">
        <v>-6.25150000000004</v>
      </c>
      <c r="K540" s="150">
        <v>11193.5972368005</v>
      </c>
      <c r="L540" s="150">
        <v>2700.2859985999999</v>
      </c>
      <c r="M540" s="150">
        <v>3273.8563493553102</v>
      </c>
      <c r="N540" s="150">
        <v>0.37356376940183</v>
      </c>
      <c r="O540" s="150">
        <v>0.13687756291060599</v>
      </c>
      <c r="P540" s="150">
        <v>3.4129630267972201E-2</v>
      </c>
      <c r="Q540" s="150">
        <v>9232.5107356809003</v>
      </c>
      <c r="R540" s="150">
        <v>168.70050000000001</v>
      </c>
      <c r="S540" s="150">
        <v>63760.045728969402</v>
      </c>
      <c r="T540" s="150">
        <v>14.2509951067128</v>
      </c>
      <c r="U540" s="150">
        <v>16.006390014255999</v>
      </c>
      <c r="V540" s="150">
        <v>18.3355</v>
      </c>
      <c r="W540" s="150">
        <v>147.27092245098299</v>
      </c>
      <c r="X540" s="150">
        <v>0.11643231985888</v>
      </c>
      <c r="Y540" s="150">
        <v>0.15411696743088299</v>
      </c>
      <c r="Z540" s="150">
        <v>0.27919631957471602</v>
      </c>
      <c r="AA540" s="150">
        <v>163.73856333337801</v>
      </c>
      <c r="AB540" s="150">
        <v>5.9543372334093903</v>
      </c>
      <c r="AC540" s="150">
        <v>1.1318718894958699</v>
      </c>
      <c r="AD540" s="150">
        <v>2.8781562463282402</v>
      </c>
      <c r="AE540" s="150">
        <v>1.0845721279437099</v>
      </c>
      <c r="AF540" s="150">
        <v>36.700000000000003</v>
      </c>
      <c r="AG540" s="150">
        <v>4.59570456106397E-2</v>
      </c>
      <c r="AH540" s="150">
        <v>48.210999999999999</v>
      </c>
      <c r="AI540">
        <v>4.6737427656424</v>
      </c>
      <c r="AJ540">
        <v>-113948.80349999999</v>
      </c>
      <c r="AK540">
        <v>0.34525128919883802</v>
      </c>
      <c r="AL540" s="150">
        <v>30225913.892499998</v>
      </c>
      <c r="AM540" s="150">
        <v>2700.2859985999999</v>
      </c>
    </row>
    <row r="541" spans="1:39" ht="14.5" x14ac:dyDescent="0.35">
      <c r="A541" t="s">
        <v>722</v>
      </c>
      <c r="B541" s="150">
        <v>1305131.25</v>
      </c>
      <c r="C541" s="150">
        <v>0.34923269428856701</v>
      </c>
      <c r="D541" s="150">
        <v>1037269</v>
      </c>
      <c r="E541" s="150">
        <v>4.7455232984367603E-3</v>
      </c>
      <c r="F541" s="150">
        <v>0.79474775351750604</v>
      </c>
      <c r="G541" s="150">
        <v>61.5</v>
      </c>
      <c r="H541" s="150">
        <v>63.932000000000002</v>
      </c>
      <c r="I541" s="150">
        <v>0</v>
      </c>
      <c r="J541" s="150">
        <v>-16.909500000000001</v>
      </c>
      <c r="K541" s="150">
        <v>12036.3022229452</v>
      </c>
      <c r="L541" s="150">
        <v>4453.7532355499998</v>
      </c>
      <c r="M541" s="150">
        <v>5247.1735829931204</v>
      </c>
      <c r="N541" s="150">
        <v>0.17714435989684299</v>
      </c>
      <c r="O541" s="150">
        <v>0.12116830951532399</v>
      </c>
      <c r="P541" s="150">
        <v>2.5073403227336599E-2</v>
      </c>
      <c r="Q541" s="150">
        <v>10216.303905639301</v>
      </c>
      <c r="R541" s="150">
        <v>257.97899999999998</v>
      </c>
      <c r="S541" s="150">
        <v>73740.083390508502</v>
      </c>
      <c r="T541" s="150">
        <v>14.9316417227759</v>
      </c>
      <c r="U541" s="150">
        <v>17.264014650611099</v>
      </c>
      <c r="V541" s="150">
        <v>27.029</v>
      </c>
      <c r="W541" s="150">
        <v>164.77684100595701</v>
      </c>
      <c r="X541" s="150">
        <v>0.116969770871571</v>
      </c>
      <c r="Y541" s="150">
        <v>0.15716865538533401</v>
      </c>
      <c r="Z541" s="150">
        <v>0.27985023585206897</v>
      </c>
      <c r="AA541" s="150">
        <v>143.55650530805499</v>
      </c>
      <c r="AB541" s="150">
        <v>7.0481540778138996</v>
      </c>
      <c r="AC541" s="150">
        <v>1.3741138996841</v>
      </c>
      <c r="AD541" s="150">
        <v>3.6777273491169602</v>
      </c>
      <c r="AE541" s="150">
        <v>0.845693202942568</v>
      </c>
      <c r="AF541" s="150">
        <v>26.65</v>
      </c>
      <c r="AG541" s="150">
        <v>8.5638113181327899E-2</v>
      </c>
      <c r="AH541" s="150">
        <v>91.570999999999998</v>
      </c>
      <c r="AI541">
        <v>3.0460901414783601</v>
      </c>
      <c r="AJ541">
        <v>-83107.990999999907</v>
      </c>
      <c r="AK541">
        <v>0.24499710894555601</v>
      </c>
      <c r="AL541" s="150">
        <v>53606719.969499998</v>
      </c>
      <c r="AM541" s="150">
        <v>4453.7532355499998</v>
      </c>
    </row>
    <row r="542" spans="1:39" ht="14.5" x14ac:dyDescent="0.35">
      <c r="A542" t="s">
        <v>723</v>
      </c>
      <c r="B542" s="150">
        <v>189818.65</v>
      </c>
      <c r="C542" s="150">
        <v>0.31422376561806398</v>
      </c>
      <c r="D542" s="150">
        <v>104318.1</v>
      </c>
      <c r="E542" s="150">
        <v>6.7310471485504597E-3</v>
      </c>
      <c r="F542" s="150">
        <v>0.75578060921150403</v>
      </c>
      <c r="G542" s="150">
        <v>48.2</v>
      </c>
      <c r="H542" s="150">
        <v>56.1145</v>
      </c>
      <c r="I542" s="150">
        <v>0</v>
      </c>
      <c r="J542" s="150">
        <v>36.963500000000003</v>
      </c>
      <c r="K542" s="150">
        <v>11643.2213060124</v>
      </c>
      <c r="L542" s="150">
        <v>2215.4668151999999</v>
      </c>
      <c r="M542" s="150">
        <v>2684.5385158594199</v>
      </c>
      <c r="N542" s="150">
        <v>0.36597722993959803</v>
      </c>
      <c r="O542" s="150">
        <v>0.136942345003083</v>
      </c>
      <c r="P542" s="150">
        <v>1.9280130538152099E-2</v>
      </c>
      <c r="Q542" s="150">
        <v>9608.7913334489895</v>
      </c>
      <c r="R542" s="150">
        <v>141.5035</v>
      </c>
      <c r="S542" s="150">
        <v>64319.002353298703</v>
      </c>
      <c r="T542" s="150">
        <v>15.5550922768695</v>
      </c>
      <c r="U542" s="150">
        <v>15.6566220284304</v>
      </c>
      <c r="V542" s="150">
        <v>17.723500000000001</v>
      </c>
      <c r="W542" s="150">
        <v>125.00165402995999</v>
      </c>
      <c r="X542" s="150">
        <v>0.114693408357984</v>
      </c>
      <c r="Y542" s="150">
        <v>0.162643286990902</v>
      </c>
      <c r="Z542" s="150">
        <v>0.290864691567017</v>
      </c>
      <c r="AA542" s="150">
        <v>176.95243607817699</v>
      </c>
      <c r="AB542" s="150">
        <v>5.7410649863627299</v>
      </c>
      <c r="AC542" s="150">
        <v>1.0967907397924499</v>
      </c>
      <c r="AD542" s="150">
        <v>3.30702554700538</v>
      </c>
      <c r="AE542" s="150">
        <v>1.0230426079810699</v>
      </c>
      <c r="AF542" s="150">
        <v>24</v>
      </c>
      <c r="AG542" s="150">
        <v>4.2820682129568299E-2</v>
      </c>
      <c r="AH542" s="150">
        <v>51.731499999999997</v>
      </c>
      <c r="AI542">
        <v>3.8130917805389499</v>
      </c>
      <c r="AJ542">
        <v>-107800.955</v>
      </c>
      <c r="AK542">
        <v>0.31060446681832499</v>
      </c>
      <c r="AL542" s="150">
        <v>25795170.425500002</v>
      </c>
      <c r="AM542" s="150">
        <v>2215.4668151999999</v>
      </c>
    </row>
    <row r="543" spans="1:39" ht="14.5" x14ac:dyDescent="0.35">
      <c r="A543" t="s">
        <v>724</v>
      </c>
      <c r="B543" s="150">
        <v>-14715.8</v>
      </c>
      <c r="C543" s="150">
        <v>0.30882359197027698</v>
      </c>
      <c r="D543" s="150">
        <v>-57886.2</v>
      </c>
      <c r="E543" s="150">
        <v>5.2548788703064703E-3</v>
      </c>
      <c r="F543" s="150">
        <v>0.764834114838436</v>
      </c>
      <c r="G543" s="150">
        <v>36.8888888888889</v>
      </c>
      <c r="H543" s="150">
        <v>36.521999999999998</v>
      </c>
      <c r="I543" s="150">
        <v>0</v>
      </c>
      <c r="J543" s="150">
        <v>77.825500000000005</v>
      </c>
      <c r="K543" s="150">
        <v>10520.6745875954</v>
      </c>
      <c r="L543" s="150">
        <v>1497.5584474</v>
      </c>
      <c r="M543" s="150">
        <v>1759.81783011829</v>
      </c>
      <c r="N543" s="150">
        <v>0.32050269525927799</v>
      </c>
      <c r="O543" s="150">
        <v>0.133900902898409</v>
      </c>
      <c r="P543" s="150">
        <v>4.6523715732739298E-3</v>
      </c>
      <c r="Q543" s="150">
        <v>8952.81592864698</v>
      </c>
      <c r="R543" s="150">
        <v>92.0745</v>
      </c>
      <c r="S543" s="150">
        <v>59835.582740063699</v>
      </c>
      <c r="T543" s="150">
        <v>14.815176840493301</v>
      </c>
      <c r="U543" s="150">
        <v>16.264638389565</v>
      </c>
      <c r="V543" s="150">
        <v>10.813499999999999</v>
      </c>
      <c r="W543" s="150">
        <v>138.489707069866</v>
      </c>
      <c r="X543" s="150">
        <v>0.112033914070844</v>
      </c>
      <c r="Y543" s="150">
        <v>0.168484034156277</v>
      </c>
      <c r="Z543" s="150">
        <v>0.28541439797247498</v>
      </c>
      <c r="AA543" s="150">
        <v>172.61439808829999</v>
      </c>
      <c r="AB543" s="150">
        <v>5.56476791599541</v>
      </c>
      <c r="AC543" s="150">
        <v>0.98625743544055999</v>
      </c>
      <c r="AD543" s="150">
        <v>2.99857002984331</v>
      </c>
      <c r="AE543" s="150">
        <v>0.96709692348957998</v>
      </c>
      <c r="AF543" s="150">
        <v>31.315789473684202</v>
      </c>
      <c r="AG543" s="150">
        <v>2.36747996828299E-2</v>
      </c>
      <c r="AH543" s="150">
        <v>24.95</v>
      </c>
      <c r="AI543">
        <v>3.8554031563494799</v>
      </c>
      <c r="AJ543">
        <v>-30098.8660000001</v>
      </c>
      <c r="AK543">
        <v>0.317035669137814</v>
      </c>
      <c r="AL543" s="150">
        <v>15755325.101</v>
      </c>
      <c r="AM543" s="150">
        <v>1497.5584474</v>
      </c>
    </row>
    <row r="544" spans="1:39" ht="14.5" x14ac:dyDescent="0.35">
      <c r="A544" t="s">
        <v>725</v>
      </c>
      <c r="B544" s="150">
        <v>79461.7</v>
      </c>
      <c r="C544" s="150">
        <v>0.428014169547768</v>
      </c>
      <c r="D544" s="150">
        <v>-217999.8</v>
      </c>
      <c r="E544" s="150">
        <v>1.6212130061770201E-3</v>
      </c>
      <c r="F544" s="150">
        <v>0.79439537128736704</v>
      </c>
      <c r="G544" s="150">
        <v>102.105263157895</v>
      </c>
      <c r="H544" s="150">
        <v>65.726500000000001</v>
      </c>
      <c r="I544" s="150">
        <v>0</v>
      </c>
      <c r="J544" s="150">
        <v>-42.287999999999997</v>
      </c>
      <c r="K544" s="150">
        <v>11331.6619458885</v>
      </c>
      <c r="L544" s="150">
        <v>4423.6895059500002</v>
      </c>
      <c r="M544" s="150">
        <v>5216.3035394171102</v>
      </c>
      <c r="N544" s="150">
        <v>0.206175311314968</v>
      </c>
      <c r="O544" s="150">
        <v>0.127797665498359</v>
      </c>
      <c r="P544" s="150">
        <v>1.22329218805285E-2</v>
      </c>
      <c r="Q544" s="150">
        <v>9609.8230588401402</v>
      </c>
      <c r="R544" s="150">
        <v>257.66849999999999</v>
      </c>
      <c r="S544" s="150">
        <v>69133.731267112598</v>
      </c>
      <c r="T544" s="150">
        <v>14.6069465223727</v>
      </c>
      <c r="U544" s="150">
        <v>17.168142423113402</v>
      </c>
      <c r="V544" s="150">
        <v>25.686</v>
      </c>
      <c r="W544" s="150">
        <v>172.221813670871</v>
      </c>
      <c r="X544" s="150">
        <v>0.118280411494746</v>
      </c>
      <c r="Y544" s="150">
        <v>0.15686740127075199</v>
      </c>
      <c r="Z544" s="150">
        <v>0.28096507842903801</v>
      </c>
      <c r="AA544" s="150">
        <v>1608.65195001334</v>
      </c>
      <c r="AB544" s="150">
        <v>0.63119938181692903</v>
      </c>
      <c r="AC544" s="150">
        <v>0.107204796803283</v>
      </c>
      <c r="AD544" s="150">
        <v>0.29675739328706302</v>
      </c>
      <c r="AE544" s="150">
        <v>0.97473055158159905</v>
      </c>
      <c r="AF544" s="150">
        <v>36.450000000000003</v>
      </c>
      <c r="AG544" s="150">
        <v>8.0946061409926801E-2</v>
      </c>
      <c r="AH544" s="150">
        <v>80.302499999999995</v>
      </c>
      <c r="AI544">
        <v>3.5161243309181298</v>
      </c>
      <c r="AJ544">
        <v>-81506.033499999903</v>
      </c>
      <c r="AK544">
        <v>0.27265488546003502</v>
      </c>
      <c r="AL544" s="150">
        <v>50127754.034999996</v>
      </c>
      <c r="AM544" s="150">
        <v>4423.6895059500002</v>
      </c>
    </row>
    <row r="545" spans="1:39" ht="14.5" x14ac:dyDescent="0.35">
      <c r="A545" t="s">
        <v>726</v>
      </c>
      <c r="B545" s="150">
        <v>356155.25</v>
      </c>
      <c r="C545" s="150">
        <v>0.35379092356676101</v>
      </c>
      <c r="D545" s="150">
        <v>252526.1</v>
      </c>
      <c r="E545" s="150">
        <v>2.87348074584269E-3</v>
      </c>
      <c r="F545" s="150">
        <v>0.790239877926463</v>
      </c>
      <c r="G545" s="150">
        <v>54.117647058823501</v>
      </c>
      <c r="H545" s="150">
        <v>25.270499999999998</v>
      </c>
      <c r="I545" s="150">
        <v>0</v>
      </c>
      <c r="J545" s="150">
        <v>-11.986000000000001</v>
      </c>
      <c r="K545" s="150">
        <v>13714.150201300499</v>
      </c>
      <c r="L545" s="150">
        <v>3413.31918</v>
      </c>
      <c r="M545" s="150">
        <v>3949.86596739585</v>
      </c>
      <c r="N545" s="150">
        <v>8.5467213221471994E-2</v>
      </c>
      <c r="O545" s="150">
        <v>0.109940749783617</v>
      </c>
      <c r="P545" s="150">
        <v>1.8726738924544399E-2</v>
      </c>
      <c r="Q545" s="150">
        <v>11851.2304736159</v>
      </c>
      <c r="R545" s="150">
        <v>212.876</v>
      </c>
      <c r="S545" s="150">
        <v>77379.513179033805</v>
      </c>
      <c r="T545" s="150">
        <v>15.4979894398617</v>
      </c>
      <c r="U545" s="150">
        <v>16.034307202314999</v>
      </c>
      <c r="V545" s="150">
        <v>21.573</v>
      </c>
      <c r="W545" s="150">
        <v>158.221813377833</v>
      </c>
      <c r="X545" s="150">
        <v>0.11875558625579399</v>
      </c>
      <c r="Y545" s="150">
        <v>0.139277524241392</v>
      </c>
      <c r="Z545" s="150">
        <v>0.264429356762024</v>
      </c>
      <c r="AA545" s="150">
        <v>178.27726266138399</v>
      </c>
      <c r="AB545" s="150">
        <v>6.7202638766825302</v>
      </c>
      <c r="AC545" s="150">
        <v>1.2574304588267999</v>
      </c>
      <c r="AD545" s="150">
        <v>3.2018643433579199</v>
      </c>
      <c r="AE545" s="150">
        <v>0.79236985097891999</v>
      </c>
      <c r="AF545" s="150">
        <v>21.9</v>
      </c>
      <c r="AG545" s="150">
        <v>0.132671731255738</v>
      </c>
      <c r="AH545" s="150">
        <v>83.738421052631594</v>
      </c>
      <c r="AI545">
        <v>5.9868604833041399</v>
      </c>
      <c r="AJ545">
        <v>-8619.2589473684802</v>
      </c>
      <c r="AK545">
        <v>0.19219651634089399</v>
      </c>
      <c r="AL545" s="150">
        <v>46810771.919500001</v>
      </c>
      <c r="AM545" s="150">
        <v>3413.31918</v>
      </c>
    </row>
    <row r="546" spans="1:39" ht="14.5" x14ac:dyDescent="0.35">
      <c r="A546" t="s">
        <v>727</v>
      </c>
      <c r="B546" s="150">
        <v>161911.95000000001</v>
      </c>
      <c r="C546" s="150">
        <v>0.32660739671834399</v>
      </c>
      <c r="D546" s="150">
        <v>131445.65</v>
      </c>
      <c r="E546" s="150">
        <v>5.1924791909071901E-3</v>
      </c>
      <c r="F546" s="150">
        <v>0.75617483546917796</v>
      </c>
      <c r="G546" s="150">
        <v>32.631578947368403</v>
      </c>
      <c r="H546" s="150">
        <v>32.417499999999997</v>
      </c>
      <c r="I546" s="150">
        <v>0</v>
      </c>
      <c r="J546" s="150">
        <v>79.116</v>
      </c>
      <c r="K546" s="150">
        <v>10464.4034398163</v>
      </c>
      <c r="L546" s="150">
        <v>1366.2655099000001</v>
      </c>
      <c r="M546" s="150">
        <v>1613.96493647893</v>
      </c>
      <c r="N546" s="150">
        <v>0.34402846009367699</v>
      </c>
      <c r="O546" s="150">
        <v>0.13693487740438801</v>
      </c>
      <c r="P546" s="150">
        <v>3.4104775142432199E-3</v>
      </c>
      <c r="Q546" s="150">
        <v>8858.4040324265497</v>
      </c>
      <c r="R546" s="150">
        <v>84.876999999999995</v>
      </c>
      <c r="S546" s="150">
        <v>57631.964919825201</v>
      </c>
      <c r="T546" s="150">
        <v>15.018202811126701</v>
      </c>
      <c r="U546" s="150">
        <v>16.097005194575701</v>
      </c>
      <c r="V546" s="150">
        <v>10.2395</v>
      </c>
      <c r="W546" s="150">
        <v>133.43088138092699</v>
      </c>
      <c r="X546" s="150">
        <v>0.112687402229965</v>
      </c>
      <c r="Y546" s="150">
        <v>0.17478151072467299</v>
      </c>
      <c r="Z546" s="150">
        <v>0.29151407289055697</v>
      </c>
      <c r="AA546" s="150">
        <v>179.05652175755</v>
      </c>
      <c r="AB546" s="150">
        <v>5.6721307867212403</v>
      </c>
      <c r="AC546" s="150">
        <v>1.0273639458180699</v>
      </c>
      <c r="AD546" s="150">
        <v>3.0838305051836601</v>
      </c>
      <c r="AE546" s="150">
        <v>0.93104892722177701</v>
      </c>
      <c r="AF546" s="150">
        <v>23.3684210526316</v>
      </c>
      <c r="AG546" s="150">
        <v>2.5871248313227301E-2</v>
      </c>
      <c r="AH546" s="150">
        <v>29.803157894736799</v>
      </c>
      <c r="AI546">
        <v>2.9123611822897</v>
      </c>
      <c r="AJ546">
        <v>-31435.334999999999</v>
      </c>
      <c r="AK546">
        <v>0.304044733855382</v>
      </c>
      <c r="AL546" s="150">
        <v>14297153.501499999</v>
      </c>
      <c r="AM546" s="150">
        <v>1366.2655099000001</v>
      </c>
    </row>
    <row r="547" spans="1:39" ht="14.5" x14ac:dyDescent="0.35">
      <c r="A547" t="s">
        <v>728</v>
      </c>
      <c r="B547" s="150">
        <v>1162929.8999999999</v>
      </c>
      <c r="C547" s="150">
        <v>0.44053901222538899</v>
      </c>
      <c r="D547" s="150">
        <v>838716.25</v>
      </c>
      <c r="E547" s="150">
        <v>2.0668412037314898E-3</v>
      </c>
      <c r="F547" s="150">
        <v>0.78729651651590704</v>
      </c>
      <c r="G547" s="150">
        <v>77.7222222222222</v>
      </c>
      <c r="H547" s="150">
        <v>67.596999999999994</v>
      </c>
      <c r="I547" s="150">
        <v>0</v>
      </c>
      <c r="J547" s="150">
        <v>-24.036999999999999</v>
      </c>
      <c r="K547" s="150">
        <v>11959.2138205913</v>
      </c>
      <c r="L547" s="150">
        <v>4490.4684639500001</v>
      </c>
      <c r="M547" s="150">
        <v>5313.7985952593199</v>
      </c>
      <c r="N547" s="150">
        <v>0.19065886207046101</v>
      </c>
      <c r="O547" s="150">
        <v>0.12638167446360199</v>
      </c>
      <c r="P547" s="150">
        <v>2.04823261177287E-2</v>
      </c>
      <c r="Q547" s="150">
        <v>10106.230327003799</v>
      </c>
      <c r="R547" s="150">
        <v>267.45150000000001</v>
      </c>
      <c r="S547" s="150">
        <v>72297.584820051503</v>
      </c>
      <c r="T547" s="150">
        <v>14.647702480636701</v>
      </c>
      <c r="U547" s="150">
        <v>16.789842135676899</v>
      </c>
      <c r="V547" s="150">
        <v>28.402999999999999</v>
      </c>
      <c r="W547" s="150">
        <v>158.09838622504699</v>
      </c>
      <c r="X547" s="150">
        <v>0.118814445769362</v>
      </c>
      <c r="Y547" s="150">
        <v>0.15519104948061699</v>
      </c>
      <c r="Z547" s="150">
        <v>0.27971859867242899</v>
      </c>
      <c r="AA547" s="150">
        <v>145.104760278583</v>
      </c>
      <c r="AB547" s="150">
        <v>7.4516640314394804</v>
      </c>
      <c r="AC547" s="150">
        <v>1.2994102357723201</v>
      </c>
      <c r="AD547" s="150">
        <v>3.757267270816</v>
      </c>
      <c r="AE547" s="150">
        <v>0.90038787226319805</v>
      </c>
      <c r="AF547" s="150">
        <v>26.65</v>
      </c>
      <c r="AG547" s="150">
        <v>8.2523297605433102E-2</v>
      </c>
      <c r="AH547" s="150">
        <v>97.643000000000001</v>
      </c>
      <c r="AI547">
        <v>3.4381581312427798</v>
      </c>
      <c r="AJ547">
        <v>-93165.646500000003</v>
      </c>
      <c r="AK547">
        <v>0.26407298000391699</v>
      </c>
      <c r="AL547" s="150">
        <v>53702472.515000001</v>
      </c>
      <c r="AM547" s="150">
        <v>4490.4684639500001</v>
      </c>
    </row>
    <row r="548" spans="1:39" ht="14.5" x14ac:dyDescent="0.35">
      <c r="A548" t="s">
        <v>729</v>
      </c>
      <c r="B548" s="150">
        <v>-132314.5</v>
      </c>
      <c r="C548" s="150">
        <v>0.34075881458559298</v>
      </c>
      <c r="D548" s="150">
        <v>-154894.79999999999</v>
      </c>
      <c r="E548" s="150">
        <v>3.2903532615023599E-3</v>
      </c>
      <c r="F548" s="150">
        <v>0.80514009832242195</v>
      </c>
      <c r="G548" s="150">
        <v>82.05</v>
      </c>
      <c r="H548" s="150">
        <v>35.933</v>
      </c>
      <c r="I548" s="150">
        <v>0</v>
      </c>
      <c r="J548" s="150">
        <v>-27.455500000000001</v>
      </c>
      <c r="K548" s="150">
        <v>12144.3837534996</v>
      </c>
      <c r="L548" s="150">
        <v>3584.0743432499999</v>
      </c>
      <c r="M548" s="150">
        <v>4118.2160285097498</v>
      </c>
      <c r="N548" s="150">
        <v>9.8940071560693302E-2</v>
      </c>
      <c r="O548" s="150">
        <v>0.107741291088801</v>
      </c>
      <c r="P548" s="150">
        <v>1.2816990330157299E-2</v>
      </c>
      <c r="Q548" s="150">
        <v>10569.230444487101</v>
      </c>
      <c r="R548" s="150">
        <v>212.68899999999999</v>
      </c>
      <c r="S548" s="150">
        <v>72170.755692584004</v>
      </c>
      <c r="T548" s="150">
        <v>15.064483823799099</v>
      </c>
      <c r="U548" s="150">
        <v>16.8512445084137</v>
      </c>
      <c r="V548" s="150">
        <v>21.834</v>
      </c>
      <c r="W548" s="150">
        <v>164.15106454383101</v>
      </c>
      <c r="X548" s="150">
        <v>0.116650495628911</v>
      </c>
      <c r="Y548" s="150">
        <v>0.15272953499371</v>
      </c>
      <c r="Z548" s="150">
        <v>0.27409608162094301</v>
      </c>
      <c r="AA548" s="150">
        <v>169.29290296188401</v>
      </c>
      <c r="AB548" s="150">
        <v>6.2940478808408598</v>
      </c>
      <c r="AC548" s="150">
        <v>1.2076227035029701</v>
      </c>
      <c r="AD548" s="150">
        <v>2.56814449030656</v>
      </c>
      <c r="AE548" s="150">
        <v>0.90640822637328999</v>
      </c>
      <c r="AF548" s="150">
        <v>38.700000000000003</v>
      </c>
      <c r="AG548" s="150">
        <v>6.4883393371331602E-2</v>
      </c>
      <c r="AH548" s="150">
        <v>65.8095</v>
      </c>
      <c r="AI548">
        <v>4.2708558135163104</v>
      </c>
      <c r="AJ548">
        <v>-36204.046499999698</v>
      </c>
      <c r="AK548">
        <v>0.23037026791078299</v>
      </c>
      <c r="AL548" s="150">
        <v>43526374.225500003</v>
      </c>
      <c r="AM548" s="150">
        <v>3584.0743432499999</v>
      </c>
    </row>
    <row r="549" spans="1:39" ht="14.5" x14ac:dyDescent="0.35">
      <c r="A549" t="s">
        <v>730</v>
      </c>
      <c r="B549" s="150">
        <v>-118342.05</v>
      </c>
      <c r="C549" s="150">
        <v>0.36719247100244501</v>
      </c>
      <c r="D549" s="150">
        <v>-157528.65</v>
      </c>
      <c r="E549" s="150">
        <v>4.5208235779256997E-3</v>
      </c>
      <c r="F549" s="150">
        <v>0.74679973723915505</v>
      </c>
      <c r="G549" s="150">
        <v>51.3</v>
      </c>
      <c r="H549" s="150">
        <v>68.819500000000005</v>
      </c>
      <c r="I549" s="150">
        <v>0</v>
      </c>
      <c r="J549" s="150">
        <v>-10.49</v>
      </c>
      <c r="K549" s="150">
        <v>11091.354552778999</v>
      </c>
      <c r="L549" s="150">
        <v>2437.4766355500001</v>
      </c>
      <c r="M549" s="150">
        <v>3022.8317417695998</v>
      </c>
      <c r="N549" s="150">
        <v>0.50676444786568398</v>
      </c>
      <c r="O549" s="150">
        <v>0.14917856942573399</v>
      </c>
      <c r="P549" s="150">
        <v>1.5330618170856101E-2</v>
      </c>
      <c r="Q549" s="150">
        <v>8943.5734068259499</v>
      </c>
      <c r="R549" s="150">
        <v>156.238</v>
      </c>
      <c r="S549" s="150">
        <v>61029.360030850403</v>
      </c>
      <c r="T549" s="150">
        <v>14.7316913938991</v>
      </c>
      <c r="U549" s="150">
        <v>15.601048628054601</v>
      </c>
      <c r="V549" s="150">
        <v>17.3445</v>
      </c>
      <c r="W549" s="150">
        <v>140.53311629334999</v>
      </c>
      <c r="X549" s="150">
        <v>0.115823272634209</v>
      </c>
      <c r="Y549" s="150">
        <v>0.16909780371002101</v>
      </c>
      <c r="Z549" s="150">
        <v>0.290586527010122</v>
      </c>
      <c r="AA549" s="150">
        <v>174.04788370587701</v>
      </c>
      <c r="AB549" s="150">
        <v>5.48215301376481</v>
      </c>
      <c r="AC549" s="150">
        <v>1.0980639931415801</v>
      </c>
      <c r="AD549" s="150">
        <v>3.0121986096707798</v>
      </c>
      <c r="AE549" s="150">
        <v>1.2638437428887199</v>
      </c>
      <c r="AF549" s="150">
        <v>32</v>
      </c>
      <c r="AG549" s="150">
        <v>2.5623080785743501E-2</v>
      </c>
      <c r="AH549" s="150">
        <v>58.4285</v>
      </c>
      <c r="AI549">
        <v>3.69382687409338</v>
      </c>
      <c r="AJ549">
        <v>-87764.191500000103</v>
      </c>
      <c r="AK549">
        <v>0.376066966581449</v>
      </c>
      <c r="AL549" s="150">
        <v>27034917.579</v>
      </c>
      <c r="AM549" s="150">
        <v>2437.4766355500001</v>
      </c>
    </row>
    <row r="550" spans="1:39" ht="14.5" x14ac:dyDescent="0.35">
      <c r="A550" t="s">
        <v>731</v>
      </c>
      <c r="B550" s="150">
        <v>1340005.3999999999</v>
      </c>
      <c r="C550" s="150">
        <v>0.35597994912594999</v>
      </c>
      <c r="D550" s="150">
        <v>1223353.25</v>
      </c>
      <c r="E550" s="150">
        <v>2.8571344299902399E-3</v>
      </c>
      <c r="F550" s="150">
        <v>0.80223900980170304</v>
      </c>
      <c r="G550" s="150">
        <v>101.333333333333</v>
      </c>
      <c r="H550" s="150">
        <v>96.89</v>
      </c>
      <c r="I550" s="150">
        <v>0</v>
      </c>
      <c r="J550" s="150">
        <v>-17.128</v>
      </c>
      <c r="K550" s="150">
        <v>12507.0614710507</v>
      </c>
      <c r="L550" s="150">
        <v>5706.2155442499998</v>
      </c>
      <c r="M550" s="150">
        <v>6830.0569803155004</v>
      </c>
      <c r="N550" s="150">
        <v>0.197698603637005</v>
      </c>
      <c r="O550" s="150">
        <v>0.12922050540011901</v>
      </c>
      <c r="P550" s="150">
        <v>3.5829634363535499E-2</v>
      </c>
      <c r="Q550" s="150">
        <v>10449.1058836969</v>
      </c>
      <c r="R550" s="150">
        <v>336.71449999999999</v>
      </c>
      <c r="S550" s="150">
        <v>74520.0522950452</v>
      </c>
      <c r="T550" s="150">
        <v>14.778989321814199</v>
      </c>
      <c r="U550" s="150">
        <v>16.9467473014973</v>
      </c>
      <c r="V550" s="150">
        <v>33.661499999999997</v>
      </c>
      <c r="W550" s="150">
        <v>169.51756589129999</v>
      </c>
      <c r="X550" s="150">
        <v>0.11630810324702601</v>
      </c>
      <c r="Y550" s="150">
        <v>0.15572636209438201</v>
      </c>
      <c r="Z550" s="150">
        <v>0.279561359170796</v>
      </c>
      <c r="AA550" s="150">
        <v>147.10064726626501</v>
      </c>
      <c r="AB550" s="150">
        <v>7.3710889701782696</v>
      </c>
      <c r="AC550" s="150">
        <v>1.3088678978017301</v>
      </c>
      <c r="AD550" s="150">
        <v>3.8240645351136799</v>
      </c>
      <c r="AE550" s="150">
        <v>0.81908955391662297</v>
      </c>
      <c r="AF550" s="150">
        <v>27.35</v>
      </c>
      <c r="AG550" s="150">
        <v>7.5322246562139303E-2</v>
      </c>
      <c r="AH550" s="150">
        <v>103.82299999999999</v>
      </c>
      <c r="AI550">
        <v>3.6050836362410701</v>
      </c>
      <c r="AJ550">
        <v>-115440.753999999</v>
      </c>
      <c r="AK550">
        <v>0.27520730859959602</v>
      </c>
      <c r="AL550" s="150">
        <v>71367988.578999996</v>
      </c>
      <c r="AM550" s="150">
        <v>5706.2155442499998</v>
      </c>
    </row>
    <row r="551" spans="1:39" ht="14.5" x14ac:dyDescent="0.35">
      <c r="A551" t="s">
        <v>732</v>
      </c>
      <c r="B551" s="150">
        <v>471573.75</v>
      </c>
      <c r="C551" s="150">
        <v>0.63712435257742195</v>
      </c>
      <c r="D551" s="150">
        <v>487964.5</v>
      </c>
      <c r="E551" s="150">
        <v>3.1047074632558E-3</v>
      </c>
      <c r="F551" s="150">
        <v>0.62695921615143202</v>
      </c>
      <c r="G551" s="150">
        <v>26.117647058823501</v>
      </c>
      <c r="H551" s="150">
        <v>12.618</v>
      </c>
      <c r="I551" s="150">
        <v>0.15</v>
      </c>
      <c r="J551" s="150">
        <v>-11.253</v>
      </c>
      <c r="K551" s="150">
        <v>13470.0340999482</v>
      </c>
      <c r="L551" s="150">
        <v>535.39185365000003</v>
      </c>
      <c r="M551" s="150">
        <v>649.41451500133201</v>
      </c>
      <c r="N551" s="150">
        <v>0.42368520347022298</v>
      </c>
      <c r="O551" s="150">
        <v>0.16015826569908101</v>
      </c>
      <c r="P551" s="150">
        <v>7.9741065742680098E-3</v>
      </c>
      <c r="Q551" s="150">
        <v>11104.9974383237</v>
      </c>
      <c r="R551" s="150">
        <v>44.666499999999999</v>
      </c>
      <c r="S551" s="150">
        <v>52109.933731096004</v>
      </c>
      <c r="T551" s="150">
        <v>14.131396012671701</v>
      </c>
      <c r="U551" s="150">
        <v>11.986429508692201</v>
      </c>
      <c r="V551" s="150">
        <v>7.4684999999999997</v>
      </c>
      <c r="W551" s="150">
        <v>71.686664477471993</v>
      </c>
      <c r="X551" s="150">
        <v>0.11449774719641501</v>
      </c>
      <c r="Y551" s="150">
        <v>0.17554412902875099</v>
      </c>
      <c r="Z551" s="150">
        <v>0.29560184268888701</v>
      </c>
      <c r="AA551" s="150">
        <v>254.18139830152001</v>
      </c>
      <c r="AB551" s="150">
        <v>5.8069697505229199</v>
      </c>
      <c r="AC551" s="150">
        <v>1.19113614009897</v>
      </c>
      <c r="AD551" s="150">
        <v>2.4175803467864001</v>
      </c>
      <c r="AE551" s="150">
        <v>1.16705542923128</v>
      </c>
      <c r="AF551" s="150">
        <v>71.3</v>
      </c>
      <c r="AG551" s="150">
        <v>1.0952649811019399E-2</v>
      </c>
      <c r="AH551" s="150">
        <v>4.1429999999999998</v>
      </c>
      <c r="AI551">
        <v>3.3626184355139901</v>
      </c>
      <c r="AJ551">
        <v>-42042.6</v>
      </c>
      <c r="AK551">
        <v>0.391408541268985</v>
      </c>
      <c r="AL551" s="150">
        <v>7211746.5255000005</v>
      </c>
      <c r="AM551" s="150">
        <v>535.39185365000003</v>
      </c>
    </row>
    <row r="552" spans="1:39" ht="14.5" x14ac:dyDescent="0.35">
      <c r="A552" t="s">
        <v>733</v>
      </c>
      <c r="B552" s="150">
        <v>311030.8</v>
      </c>
      <c r="C552" s="150">
        <v>0.50697094179631796</v>
      </c>
      <c r="D552" s="150">
        <v>284831.90000000002</v>
      </c>
      <c r="E552" s="150">
        <v>4.5644309620593198E-3</v>
      </c>
      <c r="F552" s="150">
        <v>0.67282995472311802</v>
      </c>
      <c r="G552" s="150">
        <v>30.8888888888889</v>
      </c>
      <c r="H552" s="150">
        <v>14.2285</v>
      </c>
      <c r="I552" s="150">
        <v>0</v>
      </c>
      <c r="J552" s="150">
        <v>29.401499999999999</v>
      </c>
      <c r="K552" s="150">
        <v>12489.2900841272</v>
      </c>
      <c r="L552" s="150">
        <v>747.61837255</v>
      </c>
      <c r="M552" s="150">
        <v>891.91715622774598</v>
      </c>
      <c r="N552" s="150">
        <v>0.40150153978449099</v>
      </c>
      <c r="O552" s="150">
        <v>0.14223871597388801</v>
      </c>
      <c r="P552" s="150">
        <v>1.41687923798202E-3</v>
      </c>
      <c r="Q552" s="150">
        <v>10468.7107561543</v>
      </c>
      <c r="R552" s="150">
        <v>57.436</v>
      </c>
      <c r="S552" s="150">
        <v>54392.1431680479</v>
      </c>
      <c r="T552" s="150">
        <v>14.0939480465213</v>
      </c>
      <c r="U552" s="150">
        <v>13.016546635385501</v>
      </c>
      <c r="V552" s="150">
        <v>8.4529999999999994</v>
      </c>
      <c r="W552" s="150">
        <v>88.444146758547305</v>
      </c>
      <c r="X552" s="150">
        <v>0.117207817935815</v>
      </c>
      <c r="Y552" s="150">
        <v>0.18128546734151699</v>
      </c>
      <c r="Z552" s="150">
        <v>0.30329899920335102</v>
      </c>
      <c r="AA552" s="150">
        <v>200.77335644926401</v>
      </c>
      <c r="AB552" s="150">
        <v>5.9936182165642897</v>
      </c>
      <c r="AC552" s="150">
        <v>1.1718083654531899</v>
      </c>
      <c r="AD552" s="150">
        <v>2.8761385519232401</v>
      </c>
      <c r="AE552" s="150">
        <v>1.2191905242629</v>
      </c>
      <c r="AF552" s="150">
        <v>71.55</v>
      </c>
      <c r="AG552" s="150">
        <v>1.0397381711352099E-2</v>
      </c>
      <c r="AH552" s="150">
        <v>5.83</v>
      </c>
      <c r="AI552">
        <v>2.3313844904485101</v>
      </c>
      <c r="AJ552">
        <v>-15231.419</v>
      </c>
      <c r="AK552">
        <v>0.33783613307751897</v>
      </c>
      <c r="AL552" s="150">
        <v>9337222.727</v>
      </c>
      <c r="AM552" s="150">
        <v>747.61837255</v>
      </c>
    </row>
    <row r="553" spans="1:39" ht="14.5" x14ac:dyDescent="0.35">
      <c r="A553" t="s">
        <v>734</v>
      </c>
      <c r="B553" s="150">
        <v>519840.8</v>
      </c>
      <c r="C553" s="150">
        <v>0.42629239860499502</v>
      </c>
      <c r="D553" s="150">
        <v>503859.95</v>
      </c>
      <c r="E553" s="150">
        <v>4.2294169290177496E-3</v>
      </c>
      <c r="F553" s="150">
        <v>0.65070115310037802</v>
      </c>
      <c r="G553" s="150">
        <v>26.7777777777778</v>
      </c>
      <c r="H553" s="150">
        <v>24.070499999999999</v>
      </c>
      <c r="I553" s="150">
        <v>0</v>
      </c>
      <c r="J553" s="150">
        <v>13.763500000000001</v>
      </c>
      <c r="K553" s="150">
        <v>11234.6833022053</v>
      </c>
      <c r="L553" s="150">
        <v>1112.1520474500001</v>
      </c>
      <c r="M553" s="150">
        <v>1377.42822198561</v>
      </c>
      <c r="N553" s="150">
        <v>0.47499102097705698</v>
      </c>
      <c r="O553" s="150">
        <v>0.157944453146275</v>
      </c>
      <c r="P553" s="150">
        <v>2.20146724147453E-3</v>
      </c>
      <c r="Q553" s="150">
        <v>9071.0178850470602</v>
      </c>
      <c r="R553" s="150">
        <v>73.4435</v>
      </c>
      <c r="S553" s="150">
        <v>54966.419465303203</v>
      </c>
      <c r="T553" s="150">
        <v>15.1327210712997</v>
      </c>
      <c r="U553" s="150">
        <v>15.142960880813099</v>
      </c>
      <c r="V553" s="150">
        <v>9.7899999999999991</v>
      </c>
      <c r="W553" s="150">
        <v>113.60082200715</v>
      </c>
      <c r="X553" s="150">
        <v>0.118342642563479</v>
      </c>
      <c r="Y553" s="150">
        <v>0.17755360412145299</v>
      </c>
      <c r="Z553" s="150">
        <v>0.29910015175485</v>
      </c>
      <c r="AA553" s="150">
        <v>196.16090308893499</v>
      </c>
      <c r="AB553" s="150">
        <v>5.6043324887726103</v>
      </c>
      <c r="AC553" s="150">
        <v>1.27112955011385</v>
      </c>
      <c r="AD553" s="150">
        <v>2.93723562098132</v>
      </c>
      <c r="AE553" s="150">
        <v>1.0417487877304701</v>
      </c>
      <c r="AF553" s="150">
        <v>44.7</v>
      </c>
      <c r="AG553" s="150">
        <v>3.9429475116004697E-2</v>
      </c>
      <c r="AH553" s="150">
        <v>13.978999999999999</v>
      </c>
      <c r="AI553">
        <v>2.4184227107537799</v>
      </c>
      <c r="AJ553">
        <v>-33265.673000000003</v>
      </c>
      <c r="AK553">
        <v>0.32695344604919402</v>
      </c>
      <c r="AL553" s="150">
        <v>12494676.037</v>
      </c>
      <c r="AM553" s="150">
        <v>1112.1520474500001</v>
      </c>
    </row>
    <row r="554" spans="1:39" ht="14.5" x14ac:dyDescent="0.35">
      <c r="A554" t="s">
        <v>735</v>
      </c>
      <c r="B554" s="150">
        <v>61184.3</v>
      </c>
      <c r="C554" s="150">
        <v>0.38149437453210699</v>
      </c>
      <c r="D554" s="150">
        <v>7081.4</v>
      </c>
      <c r="E554" s="150">
        <v>2.5054253907801599E-3</v>
      </c>
      <c r="F554" s="150">
        <v>0.74570377573810998</v>
      </c>
      <c r="G554" s="150">
        <v>33.6111111111111</v>
      </c>
      <c r="H554" s="150">
        <v>34.106000000000002</v>
      </c>
      <c r="I554" s="150">
        <v>0</v>
      </c>
      <c r="J554" s="150">
        <v>58.6490000000001</v>
      </c>
      <c r="K554" s="150">
        <v>10638.875118785199</v>
      </c>
      <c r="L554" s="150">
        <v>1329.6137656999999</v>
      </c>
      <c r="M554" s="150">
        <v>1555.91449579236</v>
      </c>
      <c r="N554" s="150">
        <v>0.31097728033247002</v>
      </c>
      <c r="O554" s="150">
        <v>0.13143092773110601</v>
      </c>
      <c r="P554" s="150">
        <v>4.1602944348938797E-3</v>
      </c>
      <c r="Q554" s="150">
        <v>9091.4988244879605</v>
      </c>
      <c r="R554" s="150">
        <v>83.6785</v>
      </c>
      <c r="S554" s="150">
        <v>58731.288078777703</v>
      </c>
      <c r="T554" s="150">
        <v>14.408121560496401</v>
      </c>
      <c r="U554" s="150">
        <v>15.8895506695268</v>
      </c>
      <c r="V554" s="150">
        <v>9.82</v>
      </c>
      <c r="W554" s="150">
        <v>135.39855047861499</v>
      </c>
      <c r="X554" s="150">
        <v>0.113668906953264</v>
      </c>
      <c r="Y554" s="150">
        <v>0.16534447983971401</v>
      </c>
      <c r="Z554" s="150">
        <v>0.28448877146632301</v>
      </c>
      <c r="AA554" s="150">
        <v>173.214925974198</v>
      </c>
      <c r="AB554" s="150">
        <v>5.9430836296201299</v>
      </c>
      <c r="AC554" s="150">
        <v>1.01753514572491</v>
      </c>
      <c r="AD554" s="150">
        <v>3.0008429980684599</v>
      </c>
      <c r="AE554" s="150">
        <v>0.989579433838642</v>
      </c>
      <c r="AF554" s="150">
        <v>35.052631578947398</v>
      </c>
      <c r="AG554" s="150">
        <v>2.4054782236188801E-2</v>
      </c>
      <c r="AH554" s="150">
        <v>20.348421052631601</v>
      </c>
      <c r="AI554">
        <v>3.47286858979637</v>
      </c>
      <c r="AJ554">
        <v>-37786.703000000001</v>
      </c>
      <c r="AK554">
        <v>0.30748444856865398</v>
      </c>
      <c r="AL554" s="150">
        <v>14145594.8095</v>
      </c>
      <c r="AM554" s="150">
        <v>1329.6137656999999</v>
      </c>
    </row>
    <row r="555" spans="1:39" ht="14.5" x14ac:dyDescent="0.35">
      <c r="A555" t="s">
        <v>736</v>
      </c>
      <c r="B555" s="150">
        <v>318611.90000000002</v>
      </c>
      <c r="C555" s="150">
        <v>0.46998437276608102</v>
      </c>
      <c r="D555" s="150">
        <v>314432.5</v>
      </c>
      <c r="E555" s="150">
        <v>3.56245717674242E-3</v>
      </c>
      <c r="F555" s="150">
        <v>0.63937975376759404</v>
      </c>
      <c r="G555" s="150">
        <v>40.117647058823501</v>
      </c>
      <c r="H555" s="150">
        <v>20.288</v>
      </c>
      <c r="I555" s="150">
        <v>0</v>
      </c>
      <c r="J555" s="150">
        <v>26.2315</v>
      </c>
      <c r="K555" s="150">
        <v>12457.607850492301</v>
      </c>
      <c r="L555" s="150">
        <v>749.76648375000002</v>
      </c>
      <c r="M555" s="150">
        <v>897.95698418872405</v>
      </c>
      <c r="N555" s="150">
        <v>0.37208022437159199</v>
      </c>
      <c r="O555" s="150">
        <v>0.145885876763826</v>
      </c>
      <c r="P555" s="150">
        <v>5.8079438656956396E-3</v>
      </c>
      <c r="Q555" s="150">
        <v>10401.719679744599</v>
      </c>
      <c r="R555" s="150">
        <v>55.869500000000002</v>
      </c>
      <c r="S555" s="150">
        <v>54651.282479707203</v>
      </c>
      <c r="T555" s="150">
        <v>14.9688112476396</v>
      </c>
      <c r="U555" s="150">
        <v>13.419960510654301</v>
      </c>
      <c r="V555" s="150">
        <v>7.8140000000000001</v>
      </c>
      <c r="W555" s="150">
        <v>95.951687196058401</v>
      </c>
      <c r="X555" s="150">
        <v>0.1160496340278</v>
      </c>
      <c r="Y555" s="150">
        <v>0.18170967276104499</v>
      </c>
      <c r="Z555" s="150">
        <v>0.30274403397169902</v>
      </c>
      <c r="AA555" s="150">
        <v>204.51521016659501</v>
      </c>
      <c r="AB555" s="150">
        <v>6.0265830923905996</v>
      </c>
      <c r="AC555" s="150">
        <v>1.23659285509557</v>
      </c>
      <c r="AD555" s="150">
        <v>2.8078411378996702</v>
      </c>
      <c r="AE555" s="150">
        <v>1.1511644581535601</v>
      </c>
      <c r="AF555" s="150">
        <v>70.599999999999994</v>
      </c>
      <c r="AG555" s="150">
        <v>2.1931776504398402E-2</v>
      </c>
      <c r="AH555" s="150">
        <v>5.8579999999999997</v>
      </c>
      <c r="AI555">
        <v>2.9905785463390302</v>
      </c>
      <c r="AJ555">
        <v>-28258.626</v>
      </c>
      <c r="AK555">
        <v>0.33843500306000701</v>
      </c>
      <c r="AL555" s="150">
        <v>9340296.8340000007</v>
      </c>
      <c r="AM555" s="150">
        <v>749.76648375000002</v>
      </c>
    </row>
    <row r="556" spans="1:39" ht="14.5" x14ac:dyDescent="0.35">
      <c r="A556" t="s">
        <v>737</v>
      </c>
      <c r="B556" s="150">
        <v>21011.599999999999</v>
      </c>
      <c r="C556" s="150">
        <v>0.30215078968095799</v>
      </c>
      <c r="D556" s="150">
        <v>43866.35</v>
      </c>
      <c r="E556" s="150">
        <v>4.5795442629040697E-3</v>
      </c>
      <c r="F556" s="150">
        <v>0.78003434892407097</v>
      </c>
      <c r="G556" s="150">
        <v>57.75</v>
      </c>
      <c r="H556" s="150">
        <v>69.621499999999997</v>
      </c>
      <c r="I556" s="150">
        <v>0</v>
      </c>
      <c r="J556" s="150">
        <v>10.824</v>
      </c>
      <c r="K556" s="150">
        <v>11665.7389979249</v>
      </c>
      <c r="L556" s="150">
        <v>2932.8613876999998</v>
      </c>
      <c r="M556" s="150">
        <v>3563.0713317577802</v>
      </c>
      <c r="N556" s="150">
        <v>0.35996800847036498</v>
      </c>
      <c r="O556" s="150">
        <v>0.145326395644716</v>
      </c>
      <c r="P556" s="150">
        <v>2.1120562127410099E-2</v>
      </c>
      <c r="Q556" s="150">
        <v>9602.3885800571807</v>
      </c>
      <c r="R556" s="150">
        <v>183.0335</v>
      </c>
      <c r="S556" s="150">
        <v>65801.3239570898</v>
      </c>
      <c r="T556" s="150">
        <v>15.5826665610394</v>
      </c>
      <c r="U556" s="150">
        <v>16.023631672344099</v>
      </c>
      <c r="V556" s="150">
        <v>21.420500000000001</v>
      </c>
      <c r="W556" s="150">
        <v>136.91843737074299</v>
      </c>
      <c r="X556" s="150">
        <v>0.11607308639269499</v>
      </c>
      <c r="Y556" s="150">
        <v>0.15887845558979799</v>
      </c>
      <c r="Z556" s="150">
        <v>0.27925816883662802</v>
      </c>
      <c r="AA556" s="150">
        <v>162.07961685253201</v>
      </c>
      <c r="AB556" s="150">
        <v>6.2360154098903102</v>
      </c>
      <c r="AC556" s="150">
        <v>1.2132065812424599</v>
      </c>
      <c r="AD556" s="150">
        <v>3.0892071959382901</v>
      </c>
      <c r="AE556" s="150">
        <v>0.99996987101774404</v>
      </c>
      <c r="AF556" s="150">
        <v>25.3</v>
      </c>
      <c r="AG556" s="150">
        <v>4.7884529611125298E-2</v>
      </c>
      <c r="AH556" s="150">
        <v>63.555999999999997</v>
      </c>
      <c r="AI556">
        <v>4.4907486981457998</v>
      </c>
      <c r="AJ556">
        <v>-124301.1825</v>
      </c>
      <c r="AK556">
        <v>0.31270258362006997</v>
      </c>
      <c r="AL556" s="150">
        <v>34213995.465999998</v>
      </c>
      <c r="AM556" s="150">
        <v>2932.8613876999998</v>
      </c>
    </row>
    <row r="557" spans="1:39" ht="14.5" x14ac:dyDescent="0.35">
      <c r="A557" t="s">
        <v>738</v>
      </c>
      <c r="B557" s="150">
        <v>402660.95</v>
      </c>
      <c r="C557" s="150">
        <v>0.54853781252587597</v>
      </c>
      <c r="D557" s="150">
        <v>391258.55</v>
      </c>
      <c r="E557" s="150">
        <v>3.0024143536374402E-3</v>
      </c>
      <c r="F557" s="150">
        <v>0.65163772928732999</v>
      </c>
      <c r="G557" s="150">
        <v>41.588235294117602</v>
      </c>
      <c r="H557" s="150">
        <v>19.350000000000001</v>
      </c>
      <c r="I557" s="150">
        <v>0</v>
      </c>
      <c r="J557" s="150">
        <v>19.053999999999998</v>
      </c>
      <c r="K557" s="150">
        <v>12726.7651100572</v>
      </c>
      <c r="L557" s="150">
        <v>796.59398035000004</v>
      </c>
      <c r="M557" s="150">
        <v>957.75977975993499</v>
      </c>
      <c r="N557" s="150">
        <v>0.38410447981989998</v>
      </c>
      <c r="O557" s="150">
        <v>0.151495780694924</v>
      </c>
      <c r="P557" s="150">
        <v>2.7256625753637E-3</v>
      </c>
      <c r="Q557" s="150">
        <v>10585.185022638099</v>
      </c>
      <c r="R557" s="150">
        <v>60.207500000000003</v>
      </c>
      <c r="S557" s="150">
        <v>55427.122501349499</v>
      </c>
      <c r="T557" s="150">
        <v>15.097786820578801</v>
      </c>
      <c r="U557" s="150">
        <v>13.230809788647599</v>
      </c>
      <c r="V557" s="150">
        <v>8.19</v>
      </c>
      <c r="W557" s="150">
        <v>97.264222264957198</v>
      </c>
      <c r="X557" s="150">
        <v>0.113501643978022</v>
      </c>
      <c r="Y557" s="150">
        <v>0.18414990743201401</v>
      </c>
      <c r="Z557" s="150">
        <v>0.30127733921466199</v>
      </c>
      <c r="AA557" s="150">
        <v>203.84192450042801</v>
      </c>
      <c r="AB557" s="150">
        <v>6.2772479457812498</v>
      </c>
      <c r="AC557" s="150">
        <v>1.2184447027560501</v>
      </c>
      <c r="AD557" s="150">
        <v>2.9945948574094299</v>
      </c>
      <c r="AE557" s="150">
        <v>1.26959418030079</v>
      </c>
      <c r="AF557" s="150">
        <v>91.5</v>
      </c>
      <c r="AG557" s="150">
        <v>2.1857990168777101E-2</v>
      </c>
      <c r="AH557" s="150">
        <v>5.0065</v>
      </c>
      <c r="AI557">
        <v>3.7980620673160099</v>
      </c>
      <c r="AJ557">
        <v>-31855.653999999999</v>
      </c>
      <c r="AK557">
        <v>0.36417095288798101</v>
      </c>
      <c r="AL557" s="150">
        <v>10138064.476</v>
      </c>
      <c r="AM557" s="150">
        <v>796.59398035000004</v>
      </c>
    </row>
    <row r="558" spans="1:39" ht="14.5" x14ac:dyDescent="0.35">
      <c r="A558" t="s">
        <v>739</v>
      </c>
      <c r="B558" s="150">
        <v>18474.75</v>
      </c>
      <c r="C558" s="150">
        <v>0.38805998363515698</v>
      </c>
      <c r="D558" s="150">
        <v>-12640.45</v>
      </c>
      <c r="E558" s="150">
        <v>8.2939655711058297E-3</v>
      </c>
      <c r="F558" s="150">
        <v>0.74673488203898197</v>
      </c>
      <c r="G558" s="150">
        <v>48.947368421052602</v>
      </c>
      <c r="H558" s="150">
        <v>42.746499999999997</v>
      </c>
      <c r="I558" s="150">
        <v>0</v>
      </c>
      <c r="J558" s="150">
        <v>67.480500000000006</v>
      </c>
      <c r="K558" s="150">
        <v>10766.7076229986</v>
      </c>
      <c r="L558" s="150">
        <v>1681.59635215</v>
      </c>
      <c r="M558" s="150">
        <v>1986.42576262073</v>
      </c>
      <c r="N558" s="150">
        <v>0.32298821010498502</v>
      </c>
      <c r="O558" s="150">
        <v>0.131760358166046</v>
      </c>
      <c r="P558" s="150">
        <v>6.9890750743919596E-3</v>
      </c>
      <c r="Q558" s="150">
        <v>9114.4892520994108</v>
      </c>
      <c r="R558" s="150">
        <v>103.96850000000001</v>
      </c>
      <c r="S558" s="150">
        <v>60989.325531290699</v>
      </c>
      <c r="T558" s="150">
        <v>14.590476923298899</v>
      </c>
      <c r="U558" s="150">
        <v>16.174094578165501</v>
      </c>
      <c r="V558" s="150">
        <v>12.429</v>
      </c>
      <c r="W558" s="150">
        <v>135.296190534234</v>
      </c>
      <c r="X558" s="150">
        <v>0.11502461202799499</v>
      </c>
      <c r="Y558" s="150">
        <v>0.16158759428156699</v>
      </c>
      <c r="Z558" s="150">
        <v>0.27992384248802299</v>
      </c>
      <c r="AA558" s="150">
        <v>174.155735783778</v>
      </c>
      <c r="AB558" s="150">
        <v>5.81868063934379</v>
      </c>
      <c r="AC558" s="150">
        <v>1.0987752956066199</v>
      </c>
      <c r="AD558" s="150">
        <v>3.20830181624543</v>
      </c>
      <c r="AE558" s="150">
        <v>1.03257581546355</v>
      </c>
      <c r="AF558" s="150">
        <v>35.25</v>
      </c>
      <c r="AG558" s="150">
        <v>3.0627895745121099E-2</v>
      </c>
      <c r="AH558" s="150">
        <v>28.845500000000001</v>
      </c>
      <c r="AI558">
        <v>3.9249310424889701</v>
      </c>
      <c r="AJ558">
        <v>-40953.928500000002</v>
      </c>
      <c r="AK558">
        <v>0.304987975271796</v>
      </c>
      <c r="AL558" s="150">
        <v>18105256.263500001</v>
      </c>
      <c r="AM558" s="150">
        <v>1681.59635215</v>
      </c>
    </row>
    <row r="559" spans="1:39" ht="14.5" x14ac:dyDescent="0.35">
      <c r="A559" t="s">
        <v>740</v>
      </c>
      <c r="B559" s="150">
        <v>326715.65000000002</v>
      </c>
      <c r="C559" s="150">
        <v>0.39776930427101798</v>
      </c>
      <c r="D559" s="150">
        <v>260660.4</v>
      </c>
      <c r="E559" s="150">
        <v>2.4483462417069302E-3</v>
      </c>
      <c r="F559" s="150">
        <v>0.72480156513308802</v>
      </c>
      <c r="G559" s="150">
        <v>32.7777777777778</v>
      </c>
      <c r="H559" s="150">
        <v>75.722999999999999</v>
      </c>
      <c r="I559" s="150">
        <v>1.3</v>
      </c>
      <c r="J559" s="150">
        <v>-13.9115</v>
      </c>
      <c r="K559" s="150">
        <v>12570.3667091511</v>
      </c>
      <c r="L559" s="150">
        <v>1783.6836661</v>
      </c>
      <c r="M559" s="150">
        <v>2272.2096479161801</v>
      </c>
      <c r="N559" s="150">
        <v>0.61897344158227197</v>
      </c>
      <c r="O559" s="150">
        <v>0.15539049401961699</v>
      </c>
      <c r="P559" s="150">
        <v>1.7682586323707301E-2</v>
      </c>
      <c r="Q559" s="150">
        <v>9867.7328461141606</v>
      </c>
      <c r="R559" s="150">
        <v>122.7675</v>
      </c>
      <c r="S559" s="150">
        <v>63722.574525016797</v>
      </c>
      <c r="T559" s="150">
        <v>14.1409575009673</v>
      </c>
      <c r="U559" s="150">
        <v>14.5289564917425</v>
      </c>
      <c r="V559" s="150">
        <v>15.428000000000001</v>
      </c>
      <c r="W559" s="150">
        <v>115.613408484573</v>
      </c>
      <c r="X559" s="150">
        <v>0.118902275192975</v>
      </c>
      <c r="Y559" s="150">
        <v>0.14711781156279999</v>
      </c>
      <c r="Z559" s="150">
        <v>0.27671597766941203</v>
      </c>
      <c r="AA559" s="150">
        <v>178.62988042978299</v>
      </c>
      <c r="AB559" s="150">
        <v>6.4036981763810896</v>
      </c>
      <c r="AC559" s="150">
        <v>1.3395280604558699</v>
      </c>
      <c r="AD559" s="150">
        <v>3.1333094380376298</v>
      </c>
      <c r="AE559" s="150">
        <v>0.89872043488022202</v>
      </c>
      <c r="AF559" s="150">
        <v>28.15</v>
      </c>
      <c r="AG559" s="150">
        <v>0.10845820419029099</v>
      </c>
      <c r="AH559" s="150">
        <v>46.238500000000002</v>
      </c>
      <c r="AI559">
        <v>4.1235755858361003</v>
      </c>
      <c r="AJ559">
        <v>-47164.999499999998</v>
      </c>
      <c r="AK559">
        <v>0.41179605041452999</v>
      </c>
      <c r="AL559" s="150">
        <v>22421557.776000001</v>
      </c>
      <c r="AM559" s="150">
        <v>1783.6836661</v>
      </c>
    </row>
    <row r="560" spans="1:39" ht="14.5" x14ac:dyDescent="0.35">
      <c r="A560" t="s">
        <v>741</v>
      </c>
      <c r="B560" s="150">
        <v>450719</v>
      </c>
      <c r="C560" s="150">
        <v>0.62953651940390198</v>
      </c>
      <c r="D560" s="150">
        <v>448223.65</v>
      </c>
      <c r="E560" s="150">
        <v>1.9747417798396702E-3</v>
      </c>
      <c r="F560" s="150">
        <v>0.63855027099889605</v>
      </c>
      <c r="G560" s="150">
        <v>23.45</v>
      </c>
      <c r="H560" s="150">
        <v>10.946</v>
      </c>
      <c r="I560" s="150">
        <v>0.15</v>
      </c>
      <c r="J560" s="150">
        <v>5.8154999999999903</v>
      </c>
      <c r="K560" s="150">
        <v>12632.6568260937</v>
      </c>
      <c r="L560" s="150">
        <v>638.21768350000002</v>
      </c>
      <c r="M560" s="150">
        <v>764.19359499185896</v>
      </c>
      <c r="N560" s="150">
        <v>0.373540409899971</v>
      </c>
      <c r="O560" s="150">
        <v>0.151207360897263</v>
      </c>
      <c r="P560" s="150">
        <v>3.06741829725563E-3</v>
      </c>
      <c r="Q560" s="150">
        <v>10550.1865349786</v>
      </c>
      <c r="R560" s="150">
        <v>48.036000000000001</v>
      </c>
      <c r="S560" s="150">
        <v>54752.659068198802</v>
      </c>
      <c r="T560" s="150">
        <v>15.8266716629195</v>
      </c>
      <c r="U560" s="150">
        <v>13.286237061787</v>
      </c>
      <c r="V560" s="150">
        <v>7.6334999999999997</v>
      </c>
      <c r="W560" s="150">
        <v>83.607478024497297</v>
      </c>
      <c r="X560" s="150">
        <v>0.115942254398526</v>
      </c>
      <c r="Y560" s="150">
        <v>0.16554882880228999</v>
      </c>
      <c r="Z560" s="150">
        <v>0.28903572524036802</v>
      </c>
      <c r="AA560" s="150">
        <v>216.97205135495099</v>
      </c>
      <c r="AB560" s="150">
        <v>6.55994156001716</v>
      </c>
      <c r="AC560" s="150">
        <v>1.20809782820631</v>
      </c>
      <c r="AD560" s="150">
        <v>2.6153994825073599</v>
      </c>
      <c r="AE560" s="150">
        <v>1.1317588995344099</v>
      </c>
      <c r="AF560" s="150">
        <v>66.8</v>
      </c>
      <c r="AG560" s="150">
        <v>3.06687614438944E-2</v>
      </c>
      <c r="AH560" s="150">
        <v>4.8215000000000003</v>
      </c>
      <c r="AI560">
        <v>3.38193223226338</v>
      </c>
      <c r="AJ560">
        <v>-30880.5285</v>
      </c>
      <c r="AK560">
        <v>0.36613944224355999</v>
      </c>
      <c r="AL560" s="150">
        <v>8062384.9759999998</v>
      </c>
      <c r="AM560" s="150">
        <v>638.21768350000002</v>
      </c>
    </row>
    <row r="561" spans="1:39" ht="14.5" x14ac:dyDescent="0.35">
      <c r="A561" t="s">
        <v>742</v>
      </c>
      <c r="B561" s="150">
        <v>304440.75</v>
      </c>
      <c r="C561" s="150">
        <v>0.53848114172032302</v>
      </c>
      <c r="D561" s="150">
        <v>287581.05</v>
      </c>
      <c r="E561" s="150">
        <v>3.8899123362902501E-3</v>
      </c>
      <c r="F561" s="150">
        <v>0.65783485665751495</v>
      </c>
      <c r="G561" s="150">
        <v>32.631578947368403</v>
      </c>
      <c r="H561" s="150">
        <v>14.4015</v>
      </c>
      <c r="I561" s="150">
        <v>0</v>
      </c>
      <c r="J561" s="150">
        <v>29.805</v>
      </c>
      <c r="K561" s="150">
        <v>12472.078047487599</v>
      </c>
      <c r="L561" s="150">
        <v>776.72083874999998</v>
      </c>
      <c r="M561" s="150">
        <v>923.22725744985098</v>
      </c>
      <c r="N561" s="150">
        <v>0.36276316224945598</v>
      </c>
      <c r="O561" s="150">
        <v>0.144265807365658</v>
      </c>
      <c r="P561" s="150">
        <v>2.91583602114345E-3</v>
      </c>
      <c r="Q561" s="150">
        <v>10492.890936472601</v>
      </c>
      <c r="R561" s="150">
        <v>56.891500000000001</v>
      </c>
      <c r="S561" s="150">
        <v>54629.269644850297</v>
      </c>
      <c r="T561" s="150">
        <v>14.4010968246575</v>
      </c>
      <c r="U561" s="150">
        <v>13.6526693574611</v>
      </c>
      <c r="V561" s="150">
        <v>8.5385000000000009</v>
      </c>
      <c r="W561" s="150">
        <v>90.966895678397805</v>
      </c>
      <c r="X561" s="150">
        <v>0.114889864237782</v>
      </c>
      <c r="Y561" s="150">
        <v>0.18646514069687001</v>
      </c>
      <c r="Z561" s="150">
        <v>0.30671825285605397</v>
      </c>
      <c r="AA561" s="150">
        <v>183.57213156462399</v>
      </c>
      <c r="AB561" s="150">
        <v>6.1615118074009603</v>
      </c>
      <c r="AC561" s="150">
        <v>1.17758477967069</v>
      </c>
      <c r="AD561" s="150">
        <v>3.11337910976173</v>
      </c>
      <c r="AE561" s="150">
        <v>1.14019254166724</v>
      </c>
      <c r="AF561" s="150">
        <v>73.05</v>
      </c>
      <c r="AG561" s="150">
        <v>2.1180775960857198E-2</v>
      </c>
      <c r="AH561" s="150">
        <v>5.8310000000000004</v>
      </c>
      <c r="AI561">
        <v>2.1924201065346298</v>
      </c>
      <c r="AJ561">
        <v>-24038.503000000001</v>
      </c>
      <c r="AK561">
        <v>0.34783446548514202</v>
      </c>
      <c r="AL561" s="150">
        <v>9687322.9220000003</v>
      </c>
      <c r="AM561" s="150">
        <v>776.72083874999998</v>
      </c>
    </row>
    <row r="562" spans="1:39" ht="14.5" x14ac:dyDescent="0.35">
      <c r="A562" t="s">
        <v>743</v>
      </c>
      <c r="B562" s="150">
        <v>252278.6</v>
      </c>
      <c r="C562" s="150">
        <v>0.32054295230274099</v>
      </c>
      <c r="D562" s="150">
        <v>245449.5</v>
      </c>
      <c r="E562" s="150">
        <v>7.6938149198579496E-3</v>
      </c>
      <c r="F562" s="150">
        <v>0.72879626637209804</v>
      </c>
      <c r="G562" s="150">
        <v>21.8</v>
      </c>
      <c r="H562" s="150">
        <v>35.856000000000002</v>
      </c>
      <c r="I562" s="150">
        <v>0</v>
      </c>
      <c r="J562" s="150">
        <v>106.52849999999999</v>
      </c>
      <c r="K562" s="150">
        <v>11522.5448011021</v>
      </c>
      <c r="L562" s="150">
        <v>1405.52260725</v>
      </c>
      <c r="M562" s="150">
        <v>1703.8140458386799</v>
      </c>
      <c r="N562" s="150">
        <v>0.40090691042137999</v>
      </c>
      <c r="O562" s="150">
        <v>0.13617580219821801</v>
      </c>
      <c r="P562" s="150">
        <v>7.2246387198764096E-3</v>
      </c>
      <c r="Q562" s="150">
        <v>9505.2610057737293</v>
      </c>
      <c r="R562" s="150">
        <v>89.378500000000003</v>
      </c>
      <c r="S562" s="150">
        <v>59953.331304508298</v>
      </c>
      <c r="T562" s="150">
        <v>15.660365747914801</v>
      </c>
      <c r="U562" s="150">
        <v>15.725511249909101</v>
      </c>
      <c r="V562" s="150">
        <v>11.352</v>
      </c>
      <c r="W562" s="150">
        <v>123.812773718288</v>
      </c>
      <c r="X562" s="150">
        <v>0.11207236623947101</v>
      </c>
      <c r="Y562" s="150">
        <v>0.16582507554878201</v>
      </c>
      <c r="Z562" s="150">
        <v>0.29924042983287602</v>
      </c>
      <c r="AA562" s="150">
        <v>188.380783513719</v>
      </c>
      <c r="AB562" s="150">
        <v>5.6272923323694304</v>
      </c>
      <c r="AC562" s="150">
        <v>1.0940246822330599</v>
      </c>
      <c r="AD562" s="150">
        <v>3.0694844724801502</v>
      </c>
      <c r="AE562" s="150">
        <v>0.93594953967449002</v>
      </c>
      <c r="AF562" s="150">
        <v>14.5</v>
      </c>
      <c r="AG562" s="150">
        <v>3.1278468757653201E-2</v>
      </c>
      <c r="AH562" s="150">
        <v>46.091500000000003</v>
      </c>
      <c r="AI562">
        <v>2.53775511998938</v>
      </c>
      <c r="AJ562">
        <v>-28145.558947368401</v>
      </c>
      <c r="AK562">
        <v>0.30667339441251701</v>
      </c>
      <c r="AL562" s="150">
        <v>16195197.210999999</v>
      </c>
      <c r="AM562" s="150">
        <v>1405.52260725</v>
      </c>
    </row>
    <row r="563" spans="1:39" ht="14.5" x14ac:dyDescent="0.35">
      <c r="A563" t="s">
        <v>744</v>
      </c>
      <c r="B563" s="150">
        <v>539313.19999999995</v>
      </c>
      <c r="C563" s="150">
        <v>0.52867089437578696</v>
      </c>
      <c r="D563" s="150">
        <v>514887.7</v>
      </c>
      <c r="E563" s="150">
        <v>3.7542988861235201E-3</v>
      </c>
      <c r="F563" s="150">
        <v>0.62411890801872405</v>
      </c>
      <c r="G563" s="150">
        <v>26.526315789473699</v>
      </c>
      <c r="H563" s="150">
        <v>13.875999999999999</v>
      </c>
      <c r="I563" s="150">
        <v>0.15</v>
      </c>
      <c r="J563" s="150">
        <v>-4.8115000000000103</v>
      </c>
      <c r="K563" s="150">
        <v>13378.012797151199</v>
      </c>
      <c r="L563" s="150">
        <v>614.99306360000003</v>
      </c>
      <c r="M563" s="150">
        <v>741.67286950181403</v>
      </c>
      <c r="N563" s="150">
        <v>0.41056476486412202</v>
      </c>
      <c r="O563" s="150">
        <v>0.15548206997696001</v>
      </c>
      <c r="P563" s="150">
        <v>7.6760785274001602E-3</v>
      </c>
      <c r="Q563" s="150">
        <v>11093.010696921399</v>
      </c>
      <c r="R563" s="150">
        <v>47.975499999999997</v>
      </c>
      <c r="S563" s="150">
        <v>54586.673927317097</v>
      </c>
      <c r="T563" s="150">
        <v>14.4052693562339</v>
      </c>
      <c r="U563" s="150">
        <v>12.818898471094601</v>
      </c>
      <c r="V563" s="150">
        <v>7.3135000000000003</v>
      </c>
      <c r="W563" s="150">
        <v>84.090116031995606</v>
      </c>
      <c r="X563" s="150">
        <v>0.11655084763312</v>
      </c>
      <c r="Y563" s="150">
        <v>0.17226375247084399</v>
      </c>
      <c r="Z563" s="150">
        <v>0.29498214971564601</v>
      </c>
      <c r="AA563" s="150">
        <v>231.89944479237201</v>
      </c>
      <c r="AB563" s="150">
        <v>6.3672377083865799</v>
      </c>
      <c r="AC563" s="150">
        <v>1.2506543209746701</v>
      </c>
      <c r="AD563" s="150">
        <v>2.5950615408941</v>
      </c>
      <c r="AE563" s="150">
        <v>1.1436262430781901</v>
      </c>
      <c r="AF563" s="150">
        <v>68.2</v>
      </c>
      <c r="AG563" s="150">
        <v>2.5034285891640699E-2</v>
      </c>
      <c r="AH563" s="150">
        <v>5.0599999999999996</v>
      </c>
      <c r="AI563">
        <v>3.4746583446044901</v>
      </c>
      <c r="AJ563">
        <v>-44803.031000000003</v>
      </c>
      <c r="AK563">
        <v>0.37855892186539303</v>
      </c>
      <c r="AL563" s="150">
        <v>8227385.0750000002</v>
      </c>
      <c r="AM563" s="150">
        <v>614.99306360000003</v>
      </c>
    </row>
    <row r="564" spans="1:39" ht="14.5" x14ac:dyDescent="0.35">
      <c r="A564" t="s">
        <v>745</v>
      </c>
      <c r="B564" s="150">
        <v>455355.55</v>
      </c>
      <c r="C564" s="150">
        <v>0.38626236773655898</v>
      </c>
      <c r="D564" s="150">
        <v>485564.15</v>
      </c>
      <c r="E564" s="150">
        <v>6.81248923694715E-3</v>
      </c>
      <c r="F564" s="150">
        <v>0.69400543166775397</v>
      </c>
      <c r="G564" s="150">
        <v>38.117647058823501</v>
      </c>
      <c r="H564" s="150">
        <v>32.200000000000003</v>
      </c>
      <c r="I564" s="150">
        <v>0</v>
      </c>
      <c r="J564" s="150">
        <v>-10.238</v>
      </c>
      <c r="K564" s="150">
        <v>11572.8072198465</v>
      </c>
      <c r="L564" s="150">
        <v>1416.7451067</v>
      </c>
      <c r="M564" s="150">
        <v>1796.88506137371</v>
      </c>
      <c r="N564" s="150">
        <v>0.52556050024718204</v>
      </c>
      <c r="O564" s="150">
        <v>0.176407760978364</v>
      </c>
      <c r="P564" s="150">
        <v>3.88447394240081E-3</v>
      </c>
      <c r="Q564" s="150">
        <v>9124.5224037677599</v>
      </c>
      <c r="R564" s="150">
        <v>93.916499999999999</v>
      </c>
      <c r="S564" s="150">
        <v>56190.598377281902</v>
      </c>
      <c r="T564" s="150">
        <v>14.5549504080753</v>
      </c>
      <c r="U564" s="150">
        <v>15.085156566737499</v>
      </c>
      <c r="V564" s="150">
        <v>11.961499999999999</v>
      </c>
      <c r="W564" s="150">
        <v>118.44209394306699</v>
      </c>
      <c r="X564" s="150">
        <v>0.11345580691295</v>
      </c>
      <c r="Y564" s="150">
        <v>0.18485551169360101</v>
      </c>
      <c r="Z564" s="150">
        <v>0.30292023875534702</v>
      </c>
      <c r="AA564" s="150">
        <v>192.69341302747699</v>
      </c>
      <c r="AB564" s="150">
        <v>5.7121374540311596</v>
      </c>
      <c r="AC564" s="150">
        <v>1.3763971897906</v>
      </c>
      <c r="AD564" s="150">
        <v>2.9555084433938901</v>
      </c>
      <c r="AE564" s="150">
        <v>1.0164361926207499</v>
      </c>
      <c r="AF564" s="150">
        <v>53.1</v>
      </c>
      <c r="AG564" s="150">
        <v>1.0052524332441901E-2</v>
      </c>
      <c r="AH564" s="150">
        <v>14.351000000000001</v>
      </c>
      <c r="AI564">
        <v>4.55209149980071</v>
      </c>
      <c r="AJ564">
        <v>-52267.803500000002</v>
      </c>
      <c r="AK564">
        <v>0.37272348015844198</v>
      </c>
      <c r="AL564" s="150">
        <v>16395717.999500001</v>
      </c>
      <c r="AM564" s="150">
        <v>1416.7451067</v>
      </c>
    </row>
    <row r="565" spans="1:39" ht="14.5" x14ac:dyDescent="0.35">
      <c r="A565" t="s">
        <v>746</v>
      </c>
      <c r="B565" s="150">
        <v>518877.35</v>
      </c>
      <c r="C565" s="150">
        <v>0.43431689818744101</v>
      </c>
      <c r="D565" s="150">
        <v>542104.19999999995</v>
      </c>
      <c r="E565" s="150">
        <v>8.9305481862648403E-3</v>
      </c>
      <c r="F565" s="150">
        <v>0.70857005266916895</v>
      </c>
      <c r="G565" s="150">
        <v>25.2</v>
      </c>
      <c r="H565" s="150">
        <v>38.046999999999997</v>
      </c>
      <c r="I565" s="150">
        <v>0</v>
      </c>
      <c r="J565" s="150">
        <v>41.12</v>
      </c>
      <c r="K565" s="150">
        <v>11127.021000611199</v>
      </c>
      <c r="L565" s="150">
        <v>1473.5746069500001</v>
      </c>
      <c r="M565" s="150">
        <v>1781.2471084797</v>
      </c>
      <c r="N565" s="150">
        <v>0.44414440990174298</v>
      </c>
      <c r="O565" s="150">
        <v>0.13582216401262301</v>
      </c>
      <c r="P565" s="150">
        <v>5.9588028720000503E-3</v>
      </c>
      <c r="Q565" s="150">
        <v>9205.0651026709293</v>
      </c>
      <c r="R565" s="150">
        <v>95.442499999999995</v>
      </c>
      <c r="S565" s="150">
        <v>58658.798548864499</v>
      </c>
      <c r="T565" s="150">
        <v>14.7963433480892</v>
      </c>
      <c r="U565" s="150">
        <v>15.4393965680907</v>
      </c>
      <c r="V565" s="150">
        <v>11.9785</v>
      </c>
      <c r="W565" s="150">
        <v>123.018291685102</v>
      </c>
      <c r="X565" s="150">
        <v>0.11375035806292599</v>
      </c>
      <c r="Y565" s="150">
        <v>0.168549742770293</v>
      </c>
      <c r="Z565" s="150">
        <v>0.28692628415829102</v>
      </c>
      <c r="AA565" s="150">
        <v>176.82847462968101</v>
      </c>
      <c r="AB565" s="150">
        <v>5.88306469145809</v>
      </c>
      <c r="AC565" s="150">
        <v>1.2005030050472101</v>
      </c>
      <c r="AD565" s="150">
        <v>3.10840515761699</v>
      </c>
      <c r="AE565" s="150">
        <v>1.0451516565266601</v>
      </c>
      <c r="AF565" s="150">
        <v>27.8</v>
      </c>
      <c r="AG565" s="150">
        <v>4.3062163736133301E-2</v>
      </c>
      <c r="AH565" s="150">
        <v>32.3065</v>
      </c>
      <c r="AI565">
        <v>3.3422927089723</v>
      </c>
      <c r="AJ565">
        <v>-19946.522499999999</v>
      </c>
      <c r="AK565">
        <v>0.35232541014829899</v>
      </c>
      <c r="AL565" s="150">
        <v>16396495.5975</v>
      </c>
      <c r="AM565" s="150">
        <v>1473.5746069500001</v>
      </c>
    </row>
    <row r="566" spans="1:39" ht="14.5" x14ac:dyDescent="0.35">
      <c r="A566" t="s">
        <v>747</v>
      </c>
      <c r="B566" s="150">
        <v>443514.8</v>
      </c>
      <c r="C566" s="150">
        <v>0.44230765809369699</v>
      </c>
      <c r="D566" s="150">
        <v>379340.35</v>
      </c>
      <c r="E566" s="150">
        <v>2.4692607072046599E-3</v>
      </c>
      <c r="F566" s="150">
        <v>0.68698884123843296</v>
      </c>
      <c r="G566" s="150">
        <v>53.6</v>
      </c>
      <c r="H566" s="150">
        <v>32.472000000000001</v>
      </c>
      <c r="I566" s="150">
        <v>0</v>
      </c>
      <c r="J566" s="150">
        <v>32.088500000000003</v>
      </c>
      <c r="K566" s="150">
        <v>11854.5069714579</v>
      </c>
      <c r="L566" s="150">
        <v>1140.3172630500001</v>
      </c>
      <c r="M566" s="150">
        <v>1371.9361618949599</v>
      </c>
      <c r="N566" s="150">
        <v>0.366508147637921</v>
      </c>
      <c r="O566" s="150">
        <v>0.14807017982730999</v>
      </c>
      <c r="P566" s="150">
        <v>4.7306165790839804E-3</v>
      </c>
      <c r="Q566" s="150">
        <v>9853.1544833898406</v>
      </c>
      <c r="R566" s="150">
        <v>80.046999999999997</v>
      </c>
      <c r="S566" s="150">
        <v>57288.609092158302</v>
      </c>
      <c r="T566" s="150">
        <v>15.2229315277275</v>
      </c>
      <c r="U566" s="150">
        <v>14.245596500181099</v>
      </c>
      <c r="V566" s="150">
        <v>11.141</v>
      </c>
      <c r="W566" s="150">
        <v>102.353223503276</v>
      </c>
      <c r="X566" s="150">
        <v>0.115526481650619</v>
      </c>
      <c r="Y566" s="150">
        <v>0.17968431246375</v>
      </c>
      <c r="Z566" s="150">
        <v>0.298889738895802</v>
      </c>
      <c r="AA566" s="150">
        <v>191.44141466042799</v>
      </c>
      <c r="AB566" s="150">
        <v>6.6094480928998296</v>
      </c>
      <c r="AC566" s="150">
        <v>1.28905969177379</v>
      </c>
      <c r="AD566" s="150">
        <v>3.0136186381419101</v>
      </c>
      <c r="AE566" s="150">
        <v>1.31221233165764</v>
      </c>
      <c r="AF566" s="150">
        <v>96.95</v>
      </c>
      <c r="AG566" s="150">
        <v>2.14222051724277E-2</v>
      </c>
      <c r="AH566" s="150">
        <v>6.6245000000000003</v>
      </c>
      <c r="AI566">
        <v>3.9031090839616498</v>
      </c>
      <c r="AJ566">
        <v>-28149.6895</v>
      </c>
      <c r="AK566">
        <v>0.32909895726604199</v>
      </c>
      <c r="AL566" s="150">
        <v>13517898.944499999</v>
      </c>
      <c r="AM566" s="150">
        <v>1140.3172630500001</v>
      </c>
    </row>
    <row r="567" spans="1:39" ht="14.5" x14ac:dyDescent="0.35">
      <c r="A567" t="s">
        <v>748</v>
      </c>
      <c r="B567" s="150">
        <v>-695138.35</v>
      </c>
      <c r="C567" s="150">
        <v>0.32673284346699</v>
      </c>
      <c r="D567" s="150">
        <v>-625398.6</v>
      </c>
      <c r="E567" s="150">
        <v>4.1531526740566198E-3</v>
      </c>
      <c r="F567" s="150">
        <v>0.70595618123932002</v>
      </c>
      <c r="G567" s="150">
        <v>58.588235294117602</v>
      </c>
      <c r="H567" s="150">
        <v>36.1845</v>
      </c>
      <c r="I567" s="150">
        <v>0</v>
      </c>
      <c r="J567" s="150">
        <v>22.54</v>
      </c>
      <c r="K567" s="150">
        <v>11496.389801970699</v>
      </c>
      <c r="L567" s="150">
        <v>1645.3749633</v>
      </c>
      <c r="M567" s="150">
        <v>2002.58676954573</v>
      </c>
      <c r="N567" s="150">
        <v>0.43269474267561903</v>
      </c>
      <c r="O567" s="150">
        <v>0.15618157932499499</v>
      </c>
      <c r="P567" s="150">
        <v>1.33342745510099E-3</v>
      </c>
      <c r="Q567" s="150">
        <v>9445.7190250942003</v>
      </c>
      <c r="R567" s="150">
        <v>113.4905</v>
      </c>
      <c r="S567" s="150">
        <v>56869.705147126799</v>
      </c>
      <c r="T567" s="150">
        <v>14.1932584665677</v>
      </c>
      <c r="U567" s="150">
        <v>14.497909193280501</v>
      </c>
      <c r="V567" s="150">
        <v>13.78</v>
      </c>
      <c r="W567" s="150">
        <v>119.403117801161</v>
      </c>
      <c r="X567" s="150">
        <v>0.110144917982504</v>
      </c>
      <c r="Y567" s="150">
        <v>0.19304773340758799</v>
      </c>
      <c r="Z567" s="150">
        <v>0.30770370940017799</v>
      </c>
      <c r="AA567" s="150">
        <v>164.92015865840301</v>
      </c>
      <c r="AB567" s="150">
        <v>6.5050283981714001</v>
      </c>
      <c r="AC567" s="150">
        <v>1.3280260120027101</v>
      </c>
      <c r="AD567" s="150">
        <v>3.4289241050946102</v>
      </c>
      <c r="AE567" s="150">
        <v>1.27666222949424</v>
      </c>
      <c r="AF567" s="150">
        <v>137.05000000000001</v>
      </c>
      <c r="AG567" s="150">
        <v>1.1911336853972899E-2</v>
      </c>
      <c r="AH567" s="150">
        <v>7.8775000000000004</v>
      </c>
      <c r="AI567">
        <v>4.8419593427631797</v>
      </c>
      <c r="AJ567">
        <v>-56637.946315789399</v>
      </c>
      <c r="AK567">
        <v>0.33734931155015202</v>
      </c>
      <c r="AL567" s="150">
        <v>18915871.9485</v>
      </c>
      <c r="AM567" s="150">
        <v>1645.3749633</v>
      </c>
    </row>
    <row r="568" spans="1:39" ht="14.5" x14ac:dyDescent="0.35">
      <c r="A568" t="s">
        <v>749</v>
      </c>
      <c r="B568" s="150">
        <v>145116.4</v>
      </c>
      <c r="C568" s="150">
        <v>0.33185119007754899</v>
      </c>
      <c r="D568" s="150">
        <v>103500.8</v>
      </c>
      <c r="E568" s="150">
        <v>5.84099516552819E-3</v>
      </c>
      <c r="F568" s="150">
        <v>0.72223828735240603</v>
      </c>
      <c r="G568" s="150">
        <v>26.5</v>
      </c>
      <c r="H568" s="150">
        <v>17.725999999999999</v>
      </c>
      <c r="I568" s="150">
        <v>0</v>
      </c>
      <c r="J568" s="150">
        <v>34.9255</v>
      </c>
      <c r="K568" s="150">
        <v>11604.126683394899</v>
      </c>
      <c r="L568" s="150">
        <v>890.73167679999995</v>
      </c>
      <c r="M568" s="150">
        <v>1055.8419859380101</v>
      </c>
      <c r="N568" s="150">
        <v>0.36399526529109699</v>
      </c>
      <c r="O568" s="150">
        <v>0.13519140273826599</v>
      </c>
      <c r="P568" s="150">
        <v>7.0161007661157003E-3</v>
      </c>
      <c r="Q568" s="150">
        <v>9789.4981977983698</v>
      </c>
      <c r="R568" s="150">
        <v>60.256</v>
      </c>
      <c r="S568" s="150">
        <v>58484.842563396203</v>
      </c>
      <c r="T568" s="150">
        <v>15.433317843866201</v>
      </c>
      <c r="U568" s="150">
        <v>14.782456133828999</v>
      </c>
      <c r="V568" s="150">
        <v>7.9355000000000002</v>
      </c>
      <c r="W568" s="150">
        <v>112.24644657551499</v>
      </c>
      <c r="X568" s="150">
        <v>0.123294149194954</v>
      </c>
      <c r="Y568" s="150">
        <v>0.16629810023932201</v>
      </c>
      <c r="Z568" s="150">
        <v>0.29435539206028399</v>
      </c>
      <c r="AA568" s="150">
        <v>183.08897533080301</v>
      </c>
      <c r="AB568" s="150">
        <v>5.7872626356554902</v>
      </c>
      <c r="AC568" s="150">
        <v>1.15447052623156</v>
      </c>
      <c r="AD568" s="150">
        <v>2.9378723062437802</v>
      </c>
      <c r="AE568" s="150">
        <v>1.11503613178496</v>
      </c>
      <c r="AF568" s="150">
        <v>40.6</v>
      </c>
      <c r="AG568" s="150">
        <v>4.7925101287910297E-2</v>
      </c>
      <c r="AH568" s="150">
        <v>12.307499999999999</v>
      </c>
      <c r="AI568">
        <v>1.89883990619207</v>
      </c>
      <c r="AJ568">
        <v>-51421.669500000098</v>
      </c>
      <c r="AK568">
        <v>0.32636683453557203</v>
      </c>
      <c r="AL568" s="150">
        <v>10336163.218499999</v>
      </c>
      <c r="AM568" s="150">
        <v>890.73167679999995</v>
      </c>
    </row>
    <row r="569" spans="1:39" ht="14.5" x14ac:dyDescent="0.35">
      <c r="A569" t="s">
        <v>750</v>
      </c>
      <c r="B569" s="150">
        <v>272850.75</v>
      </c>
      <c r="C569" s="150">
        <v>0.33983064272650498</v>
      </c>
      <c r="D569" s="150">
        <v>292808.45</v>
      </c>
      <c r="E569" s="150">
        <v>9.9168239109178793E-3</v>
      </c>
      <c r="F569" s="150">
        <v>0.71833732391390603</v>
      </c>
      <c r="G569" s="150">
        <v>55.75</v>
      </c>
      <c r="H569" s="150">
        <v>29.515000000000001</v>
      </c>
      <c r="I569" s="150">
        <v>0</v>
      </c>
      <c r="J569" s="150">
        <v>71.056500000000099</v>
      </c>
      <c r="K569" s="150">
        <v>11128.4482535475</v>
      </c>
      <c r="L569" s="150">
        <v>1374.51550935</v>
      </c>
      <c r="M569" s="150">
        <v>1610.9139890988999</v>
      </c>
      <c r="N569" s="150">
        <v>0.30810755693129299</v>
      </c>
      <c r="O569" s="150">
        <v>0.137029508556851</v>
      </c>
      <c r="P569" s="150">
        <v>1.99380296646923E-3</v>
      </c>
      <c r="Q569" s="150">
        <v>9495.3702202662298</v>
      </c>
      <c r="R569" s="150">
        <v>88.295000000000002</v>
      </c>
      <c r="S569" s="150">
        <v>57713.512169431997</v>
      </c>
      <c r="T569" s="150">
        <v>14.8224701285463</v>
      </c>
      <c r="U569" s="150">
        <v>15.567308560507399</v>
      </c>
      <c r="V569" s="150">
        <v>10.541</v>
      </c>
      <c r="W569" s="150">
        <v>130.39706947633101</v>
      </c>
      <c r="X569" s="150">
        <v>0.11275104202798</v>
      </c>
      <c r="Y569" s="150">
        <v>0.177281766840761</v>
      </c>
      <c r="Z569" s="150">
        <v>0.29661205212638297</v>
      </c>
      <c r="AA569" s="150">
        <v>171.00530943528901</v>
      </c>
      <c r="AB569" s="150">
        <v>6.2762372811338203</v>
      </c>
      <c r="AC569" s="150">
        <v>1.2642867894394101</v>
      </c>
      <c r="AD569" s="150">
        <v>3.01587219838208</v>
      </c>
      <c r="AE569" s="150">
        <v>1.13673342637605</v>
      </c>
      <c r="AF569" s="150">
        <v>85.9</v>
      </c>
      <c r="AG569" s="150">
        <v>2.7346439889210102E-2</v>
      </c>
      <c r="AH569" s="150">
        <v>9.4565000000000001</v>
      </c>
      <c r="AI569">
        <v>3.5833612311677698</v>
      </c>
      <c r="AJ569">
        <v>-38731.707499999997</v>
      </c>
      <c r="AK569">
        <v>0.31681163074393198</v>
      </c>
      <c r="AL569" s="150">
        <v>15296224.7195</v>
      </c>
      <c r="AM569" s="150">
        <v>1374.51550935</v>
      </c>
    </row>
    <row r="570" spans="1:39" ht="14.5" x14ac:dyDescent="0.35">
      <c r="A570" t="s">
        <v>751</v>
      </c>
      <c r="B570" s="150">
        <v>206961.05</v>
      </c>
      <c r="C570" s="150">
        <v>0.47619783606768101</v>
      </c>
      <c r="D570" s="150">
        <v>227413</v>
      </c>
      <c r="E570" s="150">
        <v>1.5060926971073099E-3</v>
      </c>
      <c r="F570" s="150">
        <v>0.73206815037510398</v>
      </c>
      <c r="G570" s="150">
        <v>60.85</v>
      </c>
      <c r="H570" s="150">
        <v>22.554500000000001</v>
      </c>
      <c r="I570" s="150">
        <v>0</v>
      </c>
      <c r="J570" s="150">
        <v>57.004000000000097</v>
      </c>
      <c r="K570" s="150">
        <v>10872.758804520499</v>
      </c>
      <c r="L570" s="150">
        <v>1382.1923013000001</v>
      </c>
      <c r="M570" s="150">
        <v>1578.8056941637601</v>
      </c>
      <c r="N570" s="150">
        <v>0.200694751257909</v>
      </c>
      <c r="O570" s="150">
        <v>0.112938456358916</v>
      </c>
      <c r="P570" s="150">
        <v>1.15333128284731E-2</v>
      </c>
      <c r="Q570" s="150">
        <v>9518.7416469636792</v>
      </c>
      <c r="R570" s="150">
        <v>82.782499999999999</v>
      </c>
      <c r="S570" s="150">
        <v>60082.336943194503</v>
      </c>
      <c r="T570" s="150">
        <v>15.3740222873192</v>
      </c>
      <c r="U570" s="150">
        <v>16.696672621628998</v>
      </c>
      <c r="V570" s="150">
        <v>10.664999999999999</v>
      </c>
      <c r="W570" s="150">
        <v>129.60077836849501</v>
      </c>
      <c r="X570" s="150">
        <v>0.111313180218851</v>
      </c>
      <c r="Y570" s="150">
        <v>0.169226901273103</v>
      </c>
      <c r="Z570" s="150">
        <v>0.285576624280027</v>
      </c>
      <c r="AA570" s="150">
        <v>146.878838645721</v>
      </c>
      <c r="AB570" s="150">
        <v>7.2427921806685998</v>
      </c>
      <c r="AC570" s="150">
        <v>1.48247408563317</v>
      </c>
      <c r="AD570" s="150">
        <v>2.9869243055186101</v>
      </c>
      <c r="AE570" s="150">
        <v>1.25770966588422</v>
      </c>
      <c r="AF570" s="150">
        <v>87.7</v>
      </c>
      <c r="AG570" s="150">
        <v>3.6198299677304702E-2</v>
      </c>
      <c r="AH570" s="150">
        <v>10.314</v>
      </c>
      <c r="AI570">
        <v>4.1355679976056798</v>
      </c>
      <c r="AJ570">
        <v>-38791.264000000003</v>
      </c>
      <c r="AK570">
        <v>0.27628954192452199</v>
      </c>
      <c r="AL570" s="150">
        <v>15028243.513499999</v>
      </c>
      <c r="AM570" s="150">
        <v>1382.1923013000001</v>
      </c>
    </row>
    <row r="571" spans="1:39" ht="14.5" x14ac:dyDescent="0.35">
      <c r="A571" t="s">
        <v>752</v>
      </c>
      <c r="B571" s="150">
        <v>-107787.6</v>
      </c>
      <c r="C571" s="150">
        <v>0.36926745112230602</v>
      </c>
      <c r="D571" s="150">
        <v>-137945</v>
      </c>
      <c r="E571" s="150">
        <v>4.0452179071593097E-3</v>
      </c>
      <c r="F571" s="150">
        <v>0.72248075717020999</v>
      </c>
      <c r="G571" s="150">
        <v>60.210526315789501</v>
      </c>
      <c r="H571" s="150">
        <v>28.279499999999999</v>
      </c>
      <c r="I571" s="150">
        <v>0</v>
      </c>
      <c r="J571" s="150">
        <v>34.136499999999998</v>
      </c>
      <c r="K571" s="150">
        <v>11469.1591230801</v>
      </c>
      <c r="L571" s="150">
        <v>1427.52229255</v>
      </c>
      <c r="M571" s="150">
        <v>1715.1623686667899</v>
      </c>
      <c r="N571" s="150">
        <v>0.37030889959393398</v>
      </c>
      <c r="O571" s="150">
        <v>0.14626445747269301</v>
      </c>
      <c r="P571" s="150">
        <v>1.01738750951879E-3</v>
      </c>
      <c r="Q571" s="150">
        <v>9545.7320100407796</v>
      </c>
      <c r="R571" s="150">
        <v>93.959000000000003</v>
      </c>
      <c r="S571" s="150">
        <v>57129.912163816101</v>
      </c>
      <c r="T571" s="150">
        <v>15.0251705531136</v>
      </c>
      <c r="U571" s="150">
        <v>15.1930341164763</v>
      </c>
      <c r="V571" s="150">
        <v>12.327</v>
      </c>
      <c r="W571" s="150">
        <v>115.804517932181</v>
      </c>
      <c r="X571" s="150">
        <v>0.113140036939615</v>
      </c>
      <c r="Y571" s="150">
        <v>0.17096725935426699</v>
      </c>
      <c r="Z571" s="150">
        <v>0.30815829307724801</v>
      </c>
      <c r="AA571" s="150">
        <v>160.627088765389</v>
      </c>
      <c r="AB571" s="150">
        <v>7.3274252192827101</v>
      </c>
      <c r="AC571" s="150">
        <v>1.48584296033014</v>
      </c>
      <c r="AD571" s="150">
        <v>3.24882978646853</v>
      </c>
      <c r="AE571" s="150">
        <v>1.53978615123323</v>
      </c>
      <c r="AF571" s="150">
        <v>144.1</v>
      </c>
      <c r="AG571" s="150">
        <v>1.8333212996264101E-2</v>
      </c>
      <c r="AH571" s="150">
        <v>6.2110000000000003</v>
      </c>
      <c r="AI571">
        <v>3.92688012178392</v>
      </c>
      <c r="AJ571">
        <v>-29216.380000000099</v>
      </c>
      <c r="AK571">
        <v>0.32893395641252898</v>
      </c>
      <c r="AL571" s="150">
        <v>16372480.324999999</v>
      </c>
      <c r="AM571" s="150">
        <v>1427.52229255</v>
      </c>
    </row>
    <row r="572" spans="1:39" ht="14.5" x14ac:dyDescent="0.35">
      <c r="A572" t="s">
        <v>753</v>
      </c>
      <c r="B572" s="150">
        <v>272108.05</v>
      </c>
      <c r="C572" s="150">
        <v>0.60152549299583902</v>
      </c>
      <c r="D572" s="150">
        <v>301864.59999999998</v>
      </c>
      <c r="E572" s="150">
        <v>1.8760370778044199E-3</v>
      </c>
      <c r="F572" s="150">
        <v>0.69298780718409403</v>
      </c>
      <c r="G572" s="150">
        <v>32.5</v>
      </c>
      <c r="H572" s="150">
        <v>14.538500000000001</v>
      </c>
      <c r="I572" s="150">
        <v>0</v>
      </c>
      <c r="J572" s="150">
        <v>29.560500000000001</v>
      </c>
      <c r="K572" s="150">
        <v>12262.1286843204</v>
      </c>
      <c r="L572" s="150">
        <v>882.42436420000001</v>
      </c>
      <c r="M572" s="150">
        <v>1049.2788983406399</v>
      </c>
      <c r="N572" s="150">
        <v>0.33343897322775201</v>
      </c>
      <c r="O572" s="150">
        <v>0.14647992405239599</v>
      </c>
      <c r="P572" s="150">
        <v>1.03944217455006E-3</v>
      </c>
      <c r="Q572" s="150">
        <v>10312.225972629099</v>
      </c>
      <c r="R572" s="150">
        <v>61.835500000000003</v>
      </c>
      <c r="S572" s="150">
        <v>58170.225339812903</v>
      </c>
      <c r="T572" s="150">
        <v>15.871141981547799</v>
      </c>
      <c r="U572" s="150">
        <v>14.270513931317801</v>
      </c>
      <c r="V572" s="150">
        <v>9.0180000000000007</v>
      </c>
      <c r="W572" s="150">
        <v>97.851448680416993</v>
      </c>
      <c r="X572" s="150">
        <v>0.11737704226781701</v>
      </c>
      <c r="Y572" s="150">
        <v>0.16394648576756199</v>
      </c>
      <c r="Z572" s="150">
        <v>0.28788450527088</v>
      </c>
      <c r="AA572" s="150">
        <v>187.098585100468</v>
      </c>
      <c r="AB572" s="150">
        <v>6.8737322089262696</v>
      </c>
      <c r="AC572" s="150">
        <v>1.3376848504561001</v>
      </c>
      <c r="AD572" s="150">
        <v>2.8059477644959601</v>
      </c>
      <c r="AE572" s="150">
        <v>1.2984038191393501</v>
      </c>
      <c r="AF572" s="150">
        <v>110.1</v>
      </c>
      <c r="AG572" s="150">
        <v>2.7946104671271999E-2</v>
      </c>
      <c r="AH572" s="150">
        <v>4.5205000000000002</v>
      </c>
      <c r="AI572">
        <v>3.80729690805823</v>
      </c>
      <c r="AJ572">
        <v>-25278.9465000001</v>
      </c>
      <c r="AK572">
        <v>0.35310297324932699</v>
      </c>
      <c r="AL572" s="150">
        <v>10820401.107999999</v>
      </c>
      <c r="AM572" s="150">
        <v>882.42436420000001</v>
      </c>
    </row>
    <row r="573" spans="1:39" ht="14.5" x14ac:dyDescent="0.35">
      <c r="A573" t="s">
        <v>754</v>
      </c>
      <c r="B573" s="150">
        <v>129762.35</v>
      </c>
      <c r="C573" s="150">
        <v>0.54674056233667401</v>
      </c>
      <c r="D573" s="150">
        <v>133419</v>
      </c>
      <c r="E573" s="150">
        <v>2.3570330731343598E-3</v>
      </c>
      <c r="F573" s="150">
        <v>0.67309529881075703</v>
      </c>
      <c r="G573" s="150">
        <v>32.210526315789501</v>
      </c>
      <c r="H573" s="150">
        <v>14.961</v>
      </c>
      <c r="I573" s="150">
        <v>0</v>
      </c>
      <c r="J573" s="150">
        <v>47.966000000000001</v>
      </c>
      <c r="K573" s="150">
        <v>11953.0042080976</v>
      </c>
      <c r="L573" s="150">
        <v>916.10762490000002</v>
      </c>
      <c r="M573" s="150">
        <v>1093.8780596346901</v>
      </c>
      <c r="N573" s="150">
        <v>0.35156617153487502</v>
      </c>
      <c r="O573" s="150">
        <v>0.147536124988321</v>
      </c>
      <c r="P573" s="150">
        <v>1.2751721721861199E-3</v>
      </c>
      <c r="Q573" s="150">
        <v>10010.4743842809</v>
      </c>
      <c r="R573" s="150">
        <v>61.524999999999999</v>
      </c>
      <c r="S573" s="150">
        <v>57076.645965054799</v>
      </c>
      <c r="T573" s="150">
        <v>15.9374238114588</v>
      </c>
      <c r="U573" s="150">
        <v>14.890006093457901</v>
      </c>
      <c r="V573" s="150">
        <v>8.3665000000000003</v>
      </c>
      <c r="W573" s="150">
        <v>109.49711646447101</v>
      </c>
      <c r="X573" s="150">
        <v>0.115420164044266</v>
      </c>
      <c r="Y573" s="150">
        <v>0.174684508273172</v>
      </c>
      <c r="Z573" s="150">
        <v>0.29674588615693798</v>
      </c>
      <c r="AA573" s="150">
        <v>194.21293433664101</v>
      </c>
      <c r="AB573" s="150">
        <v>6.0649647495966601</v>
      </c>
      <c r="AC573" s="150">
        <v>1.2638958953169701</v>
      </c>
      <c r="AD573" s="150">
        <v>2.6413318686296798</v>
      </c>
      <c r="AE573" s="150">
        <v>1.4782258216363899</v>
      </c>
      <c r="AF573" s="150">
        <v>128.19999999999999</v>
      </c>
      <c r="AG573" s="150">
        <v>2.5858357719533799E-2</v>
      </c>
      <c r="AH573" s="150">
        <v>4.1185</v>
      </c>
      <c r="AI573">
        <v>3.7043601381647702</v>
      </c>
      <c r="AJ573">
        <v>-9185.4439999999595</v>
      </c>
      <c r="AK573">
        <v>0.36331672521397701</v>
      </c>
      <c r="AL573" s="150">
        <v>10950238.295499999</v>
      </c>
      <c r="AM573" s="150">
        <v>916.10762490000002</v>
      </c>
    </row>
    <row r="574" spans="1:39" ht="14.5" x14ac:dyDescent="0.35">
      <c r="A574" t="s">
        <v>755</v>
      </c>
      <c r="B574" s="150">
        <v>407091</v>
      </c>
      <c r="C574" s="150">
        <v>0.36147085791720102</v>
      </c>
      <c r="D574" s="150">
        <v>382395.35</v>
      </c>
      <c r="E574" s="150">
        <v>6.9087575667240303E-3</v>
      </c>
      <c r="F574" s="150">
        <v>0.71491860092236104</v>
      </c>
      <c r="G574" s="150">
        <v>37.411764705882398</v>
      </c>
      <c r="H574" s="150">
        <v>24.645</v>
      </c>
      <c r="I574" s="150">
        <v>0</v>
      </c>
      <c r="J574" s="150">
        <v>-19.401499999999999</v>
      </c>
      <c r="K574" s="150">
        <v>13524.9231058858</v>
      </c>
      <c r="L574" s="150">
        <v>1323.4768813000001</v>
      </c>
      <c r="M574" s="150">
        <v>1839.72212978278</v>
      </c>
      <c r="N574" s="150">
        <v>0.91192390868550699</v>
      </c>
      <c r="O574" s="150">
        <v>0.177413908446487</v>
      </c>
      <c r="P574" s="150">
        <v>3.2573557278654097E-4</v>
      </c>
      <c r="Q574" s="150">
        <v>9729.6883927321396</v>
      </c>
      <c r="R574" s="150">
        <v>96.915999999999997</v>
      </c>
      <c r="S574" s="150">
        <v>57755.3568089892</v>
      </c>
      <c r="T574" s="150">
        <v>15.020739609558801</v>
      </c>
      <c r="U574" s="150">
        <v>13.6559173026126</v>
      </c>
      <c r="V574" s="150">
        <v>12.602</v>
      </c>
      <c r="W574" s="150">
        <v>105.021177694017</v>
      </c>
      <c r="X574" s="150">
        <v>0.107006182552232</v>
      </c>
      <c r="Y574" s="150">
        <v>0.19988392126323601</v>
      </c>
      <c r="Z574" s="150">
        <v>0.31180979076168802</v>
      </c>
      <c r="AA574" s="150">
        <v>205.25167748542199</v>
      </c>
      <c r="AB574" s="150">
        <v>6.1483038025429098</v>
      </c>
      <c r="AC574" s="150">
        <v>1.2809685809667299</v>
      </c>
      <c r="AD574" s="150">
        <v>3.4701568641670799</v>
      </c>
      <c r="AE574" s="150">
        <v>1.3441004280009601</v>
      </c>
      <c r="AF574" s="150">
        <v>162.052631578947</v>
      </c>
      <c r="AG574" s="150">
        <v>1.1785685744406801E-2</v>
      </c>
      <c r="AH574" s="150">
        <v>5.6821052631578999</v>
      </c>
      <c r="AI574">
        <v>4.7930508295478802</v>
      </c>
      <c r="AJ574">
        <v>-99595.144000000102</v>
      </c>
      <c r="AK574">
        <v>0.49642746848167202</v>
      </c>
      <c r="AL574" s="150">
        <v>17899923.052000001</v>
      </c>
      <c r="AM574" s="150">
        <v>1323.4768813000001</v>
      </c>
    </row>
    <row r="575" spans="1:39" ht="14.5" x14ac:dyDescent="0.35">
      <c r="A575" t="s">
        <v>757</v>
      </c>
      <c r="B575" s="150">
        <v>183081</v>
      </c>
      <c r="C575" s="150">
        <v>0.35804074125271101</v>
      </c>
      <c r="D575" s="150">
        <v>142973.85</v>
      </c>
      <c r="E575" s="150">
        <v>9.5291079189452291E-3</v>
      </c>
      <c r="F575" s="150">
        <v>0.75202929467568802</v>
      </c>
      <c r="G575" s="150">
        <v>39.157894736842103</v>
      </c>
      <c r="H575" s="150">
        <v>29.991</v>
      </c>
      <c r="I575" s="150">
        <v>0</v>
      </c>
      <c r="J575" s="150">
        <v>110.003</v>
      </c>
      <c r="K575" s="150">
        <v>10465.7415014489</v>
      </c>
      <c r="L575" s="150">
        <v>1539.97217935</v>
      </c>
      <c r="M575" s="150">
        <v>1827.3395625696201</v>
      </c>
      <c r="N575" s="150">
        <v>0.35583257444383898</v>
      </c>
      <c r="O575" s="150">
        <v>0.139666898619418</v>
      </c>
      <c r="P575" s="150">
        <v>3.8721937512643401E-3</v>
      </c>
      <c r="Q575" s="150">
        <v>8819.8992013483294</v>
      </c>
      <c r="R575" s="150">
        <v>94.131</v>
      </c>
      <c r="S575" s="150">
        <v>59604.367625968101</v>
      </c>
      <c r="T575" s="150">
        <v>14.8080866027132</v>
      </c>
      <c r="U575" s="150">
        <v>16.359883347143899</v>
      </c>
      <c r="V575" s="150">
        <v>11.4785</v>
      </c>
      <c r="W575" s="150">
        <v>134.161447867753</v>
      </c>
      <c r="X575" s="150">
        <v>0.113547005354026</v>
      </c>
      <c r="Y575" s="150">
        <v>0.16708409092128801</v>
      </c>
      <c r="Z575" s="150">
        <v>0.28446968958534802</v>
      </c>
      <c r="AA575" s="150">
        <v>174.560685968668</v>
      </c>
      <c r="AB575" s="150">
        <v>5.9487749824602902</v>
      </c>
      <c r="AC575" s="150">
        <v>1.06868766893362</v>
      </c>
      <c r="AD575" s="150">
        <v>3.1501613374223401</v>
      </c>
      <c r="AE575" s="150">
        <v>0.93385355563360295</v>
      </c>
      <c r="AF575" s="150">
        <v>23.157894736842099</v>
      </c>
      <c r="AG575" s="150">
        <v>2.2583113353351902E-2</v>
      </c>
      <c r="AH575" s="150">
        <v>31.2157894736842</v>
      </c>
      <c r="AI575">
        <v>4.1246543531947601</v>
      </c>
      <c r="AJ575">
        <v>-34836.050000000003</v>
      </c>
      <c r="AK575">
        <v>0.30950613246436198</v>
      </c>
      <c r="AL575" s="150">
        <v>16116950.748500001</v>
      </c>
      <c r="AM575" s="150">
        <v>1539.97217935</v>
      </c>
    </row>
    <row r="576" spans="1:39" ht="14.5" x14ac:dyDescent="0.35">
      <c r="A576" t="s">
        <v>758</v>
      </c>
      <c r="B576" s="150">
        <v>-262045.9</v>
      </c>
      <c r="C576" s="150">
        <v>0.294796632301981</v>
      </c>
      <c r="D576" s="150">
        <v>-223981.3</v>
      </c>
      <c r="E576" s="150">
        <v>2.9377162555301699E-3</v>
      </c>
      <c r="F576" s="150">
        <v>0.83195456616955099</v>
      </c>
      <c r="G576" s="150">
        <v>92.3333333333333</v>
      </c>
      <c r="H576" s="150">
        <v>51.822499999999998</v>
      </c>
      <c r="I576" s="150">
        <v>0</v>
      </c>
      <c r="J576" s="150">
        <v>-24.916</v>
      </c>
      <c r="K576" s="150">
        <v>12529.4082378074</v>
      </c>
      <c r="L576" s="150">
        <v>4255.4586343999999</v>
      </c>
      <c r="M576" s="150">
        <v>4949.74190502702</v>
      </c>
      <c r="N576" s="150">
        <v>0.109806974499209</v>
      </c>
      <c r="O576" s="150">
        <v>0.116652776421593</v>
      </c>
      <c r="P576" s="150">
        <v>1.7096862806247899E-2</v>
      </c>
      <c r="Q576" s="150">
        <v>10771.951243629301</v>
      </c>
      <c r="R576" s="150">
        <v>253.7295</v>
      </c>
      <c r="S576" s="150">
        <v>75875.597756666102</v>
      </c>
      <c r="T576" s="150">
        <v>15.503715571110201</v>
      </c>
      <c r="U576" s="150">
        <v>16.771635282456302</v>
      </c>
      <c r="V576" s="150">
        <v>25.399000000000001</v>
      </c>
      <c r="W576" s="150">
        <v>167.544337745581</v>
      </c>
      <c r="X576" s="150">
        <v>0.115393246552193</v>
      </c>
      <c r="Y576" s="150">
        <v>0.15688496128893201</v>
      </c>
      <c r="Z576" s="150">
        <v>0.27824637471674402</v>
      </c>
      <c r="AA576" s="150">
        <v>163.46872564491099</v>
      </c>
      <c r="AB576" s="150">
        <v>6.2818470700988902</v>
      </c>
      <c r="AC576" s="150">
        <v>1.15278243284116</v>
      </c>
      <c r="AD576" s="150">
        <v>2.8665496854382102</v>
      </c>
      <c r="AE576" s="150">
        <v>0.85535485079064999</v>
      </c>
      <c r="AF576" s="150">
        <v>30.65</v>
      </c>
      <c r="AG576" s="150">
        <v>7.6887165069538799E-2</v>
      </c>
      <c r="AH576" s="150">
        <v>84.599500000000006</v>
      </c>
      <c r="AI576">
        <v>4.2133426792052404</v>
      </c>
      <c r="AJ576">
        <v>-22838.935500000101</v>
      </c>
      <c r="AK576">
        <v>0.24995902185000399</v>
      </c>
      <c r="AL576" s="150">
        <v>53318378.469499998</v>
      </c>
      <c r="AM576" s="150">
        <v>4255.4586343999999</v>
      </c>
    </row>
    <row r="577" spans="1:39" ht="14.5" x14ac:dyDescent="0.35">
      <c r="A577" t="s">
        <v>759</v>
      </c>
      <c r="B577" s="150">
        <v>346771.5</v>
      </c>
      <c r="C577" s="150">
        <v>0.35923553630893201</v>
      </c>
      <c r="D577" s="150">
        <v>228638.45</v>
      </c>
      <c r="E577" s="150">
        <v>2.6036975230737101E-3</v>
      </c>
      <c r="F577" s="150">
        <v>0.82715301344617498</v>
      </c>
      <c r="G577" s="150">
        <v>109.842105263158</v>
      </c>
      <c r="H577" s="150">
        <v>72.226500000000001</v>
      </c>
      <c r="I577" s="150">
        <v>0</v>
      </c>
      <c r="J577" s="150">
        <v>-19.6235</v>
      </c>
      <c r="K577" s="150">
        <v>12210.339422691</v>
      </c>
      <c r="L577" s="150">
        <v>5139.53255205</v>
      </c>
      <c r="M577" s="150">
        <v>6018.2799877278503</v>
      </c>
      <c r="N577" s="150">
        <v>0.154269871096302</v>
      </c>
      <c r="O577" s="150">
        <v>0.119192983933073</v>
      </c>
      <c r="P577" s="150">
        <v>1.73803981967913E-2</v>
      </c>
      <c r="Q577" s="150">
        <v>10427.470483671001</v>
      </c>
      <c r="R577" s="150">
        <v>303.13</v>
      </c>
      <c r="S577" s="150">
        <v>74669.271566654599</v>
      </c>
      <c r="T577" s="150">
        <v>14.9592584039851</v>
      </c>
      <c r="U577" s="150">
        <v>16.954879266486302</v>
      </c>
      <c r="V577" s="150">
        <v>30.1965</v>
      </c>
      <c r="W577" s="150">
        <v>170.20292259202199</v>
      </c>
      <c r="X577" s="150">
        <v>0.118413545486261</v>
      </c>
      <c r="Y577" s="150">
        <v>0.156144431153555</v>
      </c>
      <c r="Z577" s="150">
        <v>0.281582885931282</v>
      </c>
      <c r="AA577" s="150">
        <v>149.287506641817</v>
      </c>
      <c r="AB577" s="150">
        <v>6.9964534601990396</v>
      </c>
      <c r="AC577" s="150">
        <v>1.23035791731181</v>
      </c>
      <c r="AD577" s="150">
        <v>3.5410803852109001</v>
      </c>
      <c r="AE577" s="150">
        <v>0.85702071278967296</v>
      </c>
      <c r="AF577" s="150">
        <v>27.25</v>
      </c>
      <c r="AG577" s="150">
        <v>8.6653915622204897E-2</v>
      </c>
      <c r="AH577" s="150">
        <v>101.36799999999999</v>
      </c>
      <c r="AI577">
        <v>3.1623947878275001</v>
      </c>
      <c r="AJ577">
        <v>-75336.990999999703</v>
      </c>
      <c r="AK577">
        <v>0.26446098347819402</v>
      </c>
      <c r="AL577" s="150">
        <v>62755436.934500001</v>
      </c>
      <c r="AM577" s="150">
        <v>5139.53255205</v>
      </c>
    </row>
    <row r="578" spans="1:39" ht="14.5" x14ac:dyDescent="0.35">
      <c r="A578" t="s">
        <v>760</v>
      </c>
      <c r="B578" s="150">
        <v>703567.75</v>
      </c>
      <c r="C578" s="150">
        <v>0.42118650007935998</v>
      </c>
      <c r="D578" s="150">
        <v>580813.30000000005</v>
      </c>
      <c r="E578" s="150">
        <v>2.4732136945712501E-3</v>
      </c>
      <c r="F578" s="150">
        <v>0.80009935029949797</v>
      </c>
      <c r="G578" s="150">
        <v>116.95</v>
      </c>
      <c r="H578" s="150">
        <v>59.269500000000001</v>
      </c>
      <c r="I578" s="150">
        <v>0</v>
      </c>
      <c r="J578" s="150">
        <v>-41.171999999999997</v>
      </c>
      <c r="K578" s="150">
        <v>11318.4603934139</v>
      </c>
      <c r="L578" s="150">
        <v>3884.01516085</v>
      </c>
      <c r="M578" s="150">
        <v>4509.4832620526904</v>
      </c>
      <c r="N578" s="150">
        <v>0.167683758270261</v>
      </c>
      <c r="O578" s="150">
        <v>0.119726122747222</v>
      </c>
      <c r="P578" s="150">
        <v>1.2557813327208E-2</v>
      </c>
      <c r="Q578" s="150">
        <v>9748.5829774405593</v>
      </c>
      <c r="R578" s="150">
        <v>221.5025</v>
      </c>
      <c r="S578" s="150">
        <v>70777.635830295403</v>
      </c>
      <c r="T578" s="150">
        <v>15.300053046805299</v>
      </c>
      <c r="U578" s="150">
        <v>17.5348592492184</v>
      </c>
      <c r="V578" s="150">
        <v>22.756</v>
      </c>
      <c r="W578" s="150">
        <v>170.68092638644799</v>
      </c>
      <c r="X578" s="150">
        <v>0.121285149638551</v>
      </c>
      <c r="Y578" s="150">
        <v>0.15618557680085399</v>
      </c>
      <c r="Z578" s="150">
        <v>0.282297407014587</v>
      </c>
      <c r="AA578" s="150">
        <v>149.690610340657</v>
      </c>
      <c r="AB578" s="150">
        <v>6.4379065699278604</v>
      </c>
      <c r="AC578" s="150">
        <v>1.1395270558716299</v>
      </c>
      <c r="AD578" s="150">
        <v>3.14193572211656</v>
      </c>
      <c r="AE578" s="150">
        <v>0.99953054844239098</v>
      </c>
      <c r="AF578" s="150">
        <v>55.05</v>
      </c>
      <c r="AG578" s="150">
        <v>6.2691581145695896E-2</v>
      </c>
      <c r="AH578" s="150">
        <v>48.866999999999997</v>
      </c>
      <c r="AI578">
        <v>5.2728022649545796</v>
      </c>
      <c r="AJ578">
        <v>-49391.868500000099</v>
      </c>
      <c r="AK578">
        <v>0.27352836931275898</v>
      </c>
      <c r="AL578" s="150">
        <v>43961071.765500002</v>
      </c>
      <c r="AM578" s="150">
        <v>3884.01516085</v>
      </c>
    </row>
    <row r="579" spans="1:39" ht="14.5" x14ac:dyDescent="0.35">
      <c r="A579" t="s">
        <v>761</v>
      </c>
      <c r="B579" s="150">
        <v>2480701</v>
      </c>
      <c r="C579" s="150">
        <v>0.379233562638082</v>
      </c>
      <c r="D579" s="150">
        <v>2622050</v>
      </c>
      <c r="E579" s="150">
        <v>3.6970820449620302E-3</v>
      </c>
      <c r="F579" s="150">
        <v>0.81182288405509195</v>
      </c>
      <c r="G579" s="150">
        <v>143.333333333333</v>
      </c>
      <c r="H579" s="150">
        <v>115.0425</v>
      </c>
      <c r="I579" s="150">
        <v>0</v>
      </c>
      <c r="J579" s="150">
        <v>-20.788</v>
      </c>
      <c r="K579" s="150">
        <v>12748.9357475326</v>
      </c>
      <c r="L579" s="150">
        <v>8340.6735687</v>
      </c>
      <c r="M579" s="150">
        <v>9956.6673372980295</v>
      </c>
      <c r="N579" s="150">
        <v>0.15585361095154401</v>
      </c>
      <c r="O579" s="150">
        <v>0.127018242420573</v>
      </c>
      <c r="P579" s="150">
        <v>4.65193206284987E-2</v>
      </c>
      <c r="Q579" s="150">
        <v>10679.749339436699</v>
      </c>
      <c r="R579" s="150">
        <v>490.92500000000001</v>
      </c>
      <c r="S579" s="150">
        <v>77262.247861689699</v>
      </c>
      <c r="T579" s="150">
        <v>14.684727809746899</v>
      </c>
      <c r="U579" s="150">
        <v>16.989710380811701</v>
      </c>
      <c r="V579" s="150">
        <v>46.286000000000001</v>
      </c>
      <c r="W579" s="150">
        <v>180.198625258177</v>
      </c>
      <c r="X579" s="150">
        <v>0.11683797018389699</v>
      </c>
      <c r="Y579" s="150">
        <v>0.14868924055785199</v>
      </c>
      <c r="Z579" s="150">
        <v>0.27032209813069802</v>
      </c>
      <c r="AA579" s="150">
        <v>149.915200457232</v>
      </c>
      <c r="AB579" s="150">
        <v>6.5747691581151901</v>
      </c>
      <c r="AC579" s="150">
        <v>1.1514756015855001</v>
      </c>
      <c r="AD579" s="150">
        <v>3.6325344532472301</v>
      </c>
      <c r="AE579" s="150">
        <v>0.80728112186230105</v>
      </c>
      <c r="AF579" s="150">
        <v>32.65</v>
      </c>
      <c r="AG579" s="150">
        <v>7.2698957470422598E-2</v>
      </c>
      <c r="AH579" s="150">
        <v>121.639</v>
      </c>
      <c r="AI579">
        <v>5.1769983953240803</v>
      </c>
      <c r="AJ579">
        <v>-87836.223499999804</v>
      </c>
      <c r="AK579">
        <v>0.27445022315853601</v>
      </c>
      <c r="AL579" s="150">
        <v>106334711.41850001</v>
      </c>
      <c r="AM579" s="150">
        <v>8340.6735687</v>
      </c>
    </row>
    <row r="580" spans="1:39" ht="14.5" x14ac:dyDescent="0.35">
      <c r="A580" t="s">
        <v>762</v>
      </c>
      <c r="B580" s="150">
        <v>618692.05000000005</v>
      </c>
      <c r="C580" s="150">
        <v>0.455700928273786</v>
      </c>
      <c r="D580" s="150">
        <v>625738.25</v>
      </c>
      <c r="E580" s="150">
        <v>3.40743225179688E-3</v>
      </c>
      <c r="F580" s="150">
        <v>0.71243706466380097</v>
      </c>
      <c r="G580" s="150">
        <v>56.5</v>
      </c>
      <c r="H580" s="150">
        <v>29.754999999999999</v>
      </c>
      <c r="I580" s="150">
        <v>0</v>
      </c>
      <c r="J580" s="150">
        <v>76.248999999999995</v>
      </c>
      <c r="K580" s="150">
        <v>10808.490219638899</v>
      </c>
      <c r="L580" s="150">
        <v>1622.62724475</v>
      </c>
      <c r="M580" s="150">
        <v>1861.95816460369</v>
      </c>
      <c r="N580" s="150">
        <v>0.22342288934379101</v>
      </c>
      <c r="O580" s="150">
        <v>0.111962553345387</v>
      </c>
      <c r="P580" s="150">
        <v>1.28706224227226E-2</v>
      </c>
      <c r="Q580" s="150">
        <v>9419.1969714490806</v>
      </c>
      <c r="R580" s="150">
        <v>98.555499999999995</v>
      </c>
      <c r="S580" s="150">
        <v>61309.657938927798</v>
      </c>
      <c r="T580" s="150">
        <v>15.4222747588922</v>
      </c>
      <c r="U580" s="150">
        <v>16.464096318825401</v>
      </c>
      <c r="V580" s="150">
        <v>11.423500000000001</v>
      </c>
      <c r="W580" s="150">
        <v>142.04291545935999</v>
      </c>
      <c r="X580" s="150">
        <v>0.110884901703171</v>
      </c>
      <c r="Y580" s="150">
        <v>0.15981765586527</v>
      </c>
      <c r="Z580" s="150">
        <v>0.283215894546062</v>
      </c>
      <c r="AA580" s="150">
        <v>142.784272080737</v>
      </c>
      <c r="AB580" s="150">
        <v>7.3625532914964698</v>
      </c>
      <c r="AC580" s="150">
        <v>1.31050134740758</v>
      </c>
      <c r="AD580" s="150">
        <v>3.0947615616245501</v>
      </c>
      <c r="AE580" s="150">
        <v>1.0878737408749299</v>
      </c>
      <c r="AF580" s="150">
        <v>57</v>
      </c>
      <c r="AG580" s="150">
        <v>4.2857469872514702E-2</v>
      </c>
      <c r="AH580" s="150">
        <v>14.519</v>
      </c>
      <c r="AI580">
        <v>3.59635817174554</v>
      </c>
      <c r="AJ580">
        <v>-39071.385000000002</v>
      </c>
      <c r="AK580">
        <v>0.30226528642100697</v>
      </c>
      <c r="AL580" s="150">
        <v>17538150.704999998</v>
      </c>
      <c r="AM580" s="150">
        <v>1622.62724475</v>
      </c>
    </row>
    <row r="581" spans="1:39" ht="14.5" x14ac:dyDescent="0.35">
      <c r="A581" t="s">
        <v>763</v>
      </c>
      <c r="B581" s="150">
        <v>310952.90000000002</v>
      </c>
      <c r="C581" s="150">
        <v>0.468423199250184</v>
      </c>
      <c r="D581" s="150">
        <v>311644.09999999998</v>
      </c>
      <c r="E581" s="150">
        <v>4.42319526437762E-3</v>
      </c>
      <c r="F581" s="150">
        <v>0.69469322760372099</v>
      </c>
      <c r="G581" s="150">
        <v>36.6666666666667</v>
      </c>
      <c r="H581" s="150">
        <v>18.6995</v>
      </c>
      <c r="I581" s="150">
        <v>0</v>
      </c>
      <c r="J581" s="150">
        <v>38.775500000000001</v>
      </c>
      <c r="K581" s="150">
        <v>12321.820274481899</v>
      </c>
      <c r="L581" s="150">
        <v>935.71702119999998</v>
      </c>
      <c r="M581" s="150">
        <v>1127.1809639314899</v>
      </c>
      <c r="N581" s="150">
        <v>0.40711200594755198</v>
      </c>
      <c r="O581" s="150">
        <v>0.14820631858566899</v>
      </c>
      <c r="P581" s="150">
        <v>1.5852602511148999E-3</v>
      </c>
      <c r="Q581" s="150">
        <v>10228.825123860701</v>
      </c>
      <c r="R581" s="150">
        <v>67.899000000000001</v>
      </c>
      <c r="S581" s="150">
        <v>56118.128094669999</v>
      </c>
      <c r="T581" s="150">
        <v>14.841897524264001</v>
      </c>
      <c r="U581" s="150">
        <v>13.7810132873827</v>
      </c>
      <c r="V581" s="150">
        <v>8.8019999999999996</v>
      </c>
      <c r="W581" s="150">
        <v>106.30731892751599</v>
      </c>
      <c r="X581" s="150">
        <v>0.113993887321512</v>
      </c>
      <c r="Y581" s="150">
        <v>0.189725035765309</v>
      </c>
      <c r="Z581" s="150">
        <v>0.309753175278421</v>
      </c>
      <c r="AA581" s="150">
        <v>206.221107052787</v>
      </c>
      <c r="AB581" s="150">
        <v>6.0219378424850998</v>
      </c>
      <c r="AC581" s="150">
        <v>1.23516807486969</v>
      </c>
      <c r="AD581" s="150">
        <v>2.75295220211376</v>
      </c>
      <c r="AE581" s="150">
        <v>1.38507901280128</v>
      </c>
      <c r="AF581" s="150">
        <v>114.95</v>
      </c>
      <c r="AG581" s="150">
        <v>1.38986771833635E-2</v>
      </c>
      <c r="AH581" s="150">
        <v>4.806</v>
      </c>
      <c r="AI581">
        <v>3.9184606213435198</v>
      </c>
      <c r="AJ581">
        <v>-29899.241999999998</v>
      </c>
      <c r="AK581">
        <v>0.35792427170323798</v>
      </c>
      <c r="AL581" s="150">
        <v>11529736.963</v>
      </c>
      <c r="AM581" s="150">
        <v>935.71702119999998</v>
      </c>
    </row>
    <row r="582" spans="1:39" ht="14.5" x14ac:dyDescent="0.35">
      <c r="A582" t="s">
        <v>764</v>
      </c>
      <c r="B582" s="150">
        <v>375268.5</v>
      </c>
      <c r="C582" s="150">
        <v>0.530954919462161</v>
      </c>
      <c r="D582" s="150">
        <v>402751.95</v>
      </c>
      <c r="E582" s="150">
        <v>2.9493363344300898E-3</v>
      </c>
      <c r="F582" s="150">
        <v>0.65346329253733304</v>
      </c>
      <c r="G582" s="150">
        <v>29.3684210526316</v>
      </c>
      <c r="H582" s="150">
        <v>14.66</v>
      </c>
      <c r="I582" s="150">
        <v>0</v>
      </c>
      <c r="J582" s="150">
        <v>26.402000000000001</v>
      </c>
      <c r="K582" s="150">
        <v>12982.228565817</v>
      </c>
      <c r="L582" s="150">
        <v>727.51514970000005</v>
      </c>
      <c r="M582" s="150">
        <v>881.66029288114805</v>
      </c>
      <c r="N582" s="150">
        <v>0.42455358335474702</v>
      </c>
      <c r="O582" s="150">
        <v>0.152592249997512</v>
      </c>
      <c r="P582" s="150">
        <v>2.1363355122445199E-3</v>
      </c>
      <c r="Q582" s="150">
        <v>10712.4796645154</v>
      </c>
      <c r="R582" s="150">
        <v>53.171500000000002</v>
      </c>
      <c r="S582" s="150">
        <v>54945.0085478123</v>
      </c>
      <c r="T582" s="150">
        <v>14.7870569760116</v>
      </c>
      <c r="U582" s="150">
        <v>13.6824266703027</v>
      </c>
      <c r="V582" s="150">
        <v>7.7305000000000001</v>
      </c>
      <c r="W582" s="150">
        <v>94.109714727378503</v>
      </c>
      <c r="X582" s="150">
        <v>0.113538282359855</v>
      </c>
      <c r="Y582" s="150">
        <v>0.19453686334381801</v>
      </c>
      <c r="Z582" s="150">
        <v>0.31410384454193602</v>
      </c>
      <c r="AA582" s="150">
        <v>214.99999012322999</v>
      </c>
      <c r="AB582" s="150">
        <v>6.21377939881374</v>
      </c>
      <c r="AC582" s="150">
        <v>1.2286857557502999</v>
      </c>
      <c r="AD582" s="150">
        <v>2.6338594451006401</v>
      </c>
      <c r="AE582" s="150">
        <v>1.42338078733496</v>
      </c>
      <c r="AF582" s="150">
        <v>111.15</v>
      </c>
      <c r="AG582" s="150">
        <v>1.0982835703349E-2</v>
      </c>
      <c r="AH582" s="150">
        <v>3.5470000000000002</v>
      </c>
      <c r="AI582">
        <v>3.7256651652628099</v>
      </c>
      <c r="AJ582">
        <v>-21130.2395</v>
      </c>
      <c r="AK582">
        <v>0.390364914058489</v>
      </c>
      <c r="AL582" s="150">
        <v>9444767.9584999997</v>
      </c>
      <c r="AM582" s="150">
        <v>727.51514970000005</v>
      </c>
    </row>
    <row r="583" spans="1:39" ht="14.5" x14ac:dyDescent="0.35">
      <c r="A583" t="s">
        <v>765</v>
      </c>
      <c r="B583" s="150">
        <v>222619.1</v>
      </c>
      <c r="C583" s="150">
        <v>0.37378284568131598</v>
      </c>
      <c r="D583" s="150">
        <v>191920.4</v>
      </c>
      <c r="E583" s="150">
        <v>7.8505349616078794E-3</v>
      </c>
      <c r="F583" s="150">
        <v>0.74092022071133801</v>
      </c>
      <c r="G583" s="150">
        <v>67.263157894736807</v>
      </c>
      <c r="H583" s="150">
        <v>40.033999999999999</v>
      </c>
      <c r="I583" s="150">
        <v>0</v>
      </c>
      <c r="J583" s="150">
        <v>80.203999999999994</v>
      </c>
      <c r="K583" s="150">
        <v>11260.859059586101</v>
      </c>
      <c r="L583" s="150">
        <v>1669.8137721999999</v>
      </c>
      <c r="M583" s="150">
        <v>2003.96275211528</v>
      </c>
      <c r="N583" s="150">
        <v>0.358353510680189</v>
      </c>
      <c r="O583" s="150">
        <v>0.14813663560463999</v>
      </c>
      <c r="P583" s="150">
        <v>1.4620648365975899E-3</v>
      </c>
      <c r="Q583" s="150">
        <v>9383.1771696614196</v>
      </c>
      <c r="R583" s="150">
        <v>108.56950000000001</v>
      </c>
      <c r="S583" s="150">
        <v>57173.401323576101</v>
      </c>
      <c r="T583" s="150">
        <v>14.665260501337899</v>
      </c>
      <c r="U583" s="150">
        <v>15.3801368911158</v>
      </c>
      <c r="V583" s="150">
        <v>14.0555</v>
      </c>
      <c r="W583" s="150">
        <v>118.801449411262</v>
      </c>
      <c r="X583" s="150">
        <v>0.11249130892772</v>
      </c>
      <c r="Y583" s="150">
        <v>0.17207210332953901</v>
      </c>
      <c r="Z583" s="150">
        <v>0.30588662693928298</v>
      </c>
      <c r="AA583" s="150">
        <v>163.43636909907599</v>
      </c>
      <c r="AB583" s="150">
        <v>6.8276331463718796</v>
      </c>
      <c r="AC583" s="150">
        <v>1.45029815875882</v>
      </c>
      <c r="AD583" s="150">
        <v>3.1365233230356102</v>
      </c>
      <c r="AE583" s="150">
        <v>1.41232882965618</v>
      </c>
      <c r="AF583" s="150">
        <v>135.30000000000001</v>
      </c>
      <c r="AG583" s="150">
        <v>2.2046059678196801E-2</v>
      </c>
      <c r="AH583" s="150">
        <v>7.1725000000000003</v>
      </c>
      <c r="AI583">
        <v>4.39233547749589</v>
      </c>
      <c r="AJ583">
        <v>-70494.331999999893</v>
      </c>
      <c r="AK583">
        <v>0.35070960125730699</v>
      </c>
      <c r="AL583" s="150">
        <v>18803537.544500001</v>
      </c>
      <c r="AM583" s="150">
        <v>1669.8137721999999</v>
      </c>
    </row>
    <row r="584" spans="1:39" ht="14.5" x14ac:dyDescent="0.35">
      <c r="A584" t="s">
        <v>766</v>
      </c>
      <c r="B584" s="150">
        <v>313009.95</v>
      </c>
      <c r="C584" s="150">
        <v>0.50881149119235702</v>
      </c>
      <c r="D584" s="150">
        <v>248701.65</v>
      </c>
      <c r="E584" s="150">
        <v>4.5669516798263199E-3</v>
      </c>
      <c r="F584" s="150">
        <v>0.64631090233219002</v>
      </c>
      <c r="G584" s="150">
        <v>28.2222222222222</v>
      </c>
      <c r="H584" s="150">
        <v>13.614000000000001</v>
      </c>
      <c r="I584" s="150">
        <v>0</v>
      </c>
      <c r="J584" s="150">
        <v>48.401000000000003</v>
      </c>
      <c r="K584" s="150">
        <v>12991.766394198101</v>
      </c>
      <c r="L584" s="150">
        <v>704.90910540000004</v>
      </c>
      <c r="M584" s="150">
        <v>831.36408181686704</v>
      </c>
      <c r="N584" s="150">
        <v>0.33600711706738001</v>
      </c>
      <c r="O584" s="150">
        <v>0.140031678260117</v>
      </c>
      <c r="P584" s="150">
        <v>3.5478863598745001E-3</v>
      </c>
      <c r="Q584" s="150">
        <v>11015.648410604899</v>
      </c>
      <c r="R584" s="150">
        <v>50.977499999999999</v>
      </c>
      <c r="S584" s="150">
        <v>55392.975096856397</v>
      </c>
      <c r="T584" s="150">
        <v>15.3028296797607</v>
      </c>
      <c r="U584" s="150">
        <v>13.8278476857437</v>
      </c>
      <c r="V584" s="150">
        <v>7.3505000000000003</v>
      </c>
      <c r="W584" s="150">
        <v>95.899476960751002</v>
      </c>
      <c r="X584" s="150">
        <v>0.114848379352654</v>
      </c>
      <c r="Y584" s="150">
        <v>0.187766469125557</v>
      </c>
      <c r="Z584" s="150">
        <v>0.30621588149318602</v>
      </c>
      <c r="AA584" s="150">
        <v>211.58323655837401</v>
      </c>
      <c r="AB584" s="150">
        <v>7.3089179061321703</v>
      </c>
      <c r="AC584" s="150">
        <v>1.14025563043696</v>
      </c>
      <c r="AD584" s="150">
        <v>2.7786852329196101</v>
      </c>
      <c r="AE584" s="150">
        <v>1.2756428381784699</v>
      </c>
      <c r="AF584" s="150">
        <v>93.35</v>
      </c>
      <c r="AG584" s="150">
        <v>1.82095417890622E-2</v>
      </c>
      <c r="AH584" s="150">
        <v>4.1544999999999996</v>
      </c>
      <c r="AI584">
        <v>1.86807424042856</v>
      </c>
      <c r="AJ584">
        <v>-36083.836000000003</v>
      </c>
      <c r="AK584">
        <v>0.36040974526346498</v>
      </c>
      <c r="AL584" s="150">
        <v>9158014.4265000001</v>
      </c>
      <c r="AM584" s="150">
        <v>704.90910540000004</v>
      </c>
    </row>
    <row r="585" spans="1:39" ht="14.5" x14ac:dyDescent="0.35">
      <c r="A585" t="s">
        <v>767</v>
      </c>
      <c r="B585" s="150">
        <v>95412.85</v>
      </c>
      <c r="C585" s="150">
        <v>0.37849719363762002</v>
      </c>
      <c r="D585" s="150">
        <v>28167.8</v>
      </c>
      <c r="E585" s="150">
        <v>2.4962789060655201E-3</v>
      </c>
      <c r="F585" s="150">
        <v>0.750199382573284</v>
      </c>
      <c r="G585" s="150">
        <v>33.368421052631597</v>
      </c>
      <c r="H585" s="150">
        <v>34.445999999999998</v>
      </c>
      <c r="I585" s="150">
        <v>0</v>
      </c>
      <c r="J585" s="150">
        <v>57.152500000000103</v>
      </c>
      <c r="K585" s="150">
        <v>10671.5930068946</v>
      </c>
      <c r="L585" s="150">
        <v>1331.7285644999999</v>
      </c>
      <c r="M585" s="150">
        <v>1559.20590557635</v>
      </c>
      <c r="N585" s="150">
        <v>0.30992723164646102</v>
      </c>
      <c r="O585" s="150">
        <v>0.13107945936080401</v>
      </c>
      <c r="P585" s="150">
        <v>4.2533289823415803E-3</v>
      </c>
      <c r="Q585" s="150">
        <v>9114.6815088202002</v>
      </c>
      <c r="R585" s="150">
        <v>84.717500000000001</v>
      </c>
      <c r="S585" s="150">
        <v>58876.265688907297</v>
      </c>
      <c r="T585" s="150">
        <v>14.449789004633001</v>
      </c>
      <c r="U585" s="150">
        <v>15.719639560893601</v>
      </c>
      <c r="V585" s="150">
        <v>10.054</v>
      </c>
      <c r="W585" s="150">
        <v>132.45758548836301</v>
      </c>
      <c r="X585" s="150">
        <v>0.11497315803107599</v>
      </c>
      <c r="Y585" s="150">
        <v>0.16504230443909301</v>
      </c>
      <c r="Z585" s="150">
        <v>0.28583939446705903</v>
      </c>
      <c r="AA585" s="150">
        <v>175.71647574283099</v>
      </c>
      <c r="AB585" s="150">
        <v>5.7161419557948498</v>
      </c>
      <c r="AC585" s="150">
        <v>1.0041034197105101</v>
      </c>
      <c r="AD585" s="150">
        <v>2.9966596761245898</v>
      </c>
      <c r="AE585" s="150">
        <v>1.00752784788139</v>
      </c>
      <c r="AF585" s="150">
        <v>34.842105263157897</v>
      </c>
      <c r="AG585" s="150">
        <v>2.1536855247922801E-2</v>
      </c>
      <c r="AH585" s="150">
        <v>21.237368421052601</v>
      </c>
      <c r="AI585">
        <v>3.42633404031496</v>
      </c>
      <c r="AJ585">
        <v>-40367.343999999997</v>
      </c>
      <c r="AK585">
        <v>0.30729109838308399</v>
      </c>
      <c r="AL585" s="150">
        <v>14211665.236</v>
      </c>
      <c r="AM585" s="150">
        <v>1331.7285644999999</v>
      </c>
    </row>
    <row r="586" spans="1:39" ht="14.5" x14ac:dyDescent="0.35">
      <c r="A586" t="s">
        <v>768</v>
      </c>
      <c r="B586" s="150">
        <v>445440.75</v>
      </c>
      <c r="C586" s="150">
        <v>0.34946968251804</v>
      </c>
      <c r="D586" s="150">
        <v>395644.7</v>
      </c>
      <c r="E586" s="150">
        <v>1.08619039150352E-2</v>
      </c>
      <c r="F586" s="150">
        <v>0.71170530269457499</v>
      </c>
      <c r="G586" s="150">
        <v>39.421052631578902</v>
      </c>
      <c r="H586" s="150">
        <v>29.362500000000001</v>
      </c>
      <c r="I586" s="150">
        <v>0</v>
      </c>
      <c r="J586" s="150">
        <v>62.643499999999896</v>
      </c>
      <c r="K586" s="150">
        <v>11512.472587943301</v>
      </c>
      <c r="L586" s="150">
        <v>1176.8880918499999</v>
      </c>
      <c r="M586" s="150">
        <v>1366.4193680590599</v>
      </c>
      <c r="N586" s="150">
        <v>0.29612750023850098</v>
      </c>
      <c r="O586" s="150">
        <v>0.13202783049299799</v>
      </c>
      <c r="P586" s="150">
        <v>2.6349077890026199E-3</v>
      </c>
      <c r="Q586" s="150">
        <v>9915.6175718920294</v>
      </c>
      <c r="R586" s="150">
        <v>76.8185</v>
      </c>
      <c r="S586" s="150">
        <v>61028.1604886844</v>
      </c>
      <c r="T586" s="150">
        <v>16.0514719761516</v>
      </c>
      <c r="U586" s="150">
        <v>15.320373241471801</v>
      </c>
      <c r="V586" s="150">
        <v>10.3405</v>
      </c>
      <c r="W586" s="150">
        <v>113.81346084328599</v>
      </c>
      <c r="X586" s="150">
        <v>0.116804501514854</v>
      </c>
      <c r="Y586" s="150">
        <v>0.16528015753379499</v>
      </c>
      <c r="Z586" s="150">
        <v>0.28863815288231898</v>
      </c>
      <c r="AA586" s="150">
        <v>169.33304991363599</v>
      </c>
      <c r="AB586" s="150">
        <v>6.2766427680211399</v>
      </c>
      <c r="AC586" s="150">
        <v>1.2718205689761</v>
      </c>
      <c r="AD586" s="150">
        <v>3.1553567949186601</v>
      </c>
      <c r="AE586" s="150">
        <v>1.0395979774283199</v>
      </c>
      <c r="AF586" s="150">
        <v>62.8</v>
      </c>
      <c r="AG586" s="150">
        <v>3.5393192750743201E-2</v>
      </c>
      <c r="AH586" s="150">
        <v>10.624000000000001</v>
      </c>
      <c r="AI586">
        <v>2.6261682716415198</v>
      </c>
      <c r="AJ586">
        <v>-64803.584000000003</v>
      </c>
      <c r="AK586">
        <v>0.30379882734661201</v>
      </c>
      <c r="AL586" s="150">
        <v>13548891.896500001</v>
      </c>
      <c r="AM586" s="150">
        <v>1176.8880918499999</v>
      </c>
    </row>
    <row r="587" spans="1:39" ht="14.5" x14ac:dyDescent="0.35">
      <c r="A587" t="s">
        <v>769</v>
      </c>
      <c r="B587" s="150">
        <v>252914.65</v>
      </c>
      <c r="C587" s="150">
        <v>0.35681501340786398</v>
      </c>
      <c r="D587" s="150">
        <v>175039.7</v>
      </c>
      <c r="E587" s="150">
        <v>1.1142169835306E-2</v>
      </c>
      <c r="F587" s="150">
        <v>0.72481972511665005</v>
      </c>
      <c r="G587" s="150">
        <v>47.789473684210499</v>
      </c>
      <c r="H587" s="150">
        <v>27.8995</v>
      </c>
      <c r="I587" s="150">
        <v>0</v>
      </c>
      <c r="J587" s="150">
        <v>58.963000000000001</v>
      </c>
      <c r="K587" s="150">
        <v>11369.440661309</v>
      </c>
      <c r="L587" s="150">
        <v>1229.6426549</v>
      </c>
      <c r="M587" s="150">
        <v>1443.3895646316601</v>
      </c>
      <c r="N587" s="150">
        <v>0.28974572602881499</v>
      </c>
      <c r="O587" s="150">
        <v>0.13697125211852501</v>
      </c>
      <c r="P587" s="150">
        <v>3.7616604153799201E-3</v>
      </c>
      <c r="Q587" s="150">
        <v>9685.7768284251797</v>
      </c>
      <c r="R587" s="150">
        <v>79.105000000000004</v>
      </c>
      <c r="S587" s="150">
        <v>59907.070242083297</v>
      </c>
      <c r="T587" s="150">
        <v>15.835914291131999</v>
      </c>
      <c r="U587" s="150">
        <v>15.5444365703811</v>
      </c>
      <c r="V587" s="150">
        <v>10.419499999999999</v>
      </c>
      <c r="W587" s="150">
        <v>118.01359517251301</v>
      </c>
      <c r="X587" s="150">
        <v>0.11476525283078801</v>
      </c>
      <c r="Y587" s="150">
        <v>0.17475986147158601</v>
      </c>
      <c r="Z587" s="150">
        <v>0.29686301685139099</v>
      </c>
      <c r="AA587" s="150">
        <v>171.85395216888099</v>
      </c>
      <c r="AB587" s="150">
        <v>6.40937288634077</v>
      </c>
      <c r="AC587" s="150">
        <v>1.2859188326461</v>
      </c>
      <c r="AD587" s="150">
        <v>3.1217104760363399</v>
      </c>
      <c r="AE587" s="150">
        <v>1.10469478139479</v>
      </c>
      <c r="AF587" s="150">
        <v>73.400000000000006</v>
      </c>
      <c r="AG587" s="150">
        <v>3.9866261138971702E-2</v>
      </c>
      <c r="AH587" s="150">
        <v>8.8810000000000002</v>
      </c>
      <c r="AI587">
        <v>3.6119758855395401</v>
      </c>
      <c r="AJ587">
        <v>-52753.467499999999</v>
      </c>
      <c r="AK587">
        <v>0.29996045208488897</v>
      </c>
      <c r="AL587" s="150">
        <v>13980349.1995</v>
      </c>
      <c r="AM587" s="150">
        <v>1229.6426549</v>
      </c>
    </row>
    <row r="588" spans="1:39" ht="14.5" x14ac:dyDescent="0.35">
      <c r="A588" t="s">
        <v>770</v>
      </c>
      <c r="B588" s="150">
        <v>241654.39999999999</v>
      </c>
      <c r="C588" s="150">
        <v>0.321282290823032</v>
      </c>
      <c r="D588" s="150">
        <v>228578.35</v>
      </c>
      <c r="E588" s="150">
        <v>1.2651204214427E-2</v>
      </c>
      <c r="F588" s="150">
        <v>0.71831095248339205</v>
      </c>
      <c r="G588" s="150">
        <v>54.647058823529399</v>
      </c>
      <c r="H588" s="150">
        <v>35.212499999999999</v>
      </c>
      <c r="I588" s="150">
        <v>0</v>
      </c>
      <c r="J588" s="150">
        <v>80.644499999999994</v>
      </c>
      <c r="K588" s="150">
        <v>11198.235151340599</v>
      </c>
      <c r="L588" s="150">
        <v>1422.34356845</v>
      </c>
      <c r="M588" s="150">
        <v>1677.2651357290599</v>
      </c>
      <c r="N588" s="150">
        <v>0.32689902071740201</v>
      </c>
      <c r="O588" s="150">
        <v>0.138655593679744</v>
      </c>
      <c r="P588" s="150">
        <v>1.8487907621824601E-3</v>
      </c>
      <c r="Q588" s="150">
        <v>9496.2551872137992</v>
      </c>
      <c r="R588" s="150">
        <v>94.29</v>
      </c>
      <c r="S588" s="150">
        <v>57740.746653939997</v>
      </c>
      <c r="T588" s="150">
        <v>15.057270124085299</v>
      </c>
      <c r="U588" s="150">
        <v>15.0847764179658</v>
      </c>
      <c r="V588" s="150">
        <v>11.872</v>
      </c>
      <c r="W588" s="150">
        <v>119.80656742334899</v>
      </c>
      <c r="X588" s="150">
        <v>0.114615378923172</v>
      </c>
      <c r="Y588" s="150">
        <v>0.172729593238313</v>
      </c>
      <c r="Z588" s="150">
        <v>0.292244518361363</v>
      </c>
      <c r="AA588" s="150">
        <v>159.44291170602099</v>
      </c>
      <c r="AB588" s="150">
        <v>6.5402227397516404</v>
      </c>
      <c r="AC588" s="150">
        <v>1.3932298311246101</v>
      </c>
      <c r="AD588" s="150">
        <v>3.3046158677958499</v>
      </c>
      <c r="AE588" s="150">
        <v>1.0814064946042701</v>
      </c>
      <c r="AF588" s="150">
        <v>86.7</v>
      </c>
      <c r="AG588" s="150">
        <v>2.7527619881280802E-2</v>
      </c>
      <c r="AH588" s="150">
        <v>9.7195</v>
      </c>
      <c r="AI588">
        <v>3.7319914480641398</v>
      </c>
      <c r="AJ588">
        <v>-40549.78</v>
      </c>
      <c r="AK588">
        <v>0.32963066445787298</v>
      </c>
      <c r="AL588" s="150">
        <v>15927737.7455</v>
      </c>
      <c r="AM588" s="150">
        <v>1422.34356845</v>
      </c>
    </row>
    <row r="589" spans="1:39" ht="14.5" x14ac:dyDescent="0.35">
      <c r="A589" t="s">
        <v>771</v>
      </c>
      <c r="B589" s="150">
        <v>397715.15</v>
      </c>
      <c r="C589" s="150">
        <v>0.42525752335422901</v>
      </c>
      <c r="D589" s="150">
        <v>345673.95</v>
      </c>
      <c r="E589" s="150">
        <v>2.4340169486623802E-3</v>
      </c>
      <c r="F589" s="150">
        <v>0.69631620597649002</v>
      </c>
      <c r="G589" s="150">
        <v>57.95</v>
      </c>
      <c r="H589" s="150">
        <v>33.9465</v>
      </c>
      <c r="I589" s="150">
        <v>0</v>
      </c>
      <c r="J589" s="150">
        <v>28.271000000000001</v>
      </c>
      <c r="K589" s="150">
        <v>11402.0996231728</v>
      </c>
      <c r="L589" s="150">
        <v>1195.33518325</v>
      </c>
      <c r="M589" s="150">
        <v>1442.1091842568201</v>
      </c>
      <c r="N589" s="150">
        <v>0.367523320367388</v>
      </c>
      <c r="O589" s="150">
        <v>0.15431361126548701</v>
      </c>
      <c r="P589" s="150">
        <v>1.57887241708109E-3</v>
      </c>
      <c r="Q589" s="150">
        <v>9450.9701424055002</v>
      </c>
      <c r="R589" s="150">
        <v>81.057500000000005</v>
      </c>
      <c r="S589" s="150">
        <v>55123.290694877098</v>
      </c>
      <c r="T589" s="150">
        <v>14.5008173210375</v>
      </c>
      <c r="U589" s="150">
        <v>14.7467561083182</v>
      </c>
      <c r="V589" s="150">
        <v>11.342499999999999</v>
      </c>
      <c r="W589" s="150">
        <v>105.385513180516</v>
      </c>
      <c r="X589" s="150">
        <v>0.112749399658993</v>
      </c>
      <c r="Y589" s="150">
        <v>0.18684261332185301</v>
      </c>
      <c r="Z589" s="150">
        <v>0.30367785468099601</v>
      </c>
      <c r="AA589" s="150">
        <v>172.041618854441</v>
      </c>
      <c r="AB589" s="150">
        <v>6.7312190428860301</v>
      </c>
      <c r="AC589" s="150">
        <v>1.3407588547192899</v>
      </c>
      <c r="AD589" s="150">
        <v>3.21047279712751</v>
      </c>
      <c r="AE589" s="150">
        <v>1.3210823927087001</v>
      </c>
      <c r="AF589" s="150">
        <v>104.2</v>
      </c>
      <c r="AG589" s="150">
        <v>2.9486609735827601E-2</v>
      </c>
      <c r="AH589" s="150">
        <v>6.4870000000000001</v>
      </c>
      <c r="AI589">
        <v>3.9714861575848999</v>
      </c>
      <c r="AJ589">
        <v>-29815.851500000001</v>
      </c>
      <c r="AK589">
        <v>0.32745510765179903</v>
      </c>
      <c r="AL589" s="150">
        <v>13629330.842499999</v>
      </c>
      <c r="AM589" s="150">
        <v>1195.33518325</v>
      </c>
    </row>
    <row r="590" spans="1:39" ht="14.5" x14ac:dyDescent="0.35">
      <c r="A590" t="s">
        <v>772</v>
      </c>
      <c r="B590" s="150">
        <v>126408.35</v>
      </c>
      <c r="C590" s="150">
        <v>0.38980132466850897</v>
      </c>
      <c r="D590" s="150">
        <v>45101.1</v>
      </c>
      <c r="E590" s="150">
        <v>1.8845588769421499E-3</v>
      </c>
      <c r="F590" s="150">
        <v>0.72146022092113804</v>
      </c>
      <c r="G590" s="150">
        <v>66.526315789473699</v>
      </c>
      <c r="H590" s="150">
        <v>33.265500000000003</v>
      </c>
      <c r="I590" s="150">
        <v>0</v>
      </c>
      <c r="J590" s="150">
        <v>43.334000000000003</v>
      </c>
      <c r="K590" s="150">
        <v>11569.0843757197</v>
      </c>
      <c r="L590" s="150">
        <v>1257.83566935</v>
      </c>
      <c r="M590" s="150">
        <v>1497.04646670067</v>
      </c>
      <c r="N590" s="150">
        <v>0.36018438985286499</v>
      </c>
      <c r="O590" s="150">
        <v>0.143053448780781</v>
      </c>
      <c r="P590" s="150">
        <v>1.29138333375408E-2</v>
      </c>
      <c r="Q590" s="150">
        <v>9720.4778296368404</v>
      </c>
      <c r="R590" s="150">
        <v>90.4495</v>
      </c>
      <c r="S590" s="150">
        <v>56209.843614392499</v>
      </c>
      <c r="T590" s="150">
        <v>14.874045738229601</v>
      </c>
      <c r="U590" s="150">
        <v>13.9064966566979</v>
      </c>
      <c r="V590" s="150">
        <v>12.105499999999999</v>
      </c>
      <c r="W590" s="150">
        <v>103.90613104374</v>
      </c>
      <c r="X590" s="150">
        <v>0.113904098753159</v>
      </c>
      <c r="Y590" s="150">
        <v>0.18032745876963899</v>
      </c>
      <c r="Z590" s="150">
        <v>0.298189841292618</v>
      </c>
      <c r="AA590" s="150">
        <v>184.45859475419201</v>
      </c>
      <c r="AB590" s="150">
        <v>6.4686474705045196</v>
      </c>
      <c r="AC590" s="150">
        <v>1.2577850633526799</v>
      </c>
      <c r="AD590" s="150">
        <v>3.1284740727683</v>
      </c>
      <c r="AE590" s="150">
        <v>1.3449450292582401</v>
      </c>
      <c r="AF590" s="150">
        <v>104.75</v>
      </c>
      <c r="AG590" s="150">
        <v>1.9765065980471699E-2</v>
      </c>
      <c r="AH590" s="150">
        <v>6.9504999999999999</v>
      </c>
      <c r="AI590">
        <v>3.0573520845454301</v>
      </c>
      <c r="AJ590">
        <v>-48910.0160000002</v>
      </c>
      <c r="AK590">
        <v>0.34069898300370799</v>
      </c>
      <c r="AL590" s="150">
        <v>14552006.989499999</v>
      </c>
      <c r="AM590" s="150">
        <v>1257.83566935</v>
      </c>
    </row>
    <row r="591" spans="1:39" ht="14.5" x14ac:dyDescent="0.35">
      <c r="A591" t="s">
        <v>773</v>
      </c>
      <c r="B591" s="150">
        <v>37283.4</v>
      </c>
      <c r="C591" s="150">
        <v>0.28397764709002998</v>
      </c>
      <c r="D591" s="150">
        <v>28174.95</v>
      </c>
      <c r="E591" s="150">
        <v>5.2819390618237001E-3</v>
      </c>
      <c r="F591" s="150">
        <v>0.72609440083306598</v>
      </c>
      <c r="G591" s="150">
        <v>74.9444444444444</v>
      </c>
      <c r="H591" s="150">
        <v>41.35</v>
      </c>
      <c r="I591" s="150">
        <v>0</v>
      </c>
      <c r="J591" s="150">
        <v>88.411000000000001</v>
      </c>
      <c r="K591" s="150">
        <v>11116.262301575</v>
      </c>
      <c r="L591" s="150">
        <v>1569.93319225</v>
      </c>
      <c r="M591" s="150">
        <v>1863.00535832427</v>
      </c>
      <c r="N591" s="150">
        <v>0.34867901749084801</v>
      </c>
      <c r="O591" s="150">
        <v>0.138864556992744</v>
      </c>
      <c r="P591" s="150">
        <v>2.3205210374454398E-3</v>
      </c>
      <c r="Q591" s="150">
        <v>9367.5464125865292</v>
      </c>
      <c r="R591" s="150">
        <v>101.82850000000001</v>
      </c>
      <c r="S591" s="150">
        <v>58304.746677010902</v>
      </c>
      <c r="T591" s="150">
        <v>15.6184172407528</v>
      </c>
      <c r="U591" s="150">
        <v>15.4174243188302</v>
      </c>
      <c r="V591" s="150">
        <v>13.8055</v>
      </c>
      <c r="W591" s="150">
        <v>113.71795242838</v>
      </c>
      <c r="X591" s="150">
        <v>0.11747682961874301</v>
      </c>
      <c r="Y591" s="150">
        <v>0.18007873880847799</v>
      </c>
      <c r="Z591" s="150">
        <v>0.301847801712751</v>
      </c>
      <c r="AA591" s="150">
        <v>165.428791035232</v>
      </c>
      <c r="AB591" s="150">
        <v>6.5160350449526501</v>
      </c>
      <c r="AC591" s="150">
        <v>1.3283166305465499</v>
      </c>
      <c r="AD591" s="150">
        <v>3.1227823630892901</v>
      </c>
      <c r="AE591" s="150">
        <v>1.1192599110607699</v>
      </c>
      <c r="AF591" s="150">
        <v>97.05</v>
      </c>
      <c r="AG591" s="150">
        <v>2.37617377789049E-2</v>
      </c>
      <c r="AH591" s="150">
        <v>9.1464999999999996</v>
      </c>
      <c r="AI591">
        <v>4.6759377204515404</v>
      </c>
      <c r="AJ591">
        <v>-47600.354500000103</v>
      </c>
      <c r="AK591">
        <v>0.34724938361996299</v>
      </c>
      <c r="AL591" s="150">
        <v>17451789.160999998</v>
      </c>
      <c r="AM591" s="150">
        <v>1569.93319225</v>
      </c>
    </row>
    <row r="592" spans="1:39" ht="14.5" x14ac:dyDescent="0.35">
      <c r="A592" t="s">
        <v>774</v>
      </c>
      <c r="B592" s="150">
        <v>351634.05</v>
      </c>
      <c r="C592" s="150">
        <v>0.56354101508448295</v>
      </c>
      <c r="D592" s="150">
        <v>363847.75</v>
      </c>
      <c r="E592" s="150">
        <v>1.55773118851637E-3</v>
      </c>
      <c r="F592" s="150">
        <v>0.64237474623994895</v>
      </c>
      <c r="G592" s="150">
        <v>24.25</v>
      </c>
      <c r="H592" s="150">
        <v>10.808999999999999</v>
      </c>
      <c r="I592" s="150">
        <v>0</v>
      </c>
      <c r="J592" s="150">
        <v>10.515499999999999</v>
      </c>
      <c r="K592" s="150">
        <v>12859.464403572199</v>
      </c>
      <c r="L592" s="150">
        <v>671.02276325000003</v>
      </c>
      <c r="M592" s="150">
        <v>801.79168082532897</v>
      </c>
      <c r="N592" s="150">
        <v>0.34073365647480502</v>
      </c>
      <c r="O592" s="150">
        <v>0.15479343516890701</v>
      </c>
      <c r="P592" s="150">
        <v>4.3475899921342903E-3</v>
      </c>
      <c r="Q592" s="150">
        <v>10762.138775395701</v>
      </c>
      <c r="R592" s="150">
        <v>51.265000000000001</v>
      </c>
      <c r="S592" s="150">
        <v>56902.280942163299</v>
      </c>
      <c r="T592" s="150">
        <v>16.232322247147199</v>
      </c>
      <c r="U592" s="150">
        <v>13.0892960743197</v>
      </c>
      <c r="V592" s="150">
        <v>8.4169999999999998</v>
      </c>
      <c r="W592" s="150">
        <v>79.722319502198005</v>
      </c>
      <c r="X592" s="150">
        <v>0.11671183184129</v>
      </c>
      <c r="Y592" s="150">
        <v>0.165360420207458</v>
      </c>
      <c r="Z592" s="150">
        <v>0.28863290611812498</v>
      </c>
      <c r="AA592" s="150">
        <v>217.742985785363</v>
      </c>
      <c r="AB592" s="150">
        <v>6.37313680057217</v>
      </c>
      <c r="AC592" s="150">
        <v>1.28465937424073</v>
      </c>
      <c r="AD592" s="150">
        <v>2.3736492757194001</v>
      </c>
      <c r="AE592" s="150">
        <v>1.1669418249147001</v>
      </c>
      <c r="AF592" s="150">
        <v>81.55</v>
      </c>
      <c r="AG592" s="150">
        <v>3.1847766847820903E-2</v>
      </c>
      <c r="AH592" s="150">
        <v>4.5869999999999997</v>
      </c>
      <c r="AI592">
        <v>3.5832050289894002</v>
      </c>
      <c r="AJ592">
        <v>-38884.997000000003</v>
      </c>
      <c r="AK592">
        <v>0.38389615027051099</v>
      </c>
      <c r="AL592" s="150">
        <v>8628993.3379999995</v>
      </c>
      <c r="AM592" s="150">
        <v>671.02276325000003</v>
      </c>
    </row>
    <row r="593" spans="1:39" ht="14.5" x14ac:dyDescent="0.35">
      <c r="A593" t="s">
        <v>775</v>
      </c>
      <c r="B593" s="150">
        <v>211551.2</v>
      </c>
      <c r="C593" s="150">
        <v>0.64667626062264405</v>
      </c>
      <c r="D593" s="150">
        <v>183670.9</v>
      </c>
      <c r="E593" s="150">
        <v>1.2028860632848899E-3</v>
      </c>
      <c r="F593" s="150">
        <v>0.65410565110582597</v>
      </c>
      <c r="G593" s="150">
        <v>25.526315789473699</v>
      </c>
      <c r="H593" s="150">
        <v>13.612</v>
      </c>
      <c r="I593" s="150">
        <v>0</v>
      </c>
      <c r="J593" s="150">
        <v>28.482500000000002</v>
      </c>
      <c r="K593" s="150">
        <v>13008.9235045191</v>
      </c>
      <c r="L593" s="150">
        <v>615.25406169999997</v>
      </c>
      <c r="M593" s="150">
        <v>729.92483432078598</v>
      </c>
      <c r="N593" s="150">
        <v>0.35641557472061802</v>
      </c>
      <c r="O593" s="150">
        <v>0.14864217181648201</v>
      </c>
      <c r="P593" s="150">
        <v>1.8746639344616001E-3</v>
      </c>
      <c r="Q593" s="150">
        <v>10965.229086838401</v>
      </c>
      <c r="R593" s="150">
        <v>47.043500000000002</v>
      </c>
      <c r="S593" s="150">
        <v>56106.279124640001</v>
      </c>
      <c r="T593" s="150">
        <v>15.9193087249035</v>
      </c>
      <c r="U593" s="150">
        <v>13.0784074675566</v>
      </c>
      <c r="V593" s="150">
        <v>7.4764999999999997</v>
      </c>
      <c r="W593" s="150">
        <v>82.291722289841502</v>
      </c>
      <c r="X593" s="150">
        <v>0.116931419264607</v>
      </c>
      <c r="Y593" s="150">
        <v>0.170164493267598</v>
      </c>
      <c r="Z593" s="150">
        <v>0.29172908952819798</v>
      </c>
      <c r="AA593" s="150">
        <v>223.54748804090701</v>
      </c>
      <c r="AB593" s="150">
        <v>5.9491694325588798</v>
      </c>
      <c r="AC593" s="150">
        <v>1.1376008463084899</v>
      </c>
      <c r="AD593" s="150">
        <v>2.5765800739429299</v>
      </c>
      <c r="AE593" s="150">
        <v>1.1334553078889</v>
      </c>
      <c r="AF593" s="150">
        <v>87.95</v>
      </c>
      <c r="AG593" s="150">
        <v>1.2856917494734299E-2</v>
      </c>
      <c r="AH593" s="150">
        <v>3.4304999999999999</v>
      </c>
      <c r="AI593">
        <v>2.5318177691877</v>
      </c>
      <c r="AJ593">
        <v>-35269.917500000003</v>
      </c>
      <c r="AK593">
        <v>0.38098759725208098</v>
      </c>
      <c r="AL593" s="150">
        <v>8003793.0245000003</v>
      </c>
      <c r="AM593" s="150">
        <v>615.25406169999997</v>
      </c>
    </row>
    <row r="594" spans="1:39" ht="14.5" x14ac:dyDescent="0.35">
      <c r="A594" t="s">
        <v>776</v>
      </c>
      <c r="B594" s="150">
        <v>497644.55</v>
      </c>
      <c r="C594" s="150">
        <v>0.62992643396201098</v>
      </c>
      <c r="D594" s="150">
        <v>483036.5</v>
      </c>
      <c r="E594" s="150">
        <v>2.7425737459571701E-3</v>
      </c>
      <c r="F594" s="150">
        <v>0.63808480881202001</v>
      </c>
      <c r="G594" s="150">
        <v>27.2777777777778</v>
      </c>
      <c r="H594" s="150">
        <v>13.627000000000001</v>
      </c>
      <c r="I594" s="150">
        <v>0.15</v>
      </c>
      <c r="J594" s="150">
        <v>-0.31500000000001199</v>
      </c>
      <c r="K594" s="150">
        <v>13293.5931914048</v>
      </c>
      <c r="L594" s="150">
        <v>581.25368655</v>
      </c>
      <c r="M594" s="150">
        <v>696.35559902165005</v>
      </c>
      <c r="N594" s="150">
        <v>0.40791902681481601</v>
      </c>
      <c r="O594" s="150">
        <v>0.149112546906048</v>
      </c>
      <c r="P594" s="150">
        <v>4.8190657793945003E-3</v>
      </c>
      <c r="Q594" s="150">
        <v>11096.270441217201</v>
      </c>
      <c r="R594" s="150">
        <v>48.481999999999999</v>
      </c>
      <c r="S594" s="150">
        <v>54435.868250072199</v>
      </c>
      <c r="T594" s="150">
        <v>15.2489583763046</v>
      </c>
      <c r="U594" s="150">
        <v>11.989061642465201</v>
      </c>
      <c r="V594" s="150">
        <v>7.6760000000000002</v>
      </c>
      <c r="W594" s="150">
        <v>75.723513099270505</v>
      </c>
      <c r="X594" s="150">
        <v>0.11657190589579799</v>
      </c>
      <c r="Y594" s="150">
        <v>0.16965513252558001</v>
      </c>
      <c r="Z594" s="150">
        <v>0.29243952120337502</v>
      </c>
      <c r="AA594" s="150">
        <v>245.333067642803</v>
      </c>
      <c r="AB594" s="150">
        <v>5.8944433707396398</v>
      </c>
      <c r="AC594" s="150">
        <v>1.20611691733739</v>
      </c>
      <c r="AD594" s="150">
        <v>2.4468517977640398</v>
      </c>
      <c r="AE594" s="150">
        <v>1.1415700956666499</v>
      </c>
      <c r="AF594" s="150">
        <v>72</v>
      </c>
      <c r="AG594" s="150">
        <v>1.7802932886193699E-2</v>
      </c>
      <c r="AH594" s="150">
        <v>4.03</v>
      </c>
      <c r="AI594">
        <v>3.7176111728620298</v>
      </c>
      <c r="AJ594">
        <v>-38033.892999999996</v>
      </c>
      <c r="AK594">
        <v>0.38976670355078302</v>
      </c>
      <c r="AL594" s="150">
        <v>7726950.0499999998</v>
      </c>
      <c r="AM594" s="150">
        <v>581.25368655</v>
      </c>
    </row>
    <row r="595" spans="1:39" ht="14.5" x14ac:dyDescent="0.35">
      <c r="A595" t="s">
        <v>777</v>
      </c>
      <c r="B595" s="150">
        <v>340535.95</v>
      </c>
      <c r="C595" s="150">
        <v>0.64761402472476104</v>
      </c>
      <c r="D595" s="150">
        <v>346703.35</v>
      </c>
      <c r="E595" s="150">
        <v>3.3200126504919899E-3</v>
      </c>
      <c r="F595" s="150">
        <v>0.630149970480399</v>
      </c>
      <c r="G595" s="150">
        <v>24.15</v>
      </c>
      <c r="H595" s="150">
        <v>10.372999999999999</v>
      </c>
      <c r="I595" s="150">
        <v>0.15</v>
      </c>
      <c r="J595" s="150">
        <v>20.5565</v>
      </c>
      <c r="K595" s="150">
        <v>12936.232815898</v>
      </c>
      <c r="L595" s="150">
        <v>629.85183940000002</v>
      </c>
      <c r="M595" s="150">
        <v>749.11565827015397</v>
      </c>
      <c r="N595" s="150">
        <v>0.37053137714469297</v>
      </c>
      <c r="O595" s="150">
        <v>0.149886304833105</v>
      </c>
      <c r="P595" s="150">
        <v>4.8590056558625002E-3</v>
      </c>
      <c r="Q595" s="150">
        <v>10876.7050108324</v>
      </c>
      <c r="R595" s="150">
        <v>49.174500000000002</v>
      </c>
      <c r="S595" s="150">
        <v>55654.359017376897</v>
      </c>
      <c r="T595" s="150">
        <v>15.401275051093601</v>
      </c>
      <c r="U595" s="150">
        <v>12.8085052090006</v>
      </c>
      <c r="V595" s="150">
        <v>7.8019999999999996</v>
      </c>
      <c r="W595" s="150">
        <v>80.729535939502696</v>
      </c>
      <c r="X595" s="150">
        <v>0.117194167882347</v>
      </c>
      <c r="Y595" s="150">
        <v>0.16420995886158499</v>
      </c>
      <c r="Z595" s="150">
        <v>0.28672755286427098</v>
      </c>
      <c r="AA595" s="150">
        <v>230.29963703556001</v>
      </c>
      <c r="AB595" s="150">
        <v>6.1644676506406402</v>
      </c>
      <c r="AC595" s="150">
        <v>1.25139046904046</v>
      </c>
      <c r="AD595" s="150">
        <v>2.40246687713906</v>
      </c>
      <c r="AE595" s="150">
        <v>1.1948780453507899</v>
      </c>
      <c r="AF595" s="150">
        <v>77.95</v>
      </c>
      <c r="AG595" s="150">
        <v>2.4268895744427799E-2</v>
      </c>
      <c r="AH595" s="150">
        <v>4.2160000000000002</v>
      </c>
      <c r="AI595">
        <v>3.3884391902753799</v>
      </c>
      <c r="AJ595">
        <v>-33534.976999999999</v>
      </c>
      <c r="AK595">
        <v>0.39426203296194801</v>
      </c>
      <c r="AL595" s="150">
        <v>8147910.034</v>
      </c>
      <c r="AM595" s="150">
        <v>629.85183940000002</v>
      </c>
    </row>
    <row r="596" spans="1:39" ht="14.5" x14ac:dyDescent="0.35">
      <c r="A596" t="s">
        <v>778</v>
      </c>
      <c r="B596" s="150">
        <v>351812.75</v>
      </c>
      <c r="C596" s="150">
        <v>0.62333377245279398</v>
      </c>
      <c r="D596" s="150">
        <v>370571.85</v>
      </c>
      <c r="E596" s="150">
        <v>1.44484276429094E-3</v>
      </c>
      <c r="F596" s="150">
        <v>0.63783239929479396</v>
      </c>
      <c r="G596" s="150">
        <v>20.684210526315798</v>
      </c>
      <c r="H596" s="150">
        <v>11.6075</v>
      </c>
      <c r="I596" s="150">
        <v>0</v>
      </c>
      <c r="J596" s="150">
        <v>15.94</v>
      </c>
      <c r="K596" s="150">
        <v>13178.0281184014</v>
      </c>
      <c r="L596" s="150">
        <v>555.70868544999996</v>
      </c>
      <c r="M596" s="150">
        <v>660.00228682489399</v>
      </c>
      <c r="N596" s="150">
        <v>0.38664049748657697</v>
      </c>
      <c r="O596" s="150">
        <v>0.14509674998998201</v>
      </c>
      <c r="P596" s="150">
        <v>7.3784797815058204E-3</v>
      </c>
      <c r="Q596" s="150">
        <v>11095.6353162499</v>
      </c>
      <c r="R596" s="150">
        <v>43.984999999999999</v>
      </c>
      <c r="S596" s="150">
        <v>54282.3503921792</v>
      </c>
      <c r="T596" s="150">
        <v>14.9437308173241</v>
      </c>
      <c r="U596" s="150">
        <v>12.6340499136069</v>
      </c>
      <c r="V596" s="150">
        <v>7.7130000000000001</v>
      </c>
      <c r="W596" s="150">
        <v>72.048319130040198</v>
      </c>
      <c r="X596" s="150">
        <v>0.114456902318882</v>
      </c>
      <c r="Y596" s="150">
        <v>0.17229710130609899</v>
      </c>
      <c r="Z596" s="150">
        <v>0.29217403334589198</v>
      </c>
      <c r="AA596" s="150">
        <v>237.15204287887201</v>
      </c>
      <c r="AB596" s="150">
        <v>6.3513721185135603</v>
      </c>
      <c r="AC596" s="150">
        <v>1.2863133439489101</v>
      </c>
      <c r="AD596" s="150">
        <v>2.54113025178042</v>
      </c>
      <c r="AE596" s="150">
        <v>1.1464118310904301</v>
      </c>
      <c r="AF596" s="150">
        <v>70.150000000000006</v>
      </c>
      <c r="AG596" s="150">
        <v>2.5978136985487E-2</v>
      </c>
      <c r="AH596" s="150">
        <v>3.9239999999999999</v>
      </c>
      <c r="AI596">
        <v>3.2284114318314501</v>
      </c>
      <c r="AJ596">
        <v>-32590.091000000099</v>
      </c>
      <c r="AK596">
        <v>0.39308115354400902</v>
      </c>
      <c r="AL596" s="150">
        <v>7323144.6825000001</v>
      </c>
      <c r="AM596" s="150">
        <v>555.70868544999996</v>
      </c>
    </row>
    <row r="597" spans="1:39" ht="14.5" x14ac:dyDescent="0.35">
      <c r="A597" t="s">
        <v>779</v>
      </c>
      <c r="B597" s="150">
        <v>414118.1</v>
      </c>
      <c r="C597" s="150">
        <v>0.40751632165952101</v>
      </c>
      <c r="D597" s="150">
        <v>459472.95</v>
      </c>
      <c r="E597" s="150">
        <v>2.3156065207821201E-3</v>
      </c>
      <c r="F597" s="150">
        <v>0.70460877484907103</v>
      </c>
      <c r="G597" s="150">
        <v>63.894736842105303</v>
      </c>
      <c r="H597" s="150">
        <v>25.0625</v>
      </c>
      <c r="I597" s="150">
        <v>0</v>
      </c>
      <c r="J597" s="150">
        <v>75.36</v>
      </c>
      <c r="K597" s="150">
        <v>11328.987425200599</v>
      </c>
      <c r="L597" s="150">
        <v>1296.12077875</v>
      </c>
      <c r="M597" s="150">
        <v>1513.9879350153201</v>
      </c>
      <c r="N597" s="150">
        <v>0.254989602410924</v>
      </c>
      <c r="O597" s="150">
        <v>0.134467629720499</v>
      </c>
      <c r="P597" s="150">
        <v>1.6165390867513699E-3</v>
      </c>
      <c r="Q597" s="150">
        <v>9698.7140150832092</v>
      </c>
      <c r="R597" s="150">
        <v>81.666499999999999</v>
      </c>
      <c r="S597" s="150">
        <v>59924.713946354997</v>
      </c>
      <c r="T597" s="150">
        <v>14.924724336172099</v>
      </c>
      <c r="U597" s="150">
        <v>15.8708990681614</v>
      </c>
      <c r="V597" s="150">
        <v>11.618499999999999</v>
      </c>
      <c r="W597" s="150">
        <v>111.55663629126001</v>
      </c>
      <c r="X597" s="150">
        <v>0.11686183498270999</v>
      </c>
      <c r="Y597" s="150">
        <v>0.163128601261779</v>
      </c>
      <c r="Z597" s="150">
        <v>0.28673829211243601</v>
      </c>
      <c r="AA597" s="150">
        <v>164.89393080027401</v>
      </c>
      <c r="AB597" s="150">
        <v>6.37731978554429</v>
      </c>
      <c r="AC597" s="150">
        <v>1.3414868115165299</v>
      </c>
      <c r="AD597" s="150">
        <v>2.8336912500301201</v>
      </c>
      <c r="AE597" s="150">
        <v>1.15018230774306</v>
      </c>
      <c r="AF597" s="150">
        <v>101.45</v>
      </c>
      <c r="AG597" s="150">
        <v>2.9466550418463501E-2</v>
      </c>
      <c r="AH597" s="150">
        <v>7.0209999999999999</v>
      </c>
      <c r="AI597">
        <v>3.8334742768210499</v>
      </c>
      <c r="AJ597">
        <v>-45850.9185</v>
      </c>
      <c r="AK597">
        <v>0.30320712544595102</v>
      </c>
      <c r="AL597" s="150">
        <v>14683736.004000001</v>
      </c>
      <c r="AM597" s="150">
        <v>1296.12077875</v>
      </c>
    </row>
    <row r="598" spans="1:39" ht="14.5" x14ac:dyDescent="0.35">
      <c r="A598" t="s">
        <v>780</v>
      </c>
      <c r="B598" s="150">
        <v>206132.4</v>
      </c>
      <c r="C598" s="150">
        <v>0.479395300004339</v>
      </c>
      <c r="D598" s="150">
        <v>239884.6</v>
      </c>
      <c r="E598" s="150">
        <v>2.0414150373133599E-3</v>
      </c>
      <c r="F598" s="150">
        <v>0.707445698325599</v>
      </c>
      <c r="G598" s="150">
        <v>51.8</v>
      </c>
      <c r="H598" s="150">
        <v>18.744499999999999</v>
      </c>
      <c r="I598" s="150">
        <v>0</v>
      </c>
      <c r="J598" s="150">
        <v>37.055999999999997</v>
      </c>
      <c r="K598" s="150">
        <v>11596.686240864699</v>
      </c>
      <c r="L598" s="150">
        <v>1027.7864144499999</v>
      </c>
      <c r="M598" s="150">
        <v>1230.8449410963999</v>
      </c>
      <c r="N598" s="150">
        <v>0.35163543000653402</v>
      </c>
      <c r="O598" s="150">
        <v>0.15107621940409899</v>
      </c>
      <c r="P598" s="150">
        <v>2.96612575058347E-3</v>
      </c>
      <c r="Q598" s="150">
        <v>9683.5240354345606</v>
      </c>
      <c r="R598" s="150">
        <v>69.214500000000001</v>
      </c>
      <c r="S598" s="150">
        <v>57559.692391045202</v>
      </c>
      <c r="T598" s="150">
        <v>15.3450505313193</v>
      </c>
      <c r="U598" s="150">
        <v>14.8492933482146</v>
      </c>
      <c r="V598" s="150">
        <v>9.9495000000000005</v>
      </c>
      <c r="W598" s="150">
        <v>103.300308000402</v>
      </c>
      <c r="X598" s="150">
        <v>0.115317123582378</v>
      </c>
      <c r="Y598" s="150">
        <v>0.17768160816774101</v>
      </c>
      <c r="Z598" s="150">
        <v>0.29765988687143202</v>
      </c>
      <c r="AA598" s="150">
        <v>177.796716740791</v>
      </c>
      <c r="AB598" s="150">
        <v>6.4109131207929604</v>
      </c>
      <c r="AC598" s="150">
        <v>1.3054600996349699</v>
      </c>
      <c r="AD598" s="150">
        <v>2.79107038775114</v>
      </c>
      <c r="AE598" s="150">
        <v>1.36820690412444</v>
      </c>
      <c r="AF598" s="150">
        <v>107.8</v>
      </c>
      <c r="AG598" s="150">
        <v>2.4669674506623399E-2</v>
      </c>
      <c r="AH598" s="150">
        <v>4.9930000000000003</v>
      </c>
      <c r="AI598">
        <v>3.1306080006968502</v>
      </c>
      <c r="AJ598">
        <v>-23223.820500000002</v>
      </c>
      <c r="AK598">
        <v>0.34125713233146399</v>
      </c>
      <c r="AL598" s="150">
        <v>11918916.571</v>
      </c>
      <c r="AM598" s="150">
        <v>1027.7864144499999</v>
      </c>
    </row>
    <row r="599" spans="1:39" ht="14.5" x14ac:dyDescent="0.35">
      <c r="A599" t="s">
        <v>781</v>
      </c>
      <c r="B599" s="150">
        <v>316276.59999999998</v>
      </c>
      <c r="C599" s="150">
        <v>0.43079646176763398</v>
      </c>
      <c r="D599" s="150">
        <v>288379.15000000002</v>
      </c>
      <c r="E599" s="150">
        <v>4.9566049966071699E-3</v>
      </c>
      <c r="F599" s="150">
        <v>0.74939838793690405</v>
      </c>
      <c r="G599" s="150">
        <v>43.65</v>
      </c>
      <c r="H599" s="150">
        <v>46.338500000000003</v>
      </c>
      <c r="I599" s="150">
        <v>0</v>
      </c>
      <c r="J599" s="150">
        <v>72.305999999999997</v>
      </c>
      <c r="K599" s="150">
        <v>10979.328889881601</v>
      </c>
      <c r="L599" s="150">
        <v>2006.3819752500001</v>
      </c>
      <c r="M599" s="150">
        <v>2372.6503682131302</v>
      </c>
      <c r="N599" s="150">
        <v>0.34935065246619501</v>
      </c>
      <c r="O599" s="150">
        <v>0.13065535684815799</v>
      </c>
      <c r="P599" s="150">
        <v>1.4242216937001499E-2</v>
      </c>
      <c r="Q599" s="150">
        <v>9284.4389886193494</v>
      </c>
      <c r="R599" s="150">
        <v>122.6795</v>
      </c>
      <c r="S599" s="150">
        <v>63346.684686520603</v>
      </c>
      <c r="T599" s="150">
        <v>14.6161339099034</v>
      </c>
      <c r="U599" s="150">
        <v>16.354663780419699</v>
      </c>
      <c r="V599" s="150">
        <v>14.436</v>
      </c>
      <c r="W599" s="150">
        <v>138.98462006442199</v>
      </c>
      <c r="X599" s="150">
        <v>0.11408436102231199</v>
      </c>
      <c r="Y599" s="150">
        <v>0.16104941001995801</v>
      </c>
      <c r="Z599" s="150">
        <v>0.27945261707512697</v>
      </c>
      <c r="AA599" s="150">
        <v>175.487870377288</v>
      </c>
      <c r="AB599" s="150">
        <v>6.0531829357757001</v>
      </c>
      <c r="AC599" s="150">
        <v>1.2855403857530801</v>
      </c>
      <c r="AD599" s="150">
        <v>3.0168680106005299</v>
      </c>
      <c r="AE599" s="150">
        <v>1.13015889144562</v>
      </c>
      <c r="AF599" s="150">
        <v>46.315789473684198</v>
      </c>
      <c r="AG599" s="150">
        <v>2.1660177326322999E-2</v>
      </c>
      <c r="AH599" s="150">
        <v>24.832631578947399</v>
      </c>
      <c r="AI599">
        <v>4.6130702493876301</v>
      </c>
      <c r="AJ599">
        <v>-94337.622500000201</v>
      </c>
      <c r="AK599">
        <v>0.30554168692476802</v>
      </c>
      <c r="AL599" s="150">
        <v>22028727.585000001</v>
      </c>
      <c r="AM599" s="150">
        <v>2006.3819752500001</v>
      </c>
    </row>
    <row r="600" spans="1:39" ht="14.5" x14ac:dyDescent="0.35">
      <c r="A600" t="s">
        <v>782</v>
      </c>
      <c r="B600" s="150">
        <v>380613</v>
      </c>
      <c r="C600" s="150">
        <v>0.40304122632020001</v>
      </c>
      <c r="D600" s="150">
        <v>383317.1</v>
      </c>
      <c r="E600" s="150">
        <v>2.8027506803056002E-3</v>
      </c>
      <c r="F600" s="150">
        <v>0.66804115018322496</v>
      </c>
      <c r="G600" s="150">
        <v>16.4444444444444</v>
      </c>
      <c r="H600" s="150">
        <v>16.078499999999998</v>
      </c>
      <c r="I600" s="150">
        <v>0</v>
      </c>
      <c r="J600" s="150">
        <v>16.566500000000001</v>
      </c>
      <c r="K600" s="150">
        <v>11996.4788496441</v>
      </c>
      <c r="L600" s="150">
        <v>855.49712324999996</v>
      </c>
      <c r="M600" s="150">
        <v>1060.4736962566899</v>
      </c>
      <c r="N600" s="150">
        <v>0.48751383139148402</v>
      </c>
      <c r="O600" s="150">
        <v>0.158854131599793</v>
      </c>
      <c r="P600" s="150">
        <v>3.5166551332994202E-3</v>
      </c>
      <c r="Q600" s="150">
        <v>9677.7064638441007</v>
      </c>
      <c r="R600" s="150">
        <v>60.041499999999999</v>
      </c>
      <c r="S600" s="150">
        <v>54861.726181058097</v>
      </c>
      <c r="T600" s="150">
        <v>14.693170557031401</v>
      </c>
      <c r="U600" s="150">
        <v>14.248430223262201</v>
      </c>
      <c r="V600" s="150">
        <v>8.3025000000000002</v>
      </c>
      <c r="W600" s="150">
        <v>103.04090614272801</v>
      </c>
      <c r="X600" s="150">
        <v>0.113945494182097</v>
      </c>
      <c r="Y600" s="150">
        <v>0.17285372197610799</v>
      </c>
      <c r="Z600" s="150">
        <v>0.290969800355796</v>
      </c>
      <c r="AA600" s="150">
        <v>187.06041861608301</v>
      </c>
      <c r="AB600" s="150">
        <v>6.6843506500201704</v>
      </c>
      <c r="AC600" s="150">
        <v>1.4339062948647301</v>
      </c>
      <c r="AD600" s="150">
        <v>3.1497041673214898</v>
      </c>
      <c r="AE600" s="150">
        <v>1.1126397754178201</v>
      </c>
      <c r="AF600" s="150">
        <v>45.1</v>
      </c>
      <c r="AG600" s="150">
        <v>4.1204337531249101E-2</v>
      </c>
      <c r="AH600" s="150">
        <v>11.962999999999999</v>
      </c>
      <c r="AI600">
        <v>2.02618732756918</v>
      </c>
      <c r="AJ600">
        <v>-43562.023500000003</v>
      </c>
      <c r="AK600">
        <v>0.370707461249978</v>
      </c>
      <c r="AL600" s="150">
        <v>10262953.145</v>
      </c>
      <c r="AM600" s="150">
        <v>855.49712324999996</v>
      </c>
    </row>
    <row r="601" spans="1:39" ht="14.5" x14ac:dyDescent="0.35">
      <c r="A601" t="s">
        <v>783</v>
      </c>
      <c r="B601" s="150">
        <v>289749.5</v>
      </c>
      <c r="C601" s="150">
        <v>0.39993773945871303</v>
      </c>
      <c r="D601" s="150">
        <v>293713.05</v>
      </c>
      <c r="E601" s="150">
        <v>2.1647556984269001E-3</v>
      </c>
      <c r="F601" s="150">
        <v>0.73739527673209604</v>
      </c>
      <c r="G601" s="150">
        <v>22.8</v>
      </c>
      <c r="H601" s="150">
        <v>33.869500000000002</v>
      </c>
      <c r="I601" s="150">
        <v>0</v>
      </c>
      <c r="J601" s="150">
        <v>104.92449999999999</v>
      </c>
      <c r="K601" s="150">
        <v>11618.2890524142</v>
      </c>
      <c r="L601" s="150">
        <v>1405.1537913499999</v>
      </c>
      <c r="M601" s="150">
        <v>1707.8785783377</v>
      </c>
      <c r="N601" s="150">
        <v>0.43008605845868603</v>
      </c>
      <c r="O601" s="150">
        <v>0.13689960304287099</v>
      </c>
      <c r="P601" s="150">
        <v>8.9795024414215004E-3</v>
      </c>
      <c r="Q601" s="150">
        <v>9558.9248076931799</v>
      </c>
      <c r="R601" s="150">
        <v>91.129499999999993</v>
      </c>
      <c r="S601" s="150">
        <v>61522.800772527</v>
      </c>
      <c r="T601" s="150">
        <v>15.391832502098699</v>
      </c>
      <c r="U601" s="150">
        <v>15.4193075935893</v>
      </c>
      <c r="V601" s="150">
        <v>10.451000000000001</v>
      </c>
      <c r="W601" s="150">
        <v>134.451611458234</v>
      </c>
      <c r="X601" s="150">
        <v>0.115307787506091</v>
      </c>
      <c r="Y601" s="150">
        <v>0.155132243676361</v>
      </c>
      <c r="Z601" s="150">
        <v>0.29120022833105302</v>
      </c>
      <c r="AA601" s="150">
        <v>181.46223678123201</v>
      </c>
      <c r="AB601" s="150">
        <v>6.0677680278654602</v>
      </c>
      <c r="AC601" s="150">
        <v>1.1666999500161499</v>
      </c>
      <c r="AD601" s="150">
        <v>3.2046384759572599</v>
      </c>
      <c r="AE601" s="150">
        <v>0.92940507912039905</v>
      </c>
      <c r="AF601" s="150">
        <v>21.95</v>
      </c>
      <c r="AG601" s="150">
        <v>5.6439176940566001E-2</v>
      </c>
      <c r="AH601" s="150">
        <v>36.646000000000001</v>
      </c>
      <c r="AI601">
        <v>2.8892175983617898</v>
      </c>
      <c r="AJ601">
        <v>-53904.485263157803</v>
      </c>
      <c r="AK601">
        <v>0.33637263101548098</v>
      </c>
      <c r="AL601" s="150">
        <v>16325482.911</v>
      </c>
      <c r="AM601" s="150">
        <v>1405.1537913499999</v>
      </c>
    </row>
    <row r="602" spans="1:39" ht="14.5" x14ac:dyDescent="0.35">
      <c r="A602" t="s">
        <v>784</v>
      </c>
      <c r="B602" s="150">
        <v>320296.45</v>
      </c>
      <c r="C602" s="150">
        <v>0.43467258905137202</v>
      </c>
      <c r="D602" s="150">
        <v>340380.55</v>
      </c>
      <c r="E602" s="150">
        <v>3.9466532068525798E-3</v>
      </c>
      <c r="F602" s="150">
        <v>0.70359320749797805</v>
      </c>
      <c r="G602" s="150">
        <v>63.2631578947368</v>
      </c>
      <c r="H602" s="150">
        <v>28.171500000000002</v>
      </c>
      <c r="I602" s="150">
        <v>0</v>
      </c>
      <c r="J602" s="150">
        <v>68.149500000000003</v>
      </c>
      <c r="K602" s="150">
        <v>11250.6611407412</v>
      </c>
      <c r="L602" s="150">
        <v>1404.84488345</v>
      </c>
      <c r="M602" s="150">
        <v>1635.23005622921</v>
      </c>
      <c r="N602" s="150">
        <v>0.248841557468962</v>
      </c>
      <c r="O602" s="150">
        <v>0.12369430475715899</v>
      </c>
      <c r="P602" s="150">
        <v>8.0475829632064705E-3</v>
      </c>
      <c r="Q602" s="150">
        <v>9665.5719351483094</v>
      </c>
      <c r="R602" s="150">
        <v>87.998999999999995</v>
      </c>
      <c r="S602" s="150">
        <v>59968.396379504302</v>
      </c>
      <c r="T602" s="150">
        <v>14.5234604938692</v>
      </c>
      <c r="U602" s="150">
        <v>15.964327815657001</v>
      </c>
      <c r="V602" s="150">
        <v>12.925000000000001</v>
      </c>
      <c r="W602" s="150">
        <v>108.692060615087</v>
      </c>
      <c r="X602" s="150">
        <v>0.116356489948696</v>
      </c>
      <c r="Y602" s="150">
        <v>0.16496737437446601</v>
      </c>
      <c r="Z602" s="150">
        <v>0.28783745353620299</v>
      </c>
      <c r="AA602" s="150">
        <v>165.22735195501801</v>
      </c>
      <c r="AB602" s="150">
        <v>6.3822557866919896</v>
      </c>
      <c r="AC602" s="150">
        <v>1.26643308943524</v>
      </c>
      <c r="AD602" s="150">
        <v>2.7634239665205902</v>
      </c>
      <c r="AE602" s="150">
        <v>1.1445531512522</v>
      </c>
      <c r="AF602" s="150">
        <v>97.4</v>
      </c>
      <c r="AG602" s="150">
        <v>3.0309245460922202E-2</v>
      </c>
      <c r="AH602" s="150">
        <v>8.9384999999999994</v>
      </c>
      <c r="AI602">
        <v>3.7973344756332699</v>
      </c>
      <c r="AJ602">
        <v>-38673.195</v>
      </c>
      <c r="AK602">
        <v>0.28215649697756801</v>
      </c>
      <c r="AL602" s="150">
        <v>15805433.739</v>
      </c>
      <c r="AM602" s="150">
        <v>1404.84488345</v>
      </c>
    </row>
    <row r="603" spans="1:39" ht="14.5" x14ac:dyDescent="0.35">
      <c r="A603" t="s">
        <v>785</v>
      </c>
      <c r="B603" s="150">
        <v>316306.05</v>
      </c>
      <c r="C603" s="150">
        <v>0.45051019742006099</v>
      </c>
      <c r="D603" s="150">
        <v>273416.55</v>
      </c>
      <c r="E603" s="150">
        <v>4.8932670815630703E-3</v>
      </c>
      <c r="F603" s="150">
        <v>0.66005844802385605</v>
      </c>
      <c r="G603" s="150">
        <v>31.6111111111111</v>
      </c>
      <c r="H603" s="150">
        <v>15.182</v>
      </c>
      <c r="I603" s="150">
        <v>0</v>
      </c>
      <c r="J603" s="150">
        <v>68.938500000000005</v>
      </c>
      <c r="K603" s="150">
        <v>12457.250103661499</v>
      </c>
      <c r="L603" s="150">
        <v>850.19931889999998</v>
      </c>
      <c r="M603" s="150">
        <v>999.47502007990602</v>
      </c>
      <c r="N603" s="150">
        <v>0.33363728980282098</v>
      </c>
      <c r="O603" s="150">
        <v>0.14376565898469801</v>
      </c>
      <c r="P603" s="150">
        <v>1.6259138525169701E-3</v>
      </c>
      <c r="Q603" s="150">
        <v>10596.7086127408</v>
      </c>
      <c r="R603" s="150">
        <v>59.7485</v>
      </c>
      <c r="S603" s="150">
        <v>56803.1286392127</v>
      </c>
      <c r="T603" s="150">
        <v>15.5593864281112</v>
      </c>
      <c r="U603" s="150">
        <v>14.2296345330845</v>
      </c>
      <c r="V603" s="150">
        <v>7.5430000000000001</v>
      </c>
      <c r="W603" s="150">
        <v>112.713684064696</v>
      </c>
      <c r="X603" s="150">
        <v>0.11235004835104399</v>
      </c>
      <c r="Y603" s="150">
        <v>0.19271546934415701</v>
      </c>
      <c r="Z603" s="150">
        <v>0.31077795937043701</v>
      </c>
      <c r="AA603" s="150">
        <v>204.484755674626</v>
      </c>
      <c r="AB603" s="150">
        <v>6.4567704143965496</v>
      </c>
      <c r="AC603" s="150">
        <v>1.1884677439765099</v>
      </c>
      <c r="AD603" s="150">
        <v>2.6858930744860001</v>
      </c>
      <c r="AE603" s="150">
        <v>1.4610684023645999</v>
      </c>
      <c r="AF603" s="150">
        <v>106.45</v>
      </c>
      <c r="AG603" s="150">
        <v>1.7115821137266899E-2</v>
      </c>
      <c r="AH603" s="150">
        <v>4.7195</v>
      </c>
      <c r="AI603">
        <v>2.56671270682777</v>
      </c>
      <c r="AJ603">
        <v>-29465.272499999999</v>
      </c>
      <c r="AK603">
        <v>0.338772194338544</v>
      </c>
      <c r="AL603" s="150">
        <v>10591145.5535</v>
      </c>
      <c r="AM603" s="150">
        <v>850.19931889999998</v>
      </c>
    </row>
    <row r="604" spans="1:39" ht="14.5" x14ac:dyDescent="0.35">
      <c r="A604" t="s">
        <v>786</v>
      </c>
      <c r="B604" s="150">
        <v>431631.85</v>
      </c>
      <c r="C604" s="150">
        <v>0.44098914673621997</v>
      </c>
      <c r="D604" s="150">
        <v>616593.69999999995</v>
      </c>
      <c r="E604" s="150">
        <v>3.54597822495411E-3</v>
      </c>
      <c r="F604" s="150">
        <v>0.661398041481284</v>
      </c>
      <c r="G604" s="150">
        <v>61.6111111111111</v>
      </c>
      <c r="H604" s="150">
        <v>34.432000000000002</v>
      </c>
      <c r="I604" s="150">
        <v>0</v>
      </c>
      <c r="J604" s="150">
        <v>-21.138999999999999</v>
      </c>
      <c r="K604" s="150">
        <v>12180.966786434699</v>
      </c>
      <c r="L604" s="150">
        <v>1770.8791647</v>
      </c>
      <c r="M604" s="150">
        <v>2167.7378622011402</v>
      </c>
      <c r="N604" s="150">
        <v>0.48803701837918001</v>
      </c>
      <c r="O604" s="150">
        <v>0.15169945152384801</v>
      </c>
      <c r="P604" s="150">
        <v>1.9058477942913499E-3</v>
      </c>
      <c r="Q604" s="150">
        <v>9950.9357953902108</v>
      </c>
      <c r="R604" s="150">
        <v>121.038</v>
      </c>
      <c r="S604" s="150">
        <v>56843.616826946898</v>
      </c>
      <c r="T604" s="150">
        <v>13.614319469918501</v>
      </c>
      <c r="U604" s="150">
        <v>14.6307702101819</v>
      </c>
      <c r="V604" s="150">
        <v>15.307499999999999</v>
      </c>
      <c r="W604" s="150">
        <v>115.68702692797601</v>
      </c>
      <c r="X604" s="150">
        <v>0.107532435857255</v>
      </c>
      <c r="Y604" s="150">
        <v>0.209941519204219</v>
      </c>
      <c r="Z604" s="150">
        <v>0.32200430933022001</v>
      </c>
      <c r="AA604" s="150">
        <v>161.10012229339799</v>
      </c>
      <c r="AB604" s="150">
        <v>7.2085058827220196</v>
      </c>
      <c r="AC604" s="150">
        <v>1.40298871827623</v>
      </c>
      <c r="AD604" s="150">
        <v>3.6864685142794702</v>
      </c>
      <c r="AE604" s="150">
        <v>1.4054218232178299</v>
      </c>
      <c r="AF604" s="150">
        <v>217.05</v>
      </c>
      <c r="AG604" s="150">
        <v>1.05775334043238E-2</v>
      </c>
      <c r="AH604" s="150">
        <v>5.4965000000000002</v>
      </c>
      <c r="AI604">
        <v>5.7309936200727103</v>
      </c>
      <c r="AJ604">
        <v>-57167.4194210528</v>
      </c>
      <c r="AK604">
        <v>0.368161922492451</v>
      </c>
      <c r="AL604" s="150">
        <v>21571020.287999999</v>
      </c>
      <c r="AM604" s="150">
        <v>1770.8791647</v>
      </c>
    </row>
    <row r="605" spans="1:39" ht="14.5" x14ac:dyDescent="0.35">
      <c r="A605" t="s">
        <v>787</v>
      </c>
      <c r="B605" s="150">
        <v>276332.90000000002</v>
      </c>
      <c r="C605" s="150">
        <v>0.39630452008252398</v>
      </c>
      <c r="D605" s="150">
        <v>287736.15000000002</v>
      </c>
      <c r="E605" s="150">
        <v>7.6306798107242E-3</v>
      </c>
      <c r="F605" s="150">
        <v>0.71967517634342404</v>
      </c>
      <c r="G605" s="150">
        <v>41.6666666666667</v>
      </c>
      <c r="H605" s="150">
        <v>25.875</v>
      </c>
      <c r="I605" s="150">
        <v>0</v>
      </c>
      <c r="J605" s="150">
        <v>-31.643000000000001</v>
      </c>
      <c r="K605" s="150">
        <v>13499.013859622</v>
      </c>
      <c r="L605" s="150">
        <v>1370.42236095</v>
      </c>
      <c r="M605" s="150">
        <v>1887.75337742738</v>
      </c>
      <c r="N605" s="150">
        <v>0.86821763118721595</v>
      </c>
      <c r="O605" s="150">
        <v>0.17702275022120101</v>
      </c>
      <c r="P605" s="150">
        <v>3.5106220805277203E-4</v>
      </c>
      <c r="Q605" s="150">
        <v>9799.6648636437894</v>
      </c>
      <c r="R605" s="150">
        <v>99.658500000000004</v>
      </c>
      <c r="S605" s="150">
        <v>58104.596025426799</v>
      </c>
      <c r="T605" s="150">
        <v>14.7528810889187</v>
      </c>
      <c r="U605" s="150">
        <v>13.751183902527099</v>
      </c>
      <c r="V605" s="150">
        <v>12.644500000000001</v>
      </c>
      <c r="W605" s="150">
        <v>108.38090560718101</v>
      </c>
      <c r="X605" s="150">
        <v>0.10662913683363399</v>
      </c>
      <c r="Y605" s="150">
        <v>0.20793367241385399</v>
      </c>
      <c r="Z605" s="150">
        <v>0.31909916628825802</v>
      </c>
      <c r="AA605" s="150">
        <v>210.13310071821499</v>
      </c>
      <c r="AB605" s="150">
        <v>6.1748378951915699</v>
      </c>
      <c r="AC605" s="150">
        <v>1.2159720211507301</v>
      </c>
      <c r="AD605" s="150">
        <v>3.3387689580655802</v>
      </c>
      <c r="AE605" s="150">
        <v>1.4029068095444599</v>
      </c>
      <c r="AF605" s="150">
        <v>166.68421052631601</v>
      </c>
      <c r="AG605" s="150">
        <v>1.1219976116515E-2</v>
      </c>
      <c r="AH605" s="150">
        <v>6.0068421052631598</v>
      </c>
      <c r="AI605">
        <v>4.6720409885163496</v>
      </c>
      <c r="AJ605">
        <v>-108969.383</v>
      </c>
      <c r="AK605">
        <v>0.497847328350769</v>
      </c>
      <c r="AL605" s="150">
        <v>18499350.443999998</v>
      </c>
      <c r="AM605" s="150">
        <v>1370.42236095</v>
      </c>
    </row>
    <row r="606" spans="1:39" ht="14.5" x14ac:dyDescent="0.35">
      <c r="A606" t="s">
        <v>788</v>
      </c>
      <c r="B606" s="150">
        <v>274995.5</v>
      </c>
      <c r="C606" s="150">
        <v>0.58547020424709595</v>
      </c>
      <c r="D606" s="150">
        <v>252455.7</v>
      </c>
      <c r="E606" s="150">
        <v>1.7900756583222499E-3</v>
      </c>
      <c r="F606" s="150">
        <v>0.66319385028553302</v>
      </c>
      <c r="G606" s="150">
        <v>38.799999999999997</v>
      </c>
      <c r="H606" s="150">
        <v>20.719000000000001</v>
      </c>
      <c r="I606" s="150">
        <v>0</v>
      </c>
      <c r="J606" s="150">
        <v>29.076000000000001</v>
      </c>
      <c r="K606" s="150">
        <v>12032.254556677401</v>
      </c>
      <c r="L606" s="150">
        <v>1025.97546855</v>
      </c>
      <c r="M606" s="150">
        <v>1237.83647762346</v>
      </c>
      <c r="N606" s="150">
        <v>0.41992795077146999</v>
      </c>
      <c r="O606" s="150">
        <v>0.15042942583034899</v>
      </c>
      <c r="P606" s="150">
        <v>2.3013885052602799E-3</v>
      </c>
      <c r="Q606" s="150">
        <v>9972.8827108092701</v>
      </c>
      <c r="R606" s="150">
        <v>68.763999999999996</v>
      </c>
      <c r="S606" s="150">
        <v>56298.530590134302</v>
      </c>
      <c r="T606" s="150">
        <v>14.419609097783701</v>
      </c>
      <c r="U606" s="150">
        <v>14.920241238875001</v>
      </c>
      <c r="V606" s="150">
        <v>9.6014999999999997</v>
      </c>
      <c r="W606" s="150">
        <v>106.855748429933</v>
      </c>
      <c r="X606" s="150">
        <v>0.112987495961841</v>
      </c>
      <c r="Y606" s="150">
        <v>0.18680272398386399</v>
      </c>
      <c r="Z606" s="150">
        <v>0.30757686081797198</v>
      </c>
      <c r="AA606" s="150">
        <v>190.02632711631799</v>
      </c>
      <c r="AB606" s="150">
        <v>6.7542744611972498</v>
      </c>
      <c r="AC606" s="150">
        <v>1.3167502263898601</v>
      </c>
      <c r="AD606" s="150">
        <v>2.9178609100680202</v>
      </c>
      <c r="AE606" s="150">
        <v>1.4652845927449401</v>
      </c>
      <c r="AF606" s="150">
        <v>134.5</v>
      </c>
      <c r="AG606" s="150">
        <v>9.4889143857231906E-3</v>
      </c>
      <c r="AH606" s="150">
        <v>4.532</v>
      </c>
      <c r="AI606">
        <v>3.10910975472073</v>
      </c>
      <c r="AJ606">
        <v>-18427.825499999999</v>
      </c>
      <c r="AK606">
        <v>0.362641332581705</v>
      </c>
      <c r="AL606" s="150">
        <v>12344798.0065</v>
      </c>
      <c r="AM606" s="150">
        <v>1025.97546855</v>
      </c>
    </row>
    <row r="607" spans="1:39" ht="14.5" x14ac:dyDescent="0.35">
      <c r="A607" t="s">
        <v>789</v>
      </c>
      <c r="B607" s="150">
        <v>287690.09999999998</v>
      </c>
      <c r="C607" s="150">
        <v>0.42440671178257899</v>
      </c>
      <c r="D607" s="150">
        <v>287173</v>
      </c>
      <c r="E607" s="150">
        <v>1.72443129780698E-3</v>
      </c>
      <c r="F607" s="150">
        <v>0.65164086022690804</v>
      </c>
      <c r="G607" s="150">
        <v>37.5</v>
      </c>
      <c r="H607" s="150">
        <v>24.0185</v>
      </c>
      <c r="I607" s="150">
        <v>0</v>
      </c>
      <c r="J607" s="150">
        <v>13.8195</v>
      </c>
      <c r="K607" s="150">
        <v>12197.4434809268</v>
      </c>
      <c r="L607" s="150">
        <v>844.97917995</v>
      </c>
      <c r="M607" s="150">
        <v>1022.62238795736</v>
      </c>
      <c r="N607" s="150">
        <v>0.38507625077727198</v>
      </c>
      <c r="O607" s="150">
        <v>0.15549755641053201</v>
      </c>
      <c r="P607" s="150">
        <v>9.4587058351815602E-4</v>
      </c>
      <c r="Q607" s="150">
        <v>10078.584149313299</v>
      </c>
      <c r="R607" s="150">
        <v>61.801499999999997</v>
      </c>
      <c r="S607" s="150">
        <v>55974.962460458097</v>
      </c>
      <c r="T607" s="150">
        <v>15.1986602266935</v>
      </c>
      <c r="U607" s="150">
        <v>13.6724704084852</v>
      </c>
      <c r="V607" s="150">
        <v>9.0935000000000006</v>
      </c>
      <c r="W607" s="150">
        <v>92.921227244735206</v>
      </c>
      <c r="X607" s="150">
        <v>0.116226207852432</v>
      </c>
      <c r="Y607" s="150">
        <v>0.17598228021693099</v>
      </c>
      <c r="Z607" s="150">
        <v>0.29742735420454203</v>
      </c>
      <c r="AA607" s="150">
        <v>192.00271894225901</v>
      </c>
      <c r="AB607" s="150">
        <v>6.8991282114026102</v>
      </c>
      <c r="AC607" s="150">
        <v>1.32950956401787</v>
      </c>
      <c r="AD607" s="150">
        <v>2.8978154017886002</v>
      </c>
      <c r="AE607" s="150">
        <v>1.24819441148928</v>
      </c>
      <c r="AF607" s="150">
        <v>81</v>
      </c>
      <c r="AG607" s="150">
        <v>1.9336160601294401E-2</v>
      </c>
      <c r="AH607" s="150">
        <v>5.8085000000000004</v>
      </c>
      <c r="AI607">
        <v>2.9292454389378699</v>
      </c>
      <c r="AJ607">
        <v>-7041.0595000000303</v>
      </c>
      <c r="AK607">
        <v>0.34512816177123701</v>
      </c>
      <c r="AL607" s="150">
        <v>10306585.789999999</v>
      </c>
      <c r="AM607" s="150">
        <v>844.97917995</v>
      </c>
    </row>
    <row r="608" spans="1:39" ht="14.5" x14ac:dyDescent="0.35">
      <c r="A608" t="s">
        <v>790</v>
      </c>
      <c r="B608" s="150">
        <v>247942.8</v>
      </c>
      <c r="C608" s="150">
        <v>0.37674077457675698</v>
      </c>
      <c r="D608" s="150">
        <v>363988.85</v>
      </c>
      <c r="E608" s="150">
        <v>2.8032879764155099E-3</v>
      </c>
      <c r="F608" s="150">
        <v>0.77344329892304098</v>
      </c>
      <c r="G608" s="150">
        <v>91.684210526315795</v>
      </c>
      <c r="H608" s="150">
        <v>75.706500000000005</v>
      </c>
      <c r="I608" s="150">
        <v>0</v>
      </c>
      <c r="J608" s="150">
        <v>-36.274999999999999</v>
      </c>
      <c r="K608" s="150">
        <v>11211.0016358706</v>
      </c>
      <c r="L608" s="150">
        <v>3469.8141084499998</v>
      </c>
      <c r="M608" s="150">
        <v>4132.2239462540801</v>
      </c>
      <c r="N608" s="150">
        <v>0.27219241360797197</v>
      </c>
      <c r="O608" s="150">
        <v>0.13593651651289801</v>
      </c>
      <c r="P608" s="150">
        <v>1.9683262017892101E-2</v>
      </c>
      <c r="Q608" s="150">
        <v>9413.8391703729994</v>
      </c>
      <c r="R608" s="150">
        <v>202.3125</v>
      </c>
      <c r="S608" s="150">
        <v>66714.497878282404</v>
      </c>
      <c r="T608" s="150">
        <v>13.642261353104701</v>
      </c>
      <c r="U608" s="150">
        <v>17.1507648239728</v>
      </c>
      <c r="V608" s="150">
        <v>22.4925</v>
      </c>
      <c r="W608" s="150">
        <v>154.265382169612</v>
      </c>
      <c r="X608" s="150">
        <v>0.117172437813318</v>
      </c>
      <c r="Y608" s="150">
        <v>0.15723453481116301</v>
      </c>
      <c r="Z608" s="150">
        <v>0.28108875762152302</v>
      </c>
      <c r="AA608" s="150">
        <v>155.55960150300899</v>
      </c>
      <c r="AB608" s="150">
        <v>6.0028154121003903</v>
      </c>
      <c r="AC608" s="150">
        <v>1.12950207026085</v>
      </c>
      <c r="AD608" s="150">
        <v>2.9774106992162701</v>
      </c>
      <c r="AE608" s="150">
        <v>1.0040117682957299</v>
      </c>
      <c r="AF608" s="150">
        <v>36.299999999999997</v>
      </c>
      <c r="AG608" s="150">
        <v>8.0380057971380703E-2</v>
      </c>
      <c r="AH608" s="150">
        <v>57.912500000000001</v>
      </c>
      <c r="AI608">
        <v>3.5212554042069701</v>
      </c>
      <c r="AJ608">
        <v>-136160.72649999999</v>
      </c>
      <c r="AK608">
        <v>0.28996149896036899</v>
      </c>
      <c r="AL608" s="150">
        <v>38900091.645999998</v>
      </c>
      <c r="AM608" s="150">
        <v>3469.8141084499998</v>
      </c>
    </row>
    <row r="609" spans="1:39" ht="14.5" x14ac:dyDescent="0.3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/>
  </sheetViews>
  <sheetFormatPr defaultColWidth="9.08984375" defaultRowHeight="12.5" x14ac:dyDescent="0.25"/>
  <cols>
    <col min="1" max="1" width="9" style="35" bestFit="1" customWidth="1"/>
    <col min="2" max="2" width="11.54296875" style="35" bestFit="1" customWidth="1"/>
    <col min="3" max="3" width="12" style="35" bestFit="1" customWidth="1"/>
    <col min="4" max="4" width="9.08984375" style="35"/>
    <col min="5" max="5" width="11" style="35" bestFit="1" customWidth="1"/>
    <col min="6" max="6" width="10.54296875" style="35" bestFit="1" customWidth="1"/>
    <col min="7" max="7" width="9.08984375" style="35"/>
    <col min="8" max="8" width="6.08984375" style="35" bestFit="1" customWidth="1"/>
    <col min="9" max="9" width="3.36328125" style="35" bestFit="1" customWidth="1"/>
    <col min="10" max="10" width="4.453125" style="35" bestFit="1" customWidth="1"/>
    <col min="11" max="11" width="9.453125" style="35" bestFit="1" customWidth="1"/>
    <col min="12" max="12" width="7.453125" style="35" bestFit="1" customWidth="1"/>
    <col min="13" max="13" width="7.36328125" style="35" bestFit="1" customWidth="1"/>
    <col min="14" max="14" width="7.54296875" style="35" bestFit="1" customWidth="1"/>
    <col min="15" max="15" width="7.90625" style="35" bestFit="1" customWidth="1"/>
    <col min="16" max="16" width="14" style="35" bestFit="1" customWidth="1"/>
    <col min="17" max="17" width="7.54296875" style="35" bestFit="1" customWidth="1"/>
    <col min="18" max="19" width="10.08984375" style="35" bestFit="1" customWidth="1"/>
    <col min="20" max="20" width="15.54296875" style="35" bestFit="1" customWidth="1"/>
    <col min="21" max="21" width="6.6328125" style="35" bestFit="1" customWidth="1"/>
    <col min="22" max="22" width="16.36328125" style="35" bestFit="1" customWidth="1"/>
    <col min="23" max="23" width="14.36328125" style="35" bestFit="1" customWidth="1"/>
    <col min="24" max="24" width="15" style="35" bestFit="1" customWidth="1"/>
    <col min="25" max="25" width="15.90625" style="35" bestFit="1" customWidth="1"/>
    <col min="26" max="26" width="10" style="35" bestFit="1" customWidth="1"/>
    <col min="27" max="27" width="9" style="35" bestFit="1" customWidth="1"/>
    <col min="28" max="28" width="8.453125" style="35" bestFit="1" customWidth="1"/>
    <col min="29" max="29" width="9" style="35" bestFit="1" customWidth="1"/>
    <col min="30" max="30" width="9.6328125" style="35" bestFit="1" customWidth="1"/>
    <col min="31" max="31" width="8.90625" style="35" bestFit="1" customWidth="1"/>
    <col min="32" max="32" width="16" style="35" bestFit="1" customWidth="1"/>
    <col min="33" max="33" width="11.54296875" style="35" bestFit="1" customWidth="1"/>
    <col min="34" max="34" width="10" style="35" bestFit="1" customWidth="1"/>
    <col min="35" max="35" width="9.08984375" style="35"/>
    <col min="36" max="36" width="8.08984375" style="35" bestFit="1" customWidth="1"/>
    <col min="37" max="37" width="7.6328125" style="35" bestFit="1" customWidth="1"/>
    <col min="38" max="38" width="8.54296875" style="35" bestFit="1" customWidth="1"/>
    <col min="39" max="16384" width="9.08984375" style="35"/>
  </cols>
  <sheetData>
    <row r="1" spans="1:38" x14ac:dyDescent="0.25">
      <c r="A1" s="34" t="s">
        <v>1432</v>
      </c>
      <c r="B1" s="34" t="s">
        <v>67</v>
      </c>
      <c r="C1" s="34" t="s">
        <v>1433</v>
      </c>
      <c r="D1" s="34" t="s">
        <v>69</v>
      </c>
      <c r="E1" s="34" t="s">
        <v>70</v>
      </c>
      <c r="F1" s="34" t="s">
        <v>1434</v>
      </c>
      <c r="G1" s="34" t="s">
        <v>1451</v>
      </c>
      <c r="H1" s="34" t="s">
        <v>1452</v>
      </c>
      <c r="I1" s="34" t="s">
        <v>64</v>
      </c>
      <c r="J1" s="34" t="s">
        <v>1435</v>
      </c>
      <c r="K1" s="34" t="s">
        <v>1436</v>
      </c>
      <c r="L1" s="34" t="s">
        <v>1492</v>
      </c>
      <c r="M1" s="34" t="s">
        <v>1437</v>
      </c>
      <c r="N1" s="34" t="s">
        <v>1438</v>
      </c>
      <c r="O1" s="34" t="s">
        <v>1439</v>
      </c>
      <c r="P1" s="34" t="s">
        <v>1440</v>
      </c>
      <c r="Q1" s="34" t="s">
        <v>1441</v>
      </c>
      <c r="R1" s="34" t="s">
        <v>1442</v>
      </c>
      <c r="S1" s="34" t="s">
        <v>1443</v>
      </c>
      <c r="T1" s="34" t="s">
        <v>79</v>
      </c>
      <c r="U1" s="34" t="s">
        <v>1444</v>
      </c>
      <c r="V1" s="34" t="s">
        <v>81</v>
      </c>
      <c r="W1" s="34" t="s">
        <v>82</v>
      </c>
      <c r="X1" s="34" t="s">
        <v>83</v>
      </c>
      <c r="Y1" s="34" t="s">
        <v>84</v>
      </c>
      <c r="Z1" s="34" t="s">
        <v>85</v>
      </c>
      <c r="AA1" s="34" t="s">
        <v>86</v>
      </c>
      <c r="AB1" s="34" t="s">
        <v>87</v>
      </c>
      <c r="AC1" s="34" t="s">
        <v>88</v>
      </c>
      <c r="AD1" s="34" t="s">
        <v>1445</v>
      </c>
      <c r="AE1" s="34" t="s">
        <v>1446</v>
      </c>
      <c r="AF1" s="34" t="s">
        <v>1447</v>
      </c>
      <c r="AG1" s="34" t="s">
        <v>1448</v>
      </c>
      <c r="AH1" s="34" t="s">
        <v>91</v>
      </c>
      <c r="AI1" s="34" t="s">
        <v>92</v>
      </c>
      <c r="AJ1" s="34" t="s">
        <v>93</v>
      </c>
      <c r="AK1" s="34" t="s">
        <v>1449</v>
      </c>
      <c r="AL1" s="34" t="s">
        <v>1450</v>
      </c>
    </row>
    <row r="2" spans="1:38" ht="14.5" x14ac:dyDescent="0.35">
      <c r="A2" s="150">
        <v>266323.17574298498</v>
      </c>
      <c r="B2" s="150">
        <v>0.36786906059952501</v>
      </c>
      <c r="C2" s="150">
        <v>227479.36999834</v>
      </c>
      <c r="D2" s="150">
        <v>3.5310221274205801E-3</v>
      </c>
      <c r="E2" s="150">
        <v>0.73066571940690594</v>
      </c>
      <c r="F2" s="150">
        <v>55.824003542958401</v>
      </c>
      <c r="G2" s="150">
        <v>107.648310867034</v>
      </c>
      <c r="H2" s="150">
        <v>18.95052212169</v>
      </c>
      <c r="I2" s="150">
        <v>-1.6016037187671901</v>
      </c>
      <c r="J2" s="150">
        <v>12232.0340647464</v>
      </c>
      <c r="K2" s="150">
        <v>2308.4013514397102</v>
      </c>
      <c r="L2" s="150">
        <v>2869.6510442932699</v>
      </c>
      <c r="M2" s="150">
        <v>0.43359510059349998</v>
      </c>
      <c r="N2" s="150">
        <v>0.148128562550079</v>
      </c>
      <c r="O2" s="150">
        <v>2.4127514515934301E-2</v>
      </c>
      <c r="P2" s="150">
        <v>9839.6785985773895</v>
      </c>
      <c r="Q2" s="150">
        <v>148.40710052295</v>
      </c>
      <c r="R2" s="150">
        <v>64627.890097543401</v>
      </c>
      <c r="S2" s="150">
        <v>14.5265759404897</v>
      </c>
      <c r="T2" s="150">
        <v>15.554520931312799</v>
      </c>
      <c r="U2" s="150">
        <v>17.582114219308501</v>
      </c>
      <c r="V2" s="150">
        <v>131.29259215622099</v>
      </c>
      <c r="W2" s="150">
        <v>0.11540407271285701</v>
      </c>
      <c r="X2" s="150">
        <v>0.164392600249505</v>
      </c>
      <c r="Y2" s="150">
        <v>0.286342164157742</v>
      </c>
      <c r="Z2" s="150">
        <v>248.71841186230699</v>
      </c>
      <c r="AA2" s="150">
        <v>4.4528006065628496</v>
      </c>
      <c r="AB2" s="150">
        <v>0.85187618297474299</v>
      </c>
      <c r="AC2" s="150">
        <v>2.1746951523315299</v>
      </c>
      <c r="AD2" s="150">
        <v>1.1239402095504301</v>
      </c>
      <c r="AE2" s="150">
        <v>65.942835683885505</v>
      </c>
      <c r="AF2" s="150">
        <v>4.5303522857763297E-2</v>
      </c>
      <c r="AG2" s="150">
        <v>37.359597445163203</v>
      </c>
      <c r="AH2">
        <v>4.2029148597050296</v>
      </c>
      <c r="AI2">
        <v>-51163.489465452498</v>
      </c>
      <c r="AJ2">
        <v>0.34866031439163597</v>
      </c>
      <c r="AK2" s="150">
        <v>28236443.965916701</v>
      </c>
      <c r="AL2" s="150">
        <v>2308.4013514397102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4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/>
    </sheetView>
  </sheetViews>
  <sheetFormatPr defaultColWidth="9.08984375" defaultRowHeight="12.5" x14ac:dyDescent="0.25"/>
  <cols>
    <col min="1" max="1" width="7" style="44" bestFit="1" customWidth="1"/>
    <col min="2" max="2" width="16.6328125" style="44" bestFit="1" customWidth="1"/>
    <col min="3" max="18" width="12" style="44" bestFit="1" customWidth="1"/>
    <col min="19" max="19" width="14.453125" style="44" bestFit="1" customWidth="1"/>
    <col min="20" max="16384" width="9.08984375" style="44"/>
  </cols>
  <sheetData>
    <row r="1" spans="1:19" ht="14.5" x14ac:dyDescent="0.35">
      <c r="A1" s="120" t="s">
        <v>1495</v>
      </c>
      <c r="B1" s="120" t="s">
        <v>1496</v>
      </c>
      <c r="C1" s="120" t="s">
        <v>1497</v>
      </c>
      <c r="D1" s="120" t="s">
        <v>1498</v>
      </c>
      <c r="E1" s="120" t="s">
        <v>1499</v>
      </c>
      <c r="F1" s="120" t="s">
        <v>1500</v>
      </c>
      <c r="G1" s="120" t="s">
        <v>1501</v>
      </c>
      <c r="H1" s="120" t="s">
        <v>1502</v>
      </c>
      <c r="I1" s="120" t="s">
        <v>1503</v>
      </c>
      <c r="J1" s="120" t="s">
        <v>1504</v>
      </c>
      <c r="K1" s="120" t="s">
        <v>1505</v>
      </c>
      <c r="L1" s="120" t="s">
        <v>1506</v>
      </c>
      <c r="M1" s="120" t="s">
        <v>1507</v>
      </c>
      <c r="N1" s="120" t="s">
        <v>1508</v>
      </c>
      <c r="O1" s="120" t="s">
        <v>1509</v>
      </c>
      <c r="P1" s="120" t="s">
        <v>1510</v>
      </c>
      <c r="Q1" s="120" t="s">
        <v>1511</v>
      </c>
      <c r="R1" s="120" t="s">
        <v>1512</v>
      </c>
      <c r="S1" s="120" t="s">
        <v>1513</v>
      </c>
    </row>
    <row r="2" spans="1:19" ht="14.5" x14ac:dyDescent="0.35">
      <c r="A2" t="s">
        <v>95</v>
      </c>
      <c r="B2" s="150">
        <v>785.23386000000096</v>
      </c>
      <c r="C2" s="150">
        <v>761.14127499999995</v>
      </c>
      <c r="D2" s="150">
        <v>0</v>
      </c>
      <c r="E2" s="150">
        <v>16.914349999999999</v>
      </c>
      <c r="F2" s="150">
        <v>122.83647499999999</v>
      </c>
      <c r="G2" s="150">
        <v>3.5</v>
      </c>
      <c r="H2" s="150">
        <v>2</v>
      </c>
      <c r="I2" s="150">
        <v>9.4685539999999992</v>
      </c>
      <c r="J2" s="150">
        <v>9.0045339999999996</v>
      </c>
      <c r="K2" s="150">
        <v>155.91280381429399</v>
      </c>
      <c r="L2" s="150">
        <v>0</v>
      </c>
      <c r="M2" s="150">
        <v>4.9153101100000001</v>
      </c>
      <c r="N2" s="150">
        <v>90.579616664999904</v>
      </c>
      <c r="O2" s="150">
        <v>6.2005999999999997</v>
      </c>
      <c r="P2" s="150">
        <v>4.7286000000000001</v>
      </c>
      <c r="Q2" s="150">
        <v>30.320203618800001</v>
      </c>
      <c r="R2" s="150">
        <v>42.505902747</v>
      </c>
      <c r="S2" s="150">
        <v>1120.3968969550899</v>
      </c>
    </row>
    <row r="3" spans="1:19" ht="14.5" x14ac:dyDescent="0.35">
      <c r="A3" t="s">
        <v>97</v>
      </c>
      <c r="B3" s="150">
        <v>21112.9532269999</v>
      </c>
      <c r="C3" s="150">
        <v>20200.629848999899</v>
      </c>
      <c r="D3" s="150">
        <v>1486.9317530000001</v>
      </c>
      <c r="E3" s="150">
        <v>264.27014800000001</v>
      </c>
      <c r="F3" s="150">
        <v>2918.3049780000001</v>
      </c>
      <c r="G3" s="150">
        <v>347.87994200000003</v>
      </c>
      <c r="H3" s="150">
        <v>22.497108999999998</v>
      </c>
      <c r="I3" s="150">
        <v>220.916732</v>
      </c>
      <c r="J3" s="150">
        <v>321.02959499999997</v>
      </c>
      <c r="K3" s="150">
        <v>4138.5434109908601</v>
      </c>
      <c r="L3" s="150">
        <v>432.10236742179501</v>
      </c>
      <c r="M3" s="150">
        <v>76.796905008799797</v>
      </c>
      <c r="N3" s="150">
        <v>2151.9580907771601</v>
      </c>
      <c r="O3" s="150">
        <v>616.304105247199</v>
      </c>
      <c r="P3" s="150">
        <v>53.189914808700003</v>
      </c>
      <c r="Q3" s="150">
        <v>707.41955921039801</v>
      </c>
      <c r="R3" s="150">
        <v>1515.4202031974901</v>
      </c>
      <c r="S3" s="150">
        <v>30804.687783662299</v>
      </c>
    </row>
    <row r="4" spans="1:19" ht="14.5" x14ac:dyDescent="0.35">
      <c r="A4" t="s">
        <v>99</v>
      </c>
      <c r="B4" s="150">
        <v>2945.78186800001</v>
      </c>
      <c r="C4" s="150">
        <v>2830.8533259999999</v>
      </c>
      <c r="D4" s="150">
        <v>5</v>
      </c>
      <c r="E4" s="150">
        <v>35.868713999999997</v>
      </c>
      <c r="F4" s="150">
        <v>381.688039</v>
      </c>
      <c r="G4" s="150">
        <v>44.876514</v>
      </c>
      <c r="H4" s="150">
        <v>3.953757</v>
      </c>
      <c r="I4" s="150">
        <v>12.486549</v>
      </c>
      <c r="J4" s="150">
        <v>53.611722</v>
      </c>
      <c r="K4" s="150">
        <v>579.96257875992706</v>
      </c>
      <c r="L4" s="150">
        <v>1.4530000000000001</v>
      </c>
      <c r="M4" s="150">
        <v>10.423448288399999</v>
      </c>
      <c r="N4" s="150">
        <v>281.4567599586</v>
      </c>
      <c r="O4" s="150">
        <v>79.5032322024</v>
      </c>
      <c r="P4" s="150">
        <v>9.3478676750999998</v>
      </c>
      <c r="Q4" s="150">
        <v>39.984427207800003</v>
      </c>
      <c r="R4" s="150">
        <v>253.07413370099999</v>
      </c>
      <c r="S4" s="150">
        <v>4200.9873157932298</v>
      </c>
    </row>
    <row r="5" spans="1:19" ht="14.5" x14ac:dyDescent="0.35">
      <c r="A5" t="s">
        <v>101</v>
      </c>
      <c r="B5" s="150">
        <v>3141.454628</v>
      </c>
      <c r="C5" s="150">
        <v>1000.57781</v>
      </c>
      <c r="D5" s="150">
        <v>19.368016000000001</v>
      </c>
      <c r="E5" s="150">
        <v>107.49936700000001</v>
      </c>
      <c r="F5" s="150">
        <v>207.229141</v>
      </c>
      <c r="G5" s="150">
        <v>9.9878230000000006</v>
      </c>
      <c r="H5" s="150">
        <v>6</v>
      </c>
      <c r="I5" s="150">
        <v>19.891928</v>
      </c>
      <c r="J5" s="150">
        <v>31.998619000000001</v>
      </c>
      <c r="K5" s="150">
        <v>67.110280687876298</v>
      </c>
      <c r="L5" s="150">
        <v>5.6283454496000003</v>
      </c>
      <c r="M5" s="150">
        <v>31.239316050199999</v>
      </c>
      <c r="N5" s="150">
        <v>152.8107685734</v>
      </c>
      <c r="O5" s="150">
        <v>17.694427226799998</v>
      </c>
      <c r="P5" s="150">
        <v>14.1858</v>
      </c>
      <c r="Q5" s="150">
        <v>63.697931841600003</v>
      </c>
      <c r="R5" s="150">
        <v>151.04948098950001</v>
      </c>
      <c r="S5" s="150">
        <v>3644.8709788189699</v>
      </c>
    </row>
    <row r="6" spans="1:19" ht="14.5" x14ac:dyDescent="0.35">
      <c r="A6" t="s">
        <v>103</v>
      </c>
      <c r="B6" s="150">
        <v>3358.3901129999999</v>
      </c>
      <c r="C6" s="150">
        <v>3181.9560809999998</v>
      </c>
      <c r="D6" s="150">
        <v>181.72911300000001</v>
      </c>
      <c r="E6" s="150">
        <v>70.907527999999999</v>
      </c>
      <c r="F6" s="150">
        <v>468.00589500000001</v>
      </c>
      <c r="G6" s="150">
        <v>74.603432999999995</v>
      </c>
      <c r="H6" s="150">
        <v>5.4353150000000001</v>
      </c>
      <c r="I6" s="150">
        <v>25.896951000000001</v>
      </c>
      <c r="J6" s="150">
        <v>70.498333000000002</v>
      </c>
      <c r="K6" s="150">
        <v>651.89370190550005</v>
      </c>
      <c r="L6" s="150">
        <v>52.810480237799901</v>
      </c>
      <c r="M6" s="150">
        <v>20.605727636800001</v>
      </c>
      <c r="N6" s="150">
        <v>345.10754697299899</v>
      </c>
      <c r="O6" s="150">
        <v>132.16744190279999</v>
      </c>
      <c r="P6" s="150">
        <v>12.850715254500001</v>
      </c>
      <c r="Q6" s="150">
        <v>82.927216492200003</v>
      </c>
      <c r="R6" s="150">
        <v>332.78738092650002</v>
      </c>
      <c r="S6" s="150">
        <v>4989.5403243291003</v>
      </c>
    </row>
    <row r="7" spans="1:19" ht="14.5" x14ac:dyDescent="0.35">
      <c r="A7" t="s">
        <v>105</v>
      </c>
      <c r="B7" s="150">
        <v>2475.8639429999998</v>
      </c>
      <c r="C7" s="150">
        <v>877.43317000000002</v>
      </c>
      <c r="D7" s="150">
        <v>56.432197000000002</v>
      </c>
      <c r="E7" s="150">
        <v>34.657798999999997</v>
      </c>
      <c r="F7" s="150">
        <v>325.01197200000001</v>
      </c>
      <c r="G7" s="150">
        <v>19.959612</v>
      </c>
      <c r="H7" s="150">
        <v>1</v>
      </c>
      <c r="I7" s="150">
        <v>12.282292999999999</v>
      </c>
      <c r="J7" s="150">
        <v>50.049218000000003</v>
      </c>
      <c r="K7" s="150">
        <v>67.401089603971798</v>
      </c>
      <c r="L7" s="150">
        <v>16.399196448200001</v>
      </c>
      <c r="M7" s="150">
        <v>10.0715563894</v>
      </c>
      <c r="N7" s="150">
        <v>239.66382815280099</v>
      </c>
      <c r="O7" s="150">
        <v>35.3604486192</v>
      </c>
      <c r="P7" s="150">
        <v>2.3643000000000001</v>
      </c>
      <c r="Q7" s="150">
        <v>39.330358644599997</v>
      </c>
      <c r="R7" s="150">
        <v>236.257333569</v>
      </c>
      <c r="S7" s="150">
        <v>3122.7120544271702</v>
      </c>
    </row>
    <row r="8" spans="1:19" ht="14.5" x14ac:dyDescent="0.35">
      <c r="A8" t="s">
        <v>107</v>
      </c>
      <c r="B8" s="150">
        <v>3713.55708</v>
      </c>
      <c r="C8" s="150">
        <v>2522.3749419999999</v>
      </c>
      <c r="D8" s="150">
        <v>32.172769000000002</v>
      </c>
      <c r="E8" s="150">
        <v>86.306818000000007</v>
      </c>
      <c r="F8" s="150">
        <v>491.09187100000003</v>
      </c>
      <c r="G8" s="150">
        <v>49.176591000000002</v>
      </c>
      <c r="H8" s="150">
        <v>5</v>
      </c>
      <c r="I8" s="150">
        <v>22.502313999999998</v>
      </c>
      <c r="J8" s="150">
        <v>77.950225000000003</v>
      </c>
      <c r="K8" s="150">
        <v>365.838354780847</v>
      </c>
      <c r="L8" s="150">
        <v>9.3494066714000006</v>
      </c>
      <c r="M8" s="150">
        <v>25.0807613108</v>
      </c>
      <c r="N8" s="150">
        <v>362.13114567539799</v>
      </c>
      <c r="O8" s="150">
        <v>87.121248615599995</v>
      </c>
      <c r="P8" s="150">
        <v>11.8215</v>
      </c>
      <c r="Q8" s="150">
        <v>72.0569098908</v>
      </c>
      <c r="R8" s="150">
        <v>367.96403711250002</v>
      </c>
      <c r="S8" s="150">
        <v>5014.9204440573503</v>
      </c>
    </row>
    <row r="9" spans="1:19" ht="14.5" x14ac:dyDescent="0.35">
      <c r="A9" t="s">
        <v>108</v>
      </c>
      <c r="B9" s="150">
        <v>2480.2941019999998</v>
      </c>
      <c r="C9" s="150">
        <v>129.81563299999999</v>
      </c>
      <c r="D9" s="150">
        <v>2</v>
      </c>
      <c r="E9" s="150">
        <v>55.751503999999997</v>
      </c>
      <c r="F9" s="150">
        <v>148.68428399999999</v>
      </c>
      <c r="G9" s="150">
        <v>8.8501770000000004</v>
      </c>
      <c r="H9" s="150">
        <v>3</v>
      </c>
      <c r="I9" s="150">
        <v>11.409091</v>
      </c>
      <c r="J9" s="150">
        <v>28.898076</v>
      </c>
      <c r="K9" s="150">
        <v>1.4301508585282801</v>
      </c>
      <c r="L9" s="150">
        <v>0.58120000000000005</v>
      </c>
      <c r="M9" s="150">
        <v>16.201387062399998</v>
      </c>
      <c r="N9" s="150">
        <v>109.6397910216</v>
      </c>
      <c r="O9" s="150">
        <v>15.6789735732</v>
      </c>
      <c r="P9" s="150">
        <v>7.0929000000000002</v>
      </c>
      <c r="Q9" s="150">
        <v>36.534191200199999</v>
      </c>
      <c r="R9" s="150">
        <v>136.41336775799999</v>
      </c>
      <c r="S9" s="150">
        <v>2803.8660634739299</v>
      </c>
    </row>
    <row r="10" spans="1:19" ht="14.5" x14ac:dyDescent="0.35">
      <c r="A10" t="s">
        <v>110</v>
      </c>
      <c r="B10" s="150">
        <v>1618.6521600000001</v>
      </c>
      <c r="C10" s="150">
        <v>189.35585</v>
      </c>
      <c r="D10" s="150">
        <v>70.097143000000003</v>
      </c>
      <c r="E10" s="150">
        <v>16.285713999999999</v>
      </c>
      <c r="F10" s="150">
        <v>137.43499700000001</v>
      </c>
      <c r="G10" s="150">
        <v>16.51473</v>
      </c>
      <c r="H10" s="150">
        <v>0</v>
      </c>
      <c r="I10" s="150">
        <v>12.114957</v>
      </c>
      <c r="J10" s="150">
        <v>35.260921000000003</v>
      </c>
      <c r="K10" s="150">
        <v>4.7581353619505</v>
      </c>
      <c r="L10" s="150">
        <v>20.370229755800001</v>
      </c>
      <c r="M10" s="150">
        <v>4.7326284883999996</v>
      </c>
      <c r="N10" s="150">
        <v>101.34456678780001</v>
      </c>
      <c r="O10" s="150">
        <v>29.257495668000001</v>
      </c>
      <c r="P10" s="150">
        <v>0</v>
      </c>
      <c r="Q10" s="150">
        <v>38.794515305399997</v>
      </c>
      <c r="R10" s="150">
        <v>166.44917758049999</v>
      </c>
      <c r="S10" s="150">
        <v>1984.3589089478501</v>
      </c>
    </row>
    <row r="11" spans="1:19" ht="14.5" x14ac:dyDescent="0.35">
      <c r="A11" t="s">
        <v>111</v>
      </c>
      <c r="B11" s="150">
        <v>3108.4592579999999</v>
      </c>
      <c r="C11" s="150">
        <v>1896.326861</v>
      </c>
      <c r="D11" s="150">
        <v>49.890476</v>
      </c>
      <c r="E11" s="150">
        <v>43.939526000000001</v>
      </c>
      <c r="F11" s="150">
        <v>393.39795299999997</v>
      </c>
      <c r="G11" s="150">
        <v>46.398758000000001</v>
      </c>
      <c r="H11" s="150">
        <v>2.293593</v>
      </c>
      <c r="I11" s="150">
        <v>22.81635</v>
      </c>
      <c r="J11" s="150">
        <v>63.021619000000001</v>
      </c>
      <c r="K11" s="150">
        <v>246.169986085163</v>
      </c>
      <c r="L11" s="150">
        <v>14.498172325600001</v>
      </c>
      <c r="M11" s="150">
        <v>12.768826255600001</v>
      </c>
      <c r="N11" s="150">
        <v>290.0916505422</v>
      </c>
      <c r="O11" s="150">
        <v>82.200039672800003</v>
      </c>
      <c r="P11" s="150">
        <v>5.4227419298999999</v>
      </c>
      <c r="Q11" s="150">
        <v>73.062515970000007</v>
      </c>
      <c r="R11" s="150">
        <v>297.49355248950002</v>
      </c>
      <c r="S11" s="150">
        <v>4130.16674327076</v>
      </c>
    </row>
    <row r="12" spans="1:19" ht="14.5" x14ac:dyDescent="0.35">
      <c r="A12" t="s">
        <v>112</v>
      </c>
      <c r="B12" s="150">
        <v>1157.0560909999999</v>
      </c>
      <c r="C12" s="150">
        <v>606.11402299999997</v>
      </c>
      <c r="D12" s="150">
        <v>0</v>
      </c>
      <c r="E12" s="150">
        <v>30.227032000000001</v>
      </c>
      <c r="F12" s="150">
        <v>148.67939999999999</v>
      </c>
      <c r="G12" s="150">
        <v>7.4301560000000002</v>
      </c>
      <c r="H12" s="150">
        <v>2.0391050000000002</v>
      </c>
      <c r="I12" s="150">
        <v>12.150862999999999</v>
      </c>
      <c r="J12" s="150">
        <v>30.515840000000001</v>
      </c>
      <c r="K12" s="150">
        <v>68.337397653527503</v>
      </c>
      <c r="L12" s="150">
        <v>0</v>
      </c>
      <c r="M12" s="150">
        <v>8.7839754992000003</v>
      </c>
      <c r="N12" s="150">
        <v>109.63618956000001</v>
      </c>
      <c r="O12" s="150">
        <v>13.1632643696</v>
      </c>
      <c r="P12" s="150">
        <v>4.8210559515</v>
      </c>
      <c r="Q12" s="150">
        <v>38.9094934986</v>
      </c>
      <c r="R12" s="150">
        <v>144.05002271999999</v>
      </c>
      <c r="S12" s="150">
        <v>1544.75749025243</v>
      </c>
    </row>
    <row r="13" spans="1:19" ht="14.5" x14ac:dyDescent="0.35">
      <c r="A13" t="s">
        <v>114</v>
      </c>
      <c r="B13" s="150">
        <v>2296.220503</v>
      </c>
      <c r="C13" s="150">
        <v>1052.8025789999999</v>
      </c>
      <c r="D13" s="150">
        <v>25.539715000000001</v>
      </c>
      <c r="E13" s="150">
        <v>49.827193999999999</v>
      </c>
      <c r="F13" s="150">
        <v>240.603712</v>
      </c>
      <c r="G13" s="150">
        <v>13.630428</v>
      </c>
      <c r="H13" s="150">
        <v>0</v>
      </c>
      <c r="I13" s="150">
        <v>14.613011999999999</v>
      </c>
      <c r="J13" s="150">
        <v>37.953271999999998</v>
      </c>
      <c r="K13" s="150">
        <v>102.51841461460801</v>
      </c>
      <c r="L13" s="150">
        <v>7.4218411790000003</v>
      </c>
      <c r="M13" s="150">
        <v>14.4797825764</v>
      </c>
      <c r="N13" s="150">
        <v>177.42117722879999</v>
      </c>
      <c r="O13" s="150">
        <v>24.1476662448</v>
      </c>
      <c r="P13" s="150">
        <v>0</v>
      </c>
      <c r="Q13" s="150">
        <v>46.793787026399997</v>
      </c>
      <c r="R13" s="150">
        <v>179.158420476</v>
      </c>
      <c r="S13" s="150">
        <v>2848.1615923460099</v>
      </c>
    </row>
    <row r="14" spans="1:19" ht="14.5" x14ac:dyDescent="0.35">
      <c r="A14" t="s">
        <v>116</v>
      </c>
      <c r="B14" s="150">
        <v>1893.333007</v>
      </c>
      <c r="C14" s="150">
        <v>756.43161499999997</v>
      </c>
      <c r="D14" s="150">
        <v>0</v>
      </c>
      <c r="E14" s="150">
        <v>52.831578999999998</v>
      </c>
      <c r="F14" s="150">
        <v>151.88433800000001</v>
      </c>
      <c r="G14" s="150">
        <v>11.369517999999999</v>
      </c>
      <c r="H14" s="150">
        <v>2.5</v>
      </c>
      <c r="I14" s="150">
        <v>8.8471209999999996</v>
      </c>
      <c r="J14" s="150">
        <v>33.544736999999998</v>
      </c>
      <c r="K14" s="150">
        <v>63.812156886110301</v>
      </c>
      <c r="L14" s="150">
        <v>0</v>
      </c>
      <c r="M14" s="150">
        <v>15.352856857400001</v>
      </c>
      <c r="N14" s="150">
        <v>111.99951084120001</v>
      </c>
      <c r="O14" s="150">
        <v>20.142238088799999</v>
      </c>
      <c r="P14" s="150">
        <v>5.9107500000000002</v>
      </c>
      <c r="Q14" s="150">
        <v>28.3302508662</v>
      </c>
      <c r="R14" s="150">
        <v>158.34793100850001</v>
      </c>
      <c r="S14" s="150">
        <v>2297.2287015482102</v>
      </c>
    </row>
    <row r="15" spans="1:19" ht="14.5" x14ac:dyDescent="0.35">
      <c r="A15" t="s">
        <v>118</v>
      </c>
      <c r="B15" s="150">
        <v>969.08856300000002</v>
      </c>
      <c r="C15" s="150">
        <v>491.71489400000002</v>
      </c>
      <c r="D15" s="150">
        <v>0</v>
      </c>
      <c r="E15" s="150">
        <v>43.809396999999997</v>
      </c>
      <c r="F15" s="150">
        <v>107.66780199999999</v>
      </c>
      <c r="G15" s="150">
        <v>1.2968599999999999</v>
      </c>
      <c r="H15" s="150">
        <v>0</v>
      </c>
      <c r="I15" s="150">
        <v>2</v>
      </c>
      <c r="J15" s="150">
        <v>20.476554</v>
      </c>
      <c r="K15" s="150">
        <v>53.024612974548901</v>
      </c>
      <c r="L15" s="150">
        <v>0</v>
      </c>
      <c r="M15" s="150">
        <v>12.731010768200001</v>
      </c>
      <c r="N15" s="150">
        <v>79.394237194799899</v>
      </c>
      <c r="O15" s="150">
        <v>2.2975171759999999</v>
      </c>
      <c r="P15" s="150">
        <v>0</v>
      </c>
      <c r="Q15" s="150">
        <v>6.4043999999999999</v>
      </c>
      <c r="R15" s="150">
        <v>96.659573156999997</v>
      </c>
      <c r="S15" s="150">
        <v>1219.59991427055</v>
      </c>
    </row>
    <row r="16" spans="1:19" ht="14.5" x14ac:dyDescent="0.35">
      <c r="A16" t="s">
        <v>120</v>
      </c>
      <c r="B16" s="150">
        <v>5724.9024919999601</v>
      </c>
      <c r="C16" s="150">
        <v>1566.800743</v>
      </c>
      <c r="D16" s="150">
        <v>126.550427</v>
      </c>
      <c r="E16" s="150">
        <v>124.80324899999999</v>
      </c>
      <c r="F16" s="150">
        <v>561.69966399999998</v>
      </c>
      <c r="G16" s="150">
        <v>96.812909000000005</v>
      </c>
      <c r="H16" s="150">
        <v>4.87</v>
      </c>
      <c r="I16" s="150">
        <v>28.347176000000001</v>
      </c>
      <c r="J16" s="150">
        <v>133.98244</v>
      </c>
      <c r="K16" s="150">
        <v>93.372547083461498</v>
      </c>
      <c r="L16" s="150">
        <v>36.775554086200003</v>
      </c>
      <c r="M16" s="150">
        <v>36.2678241594</v>
      </c>
      <c r="N16" s="150">
        <v>414.19733223359702</v>
      </c>
      <c r="O16" s="150">
        <v>171.51374958439999</v>
      </c>
      <c r="P16" s="150">
        <v>11.514141</v>
      </c>
      <c r="Q16" s="150">
        <v>90.773326987199994</v>
      </c>
      <c r="R16" s="150">
        <v>632.46410802000105</v>
      </c>
      <c r="S16" s="150">
        <v>7211.7810751542202</v>
      </c>
    </row>
    <row r="17" spans="1:19" ht="14.5" x14ac:dyDescent="0.35">
      <c r="A17" t="s">
        <v>121</v>
      </c>
      <c r="B17" s="150">
        <v>2481.0995370000001</v>
      </c>
      <c r="C17" s="150">
        <v>194.50963999999999</v>
      </c>
      <c r="D17" s="150">
        <v>26.922619000000001</v>
      </c>
      <c r="E17" s="150">
        <v>34.851190000000003</v>
      </c>
      <c r="F17" s="150">
        <v>237.928572</v>
      </c>
      <c r="G17" s="150">
        <v>29.413488999999998</v>
      </c>
      <c r="H17" s="150">
        <v>2</v>
      </c>
      <c r="I17" s="150">
        <v>4.428572</v>
      </c>
      <c r="J17" s="150">
        <v>46.892856999999999</v>
      </c>
      <c r="K17" s="150">
        <v>3.2967912908238599</v>
      </c>
      <c r="L17" s="150">
        <v>7.8237130814000002</v>
      </c>
      <c r="M17" s="150">
        <v>10.127755814</v>
      </c>
      <c r="N17" s="150">
        <v>175.44852899279999</v>
      </c>
      <c r="O17" s="150">
        <v>52.1089371124</v>
      </c>
      <c r="P17" s="150">
        <v>4.7286000000000001</v>
      </c>
      <c r="Q17" s="150">
        <v>14.181173258399999</v>
      </c>
      <c r="R17" s="150">
        <v>221.35773146849999</v>
      </c>
      <c r="S17" s="150">
        <v>2970.1727680183199</v>
      </c>
    </row>
    <row r="18" spans="1:19" ht="14.5" x14ac:dyDescent="0.35">
      <c r="A18" t="s">
        <v>123</v>
      </c>
      <c r="B18" s="150">
        <v>2833.794778</v>
      </c>
      <c r="C18" s="150">
        <v>1157.3491260000001</v>
      </c>
      <c r="D18" s="150">
        <v>32.170143000000003</v>
      </c>
      <c r="E18" s="150">
        <v>48.724736</v>
      </c>
      <c r="F18" s="150">
        <v>278.38894900000003</v>
      </c>
      <c r="G18" s="150">
        <v>36.014822000000002</v>
      </c>
      <c r="H18" s="150">
        <v>2</v>
      </c>
      <c r="I18" s="150">
        <v>15.630528</v>
      </c>
      <c r="J18" s="150">
        <v>52.997742000000002</v>
      </c>
      <c r="K18" s="150">
        <v>102.003618952732</v>
      </c>
      <c r="L18" s="150">
        <v>9.3486435558000007</v>
      </c>
      <c r="M18" s="150">
        <v>14.159408281599999</v>
      </c>
      <c r="N18" s="150">
        <v>205.2840109926</v>
      </c>
      <c r="O18" s="150">
        <v>63.803858655200003</v>
      </c>
      <c r="P18" s="150">
        <v>4.7286000000000001</v>
      </c>
      <c r="Q18" s="150">
        <v>50.052076761599999</v>
      </c>
      <c r="R18" s="150">
        <v>250.17584111100001</v>
      </c>
      <c r="S18" s="150">
        <v>3533.3508363105302</v>
      </c>
    </row>
    <row r="19" spans="1:19" ht="14.5" x14ac:dyDescent="0.35">
      <c r="A19" t="s">
        <v>125</v>
      </c>
      <c r="B19" s="150">
        <v>3713.930863</v>
      </c>
      <c r="C19" s="150">
        <v>391.281025</v>
      </c>
      <c r="D19" s="150">
        <v>67.267431999999999</v>
      </c>
      <c r="E19" s="150">
        <v>79.330303000000001</v>
      </c>
      <c r="F19" s="150">
        <v>226.68539200000001</v>
      </c>
      <c r="G19" s="150">
        <v>17.366572999999999</v>
      </c>
      <c r="H19" s="150">
        <v>1</v>
      </c>
      <c r="I19" s="150">
        <v>17.5</v>
      </c>
      <c r="J19" s="150">
        <v>46.438944999999997</v>
      </c>
      <c r="K19" s="150">
        <v>8.6183149150838005</v>
      </c>
      <c r="L19" s="150">
        <v>19.5479157392</v>
      </c>
      <c r="M19" s="150">
        <v>23.0533860518</v>
      </c>
      <c r="N19" s="150">
        <v>167.15780806079999</v>
      </c>
      <c r="O19" s="150">
        <v>30.766620726799999</v>
      </c>
      <c r="P19" s="150">
        <v>2.3643000000000001</v>
      </c>
      <c r="Q19" s="150">
        <v>56.038499999999999</v>
      </c>
      <c r="R19" s="150">
        <v>219.2150398725</v>
      </c>
      <c r="S19" s="150">
        <v>4240.6927483661802</v>
      </c>
    </row>
    <row r="20" spans="1:19" ht="14.5" x14ac:dyDescent="0.35">
      <c r="A20" t="s">
        <v>126</v>
      </c>
      <c r="B20" s="150">
        <v>1172.2493030000001</v>
      </c>
      <c r="C20" s="150">
        <v>585.95755599999995</v>
      </c>
      <c r="D20" s="150">
        <v>88.813011000000003</v>
      </c>
      <c r="E20" s="150">
        <v>16.353746999999998</v>
      </c>
      <c r="F20" s="150">
        <v>132.164267</v>
      </c>
      <c r="G20" s="150">
        <v>15.215446999999999</v>
      </c>
      <c r="H20" s="150">
        <v>2</v>
      </c>
      <c r="I20" s="150">
        <v>10.5</v>
      </c>
      <c r="J20" s="150">
        <v>27.625767</v>
      </c>
      <c r="K20" s="150">
        <v>63.670189156813599</v>
      </c>
      <c r="L20" s="150">
        <v>25.8090609966</v>
      </c>
      <c r="M20" s="150">
        <v>4.7523988782000002</v>
      </c>
      <c r="N20" s="150">
        <v>97.457930485799906</v>
      </c>
      <c r="O20" s="150">
        <v>26.955685905199999</v>
      </c>
      <c r="P20" s="150">
        <v>4.7286000000000001</v>
      </c>
      <c r="Q20" s="150">
        <v>33.623100000000001</v>
      </c>
      <c r="R20" s="150">
        <v>130.4074331235</v>
      </c>
      <c r="S20" s="150">
        <v>1559.6537015461099</v>
      </c>
    </row>
    <row r="21" spans="1:19" ht="14.5" x14ac:dyDescent="0.35">
      <c r="A21" t="s">
        <v>127</v>
      </c>
      <c r="B21" s="150">
        <v>6681.5392849999498</v>
      </c>
      <c r="C21" s="150">
        <v>1296.264453</v>
      </c>
      <c r="D21" s="150">
        <v>43.783560000000001</v>
      </c>
      <c r="E21" s="150">
        <v>132.547842</v>
      </c>
      <c r="F21" s="150">
        <v>458.813289</v>
      </c>
      <c r="G21" s="150">
        <v>45.128822</v>
      </c>
      <c r="H21" s="150">
        <v>6</v>
      </c>
      <c r="I21" s="150">
        <v>30.296610000000001</v>
      </c>
      <c r="J21" s="150">
        <v>87.913256000000004</v>
      </c>
      <c r="K21" s="150">
        <v>53.370538760135602</v>
      </c>
      <c r="L21" s="150">
        <v>12.723502536</v>
      </c>
      <c r="M21" s="150">
        <v>38.518402885199997</v>
      </c>
      <c r="N21" s="150">
        <v>338.32891930859898</v>
      </c>
      <c r="O21" s="150">
        <v>79.950221055200004</v>
      </c>
      <c r="P21" s="150">
        <v>14.1858</v>
      </c>
      <c r="Q21" s="150">
        <v>97.015804541999998</v>
      </c>
      <c r="R21" s="150">
        <v>414.99452494799999</v>
      </c>
      <c r="S21" s="150">
        <v>7730.6269990350802</v>
      </c>
    </row>
    <row r="22" spans="1:19" ht="14.5" x14ac:dyDescent="0.35">
      <c r="A22" t="s">
        <v>129</v>
      </c>
      <c r="B22" s="150">
        <v>1947.34124</v>
      </c>
      <c r="C22" s="150">
        <v>707.24669700000004</v>
      </c>
      <c r="D22" s="150">
        <v>9.6761230000000005</v>
      </c>
      <c r="E22" s="150">
        <v>30.141055999999999</v>
      </c>
      <c r="F22" s="150">
        <v>223.28100699999999</v>
      </c>
      <c r="G22" s="150">
        <v>31.910004000000001</v>
      </c>
      <c r="H22" s="150">
        <v>2</v>
      </c>
      <c r="I22" s="150">
        <v>26.864861000000001</v>
      </c>
      <c r="J22" s="150">
        <v>19.222099</v>
      </c>
      <c r="K22" s="150">
        <v>55.959568022639502</v>
      </c>
      <c r="L22" s="150">
        <v>2.8118813438000001</v>
      </c>
      <c r="M22" s="150">
        <v>8.7589908736000002</v>
      </c>
      <c r="N22" s="150">
        <v>164.64741456179999</v>
      </c>
      <c r="O22" s="150">
        <v>56.531763086399998</v>
      </c>
      <c r="P22" s="150">
        <v>4.7286000000000001</v>
      </c>
      <c r="Q22" s="150">
        <v>86.0266578942</v>
      </c>
      <c r="R22" s="150">
        <v>90.737918329500005</v>
      </c>
      <c r="S22" s="150">
        <v>2417.5440341119402</v>
      </c>
    </row>
    <row r="23" spans="1:19" ht="14.5" x14ac:dyDescent="0.35">
      <c r="A23" t="s">
        <v>131</v>
      </c>
      <c r="B23" s="150">
        <v>1177.876305</v>
      </c>
      <c r="C23" s="150">
        <v>744.70721800000001</v>
      </c>
      <c r="D23" s="150">
        <v>6.1572699999999996</v>
      </c>
      <c r="E23" s="150">
        <v>62.454734999999999</v>
      </c>
      <c r="F23" s="150">
        <v>153.596396</v>
      </c>
      <c r="G23" s="150">
        <v>9.8977140000000006</v>
      </c>
      <c r="H23" s="150">
        <v>2</v>
      </c>
      <c r="I23" s="150">
        <v>9.7831550000000007</v>
      </c>
      <c r="J23" s="150">
        <v>30.690563000000001</v>
      </c>
      <c r="K23" s="150">
        <v>101.186241947195</v>
      </c>
      <c r="L23" s="150">
        <v>1.7893026620000001</v>
      </c>
      <c r="M23" s="150">
        <v>18.149345991000001</v>
      </c>
      <c r="N23" s="150">
        <v>113.26198241039999</v>
      </c>
      <c r="O23" s="150">
        <v>17.5347901224</v>
      </c>
      <c r="P23" s="150">
        <v>4.7286000000000001</v>
      </c>
      <c r="Q23" s="150">
        <v>31.327618941000001</v>
      </c>
      <c r="R23" s="150">
        <v>144.8748026415</v>
      </c>
      <c r="S23" s="150">
        <v>1610.7289897154999</v>
      </c>
    </row>
    <row r="24" spans="1:19" ht="14.5" x14ac:dyDescent="0.35">
      <c r="A24" t="s">
        <v>133</v>
      </c>
      <c r="B24" s="150">
        <v>1915.9998270000001</v>
      </c>
      <c r="C24" s="150">
        <v>1391.0466309999999</v>
      </c>
      <c r="D24" s="150">
        <v>9.7630710000000001</v>
      </c>
      <c r="E24" s="150">
        <v>89.339669999999998</v>
      </c>
      <c r="F24" s="150">
        <v>204.35428200000001</v>
      </c>
      <c r="G24" s="150">
        <v>10.166107999999999</v>
      </c>
      <c r="H24" s="150">
        <v>1</v>
      </c>
      <c r="I24" s="150">
        <v>21.979536</v>
      </c>
      <c r="J24" s="150">
        <v>38.488585999999998</v>
      </c>
      <c r="K24" s="150">
        <v>215.52178873131001</v>
      </c>
      <c r="L24" s="150">
        <v>2.8371484325999998</v>
      </c>
      <c r="M24" s="150">
        <v>25.962108101999998</v>
      </c>
      <c r="N24" s="150">
        <v>150.6908475468</v>
      </c>
      <c r="O24" s="150">
        <v>18.0102769328</v>
      </c>
      <c r="P24" s="150">
        <v>2.3643000000000001</v>
      </c>
      <c r="Q24" s="150">
        <v>70.382870179199998</v>
      </c>
      <c r="R24" s="150">
        <v>181.685370213</v>
      </c>
      <c r="S24" s="150">
        <v>2583.4545371377098</v>
      </c>
    </row>
    <row r="25" spans="1:19" ht="14.5" x14ac:dyDescent="0.35">
      <c r="A25" t="s">
        <v>135</v>
      </c>
      <c r="B25" s="150">
        <v>1033.7397120000001</v>
      </c>
      <c r="C25" s="150">
        <v>993.92332799999997</v>
      </c>
      <c r="D25" s="150">
        <v>72.474519999999998</v>
      </c>
      <c r="E25" s="150">
        <v>18.436548999999999</v>
      </c>
      <c r="F25" s="150">
        <v>104.43940600000001</v>
      </c>
      <c r="G25" s="150">
        <v>21.791201999999998</v>
      </c>
      <c r="H25" s="150">
        <v>1.2701150000000001</v>
      </c>
      <c r="I25" s="150">
        <v>3.011628</v>
      </c>
      <c r="J25" s="150">
        <v>5.8596110000000001</v>
      </c>
      <c r="K25" s="150">
        <v>202.074094560243</v>
      </c>
      <c r="L25" s="150">
        <v>21.061095512000001</v>
      </c>
      <c r="M25" s="150">
        <v>5.3576611394000002</v>
      </c>
      <c r="N25" s="150">
        <v>77.0136179843999</v>
      </c>
      <c r="O25" s="150">
        <v>38.605293463199999</v>
      </c>
      <c r="P25" s="150">
        <v>3.0029328944999998</v>
      </c>
      <c r="Q25" s="150">
        <v>9.6438351816000001</v>
      </c>
      <c r="R25" s="150">
        <v>27.660293725500001</v>
      </c>
      <c r="S25" s="150">
        <v>1418.15853646084</v>
      </c>
    </row>
    <row r="26" spans="1:19" ht="14.5" x14ac:dyDescent="0.35">
      <c r="A26" t="s">
        <v>137</v>
      </c>
      <c r="B26" s="150">
        <v>8053.0738190000302</v>
      </c>
      <c r="C26" s="150">
        <v>7769.4239070000203</v>
      </c>
      <c r="D26" s="150">
        <v>182.41162700000001</v>
      </c>
      <c r="E26" s="150">
        <v>112.080904</v>
      </c>
      <c r="F26" s="150">
        <v>943.06292700000097</v>
      </c>
      <c r="G26" s="150">
        <v>117.319576</v>
      </c>
      <c r="H26" s="150">
        <v>11</v>
      </c>
      <c r="I26" s="150">
        <v>47.065364000000002</v>
      </c>
      <c r="J26" s="150">
        <v>108.264972</v>
      </c>
      <c r="K26" s="150">
        <v>1591.73740412384</v>
      </c>
      <c r="L26" s="150">
        <v>53.008818806199898</v>
      </c>
      <c r="M26" s="150">
        <v>32.5707107024</v>
      </c>
      <c r="N26" s="150">
        <v>695.41460236979106</v>
      </c>
      <c r="O26" s="150">
        <v>207.8433608416</v>
      </c>
      <c r="P26" s="150">
        <v>26.007300000000001</v>
      </c>
      <c r="Q26" s="150">
        <v>150.7127086008</v>
      </c>
      <c r="R26" s="150">
        <v>511.06480032600001</v>
      </c>
      <c r="S26" s="150">
        <v>11321.4335247707</v>
      </c>
    </row>
    <row r="27" spans="1:19" ht="14.5" x14ac:dyDescent="0.35">
      <c r="A27" t="s">
        <v>138</v>
      </c>
      <c r="B27" s="150">
        <v>2753.5607420000101</v>
      </c>
      <c r="C27" s="150">
        <v>1112.2641570000001</v>
      </c>
      <c r="D27" s="150">
        <v>87.560569999999998</v>
      </c>
      <c r="E27" s="150">
        <v>93.501133999999993</v>
      </c>
      <c r="F27" s="150">
        <v>331.43583799999999</v>
      </c>
      <c r="G27" s="150">
        <v>28.147371</v>
      </c>
      <c r="H27" s="150">
        <v>0</v>
      </c>
      <c r="I27" s="150">
        <v>19.992318999999998</v>
      </c>
      <c r="J27" s="150">
        <v>25.464040000000001</v>
      </c>
      <c r="K27" s="150">
        <v>95.692164495767599</v>
      </c>
      <c r="L27" s="150">
        <v>25.445101642000001</v>
      </c>
      <c r="M27" s="150">
        <v>27.171429540399998</v>
      </c>
      <c r="N27" s="150">
        <v>244.40078694120101</v>
      </c>
      <c r="O27" s="150">
        <v>49.865882463600002</v>
      </c>
      <c r="P27" s="150">
        <v>0</v>
      </c>
      <c r="Q27" s="150">
        <v>64.019403901800004</v>
      </c>
      <c r="R27" s="150">
        <v>120.20300082</v>
      </c>
      <c r="S27" s="150">
        <v>3380.3585118047799</v>
      </c>
    </row>
    <row r="28" spans="1:19" ht="14.5" x14ac:dyDescent="0.35">
      <c r="A28" t="s">
        <v>140</v>
      </c>
      <c r="B28" s="150">
        <v>8062.8321569999998</v>
      </c>
      <c r="C28" s="150">
        <v>1174.6980599999999</v>
      </c>
      <c r="D28" s="150">
        <v>127.533692</v>
      </c>
      <c r="E28" s="150">
        <v>180.014859</v>
      </c>
      <c r="F28" s="150">
        <v>620.30260399999997</v>
      </c>
      <c r="G28" s="150">
        <v>86.380955999999998</v>
      </c>
      <c r="H28" s="150">
        <v>3.598592</v>
      </c>
      <c r="I28" s="150">
        <v>43.889353</v>
      </c>
      <c r="J28" s="150">
        <v>134.01172700000001</v>
      </c>
      <c r="K28" s="150">
        <v>37.352734470465698</v>
      </c>
      <c r="L28" s="150">
        <v>37.061290895200003</v>
      </c>
      <c r="M28" s="150">
        <v>52.312318025399897</v>
      </c>
      <c r="N28" s="150">
        <v>457.41114018959598</v>
      </c>
      <c r="O28" s="150">
        <v>153.03250164959999</v>
      </c>
      <c r="P28" s="150">
        <v>8.5081510655999999</v>
      </c>
      <c r="Q28" s="150">
        <v>140.54248617659999</v>
      </c>
      <c r="R28" s="150">
        <v>632.60235730350098</v>
      </c>
      <c r="S28" s="150">
        <v>9581.6551367759603</v>
      </c>
    </row>
    <row r="29" spans="1:19" ht="14.5" x14ac:dyDescent="0.35">
      <c r="A29" t="s">
        <v>142</v>
      </c>
      <c r="B29" s="150">
        <v>2652.7020280000202</v>
      </c>
      <c r="C29" s="150">
        <v>2582.3480630000099</v>
      </c>
      <c r="D29" s="150">
        <v>6.3970589999999996</v>
      </c>
      <c r="E29" s="150">
        <v>60.694768000000003</v>
      </c>
      <c r="F29" s="150">
        <v>244.823297</v>
      </c>
      <c r="G29" s="150">
        <v>25.559418999999998</v>
      </c>
      <c r="H29" s="150">
        <v>1.2332240000000001</v>
      </c>
      <c r="I29" s="150">
        <v>12.16718</v>
      </c>
      <c r="J29" s="150">
        <v>30.932884000000001</v>
      </c>
      <c r="K29" s="150">
        <v>528.95881627061397</v>
      </c>
      <c r="L29" s="150">
        <v>1.8589853454</v>
      </c>
      <c r="M29" s="150">
        <v>17.637899580799999</v>
      </c>
      <c r="N29" s="150">
        <v>180.53269920779999</v>
      </c>
      <c r="O29" s="150">
        <v>45.281066700399997</v>
      </c>
      <c r="P29" s="150">
        <v>2.9157115031999998</v>
      </c>
      <c r="Q29" s="150">
        <v>38.961743796</v>
      </c>
      <c r="R29" s="150">
        <v>146.01867892199999</v>
      </c>
      <c r="S29" s="150">
        <v>3614.8676293262301</v>
      </c>
    </row>
    <row r="30" spans="1:19" ht="14.5" x14ac:dyDescent="0.35">
      <c r="A30" t="s">
        <v>144</v>
      </c>
      <c r="B30" s="150">
        <v>36670.654655999999</v>
      </c>
      <c r="C30" s="150">
        <v>27895.852233000001</v>
      </c>
      <c r="D30" s="150">
        <v>2368.3578550000002</v>
      </c>
      <c r="E30" s="150">
        <v>343.40966700000001</v>
      </c>
      <c r="F30" s="150">
        <v>4797.2796959999996</v>
      </c>
      <c r="G30" s="150">
        <v>864.21528199999898</v>
      </c>
      <c r="H30" s="150">
        <v>23.041278999999999</v>
      </c>
      <c r="I30" s="150">
        <v>540.37499500000001</v>
      </c>
      <c r="J30" s="150">
        <v>496.37121100000002</v>
      </c>
      <c r="K30" s="150">
        <v>4597.7152279704496</v>
      </c>
      <c r="L30" s="150">
        <v>688.24479266301501</v>
      </c>
      <c r="M30" s="150">
        <v>99.794849230199603</v>
      </c>
      <c r="N30" s="150">
        <v>3537.5140478303201</v>
      </c>
      <c r="O30" s="150">
        <v>1531.04379359121</v>
      </c>
      <c r="P30" s="150">
        <v>54.476495939700001</v>
      </c>
      <c r="Q30" s="150">
        <v>1730.3888089889899</v>
      </c>
      <c r="R30" s="150">
        <v>2343.12030152548</v>
      </c>
      <c r="S30" s="150">
        <v>51252.952973739397</v>
      </c>
    </row>
    <row r="31" spans="1:19" ht="14.5" x14ac:dyDescent="0.35">
      <c r="A31" t="s">
        <v>146</v>
      </c>
      <c r="B31" s="150">
        <v>2144.5978180000102</v>
      </c>
      <c r="C31" s="150">
        <v>689.23469999999998</v>
      </c>
      <c r="D31" s="150">
        <v>14.835193</v>
      </c>
      <c r="E31" s="150">
        <v>25.188777000000002</v>
      </c>
      <c r="F31" s="150">
        <v>259.12856199999999</v>
      </c>
      <c r="G31" s="150">
        <v>9.6077279999999998</v>
      </c>
      <c r="H31" s="150">
        <v>3.9766919999999999</v>
      </c>
      <c r="I31" s="150">
        <v>16.087412</v>
      </c>
      <c r="J31" s="150">
        <v>30.393087999999999</v>
      </c>
      <c r="K31" s="150">
        <v>46.722971104650703</v>
      </c>
      <c r="L31" s="150">
        <v>4.3111070857999998</v>
      </c>
      <c r="M31" s="150">
        <v>7.3198585961999996</v>
      </c>
      <c r="N31" s="150">
        <v>191.08140161879999</v>
      </c>
      <c r="O31" s="150">
        <v>17.021050924800001</v>
      </c>
      <c r="P31" s="150">
        <v>9.4020928955999992</v>
      </c>
      <c r="Q31" s="150">
        <v>51.515110706400002</v>
      </c>
      <c r="R31" s="150">
        <v>143.470571904</v>
      </c>
      <c r="S31" s="150">
        <v>2615.4419828362602</v>
      </c>
    </row>
    <row r="32" spans="1:19" ht="14.5" x14ac:dyDescent="0.35">
      <c r="A32" t="s">
        <v>148</v>
      </c>
      <c r="B32" s="150">
        <v>1771.581864</v>
      </c>
      <c r="C32" s="150">
        <v>1718.030647</v>
      </c>
      <c r="D32" s="150">
        <v>0</v>
      </c>
      <c r="E32" s="150">
        <v>66.784026999999995</v>
      </c>
      <c r="F32" s="150">
        <v>191.60660899999999</v>
      </c>
      <c r="G32" s="150">
        <v>4.8481750000000003</v>
      </c>
      <c r="H32" s="150">
        <v>1</v>
      </c>
      <c r="I32" s="150">
        <v>21.726991000000002</v>
      </c>
      <c r="J32" s="150">
        <v>19.309384000000001</v>
      </c>
      <c r="K32" s="150">
        <v>350.25448637804601</v>
      </c>
      <c r="L32" s="150">
        <v>0</v>
      </c>
      <c r="M32" s="150">
        <v>19.407438246200002</v>
      </c>
      <c r="N32" s="150">
        <v>141.29071347659999</v>
      </c>
      <c r="O32" s="150">
        <v>8.5890268299999999</v>
      </c>
      <c r="P32" s="150">
        <v>2.3643000000000001</v>
      </c>
      <c r="Q32" s="150">
        <v>69.574170580200004</v>
      </c>
      <c r="R32" s="150">
        <v>91.149947171999997</v>
      </c>
      <c r="S32" s="150">
        <v>2454.21194668305</v>
      </c>
    </row>
    <row r="33" spans="1:19" ht="14.5" x14ac:dyDescent="0.35">
      <c r="A33" t="s">
        <v>150</v>
      </c>
      <c r="B33" s="150">
        <v>37157.895966999997</v>
      </c>
      <c r="C33" s="150">
        <v>34741.534119000098</v>
      </c>
      <c r="D33" s="150">
        <v>2664.5987639999998</v>
      </c>
      <c r="E33" s="150">
        <v>389.17903799999999</v>
      </c>
      <c r="F33" s="150">
        <v>5653.70000599999</v>
      </c>
      <c r="G33" s="150">
        <v>803.51303300000097</v>
      </c>
      <c r="H33" s="150">
        <v>35.322856000000002</v>
      </c>
      <c r="I33" s="150">
        <v>566.72528199999999</v>
      </c>
      <c r="J33" s="150">
        <v>1010.714963</v>
      </c>
      <c r="K33" s="150">
        <v>7117.1680138684696</v>
      </c>
      <c r="L33" s="150">
        <v>774.33240081842303</v>
      </c>
      <c r="M33" s="150">
        <v>113.095428442799</v>
      </c>
      <c r="N33" s="150">
        <v>4169.0383844243197</v>
      </c>
      <c r="O33" s="150">
        <v>1423.50368926281</v>
      </c>
      <c r="P33" s="150">
        <v>83.513828440799998</v>
      </c>
      <c r="Q33" s="150">
        <v>1814.7676980203801</v>
      </c>
      <c r="R33" s="150">
        <v>4771.0799828414902</v>
      </c>
      <c r="S33" s="150">
        <v>57424.395393119499</v>
      </c>
    </row>
    <row r="34" spans="1:19" ht="14.5" x14ac:dyDescent="0.35">
      <c r="A34" t="s">
        <v>151</v>
      </c>
      <c r="B34" s="150">
        <v>5095.8596809999999</v>
      </c>
      <c r="C34" s="150">
        <v>4807.8079319999997</v>
      </c>
      <c r="D34" s="150">
        <v>54.100399000000003</v>
      </c>
      <c r="E34" s="150">
        <v>70.683304000000007</v>
      </c>
      <c r="F34" s="150">
        <v>605.84555899999998</v>
      </c>
      <c r="G34" s="150">
        <v>115.352064</v>
      </c>
      <c r="H34" s="150">
        <v>3</v>
      </c>
      <c r="I34" s="150">
        <v>47.980165999999997</v>
      </c>
      <c r="J34" s="150">
        <v>121.69975100000001</v>
      </c>
      <c r="K34" s="150">
        <v>984.98139913357795</v>
      </c>
      <c r="L34" s="150">
        <v>15.7215759494</v>
      </c>
      <c r="M34" s="150">
        <v>20.540568142400002</v>
      </c>
      <c r="N34" s="150">
        <v>446.75051520659702</v>
      </c>
      <c r="O34" s="150">
        <v>204.3577165824</v>
      </c>
      <c r="P34" s="150">
        <v>7.0929000000000002</v>
      </c>
      <c r="Q34" s="150">
        <v>153.6420875652</v>
      </c>
      <c r="R34" s="150">
        <v>574.48367459550104</v>
      </c>
      <c r="S34" s="150">
        <v>7503.4301181750698</v>
      </c>
    </row>
    <row r="35" spans="1:19" ht="14.5" x14ac:dyDescent="0.35">
      <c r="A35" t="s">
        <v>152</v>
      </c>
      <c r="B35" s="150">
        <v>48526.191528000199</v>
      </c>
      <c r="C35" s="150">
        <v>46017.922861000399</v>
      </c>
      <c r="D35" s="150">
        <v>8218.9143569999906</v>
      </c>
      <c r="E35" s="150">
        <v>721.03947000000005</v>
      </c>
      <c r="F35" s="150">
        <v>4981.8595580000001</v>
      </c>
      <c r="G35" s="150">
        <v>1001.916346</v>
      </c>
      <c r="H35" s="150">
        <v>52.059590999999998</v>
      </c>
      <c r="I35" s="150">
        <v>526.85635300000001</v>
      </c>
      <c r="J35" s="150">
        <v>927.43637699999999</v>
      </c>
      <c r="K35" s="150">
        <v>9427.7838298888491</v>
      </c>
      <c r="L35" s="150">
        <v>2388.4165121442002</v>
      </c>
      <c r="M35" s="150">
        <v>209.53406998200199</v>
      </c>
      <c r="N35" s="150">
        <v>3673.6232380691199</v>
      </c>
      <c r="O35" s="150">
        <v>1774.99499857362</v>
      </c>
      <c r="P35" s="150">
        <v>123.08449100129999</v>
      </c>
      <c r="Q35" s="150">
        <v>1687.09941357658</v>
      </c>
      <c r="R35" s="150">
        <v>4377.9634176284699</v>
      </c>
      <c r="S35" s="150">
        <v>72188.691498864398</v>
      </c>
    </row>
    <row r="36" spans="1:19" ht="14.5" x14ac:dyDescent="0.35">
      <c r="A36" t="s">
        <v>153</v>
      </c>
      <c r="B36" s="150">
        <v>1567.1847740000001</v>
      </c>
      <c r="C36" s="150">
        <v>933.75273000000004</v>
      </c>
      <c r="D36" s="150">
        <v>4.0028689999999996</v>
      </c>
      <c r="E36" s="150">
        <v>72.979764000000003</v>
      </c>
      <c r="F36" s="150">
        <v>170.87793199999999</v>
      </c>
      <c r="G36" s="150">
        <v>31.249523</v>
      </c>
      <c r="H36" s="150">
        <v>3</v>
      </c>
      <c r="I36" s="150">
        <v>17.824344</v>
      </c>
      <c r="J36" s="150">
        <v>26.987803</v>
      </c>
      <c r="K36" s="150">
        <v>120.643398605558</v>
      </c>
      <c r="L36" s="150">
        <v>1.1632337314000001</v>
      </c>
      <c r="M36" s="150">
        <v>21.2079194184</v>
      </c>
      <c r="N36" s="150">
        <v>126.0053870568</v>
      </c>
      <c r="O36" s="150">
        <v>55.361654946800002</v>
      </c>
      <c r="P36" s="150">
        <v>7.0929000000000002</v>
      </c>
      <c r="Q36" s="150">
        <v>57.077114356800003</v>
      </c>
      <c r="R36" s="150">
        <v>127.3959240615</v>
      </c>
      <c r="S36" s="150">
        <v>2083.13230617725</v>
      </c>
    </row>
    <row r="37" spans="1:19" ht="14.5" x14ac:dyDescent="0.35">
      <c r="A37" t="s">
        <v>154</v>
      </c>
      <c r="B37" s="150">
        <v>1523.997128</v>
      </c>
      <c r="C37" s="150">
        <v>1464.505684</v>
      </c>
      <c r="D37" s="150">
        <v>1.798073</v>
      </c>
      <c r="E37" s="150">
        <v>84.929552999999999</v>
      </c>
      <c r="F37" s="150">
        <v>228.34919099999999</v>
      </c>
      <c r="G37" s="150">
        <v>15.879527</v>
      </c>
      <c r="H37" s="150">
        <v>2</v>
      </c>
      <c r="I37" s="150">
        <v>10.370820999999999</v>
      </c>
      <c r="J37" s="150">
        <v>19.923895999999999</v>
      </c>
      <c r="K37" s="150">
        <v>297.53144972232002</v>
      </c>
      <c r="L37" s="150">
        <v>0.52252001380000002</v>
      </c>
      <c r="M37" s="150">
        <v>24.6805281018</v>
      </c>
      <c r="N37" s="150">
        <v>168.38469344340001</v>
      </c>
      <c r="O37" s="150">
        <v>28.132170033200001</v>
      </c>
      <c r="P37" s="150">
        <v>4.7286000000000001</v>
      </c>
      <c r="Q37" s="150">
        <v>33.209443006199997</v>
      </c>
      <c r="R37" s="150">
        <v>94.050751067999997</v>
      </c>
      <c r="S37" s="150">
        <v>2175.2372833887198</v>
      </c>
    </row>
    <row r="38" spans="1:19" ht="14.5" x14ac:dyDescent="0.35">
      <c r="A38" t="s">
        <v>156</v>
      </c>
      <c r="B38" s="150">
        <v>4377.07456</v>
      </c>
      <c r="C38" s="150">
        <v>1905.306141</v>
      </c>
      <c r="D38" s="150">
        <v>207.443466</v>
      </c>
      <c r="E38" s="150">
        <v>32.365284000000003</v>
      </c>
      <c r="F38" s="150">
        <v>450.157062</v>
      </c>
      <c r="G38" s="150">
        <v>50.206550999999997</v>
      </c>
      <c r="H38" s="150">
        <v>2.5</v>
      </c>
      <c r="I38" s="150">
        <v>19.285844999999998</v>
      </c>
      <c r="J38" s="150">
        <v>76.230520999999996</v>
      </c>
      <c r="K38" s="150">
        <v>175.87098404241101</v>
      </c>
      <c r="L38" s="150">
        <v>60.283071219599897</v>
      </c>
      <c r="M38" s="150">
        <v>9.4053515304000008</v>
      </c>
      <c r="N38" s="150">
        <v>331.945817518799</v>
      </c>
      <c r="O38" s="150">
        <v>88.9459257516001</v>
      </c>
      <c r="P38" s="150">
        <v>5.9107500000000002</v>
      </c>
      <c r="Q38" s="150">
        <v>61.757132859000002</v>
      </c>
      <c r="R38" s="150">
        <v>359.84617438049997</v>
      </c>
      <c r="S38" s="150">
        <v>5471.0397673023099</v>
      </c>
    </row>
    <row r="39" spans="1:19" ht="14.5" x14ac:dyDescent="0.35">
      <c r="A39" t="s">
        <v>157</v>
      </c>
      <c r="B39" s="150">
        <v>12466.925042999999</v>
      </c>
      <c r="C39" s="150">
        <v>2443.7668320000098</v>
      </c>
      <c r="D39" s="150">
        <v>1061.406232</v>
      </c>
      <c r="E39" s="150">
        <v>214.843369</v>
      </c>
      <c r="F39" s="150">
        <v>1350.8829370000001</v>
      </c>
      <c r="G39" s="150">
        <v>220.07727499999999</v>
      </c>
      <c r="H39" s="150">
        <v>19.98752</v>
      </c>
      <c r="I39" s="150">
        <v>157.014433</v>
      </c>
      <c r="J39" s="150">
        <v>215.184878</v>
      </c>
      <c r="K39" s="150">
        <v>101.63486367867</v>
      </c>
      <c r="L39" s="150">
        <v>308.44465101920201</v>
      </c>
      <c r="M39" s="150">
        <v>62.433483031399902</v>
      </c>
      <c r="N39" s="150">
        <v>996.14107774378294</v>
      </c>
      <c r="O39" s="150">
        <v>389.88890039</v>
      </c>
      <c r="P39" s="150">
        <v>47.256493536000001</v>
      </c>
      <c r="Q39" s="150">
        <v>502.79161735259999</v>
      </c>
      <c r="R39" s="150">
        <v>1015.780216599</v>
      </c>
      <c r="S39" s="150">
        <v>15891.2963463507</v>
      </c>
    </row>
    <row r="40" spans="1:19" ht="14.5" x14ac:dyDescent="0.35">
      <c r="A40" t="s">
        <v>158</v>
      </c>
      <c r="B40" s="150">
        <v>1214.353372</v>
      </c>
      <c r="C40" s="150">
        <v>460.30561</v>
      </c>
      <c r="D40" s="150">
        <v>9.6700429999999997</v>
      </c>
      <c r="E40" s="150">
        <v>19</v>
      </c>
      <c r="F40" s="150">
        <v>114.362346</v>
      </c>
      <c r="G40" s="150">
        <v>23.481878999999999</v>
      </c>
      <c r="H40" s="150">
        <v>1.4488589999999999</v>
      </c>
      <c r="I40" s="150">
        <v>10</v>
      </c>
      <c r="J40" s="150">
        <v>21.289549000000001</v>
      </c>
      <c r="K40" s="150">
        <v>37.962196704219103</v>
      </c>
      <c r="L40" s="150">
        <v>2.8101144958000002</v>
      </c>
      <c r="M40" s="150">
        <v>5.5213999999999999</v>
      </c>
      <c r="N40" s="150">
        <v>84.3307939403999</v>
      </c>
      <c r="O40" s="150">
        <v>41.600496836399998</v>
      </c>
      <c r="P40" s="150">
        <v>3.4255373336999999</v>
      </c>
      <c r="Q40" s="150">
        <v>32.021999999999998</v>
      </c>
      <c r="R40" s="150">
        <v>100.4973160545</v>
      </c>
      <c r="S40" s="150">
        <v>1522.5232273650199</v>
      </c>
    </row>
    <row r="41" spans="1:19" ht="14.5" x14ac:dyDescent="0.35">
      <c r="A41" t="s">
        <v>159</v>
      </c>
      <c r="B41" s="150">
        <v>2395.152063</v>
      </c>
      <c r="C41" s="150">
        <v>1164.1189010000001</v>
      </c>
      <c r="D41" s="150">
        <v>9.3307549999999999</v>
      </c>
      <c r="E41" s="150">
        <v>35</v>
      </c>
      <c r="F41" s="150">
        <v>210.031049</v>
      </c>
      <c r="G41" s="150">
        <v>20.085477000000001</v>
      </c>
      <c r="H41" s="150">
        <v>1</v>
      </c>
      <c r="I41" s="150">
        <v>13.327871999999999</v>
      </c>
      <c r="J41" s="150">
        <v>34.685445999999999</v>
      </c>
      <c r="K41" s="150">
        <v>119.7961102486</v>
      </c>
      <c r="L41" s="150">
        <v>2.7115174030000002</v>
      </c>
      <c r="M41" s="150">
        <v>10.170999999999999</v>
      </c>
      <c r="N41" s="150">
        <v>154.8768955326</v>
      </c>
      <c r="O41" s="150">
        <v>35.583431053200002</v>
      </c>
      <c r="P41" s="150">
        <v>2.3643000000000001</v>
      </c>
      <c r="Q41" s="150">
        <v>42.678511718400003</v>
      </c>
      <c r="R41" s="150">
        <v>163.732647843</v>
      </c>
      <c r="S41" s="150">
        <v>2927.0664767988001</v>
      </c>
    </row>
    <row r="42" spans="1:19" ht="14.5" x14ac:dyDescent="0.35">
      <c r="A42" t="s">
        <v>161</v>
      </c>
      <c r="B42" s="150">
        <v>5569.4193700000196</v>
      </c>
      <c r="C42" s="150">
        <v>1798.1491510000001</v>
      </c>
      <c r="D42" s="150">
        <v>135.968951</v>
      </c>
      <c r="E42" s="150">
        <v>153.622096</v>
      </c>
      <c r="F42" s="150">
        <v>544.10641599999997</v>
      </c>
      <c r="G42" s="150">
        <v>29.992059000000001</v>
      </c>
      <c r="H42" s="150">
        <v>6.1255689999999996</v>
      </c>
      <c r="I42" s="150">
        <v>53.040942000000001</v>
      </c>
      <c r="J42" s="150">
        <v>80.308987000000002</v>
      </c>
      <c r="K42" s="150">
        <v>123.718363776592</v>
      </c>
      <c r="L42" s="150">
        <v>39.512577160600003</v>
      </c>
      <c r="M42" s="150">
        <v>44.642581097600001</v>
      </c>
      <c r="N42" s="150">
        <v>401.22407115839701</v>
      </c>
      <c r="O42" s="150">
        <v>53.1339317244</v>
      </c>
      <c r="P42" s="150">
        <v>14.4826827867</v>
      </c>
      <c r="Q42" s="150">
        <v>169.84770447240001</v>
      </c>
      <c r="R42" s="150">
        <v>379.0985731335</v>
      </c>
      <c r="S42" s="150">
        <v>6795.0798553102104</v>
      </c>
    </row>
    <row r="43" spans="1:19" ht="14.5" x14ac:dyDescent="0.35">
      <c r="A43" t="s">
        <v>163</v>
      </c>
      <c r="B43" s="150">
        <v>900.15550900000005</v>
      </c>
      <c r="C43" s="150">
        <v>446.30406900000003</v>
      </c>
      <c r="D43" s="150">
        <v>7.9267320000000003</v>
      </c>
      <c r="E43" s="150">
        <v>32.125705000000004</v>
      </c>
      <c r="F43" s="150">
        <v>63.113782</v>
      </c>
      <c r="G43" s="150">
        <v>1.093569</v>
      </c>
      <c r="H43" s="150">
        <v>2</v>
      </c>
      <c r="I43" s="150">
        <v>7</v>
      </c>
      <c r="J43" s="150">
        <v>9.5230060000000005</v>
      </c>
      <c r="K43" s="150">
        <v>46.323768394946804</v>
      </c>
      <c r="L43" s="150">
        <v>2.3035083192000001</v>
      </c>
      <c r="M43" s="150">
        <v>9.335729873</v>
      </c>
      <c r="N43" s="150">
        <v>46.540102846800004</v>
      </c>
      <c r="O43" s="150">
        <v>1.9373668404</v>
      </c>
      <c r="P43" s="150">
        <v>4.7286000000000001</v>
      </c>
      <c r="Q43" s="150">
        <v>22.415400000000002</v>
      </c>
      <c r="R43" s="150">
        <v>44.953349823000003</v>
      </c>
      <c r="S43" s="150">
        <v>1078.69333509735</v>
      </c>
    </row>
    <row r="44" spans="1:19" ht="14.5" x14ac:dyDescent="0.35">
      <c r="A44" t="s">
        <v>165</v>
      </c>
      <c r="B44" s="150">
        <v>2602.24558600001</v>
      </c>
      <c r="C44" s="150">
        <v>899.84065299999997</v>
      </c>
      <c r="D44" s="150">
        <v>224.38892300000001</v>
      </c>
      <c r="E44" s="150">
        <v>87.673934000000003</v>
      </c>
      <c r="F44" s="150">
        <v>219.14285000000001</v>
      </c>
      <c r="G44" s="150">
        <v>3.6149330000000002</v>
      </c>
      <c r="H44" s="150">
        <v>1</v>
      </c>
      <c r="I44" s="150">
        <v>9.2070550000000004</v>
      </c>
      <c r="J44" s="150">
        <v>23.211523</v>
      </c>
      <c r="K44" s="150">
        <v>65.0776534380295</v>
      </c>
      <c r="L44" s="150">
        <v>65.207421023799796</v>
      </c>
      <c r="M44" s="150">
        <v>25.478045220399999</v>
      </c>
      <c r="N44" s="150">
        <v>161.59593759000001</v>
      </c>
      <c r="O44" s="150">
        <v>6.4042153028</v>
      </c>
      <c r="P44" s="150">
        <v>2.3643000000000001</v>
      </c>
      <c r="Q44" s="150">
        <v>29.482831521000001</v>
      </c>
      <c r="R44" s="150">
        <v>109.5699943215</v>
      </c>
      <c r="S44" s="150">
        <v>3067.4259844175399</v>
      </c>
    </row>
    <row r="45" spans="1:19" ht="14.5" x14ac:dyDescent="0.35">
      <c r="A45" t="s">
        <v>166</v>
      </c>
      <c r="B45" s="150">
        <v>1848.54304</v>
      </c>
      <c r="C45" s="150">
        <v>1713.0030059999999</v>
      </c>
      <c r="D45" s="150">
        <v>0</v>
      </c>
      <c r="E45" s="150">
        <v>29.454466</v>
      </c>
      <c r="F45" s="150">
        <v>302.89700099999999</v>
      </c>
      <c r="G45" s="150">
        <v>77.712543999999994</v>
      </c>
      <c r="H45" s="150">
        <v>1</v>
      </c>
      <c r="I45" s="150">
        <v>20.394601000000002</v>
      </c>
      <c r="J45" s="150">
        <v>34.190204000000001</v>
      </c>
      <c r="K45" s="150">
        <v>350.52057522165001</v>
      </c>
      <c r="L45" s="150">
        <v>0</v>
      </c>
      <c r="M45" s="150">
        <v>8.5594678196</v>
      </c>
      <c r="N45" s="150">
        <v>223.35624853740001</v>
      </c>
      <c r="O45" s="150">
        <v>137.6755429504</v>
      </c>
      <c r="P45" s="150">
        <v>2.3643000000000001</v>
      </c>
      <c r="Q45" s="150">
        <v>65.307591322199997</v>
      </c>
      <c r="R45" s="150">
        <v>161.39485798199999</v>
      </c>
      <c r="S45" s="150">
        <v>2797.7216238332499</v>
      </c>
    </row>
    <row r="46" spans="1:19" ht="14.5" x14ac:dyDescent="0.35">
      <c r="A46" t="s">
        <v>167</v>
      </c>
      <c r="B46" s="150">
        <v>2118.3688809999999</v>
      </c>
      <c r="C46" s="150">
        <v>2047.708419</v>
      </c>
      <c r="D46" s="150">
        <v>0</v>
      </c>
      <c r="E46" s="150">
        <v>118.82497100000001</v>
      </c>
      <c r="F46" s="150">
        <v>211.18207799999999</v>
      </c>
      <c r="G46" s="150">
        <v>14.040715000000001</v>
      </c>
      <c r="H46" s="150">
        <v>0</v>
      </c>
      <c r="I46" s="150">
        <v>15.964967</v>
      </c>
      <c r="J46" s="150">
        <v>35.995474000000002</v>
      </c>
      <c r="K46" s="150">
        <v>418.54190241094</v>
      </c>
      <c r="L46" s="150">
        <v>0</v>
      </c>
      <c r="M46" s="150">
        <v>34.530536572599999</v>
      </c>
      <c r="N46" s="150">
        <v>155.7256643172</v>
      </c>
      <c r="O46" s="150">
        <v>24.874530694000001</v>
      </c>
      <c r="P46" s="150">
        <v>0</v>
      </c>
      <c r="Q46" s="150">
        <v>51.123017327399999</v>
      </c>
      <c r="R46" s="150">
        <v>169.916635017</v>
      </c>
      <c r="S46" s="150">
        <v>2973.0811673391399</v>
      </c>
    </row>
    <row r="47" spans="1:19" ht="14.5" x14ac:dyDescent="0.35">
      <c r="A47" t="s">
        <v>169</v>
      </c>
      <c r="B47" s="150">
        <v>1034.4083889999999</v>
      </c>
      <c r="C47" s="150">
        <v>492.44534499999997</v>
      </c>
      <c r="D47" s="150">
        <v>4</v>
      </c>
      <c r="E47" s="150">
        <v>32.219338</v>
      </c>
      <c r="F47" s="150">
        <v>92.015254999999996</v>
      </c>
      <c r="G47" s="150">
        <v>10.290837</v>
      </c>
      <c r="H47" s="150">
        <v>0</v>
      </c>
      <c r="I47" s="150">
        <v>9.1653780000000005</v>
      </c>
      <c r="J47" s="150">
        <v>25.7377</v>
      </c>
      <c r="K47" s="150">
        <v>50.631752948340498</v>
      </c>
      <c r="L47" s="150">
        <v>1.1624000000000001</v>
      </c>
      <c r="M47" s="150">
        <v>9.3629396228000008</v>
      </c>
      <c r="N47" s="150">
        <v>67.852049037</v>
      </c>
      <c r="O47" s="150">
        <v>18.2312468292</v>
      </c>
      <c r="P47" s="150">
        <v>0</v>
      </c>
      <c r="Q47" s="150">
        <v>29.3493734316</v>
      </c>
      <c r="R47" s="150">
        <v>121.49481285</v>
      </c>
      <c r="S47" s="150">
        <v>1332.49296371894</v>
      </c>
    </row>
    <row r="48" spans="1:19" ht="14.5" x14ac:dyDescent="0.35">
      <c r="A48" t="s">
        <v>170</v>
      </c>
      <c r="B48" s="150">
        <v>1901.8632540000101</v>
      </c>
      <c r="C48" s="150">
        <v>681.49459200000001</v>
      </c>
      <c r="D48" s="150">
        <v>7.0424020000000001</v>
      </c>
      <c r="E48" s="150">
        <v>34.131211999999998</v>
      </c>
      <c r="F48" s="150">
        <v>163.97058200000001</v>
      </c>
      <c r="G48" s="150">
        <v>22.498497</v>
      </c>
      <c r="H48" s="150">
        <v>2.4841489999999999</v>
      </c>
      <c r="I48" s="150">
        <v>6</v>
      </c>
      <c r="J48" s="150">
        <v>15.51336</v>
      </c>
      <c r="K48" s="150">
        <v>52.3893191174583</v>
      </c>
      <c r="L48" s="150">
        <v>2.0465220211999999</v>
      </c>
      <c r="M48" s="150">
        <v>9.9185302071999999</v>
      </c>
      <c r="N48" s="150">
        <v>120.91190716680001</v>
      </c>
      <c r="O48" s="150">
        <v>39.858337285200001</v>
      </c>
      <c r="P48" s="150">
        <v>5.8732734807</v>
      </c>
      <c r="Q48" s="150">
        <v>19.213200000000001</v>
      </c>
      <c r="R48" s="150">
        <v>73.230815879999994</v>
      </c>
      <c r="S48" s="150">
        <v>2225.3051591585599</v>
      </c>
    </row>
    <row r="49" spans="1:19" ht="14.5" x14ac:dyDescent="0.35">
      <c r="A49" t="s">
        <v>172</v>
      </c>
      <c r="B49" s="150">
        <v>6005.4801380000099</v>
      </c>
      <c r="C49" s="150">
        <v>4125.3944700000102</v>
      </c>
      <c r="D49" s="150">
        <v>133.91912199999999</v>
      </c>
      <c r="E49" s="150">
        <v>112.70441599999999</v>
      </c>
      <c r="F49" s="150">
        <v>727.52142800000001</v>
      </c>
      <c r="G49" s="150">
        <v>78.260392999999993</v>
      </c>
      <c r="H49" s="150">
        <v>4</v>
      </c>
      <c r="I49" s="150">
        <v>33.337096000000003</v>
      </c>
      <c r="J49" s="150">
        <v>95.306928999999997</v>
      </c>
      <c r="K49" s="150">
        <v>601.35243577040796</v>
      </c>
      <c r="L49" s="150">
        <v>38.916896853200001</v>
      </c>
      <c r="M49" s="150">
        <v>32.751903289600001</v>
      </c>
      <c r="N49" s="150">
        <v>536.47430100719396</v>
      </c>
      <c r="O49" s="150">
        <v>138.64611223879999</v>
      </c>
      <c r="P49" s="150">
        <v>9.4572000000000003</v>
      </c>
      <c r="Q49" s="150">
        <v>106.7520488112</v>
      </c>
      <c r="R49" s="150">
        <v>449.89635834450002</v>
      </c>
      <c r="S49" s="150">
        <v>7919.7273943149203</v>
      </c>
    </row>
    <row r="50" spans="1:19" ht="14.5" x14ac:dyDescent="0.35">
      <c r="A50" t="s">
        <v>174</v>
      </c>
      <c r="B50" s="150">
        <v>4851.5470109999997</v>
      </c>
      <c r="C50" s="150">
        <v>4542.17702499999</v>
      </c>
      <c r="D50" s="150">
        <v>6.3314120000000003</v>
      </c>
      <c r="E50" s="150">
        <v>84.102597000000003</v>
      </c>
      <c r="F50" s="150">
        <v>628.94691799999998</v>
      </c>
      <c r="G50" s="150">
        <v>135.32071099999999</v>
      </c>
      <c r="H50" s="150">
        <v>3.8418079999999999</v>
      </c>
      <c r="I50" s="150">
        <v>50.379902999999999</v>
      </c>
      <c r="J50" s="150">
        <v>115.61433599999999</v>
      </c>
      <c r="K50" s="150">
        <v>924.96177258712896</v>
      </c>
      <c r="L50" s="150">
        <v>1.8399083272000001</v>
      </c>
      <c r="M50" s="150">
        <v>24.440214688200001</v>
      </c>
      <c r="N50" s="150">
        <v>463.78545733319601</v>
      </c>
      <c r="O50" s="150">
        <v>239.73417160760101</v>
      </c>
      <c r="P50" s="150">
        <v>9.0831866544000004</v>
      </c>
      <c r="Q50" s="150">
        <v>161.3265253866</v>
      </c>
      <c r="R50" s="150">
        <v>545.75747308800101</v>
      </c>
      <c r="S50" s="150">
        <v>7222.4757206723198</v>
      </c>
    </row>
    <row r="51" spans="1:19" ht="14.5" x14ac:dyDescent="0.35">
      <c r="A51" t="s">
        <v>175</v>
      </c>
      <c r="B51" s="150">
        <v>4137.7081800000096</v>
      </c>
      <c r="C51" s="150">
        <v>3320.3115630000102</v>
      </c>
      <c r="D51" s="150">
        <v>70.146437000000006</v>
      </c>
      <c r="E51" s="150">
        <v>140.019982</v>
      </c>
      <c r="F51" s="150">
        <v>402.83141799999999</v>
      </c>
      <c r="G51" s="150">
        <v>26.997689999999999</v>
      </c>
      <c r="H51" s="150">
        <v>1</v>
      </c>
      <c r="I51" s="150">
        <v>52.221192000000002</v>
      </c>
      <c r="J51" s="150">
        <v>62.895592999999998</v>
      </c>
      <c r="K51" s="150">
        <v>563.79532775077996</v>
      </c>
      <c r="L51" s="150">
        <v>20.384554592200001</v>
      </c>
      <c r="M51" s="150">
        <v>40.689806769199997</v>
      </c>
      <c r="N51" s="150">
        <v>297.04788763319999</v>
      </c>
      <c r="O51" s="150">
        <v>47.829107604000001</v>
      </c>
      <c r="P51" s="150">
        <v>2.3643000000000001</v>
      </c>
      <c r="Q51" s="150">
        <v>167.2227010224</v>
      </c>
      <c r="R51" s="150">
        <v>296.8986467565</v>
      </c>
      <c r="S51" s="150">
        <v>5573.9405121282898</v>
      </c>
    </row>
    <row r="52" spans="1:19" ht="14.5" x14ac:dyDescent="0.35">
      <c r="A52" t="s">
        <v>177</v>
      </c>
      <c r="B52" s="150">
        <v>1623.5220450000099</v>
      </c>
      <c r="C52" s="150">
        <v>342.26404100000002</v>
      </c>
      <c r="D52" s="150">
        <v>30.896746</v>
      </c>
      <c r="E52" s="150">
        <v>18.718394</v>
      </c>
      <c r="F52" s="150">
        <v>128.971857</v>
      </c>
      <c r="G52" s="150">
        <v>15.212294999999999</v>
      </c>
      <c r="H52" s="150">
        <v>0</v>
      </c>
      <c r="I52" s="150">
        <v>12.929432</v>
      </c>
      <c r="J52" s="150">
        <v>43.028171999999998</v>
      </c>
      <c r="K52" s="150">
        <v>15.7520066240857</v>
      </c>
      <c r="L52" s="150">
        <v>8.9785943875999994</v>
      </c>
      <c r="M52" s="150">
        <v>5.4395652963999996</v>
      </c>
      <c r="N52" s="150">
        <v>95.103847351799899</v>
      </c>
      <c r="O52" s="150">
        <v>26.950101822000001</v>
      </c>
      <c r="P52" s="150">
        <v>0</v>
      </c>
      <c r="Q52" s="150">
        <v>41.402627150400001</v>
      </c>
      <c r="R52" s="150">
        <v>203.11448592599999</v>
      </c>
      <c r="S52" s="150">
        <v>2020.2632735582899</v>
      </c>
    </row>
    <row r="53" spans="1:19" ht="14.5" x14ac:dyDescent="0.35">
      <c r="A53" t="s">
        <v>178</v>
      </c>
      <c r="B53" s="150">
        <v>5507.79100499997</v>
      </c>
      <c r="C53" s="150">
        <v>1945.2757340000001</v>
      </c>
      <c r="D53" s="150">
        <v>81.713621000000003</v>
      </c>
      <c r="E53" s="150">
        <v>137.95500000000001</v>
      </c>
      <c r="F53" s="150">
        <v>599.43289499999901</v>
      </c>
      <c r="G53" s="150">
        <v>61.298976000000003</v>
      </c>
      <c r="H53" s="150">
        <v>4</v>
      </c>
      <c r="I53" s="150">
        <v>59.563490000000002</v>
      </c>
      <c r="J53" s="150">
        <v>106.076122</v>
      </c>
      <c r="K53" s="150">
        <v>149.420768253256</v>
      </c>
      <c r="L53" s="150">
        <v>23.745978262600001</v>
      </c>
      <c r="M53" s="150">
        <v>40.089722999999999</v>
      </c>
      <c r="N53" s="150">
        <v>442.021816772997</v>
      </c>
      <c r="O53" s="150">
        <v>108.59726588159999</v>
      </c>
      <c r="P53" s="150">
        <v>9.4572000000000003</v>
      </c>
      <c r="Q53" s="150">
        <v>190.73420767799999</v>
      </c>
      <c r="R53" s="150">
        <v>500.732333901</v>
      </c>
      <c r="S53" s="150">
        <v>6972.5902987494201</v>
      </c>
    </row>
    <row r="54" spans="1:19" ht="14.5" x14ac:dyDescent="0.35">
      <c r="A54" t="s">
        <v>180</v>
      </c>
      <c r="B54" s="150">
        <v>1779.03336699999</v>
      </c>
      <c r="C54" s="150">
        <v>1207.7514550000001</v>
      </c>
      <c r="D54" s="150">
        <v>20.273354999999999</v>
      </c>
      <c r="E54" s="150">
        <v>49.982686000000001</v>
      </c>
      <c r="F54" s="150">
        <v>188.90908999999999</v>
      </c>
      <c r="G54" s="150">
        <v>14.551242</v>
      </c>
      <c r="H54" s="150">
        <v>5</v>
      </c>
      <c r="I54" s="150">
        <v>15.294955</v>
      </c>
      <c r="J54" s="150">
        <v>26.452252999999999</v>
      </c>
      <c r="K54" s="150">
        <v>174.611729230473</v>
      </c>
      <c r="L54" s="150">
        <v>5.8914369630000003</v>
      </c>
      <c r="M54" s="150">
        <v>14.524968551600001</v>
      </c>
      <c r="N54" s="150">
        <v>139.30156296600001</v>
      </c>
      <c r="O54" s="150">
        <v>25.778980327199999</v>
      </c>
      <c r="P54" s="150">
        <v>11.8215</v>
      </c>
      <c r="Q54" s="150">
        <v>48.977504901000003</v>
      </c>
      <c r="R54" s="150">
        <v>124.8678602865</v>
      </c>
      <c r="S54" s="150">
        <v>2324.80891022577</v>
      </c>
    </row>
    <row r="55" spans="1:19" ht="14.5" x14ac:dyDescent="0.35">
      <c r="A55" t="s">
        <v>182</v>
      </c>
      <c r="B55" s="150">
        <v>2738.486367</v>
      </c>
      <c r="C55" s="150">
        <v>1352.667533</v>
      </c>
      <c r="D55" s="150">
        <v>14.096625</v>
      </c>
      <c r="E55" s="150">
        <v>58.252217999999999</v>
      </c>
      <c r="F55" s="150">
        <v>391.20462600000002</v>
      </c>
      <c r="G55" s="150">
        <v>15.273545</v>
      </c>
      <c r="H55" s="150">
        <v>2</v>
      </c>
      <c r="I55" s="150">
        <v>21.726528999999999</v>
      </c>
      <c r="J55" s="150">
        <v>37.169932000000003</v>
      </c>
      <c r="K55" s="150">
        <v>141.045238366652</v>
      </c>
      <c r="L55" s="150">
        <v>4.0964792250000004</v>
      </c>
      <c r="M55" s="150">
        <v>16.928094550800001</v>
      </c>
      <c r="N55" s="150">
        <v>288.47429121239998</v>
      </c>
      <c r="O55" s="150">
        <v>27.058612321999998</v>
      </c>
      <c r="P55" s="150">
        <v>4.7286000000000001</v>
      </c>
      <c r="Q55" s="150">
        <v>69.572691163800002</v>
      </c>
      <c r="R55" s="150">
        <v>175.460664006</v>
      </c>
      <c r="S55" s="150">
        <v>3465.8510378466499</v>
      </c>
    </row>
    <row r="56" spans="1:19" ht="14.5" x14ac:dyDescent="0.35">
      <c r="A56" t="s">
        <v>184</v>
      </c>
      <c r="B56" s="150">
        <v>3390.8431139999998</v>
      </c>
      <c r="C56" s="150">
        <v>2398.4958280000001</v>
      </c>
      <c r="D56" s="150">
        <v>56.333860000000001</v>
      </c>
      <c r="E56" s="150">
        <v>108.890629</v>
      </c>
      <c r="F56" s="150">
        <v>257.638532</v>
      </c>
      <c r="G56" s="150">
        <v>24.668551000000001</v>
      </c>
      <c r="H56" s="150">
        <v>1.7313099999999999</v>
      </c>
      <c r="I56" s="150">
        <v>20.768689999999999</v>
      </c>
      <c r="J56" s="150">
        <v>41.153288000000003</v>
      </c>
      <c r="K56" s="150">
        <v>357.84160967526299</v>
      </c>
      <c r="L56" s="150">
        <v>16.370619716</v>
      </c>
      <c r="M56" s="150">
        <v>31.643616787400099</v>
      </c>
      <c r="N56" s="150">
        <v>189.9826534968</v>
      </c>
      <c r="O56" s="150">
        <v>43.702804951600001</v>
      </c>
      <c r="P56" s="150">
        <v>4.0933362329999996</v>
      </c>
      <c r="Q56" s="150">
        <v>66.505499118000003</v>
      </c>
      <c r="R56" s="150">
        <v>194.26409600400001</v>
      </c>
      <c r="S56" s="150">
        <v>4295.2473499820599</v>
      </c>
    </row>
    <row r="57" spans="1:19" ht="14.5" x14ac:dyDescent="0.35">
      <c r="A57" t="s">
        <v>186</v>
      </c>
      <c r="B57" s="150">
        <v>1639.3291039999899</v>
      </c>
      <c r="C57" s="150">
        <v>995.369830000001</v>
      </c>
      <c r="D57" s="150">
        <v>0.96810600000000002</v>
      </c>
      <c r="E57" s="150">
        <v>50.178445000000004</v>
      </c>
      <c r="F57" s="150">
        <v>140.535867</v>
      </c>
      <c r="G57" s="150">
        <v>10.976331</v>
      </c>
      <c r="H57" s="150">
        <v>0</v>
      </c>
      <c r="I57" s="150">
        <v>26.957514</v>
      </c>
      <c r="J57" s="150">
        <v>35.798108999999997</v>
      </c>
      <c r="K57" s="150">
        <v>130.75398669487799</v>
      </c>
      <c r="L57" s="150">
        <v>0.28133160359999998</v>
      </c>
      <c r="M57" s="150">
        <v>14.581856116999999</v>
      </c>
      <c r="N57" s="150">
        <v>103.6311483258</v>
      </c>
      <c r="O57" s="150">
        <v>19.445667999600001</v>
      </c>
      <c r="P57" s="150">
        <v>0</v>
      </c>
      <c r="Q57" s="150">
        <v>86.323351330799994</v>
      </c>
      <c r="R57" s="150">
        <v>168.9849735345</v>
      </c>
      <c r="S57" s="150">
        <v>2163.3314196061701</v>
      </c>
    </row>
    <row r="58" spans="1:19" ht="14.5" x14ac:dyDescent="0.35">
      <c r="A58" t="s">
        <v>187</v>
      </c>
      <c r="B58" s="150">
        <v>2026.17414299999</v>
      </c>
      <c r="C58" s="150">
        <v>1096.1252710000001</v>
      </c>
      <c r="D58" s="150">
        <v>1.9390959999999999</v>
      </c>
      <c r="E58" s="150">
        <v>119.34311700000001</v>
      </c>
      <c r="F58" s="150">
        <v>264.90552700000001</v>
      </c>
      <c r="G58" s="150">
        <v>15</v>
      </c>
      <c r="H58" s="150">
        <v>2</v>
      </c>
      <c r="I58" s="150">
        <v>32.159011999999997</v>
      </c>
      <c r="J58" s="150">
        <v>29.999714999999998</v>
      </c>
      <c r="K58" s="150">
        <v>127.72459985573499</v>
      </c>
      <c r="L58" s="150">
        <v>0.56350129760000001</v>
      </c>
      <c r="M58" s="150">
        <v>34.681109800199998</v>
      </c>
      <c r="N58" s="150">
        <v>195.34133560980001</v>
      </c>
      <c r="O58" s="150">
        <v>26.574000000000002</v>
      </c>
      <c r="P58" s="150">
        <v>4.7286000000000001</v>
      </c>
      <c r="Q58" s="150">
        <v>102.9795882264</v>
      </c>
      <c r="R58" s="150">
        <v>141.61365465750001</v>
      </c>
      <c r="S58" s="150">
        <v>2660.3805324472301</v>
      </c>
    </row>
    <row r="59" spans="1:19" ht="14.5" x14ac:dyDescent="0.35">
      <c r="A59" t="s">
        <v>189</v>
      </c>
      <c r="B59" s="150">
        <v>3522.5094690000001</v>
      </c>
      <c r="C59" s="150">
        <v>2863.733995</v>
      </c>
      <c r="D59" s="150">
        <v>33.500872999999999</v>
      </c>
      <c r="E59" s="150">
        <v>22.653544</v>
      </c>
      <c r="F59" s="150">
        <v>483.36457999999999</v>
      </c>
      <c r="G59" s="150">
        <v>74.914816999999999</v>
      </c>
      <c r="H59" s="150">
        <v>0.52046099999999995</v>
      </c>
      <c r="I59" s="150">
        <v>27.025435000000002</v>
      </c>
      <c r="J59" s="150">
        <v>48.546062999999997</v>
      </c>
      <c r="K59" s="150">
        <v>495.323710903137</v>
      </c>
      <c r="L59" s="150">
        <v>9.7353536938000005</v>
      </c>
      <c r="M59" s="150">
        <v>6.5831198863999996</v>
      </c>
      <c r="N59" s="150">
        <v>356.43304129199799</v>
      </c>
      <c r="O59" s="150">
        <v>132.71908979720001</v>
      </c>
      <c r="P59" s="150">
        <v>1.2305259422999999</v>
      </c>
      <c r="Q59" s="150">
        <v>86.540847956999997</v>
      </c>
      <c r="R59" s="150">
        <v>229.1616903915</v>
      </c>
      <c r="S59" s="150">
        <v>4840.2368488633401</v>
      </c>
    </row>
    <row r="60" spans="1:19" ht="14.5" x14ac:dyDescent="0.35">
      <c r="A60" t="s">
        <v>190</v>
      </c>
      <c r="B60" s="150">
        <v>2153.3475149999999</v>
      </c>
      <c r="C60" s="150">
        <v>996.18468299999995</v>
      </c>
      <c r="D60" s="150">
        <v>31.343433999999998</v>
      </c>
      <c r="E60" s="150">
        <v>45.565528999999998</v>
      </c>
      <c r="F60" s="150">
        <v>217.89224100000001</v>
      </c>
      <c r="G60" s="150">
        <v>33.688074999999998</v>
      </c>
      <c r="H60" s="150">
        <v>0.92847599999999997</v>
      </c>
      <c r="I60" s="150">
        <v>9.6446760000000005</v>
      </c>
      <c r="J60" s="150">
        <v>36.012602000000001</v>
      </c>
      <c r="K60" s="150">
        <v>98.900968459807302</v>
      </c>
      <c r="L60" s="150">
        <v>9.1084019204000004</v>
      </c>
      <c r="M60" s="150">
        <v>13.241342727399999</v>
      </c>
      <c r="N60" s="150">
        <v>160.6737385134</v>
      </c>
      <c r="O60" s="150">
        <v>59.681793669999998</v>
      </c>
      <c r="P60" s="150">
        <v>2.1951958068000001</v>
      </c>
      <c r="Q60" s="150">
        <v>30.884181487199999</v>
      </c>
      <c r="R60" s="150">
        <v>169.99748774099999</v>
      </c>
      <c r="S60" s="150">
        <v>2698.0306253260101</v>
      </c>
    </row>
    <row r="61" spans="1:19" ht="14.5" x14ac:dyDescent="0.35">
      <c r="A61" t="s">
        <v>191</v>
      </c>
      <c r="B61" s="150">
        <v>1678.496819</v>
      </c>
      <c r="C61" s="150">
        <v>995.53057499999898</v>
      </c>
      <c r="D61" s="150">
        <v>1</v>
      </c>
      <c r="E61" s="150">
        <v>44.869456</v>
      </c>
      <c r="F61" s="150">
        <v>142.45009300000001</v>
      </c>
      <c r="G61" s="150">
        <v>29.181629999999998</v>
      </c>
      <c r="H61" s="150">
        <v>0</v>
      </c>
      <c r="I61" s="150">
        <v>18.029052</v>
      </c>
      <c r="J61" s="150">
        <v>20.857429</v>
      </c>
      <c r="K61" s="150">
        <v>126.644095073157</v>
      </c>
      <c r="L61" s="150">
        <v>0.29060000000000002</v>
      </c>
      <c r="M61" s="150">
        <v>13.0390639136</v>
      </c>
      <c r="N61" s="150">
        <v>105.0426985782</v>
      </c>
      <c r="O61" s="150">
        <v>51.698175708000001</v>
      </c>
      <c r="P61" s="150">
        <v>0</v>
      </c>
      <c r="Q61" s="150">
        <v>57.732630314399998</v>
      </c>
      <c r="R61" s="150">
        <v>98.457493594499994</v>
      </c>
      <c r="S61" s="150">
        <v>2131.40157618186</v>
      </c>
    </row>
    <row r="62" spans="1:19" ht="14.5" x14ac:dyDescent="0.35">
      <c r="A62" t="s">
        <v>193</v>
      </c>
      <c r="B62" s="150">
        <v>1112.4815880000001</v>
      </c>
      <c r="C62" s="150">
        <v>71.660566000000003</v>
      </c>
      <c r="D62" s="150">
        <v>6.688771</v>
      </c>
      <c r="E62" s="150">
        <v>22.392468999999998</v>
      </c>
      <c r="F62" s="150">
        <v>78.199999000000005</v>
      </c>
      <c r="G62" s="150">
        <v>13</v>
      </c>
      <c r="H62" s="150">
        <v>1</v>
      </c>
      <c r="I62" s="150">
        <v>4.2038099999999998</v>
      </c>
      <c r="J62" s="150">
        <v>10</v>
      </c>
      <c r="K62" s="150">
        <v>1.0776615603761299</v>
      </c>
      <c r="L62" s="150">
        <v>1.9437568526</v>
      </c>
      <c r="M62" s="150">
        <v>6.5072514913999999</v>
      </c>
      <c r="N62" s="150">
        <v>57.664679262600103</v>
      </c>
      <c r="O62" s="150">
        <v>23.030799999999999</v>
      </c>
      <c r="P62" s="150">
        <v>2.3643000000000001</v>
      </c>
      <c r="Q62" s="150">
        <v>13.461440381999999</v>
      </c>
      <c r="R62" s="150">
        <v>47.204999999999998</v>
      </c>
      <c r="S62" s="150">
        <v>1265.73647754898</v>
      </c>
    </row>
    <row r="63" spans="1:19" ht="14.5" x14ac:dyDescent="0.35">
      <c r="A63" t="s">
        <v>194</v>
      </c>
      <c r="B63" s="150">
        <v>3839.4056370000199</v>
      </c>
      <c r="C63" s="150">
        <v>2734.7788679999999</v>
      </c>
      <c r="D63" s="150">
        <v>585.43939599999999</v>
      </c>
      <c r="E63" s="150">
        <v>61.985847</v>
      </c>
      <c r="F63" s="150">
        <v>402.30353300000002</v>
      </c>
      <c r="G63" s="150">
        <v>40.784911999999998</v>
      </c>
      <c r="H63" s="150">
        <v>0</v>
      </c>
      <c r="I63" s="150">
        <v>46.715421999999997</v>
      </c>
      <c r="J63" s="150">
        <v>49.029648999999999</v>
      </c>
      <c r="K63" s="150">
        <v>410.43404058238298</v>
      </c>
      <c r="L63" s="150">
        <v>170.128688477601</v>
      </c>
      <c r="M63" s="150">
        <v>18.0130871382</v>
      </c>
      <c r="N63" s="150">
        <v>296.65862523419997</v>
      </c>
      <c r="O63" s="150">
        <v>72.254550099200003</v>
      </c>
      <c r="P63" s="150">
        <v>0</v>
      </c>
      <c r="Q63" s="150">
        <v>149.59212432839999</v>
      </c>
      <c r="R63" s="150">
        <v>231.4444581045</v>
      </c>
      <c r="S63" s="150">
        <v>5187.9312109645098</v>
      </c>
    </row>
    <row r="64" spans="1:19" ht="14.5" x14ac:dyDescent="0.35">
      <c r="A64" t="s">
        <v>195</v>
      </c>
      <c r="B64" s="150">
        <v>2504.9275680000001</v>
      </c>
      <c r="C64" s="150">
        <v>1089.751696</v>
      </c>
      <c r="D64" s="150">
        <v>13.746</v>
      </c>
      <c r="E64" s="150">
        <v>61.644395000000003</v>
      </c>
      <c r="F64" s="150">
        <v>198.93962300000001</v>
      </c>
      <c r="G64" s="150">
        <v>12.462253</v>
      </c>
      <c r="H64" s="150">
        <v>2</v>
      </c>
      <c r="I64" s="150">
        <v>27.738426</v>
      </c>
      <c r="J64" s="150">
        <v>36.850608000000001</v>
      </c>
      <c r="K64" s="150">
        <v>101.556534036301</v>
      </c>
      <c r="L64" s="150">
        <v>3.9945876</v>
      </c>
      <c r="M64" s="150">
        <v>17.913861186999998</v>
      </c>
      <c r="N64" s="150">
        <v>146.69807800020001</v>
      </c>
      <c r="O64" s="150">
        <v>22.078127414800001</v>
      </c>
      <c r="P64" s="150">
        <v>4.7286000000000001</v>
      </c>
      <c r="Q64" s="150">
        <v>88.8239877372</v>
      </c>
      <c r="R64" s="150">
        <v>173.953295064</v>
      </c>
      <c r="S64" s="150">
        <v>3064.6746390395001</v>
      </c>
    </row>
    <row r="65" spans="1:19" ht="14.5" x14ac:dyDescent="0.35">
      <c r="A65" t="s">
        <v>197</v>
      </c>
      <c r="B65" s="150">
        <v>9698.0743949999905</v>
      </c>
      <c r="C65" s="150">
        <v>6535.0906839999798</v>
      </c>
      <c r="D65" s="150">
        <v>522.50719600000104</v>
      </c>
      <c r="E65" s="150">
        <v>403.37821700000001</v>
      </c>
      <c r="F65" s="150">
        <v>933.124011</v>
      </c>
      <c r="G65" s="150">
        <v>99.181844999999996</v>
      </c>
      <c r="H65" s="150">
        <v>6.2418950000000004</v>
      </c>
      <c r="I65" s="150">
        <v>71.671839000000006</v>
      </c>
      <c r="J65" s="150">
        <v>133.28262699999999</v>
      </c>
      <c r="K65" s="150">
        <v>931.18457644899604</v>
      </c>
      <c r="L65" s="150">
        <v>151.84059115759999</v>
      </c>
      <c r="M65" s="150">
        <v>117.22170986019999</v>
      </c>
      <c r="N65" s="150">
        <v>688.08564571139198</v>
      </c>
      <c r="O65" s="150">
        <v>175.710556602</v>
      </c>
      <c r="P65" s="150">
        <v>14.7577123485</v>
      </c>
      <c r="Q65" s="150">
        <v>229.50756284580001</v>
      </c>
      <c r="R65" s="150">
        <v>629.16064075350096</v>
      </c>
      <c r="S65" s="150">
        <v>12635.543390728</v>
      </c>
    </row>
    <row r="66" spans="1:19" ht="14.5" x14ac:dyDescent="0.35">
      <c r="A66" t="s">
        <v>199</v>
      </c>
      <c r="B66" s="150">
        <v>1668.61378900001</v>
      </c>
      <c r="C66" s="150">
        <v>601.603478</v>
      </c>
      <c r="D66" s="150">
        <v>8.5894860000000008</v>
      </c>
      <c r="E66" s="150">
        <v>30.579608</v>
      </c>
      <c r="F66" s="150">
        <v>155.21337399999999</v>
      </c>
      <c r="G66" s="150">
        <v>28.530066999999999</v>
      </c>
      <c r="H66" s="150">
        <v>0</v>
      </c>
      <c r="I66" s="150">
        <v>17.309519000000002</v>
      </c>
      <c r="J66" s="150">
        <v>18.504822000000001</v>
      </c>
      <c r="K66" s="150">
        <v>46.670131007822398</v>
      </c>
      <c r="L66" s="150">
        <v>2.4961046316000002</v>
      </c>
      <c r="M66" s="150">
        <v>8.8864340847999994</v>
      </c>
      <c r="N66" s="150">
        <v>114.4543419876</v>
      </c>
      <c r="O66" s="150">
        <v>50.543866697200002</v>
      </c>
      <c r="P66" s="150">
        <v>0</v>
      </c>
      <c r="Q66" s="150">
        <v>55.428541741799997</v>
      </c>
      <c r="R66" s="150">
        <v>87.352012251000005</v>
      </c>
      <c r="S66" s="150">
        <v>2034.4452214018299</v>
      </c>
    </row>
    <row r="67" spans="1:19" ht="14.5" x14ac:dyDescent="0.35">
      <c r="A67" t="s">
        <v>201</v>
      </c>
      <c r="B67" s="150">
        <v>2288.0583059999999</v>
      </c>
      <c r="C67" s="150">
        <v>1298.4054269999999</v>
      </c>
      <c r="D67" s="150">
        <v>5</v>
      </c>
      <c r="E67" s="150">
        <v>89.368831</v>
      </c>
      <c r="F67" s="150">
        <v>180.74303599999999</v>
      </c>
      <c r="G67" s="150">
        <v>34.186912</v>
      </c>
      <c r="H67" s="150">
        <v>2</v>
      </c>
      <c r="I67" s="150">
        <v>13</v>
      </c>
      <c r="J67" s="150">
        <v>38.915680000000002</v>
      </c>
      <c r="K67" s="150">
        <v>157.28125127994301</v>
      </c>
      <c r="L67" s="150">
        <v>1.4530000000000001</v>
      </c>
      <c r="M67" s="150">
        <v>25.970582288599999</v>
      </c>
      <c r="N67" s="150">
        <v>133.27991474640001</v>
      </c>
      <c r="O67" s="150">
        <v>60.565533299199998</v>
      </c>
      <c r="P67" s="150">
        <v>4.7286000000000001</v>
      </c>
      <c r="Q67" s="150">
        <v>41.628599999999999</v>
      </c>
      <c r="R67" s="150">
        <v>183.70146743999999</v>
      </c>
      <c r="S67" s="150">
        <v>2896.6672550541398</v>
      </c>
    </row>
    <row r="68" spans="1:19" ht="14.5" x14ac:dyDescent="0.35">
      <c r="A68" t="s">
        <v>203</v>
      </c>
      <c r="B68" s="150">
        <v>1327.9965400000001</v>
      </c>
      <c r="C68" s="150">
        <v>348.11217699999997</v>
      </c>
      <c r="D68" s="150">
        <v>2.2661889999999998</v>
      </c>
      <c r="E68" s="150">
        <v>41.526316000000001</v>
      </c>
      <c r="F68" s="150">
        <v>93.252339000000006</v>
      </c>
      <c r="G68" s="150">
        <v>6.7626439999999999</v>
      </c>
      <c r="H68" s="150">
        <v>1</v>
      </c>
      <c r="I68" s="150">
        <v>16</v>
      </c>
      <c r="J68" s="150">
        <v>13.559101</v>
      </c>
      <c r="K68" s="150">
        <v>19.460219569491699</v>
      </c>
      <c r="L68" s="150">
        <v>0.65855452339999998</v>
      </c>
      <c r="M68" s="150">
        <v>12.067547429599999</v>
      </c>
      <c r="N68" s="150">
        <v>68.764274778599997</v>
      </c>
      <c r="O68" s="150">
        <v>11.980700110400001</v>
      </c>
      <c r="P68" s="150">
        <v>2.3643000000000001</v>
      </c>
      <c r="Q68" s="150">
        <v>51.235199999999999</v>
      </c>
      <c r="R68" s="150">
        <v>64.005736270499995</v>
      </c>
      <c r="S68" s="150">
        <v>1558.53307268199</v>
      </c>
    </row>
    <row r="69" spans="1:19" ht="14.5" x14ac:dyDescent="0.35">
      <c r="A69" t="s">
        <v>205</v>
      </c>
      <c r="B69" s="150">
        <v>1389.193998</v>
      </c>
      <c r="C69" s="150">
        <v>1336.3463409999999</v>
      </c>
      <c r="D69" s="150">
        <v>0</v>
      </c>
      <c r="E69" s="150">
        <v>25.243903</v>
      </c>
      <c r="F69" s="150">
        <v>117.56473099999999</v>
      </c>
      <c r="G69" s="150">
        <v>9.3694559999999996</v>
      </c>
      <c r="H69" s="150">
        <v>1.9999990000000001</v>
      </c>
      <c r="I69" s="150">
        <v>13.442137000000001</v>
      </c>
      <c r="J69" s="150">
        <v>13.573812999999999</v>
      </c>
      <c r="K69" s="150">
        <v>269.56270004517</v>
      </c>
      <c r="L69" s="150">
        <v>0</v>
      </c>
      <c r="M69" s="150">
        <v>7.3358782118000097</v>
      </c>
      <c r="N69" s="150">
        <v>86.692232639399904</v>
      </c>
      <c r="O69" s="150">
        <v>16.5989282496</v>
      </c>
      <c r="P69" s="150">
        <v>4.7285976356999999</v>
      </c>
      <c r="Q69" s="150">
        <v>43.044411101400001</v>
      </c>
      <c r="R69" s="150">
        <v>64.075184266500003</v>
      </c>
      <c r="S69" s="150">
        <v>1881.23193014957</v>
      </c>
    </row>
    <row r="70" spans="1:19" ht="14.5" x14ac:dyDescent="0.35">
      <c r="A70" t="s">
        <v>207</v>
      </c>
      <c r="B70" s="150">
        <v>2329.7770189999901</v>
      </c>
      <c r="C70" s="150">
        <v>1157.1525799999999</v>
      </c>
      <c r="D70" s="150">
        <v>0</v>
      </c>
      <c r="E70" s="150">
        <v>92.958935999999994</v>
      </c>
      <c r="F70" s="150">
        <v>167.82006999999999</v>
      </c>
      <c r="G70" s="150">
        <v>4.3359399999999999</v>
      </c>
      <c r="H70" s="150">
        <v>2</v>
      </c>
      <c r="I70" s="150">
        <v>39.535269</v>
      </c>
      <c r="J70" s="150">
        <v>34.634521999999997</v>
      </c>
      <c r="K70" s="150">
        <v>123.86167763214</v>
      </c>
      <c r="L70" s="150">
        <v>0</v>
      </c>
      <c r="M70" s="150">
        <v>27.013866801599999</v>
      </c>
      <c r="N70" s="150">
        <v>123.750519618</v>
      </c>
      <c r="O70" s="150">
        <v>7.6815513040000001</v>
      </c>
      <c r="P70" s="150">
        <v>4.7286000000000001</v>
      </c>
      <c r="Q70" s="150">
        <v>126.59983839180001</v>
      </c>
      <c r="R70" s="150">
        <v>163.492261101</v>
      </c>
      <c r="S70" s="150">
        <v>2906.9053338485301</v>
      </c>
    </row>
    <row r="71" spans="1:19" ht="14.5" x14ac:dyDescent="0.35">
      <c r="A71" t="s">
        <v>209</v>
      </c>
      <c r="B71" s="150">
        <v>3179.1201740000001</v>
      </c>
      <c r="C71" s="150">
        <v>1265.9793480000001</v>
      </c>
      <c r="D71" s="150">
        <v>81.706162000000006</v>
      </c>
      <c r="E71" s="150">
        <v>65.147385</v>
      </c>
      <c r="F71" s="150">
        <v>348.68856399999999</v>
      </c>
      <c r="G71" s="150">
        <v>49.291750999999998</v>
      </c>
      <c r="H71" s="150">
        <v>2.9772029999999998</v>
      </c>
      <c r="I71" s="150">
        <v>23.268733000000001</v>
      </c>
      <c r="J71" s="150">
        <v>73.798856000000001</v>
      </c>
      <c r="K71" s="150">
        <v>109.81634187612001</v>
      </c>
      <c r="L71" s="150">
        <v>23.743810677199999</v>
      </c>
      <c r="M71" s="150">
        <v>18.931830081000001</v>
      </c>
      <c r="N71" s="150">
        <v>257.122947093601</v>
      </c>
      <c r="O71" s="150">
        <v>87.325266071600097</v>
      </c>
      <c r="P71" s="150">
        <v>7.0390010528999998</v>
      </c>
      <c r="Q71" s="150">
        <v>74.5111368126</v>
      </c>
      <c r="R71" s="150">
        <v>348.367499748</v>
      </c>
      <c r="S71" s="150">
        <v>4105.9780074130204</v>
      </c>
    </row>
    <row r="72" spans="1:19" ht="14.5" x14ac:dyDescent="0.35">
      <c r="A72" t="s">
        <v>211</v>
      </c>
      <c r="B72" s="150">
        <v>1790.4994589999999</v>
      </c>
      <c r="C72" s="150">
        <v>966.96804899999904</v>
      </c>
      <c r="D72" s="150">
        <v>12.549581</v>
      </c>
      <c r="E72" s="150">
        <v>73.804696000000007</v>
      </c>
      <c r="F72" s="150">
        <v>193.69135900000001</v>
      </c>
      <c r="G72" s="150">
        <v>19.558453</v>
      </c>
      <c r="H72" s="150">
        <v>2</v>
      </c>
      <c r="I72" s="150">
        <v>22.218807000000002</v>
      </c>
      <c r="J72" s="150">
        <v>33.559151</v>
      </c>
      <c r="K72" s="150">
        <v>113.43554915142001</v>
      </c>
      <c r="L72" s="150">
        <v>3.6469082386</v>
      </c>
      <c r="M72" s="150">
        <v>21.447644657600001</v>
      </c>
      <c r="N72" s="150">
        <v>142.8280081266</v>
      </c>
      <c r="O72" s="150">
        <v>34.649755334799998</v>
      </c>
      <c r="P72" s="150">
        <v>4.7286000000000001</v>
      </c>
      <c r="Q72" s="150">
        <v>71.149063775399995</v>
      </c>
      <c r="R72" s="150">
        <v>158.41597229550001</v>
      </c>
      <c r="S72" s="150">
        <v>2340.8009605799198</v>
      </c>
    </row>
    <row r="73" spans="1:19" ht="14.5" x14ac:dyDescent="0.35">
      <c r="A73" t="s">
        <v>213</v>
      </c>
      <c r="B73" s="150">
        <v>7951.5151389999301</v>
      </c>
      <c r="C73" s="150">
        <v>2801.2172390000001</v>
      </c>
      <c r="D73" s="150">
        <v>187.08655899999999</v>
      </c>
      <c r="E73" s="150">
        <v>200.45550499999999</v>
      </c>
      <c r="F73" s="150">
        <v>651.12661600000001</v>
      </c>
      <c r="G73" s="150">
        <v>102.225644</v>
      </c>
      <c r="H73" s="150">
        <v>6.8515629999999996</v>
      </c>
      <c r="I73" s="150">
        <v>62.747926</v>
      </c>
      <c r="J73" s="150">
        <v>140.28669199999999</v>
      </c>
      <c r="K73" s="150">
        <v>211.930165178631</v>
      </c>
      <c r="L73" s="150">
        <v>54.3673540453999</v>
      </c>
      <c r="M73" s="150">
        <v>58.252369752999897</v>
      </c>
      <c r="N73" s="150">
        <v>480.14076663839501</v>
      </c>
      <c r="O73" s="150">
        <v>181.10295091040001</v>
      </c>
      <c r="P73" s="150">
        <v>16.199150400899999</v>
      </c>
      <c r="Q73" s="150">
        <v>200.93140863720001</v>
      </c>
      <c r="R73" s="150">
        <v>662.223329586001</v>
      </c>
      <c r="S73" s="150">
        <v>9816.6626341498595</v>
      </c>
    </row>
    <row r="74" spans="1:19" ht="14.5" x14ac:dyDescent="0.35">
      <c r="A74" t="s">
        <v>214</v>
      </c>
      <c r="B74" s="150">
        <v>4743.8865180000003</v>
      </c>
      <c r="C74" s="150">
        <v>1708.186406</v>
      </c>
      <c r="D74" s="150">
        <v>225.346801</v>
      </c>
      <c r="E74" s="150">
        <v>82.828530000000001</v>
      </c>
      <c r="F74" s="150">
        <v>451.65652799999998</v>
      </c>
      <c r="G74" s="150">
        <v>49.924923</v>
      </c>
      <c r="H74" s="150">
        <v>5</v>
      </c>
      <c r="I74" s="150">
        <v>28.286725000000001</v>
      </c>
      <c r="J74" s="150">
        <v>104.75639200000001</v>
      </c>
      <c r="K74" s="150">
        <v>132.618031124872</v>
      </c>
      <c r="L74" s="150">
        <v>65.485780370599798</v>
      </c>
      <c r="M74" s="150">
        <v>24.069970818000002</v>
      </c>
      <c r="N74" s="150">
        <v>333.05152374719898</v>
      </c>
      <c r="O74" s="150">
        <v>88.446993586800005</v>
      </c>
      <c r="P74" s="150">
        <v>11.8215</v>
      </c>
      <c r="Q74" s="150">
        <v>90.579750794999995</v>
      </c>
      <c r="R74" s="150">
        <v>494.50254843599998</v>
      </c>
      <c r="S74" s="150">
        <v>5984.4626168784698</v>
      </c>
    </row>
    <row r="75" spans="1:19" ht="14.5" x14ac:dyDescent="0.35">
      <c r="A75" t="s">
        <v>215</v>
      </c>
      <c r="B75" s="150">
        <v>6451.7046659999896</v>
      </c>
      <c r="C75" s="150">
        <v>3341.3071519999999</v>
      </c>
      <c r="D75" s="150">
        <v>32.703034000000002</v>
      </c>
      <c r="E75" s="150">
        <v>197.91458800000001</v>
      </c>
      <c r="F75" s="150">
        <v>541.96377199999995</v>
      </c>
      <c r="G75" s="150">
        <v>83.464177000000007</v>
      </c>
      <c r="H75" s="150">
        <v>15.463753000000001</v>
      </c>
      <c r="I75" s="150">
        <v>69.223562999999999</v>
      </c>
      <c r="J75" s="150">
        <v>130.230298</v>
      </c>
      <c r="K75" s="150">
        <v>373.66369154284098</v>
      </c>
      <c r="L75" s="150">
        <v>9.5035016803999994</v>
      </c>
      <c r="M75" s="150">
        <v>57.513979272799901</v>
      </c>
      <c r="N75" s="150">
        <v>399.64408547279697</v>
      </c>
      <c r="O75" s="150">
        <v>147.86513597320001</v>
      </c>
      <c r="P75" s="150">
        <v>36.560951217899998</v>
      </c>
      <c r="Q75" s="150">
        <v>221.6676934386</v>
      </c>
      <c r="R75" s="150">
        <v>614.75212170900102</v>
      </c>
      <c r="S75" s="150">
        <v>8312.8758263075306</v>
      </c>
    </row>
    <row r="76" spans="1:19" ht="14.5" x14ac:dyDescent="0.35">
      <c r="A76" t="s">
        <v>217</v>
      </c>
      <c r="B76" s="150">
        <v>5284.3628239999998</v>
      </c>
      <c r="C76" s="150">
        <v>1098.934013</v>
      </c>
      <c r="D76" s="150">
        <v>80.599834000000001</v>
      </c>
      <c r="E76" s="150">
        <v>56.951779999999999</v>
      </c>
      <c r="F76" s="150">
        <v>480.25215200000002</v>
      </c>
      <c r="G76" s="150">
        <v>42.697713999999998</v>
      </c>
      <c r="H76" s="150">
        <v>6.5</v>
      </c>
      <c r="I76" s="150">
        <v>25.506729</v>
      </c>
      <c r="J76" s="150">
        <v>76.889449999999997</v>
      </c>
      <c r="K76" s="150">
        <v>48.377625179299599</v>
      </c>
      <c r="L76" s="150">
        <v>23.4223117604</v>
      </c>
      <c r="M76" s="150">
        <v>16.550187267999998</v>
      </c>
      <c r="N76" s="150">
        <v>354.13793688479802</v>
      </c>
      <c r="O76" s="150">
        <v>75.643270122399997</v>
      </c>
      <c r="P76" s="150">
        <v>15.36795</v>
      </c>
      <c r="Q76" s="150">
        <v>81.677647603799997</v>
      </c>
      <c r="R76" s="150">
        <v>362.95664872499998</v>
      </c>
      <c r="S76" s="150">
        <v>6262.4964015436999</v>
      </c>
    </row>
    <row r="77" spans="1:19" ht="14.5" x14ac:dyDescent="0.35">
      <c r="A77" t="s">
        <v>218</v>
      </c>
      <c r="B77" s="150">
        <v>3577.74500699999</v>
      </c>
      <c r="C77" s="150">
        <v>3473.3825870000001</v>
      </c>
      <c r="D77" s="150">
        <v>16.927319000000001</v>
      </c>
      <c r="E77" s="150">
        <v>238.32692800000001</v>
      </c>
      <c r="F77" s="150">
        <v>402.30291099999999</v>
      </c>
      <c r="G77" s="150">
        <v>49.495393999999997</v>
      </c>
      <c r="H77" s="150">
        <v>2.1656170000000001</v>
      </c>
      <c r="I77" s="150">
        <v>13.938794</v>
      </c>
      <c r="J77" s="150">
        <v>38.559868999999999</v>
      </c>
      <c r="K77" s="150">
        <v>711.558507297657</v>
      </c>
      <c r="L77" s="150">
        <v>4.9190789013999998</v>
      </c>
      <c r="M77" s="150">
        <v>69.2578052767999</v>
      </c>
      <c r="N77" s="150">
        <v>296.65816657139999</v>
      </c>
      <c r="O77" s="150">
        <v>87.686040010400006</v>
      </c>
      <c r="P77" s="150">
        <v>5.1201682731</v>
      </c>
      <c r="Q77" s="150">
        <v>44.634806146800003</v>
      </c>
      <c r="R77" s="150">
        <v>182.02186161450001</v>
      </c>
      <c r="S77" s="150">
        <v>4979.6014410920498</v>
      </c>
    </row>
    <row r="78" spans="1:19" ht="14.5" x14ac:dyDescent="0.35">
      <c r="A78" t="s">
        <v>219</v>
      </c>
      <c r="B78" s="150">
        <v>535.71011399999998</v>
      </c>
      <c r="C78" s="150">
        <v>515.36181899999997</v>
      </c>
      <c r="D78" s="150">
        <v>72.181106</v>
      </c>
      <c r="E78" s="150">
        <v>3.0355569999999998</v>
      </c>
      <c r="F78" s="150">
        <v>70.008225999999993</v>
      </c>
      <c r="G78" s="150">
        <v>11.727980000000001</v>
      </c>
      <c r="H78" s="150">
        <v>0</v>
      </c>
      <c r="I78" s="150">
        <v>0.31820300000000001</v>
      </c>
      <c r="J78" s="150">
        <v>8.2902339999999999</v>
      </c>
      <c r="K78" s="150">
        <v>105.58086484507</v>
      </c>
      <c r="L78" s="150">
        <v>20.975829403599999</v>
      </c>
      <c r="M78" s="150">
        <v>0.88213286420000003</v>
      </c>
      <c r="N78" s="150">
        <v>51.624065852400001</v>
      </c>
      <c r="O78" s="150">
        <v>20.777289368000002</v>
      </c>
      <c r="P78" s="150">
        <v>0</v>
      </c>
      <c r="Q78" s="150">
        <v>1.0189496466000001</v>
      </c>
      <c r="R78" s="150">
        <v>39.134049597000001</v>
      </c>
      <c r="S78" s="150">
        <v>775.70329557687103</v>
      </c>
    </row>
    <row r="79" spans="1:19" ht="14.5" x14ac:dyDescent="0.35">
      <c r="A79" t="s">
        <v>220</v>
      </c>
      <c r="B79" s="150">
        <v>3668.201082</v>
      </c>
      <c r="C79" s="150">
        <v>3463.308939</v>
      </c>
      <c r="D79" s="150">
        <v>1</v>
      </c>
      <c r="E79" s="150">
        <v>64.499426</v>
      </c>
      <c r="F79" s="150">
        <v>494.845168</v>
      </c>
      <c r="G79" s="150">
        <v>49.295051000000001</v>
      </c>
      <c r="H79" s="150">
        <v>1</v>
      </c>
      <c r="I79" s="150">
        <v>76.879570999999999</v>
      </c>
      <c r="J79" s="150">
        <v>77.717521000000005</v>
      </c>
      <c r="K79" s="150">
        <v>709.535024247607</v>
      </c>
      <c r="L79" s="150">
        <v>0.29060000000000002</v>
      </c>
      <c r="M79" s="150">
        <v>18.743533195600001</v>
      </c>
      <c r="N79" s="150">
        <v>364.89882688319801</v>
      </c>
      <c r="O79" s="150">
        <v>87.331112351600098</v>
      </c>
      <c r="P79" s="150">
        <v>2.3643000000000001</v>
      </c>
      <c r="Q79" s="150">
        <v>246.1837622562</v>
      </c>
      <c r="R79" s="150">
        <v>366.86555788049998</v>
      </c>
      <c r="S79" s="150">
        <v>5464.4137988147104</v>
      </c>
    </row>
    <row r="80" spans="1:19" ht="14.5" x14ac:dyDescent="0.35">
      <c r="A80" t="s">
        <v>222</v>
      </c>
      <c r="B80" s="150">
        <v>2140.5180319999999</v>
      </c>
      <c r="C80" s="150">
        <v>679.18442400000004</v>
      </c>
      <c r="D80" s="150">
        <v>18.882366999999999</v>
      </c>
      <c r="E80" s="150">
        <v>96.068980999999994</v>
      </c>
      <c r="F80" s="150">
        <v>216.21064999999999</v>
      </c>
      <c r="G80" s="150">
        <v>25.944402</v>
      </c>
      <c r="H80" s="150">
        <v>4</v>
      </c>
      <c r="I80" s="150">
        <v>5.9152630000000004</v>
      </c>
      <c r="J80" s="150">
        <v>29.325769000000001</v>
      </c>
      <c r="K80" s="150">
        <v>46.088485406437698</v>
      </c>
      <c r="L80" s="150">
        <v>5.4872158502000001</v>
      </c>
      <c r="M80" s="150">
        <v>27.917645878599998</v>
      </c>
      <c r="N80" s="150">
        <v>159.43373331000001</v>
      </c>
      <c r="O80" s="150">
        <v>45.963102583199998</v>
      </c>
      <c r="P80" s="150">
        <v>9.4572000000000003</v>
      </c>
      <c r="Q80" s="150">
        <v>18.941855178600001</v>
      </c>
      <c r="R80" s="150">
        <v>138.43229256449999</v>
      </c>
      <c r="S80" s="150">
        <v>2592.23956277154</v>
      </c>
    </row>
    <row r="81" spans="1:19" ht="14.5" x14ac:dyDescent="0.35">
      <c r="A81" t="s">
        <v>224</v>
      </c>
      <c r="B81" s="150">
        <v>6068.5224100000096</v>
      </c>
      <c r="C81" s="150">
        <v>5788.1918270000097</v>
      </c>
      <c r="D81" s="150">
        <v>420.11341499999997</v>
      </c>
      <c r="E81" s="150">
        <v>96.757304000000005</v>
      </c>
      <c r="F81" s="150">
        <v>783.02751200000102</v>
      </c>
      <c r="G81" s="150">
        <v>105.80325999999999</v>
      </c>
      <c r="H81" s="150">
        <v>10.670659000000001</v>
      </c>
      <c r="I81" s="150">
        <v>50.246591000000002</v>
      </c>
      <c r="J81" s="150">
        <v>112.59210899999999</v>
      </c>
      <c r="K81" s="150">
        <v>1185.2486935125401</v>
      </c>
      <c r="L81" s="150">
        <v>122.08495839899901</v>
      </c>
      <c r="M81" s="150">
        <v>28.117672542400001</v>
      </c>
      <c r="N81" s="150">
        <v>577.40448734879305</v>
      </c>
      <c r="O81" s="150">
        <v>187.44105541600001</v>
      </c>
      <c r="P81" s="150">
        <v>25.228639073699998</v>
      </c>
      <c r="Q81" s="150">
        <v>160.89963370020001</v>
      </c>
      <c r="R81" s="150">
        <v>531.49105053450103</v>
      </c>
      <c r="S81" s="150">
        <v>8886.4386005271408</v>
      </c>
    </row>
    <row r="82" spans="1:19" ht="14.5" x14ac:dyDescent="0.35">
      <c r="A82" t="s">
        <v>225</v>
      </c>
      <c r="B82" s="150">
        <v>4435.3788549999899</v>
      </c>
      <c r="C82" s="150">
        <v>570.349378</v>
      </c>
      <c r="D82" s="150">
        <v>39.209091999999998</v>
      </c>
      <c r="E82" s="150">
        <v>47.303736000000001</v>
      </c>
      <c r="F82" s="150">
        <v>362.890558</v>
      </c>
      <c r="G82" s="150">
        <v>34.748807999999997</v>
      </c>
      <c r="H82" s="150">
        <v>2</v>
      </c>
      <c r="I82" s="150">
        <v>26.786261</v>
      </c>
      <c r="J82" s="150">
        <v>68.576982000000001</v>
      </c>
      <c r="K82" s="150">
        <v>15.8559273383551</v>
      </c>
      <c r="L82" s="150">
        <v>11.3941621352</v>
      </c>
      <c r="M82" s="150">
        <v>13.7464656816</v>
      </c>
      <c r="N82" s="150">
        <v>267.59549746920101</v>
      </c>
      <c r="O82" s="150">
        <v>61.560988252800001</v>
      </c>
      <c r="P82" s="150">
        <v>4.7286000000000001</v>
      </c>
      <c r="Q82" s="150">
        <v>85.774964974200003</v>
      </c>
      <c r="R82" s="150">
        <v>323.71764353100002</v>
      </c>
      <c r="S82" s="150">
        <v>5219.7531043823501</v>
      </c>
    </row>
    <row r="83" spans="1:19" ht="14.5" x14ac:dyDescent="0.35">
      <c r="A83" t="s">
        <v>226</v>
      </c>
      <c r="B83" s="150">
        <v>1596.392568</v>
      </c>
      <c r="C83" s="150">
        <v>94.177507000000006</v>
      </c>
      <c r="D83" s="150">
        <v>15.211117</v>
      </c>
      <c r="E83" s="150">
        <v>12.609928999999999</v>
      </c>
      <c r="F83" s="150">
        <v>114.75335</v>
      </c>
      <c r="G83" s="150">
        <v>3.73976</v>
      </c>
      <c r="H83" s="150">
        <v>1</v>
      </c>
      <c r="I83" s="150">
        <v>8.7962900000000008</v>
      </c>
      <c r="J83" s="150">
        <v>13.932546</v>
      </c>
      <c r="K83" s="150">
        <v>1.18659386029486</v>
      </c>
      <c r="L83" s="150">
        <v>4.4203506001999999</v>
      </c>
      <c r="M83" s="150">
        <v>3.6644453673999999</v>
      </c>
      <c r="N83" s="150">
        <v>84.619120289999898</v>
      </c>
      <c r="O83" s="150">
        <v>6.6253588160000003</v>
      </c>
      <c r="P83" s="150">
        <v>2.3643000000000001</v>
      </c>
      <c r="Q83" s="150">
        <v>28.167479837999998</v>
      </c>
      <c r="R83" s="150">
        <v>65.768583393</v>
      </c>
      <c r="S83" s="150">
        <v>1793.2088001648899</v>
      </c>
    </row>
    <row r="84" spans="1:19" ht="14.5" x14ac:dyDescent="0.35">
      <c r="A84" t="s">
        <v>227</v>
      </c>
      <c r="B84" s="150">
        <v>3370.2701940000002</v>
      </c>
      <c r="C84" s="150">
        <v>3116.9789099999998</v>
      </c>
      <c r="D84" s="150">
        <v>20.877524999999999</v>
      </c>
      <c r="E84" s="150">
        <v>91.408051</v>
      </c>
      <c r="F84" s="150">
        <v>496.93766799999997</v>
      </c>
      <c r="G84" s="150">
        <v>73.128900999999999</v>
      </c>
      <c r="H84" s="150">
        <v>9</v>
      </c>
      <c r="I84" s="150">
        <v>83.054535999999999</v>
      </c>
      <c r="J84" s="150">
        <v>64.345172000000005</v>
      </c>
      <c r="K84" s="150">
        <v>633.89875855296702</v>
      </c>
      <c r="L84" s="150">
        <v>6.0670087649999997</v>
      </c>
      <c r="M84" s="150">
        <v>26.5631796206</v>
      </c>
      <c r="N84" s="150">
        <v>366.44183638319799</v>
      </c>
      <c r="O84" s="150">
        <v>129.55516101160001</v>
      </c>
      <c r="P84" s="150">
        <v>21.278700000000001</v>
      </c>
      <c r="Q84" s="150">
        <v>265.95723517919998</v>
      </c>
      <c r="R84" s="150">
        <v>303.74138442600002</v>
      </c>
      <c r="S84" s="150">
        <v>5123.7734579385597</v>
      </c>
    </row>
    <row r="85" spans="1:19" ht="14.5" x14ac:dyDescent="0.35">
      <c r="A85" t="s">
        <v>229</v>
      </c>
      <c r="B85" s="150">
        <v>3536.974729</v>
      </c>
      <c r="C85" s="150">
        <v>3355.0703940000099</v>
      </c>
      <c r="D85" s="150">
        <v>3.3150870000000001</v>
      </c>
      <c r="E85" s="150">
        <v>16.714862</v>
      </c>
      <c r="F85" s="150">
        <v>479.595574</v>
      </c>
      <c r="G85" s="150">
        <v>77.107949000000005</v>
      </c>
      <c r="H85" s="150">
        <v>1</v>
      </c>
      <c r="I85" s="150">
        <v>30.285183</v>
      </c>
      <c r="J85" s="150">
        <v>59.966537000000002</v>
      </c>
      <c r="K85" s="150">
        <v>684.37615615109803</v>
      </c>
      <c r="L85" s="150">
        <v>0.96336428220000003</v>
      </c>
      <c r="M85" s="150">
        <v>4.8573388972</v>
      </c>
      <c r="N85" s="150">
        <v>353.65377626759903</v>
      </c>
      <c r="O85" s="150">
        <v>136.60444244839999</v>
      </c>
      <c r="P85" s="150">
        <v>2.3643000000000001</v>
      </c>
      <c r="Q85" s="150">
        <v>96.979213002600005</v>
      </c>
      <c r="R85" s="150">
        <v>283.07203790850002</v>
      </c>
      <c r="S85" s="150">
        <v>5099.8453579575998</v>
      </c>
    </row>
    <row r="86" spans="1:19" ht="14.5" x14ac:dyDescent="0.35">
      <c r="A86" t="s">
        <v>230</v>
      </c>
      <c r="B86" s="150">
        <v>1586.9575219999999</v>
      </c>
      <c r="C86" s="150">
        <v>149.29595</v>
      </c>
      <c r="D86" s="150">
        <v>4.3138110000000003</v>
      </c>
      <c r="E86" s="150">
        <v>12.475714999999999</v>
      </c>
      <c r="F86" s="150">
        <v>102.371106</v>
      </c>
      <c r="G86" s="150">
        <v>7</v>
      </c>
      <c r="H86" s="150">
        <v>5.1360999999999997E-2</v>
      </c>
      <c r="I86" s="150">
        <v>2</v>
      </c>
      <c r="J86" s="150">
        <v>16.855321</v>
      </c>
      <c r="K86" s="150">
        <v>2.9555716598878301</v>
      </c>
      <c r="L86" s="150">
        <v>1.2535934766000001</v>
      </c>
      <c r="M86" s="150">
        <v>3.6254427790000001</v>
      </c>
      <c r="N86" s="150">
        <v>75.488453564400004</v>
      </c>
      <c r="O86" s="150">
        <v>12.401199999999999</v>
      </c>
      <c r="P86" s="150">
        <v>0.1214328123</v>
      </c>
      <c r="Q86" s="150">
        <v>6.4043999999999999</v>
      </c>
      <c r="R86" s="150">
        <v>79.565542780499996</v>
      </c>
      <c r="S86" s="150">
        <v>1768.7731590726901</v>
      </c>
    </row>
    <row r="87" spans="1:19" ht="14.5" x14ac:dyDescent="0.35">
      <c r="A87" t="s">
        <v>231</v>
      </c>
      <c r="B87" s="150">
        <v>2403.1038079999898</v>
      </c>
      <c r="C87" s="150">
        <v>1199.6619929999999</v>
      </c>
      <c r="D87" s="150">
        <v>6.467066</v>
      </c>
      <c r="E87" s="150">
        <v>67.775276000000005</v>
      </c>
      <c r="F87" s="150">
        <v>263.13933100000003</v>
      </c>
      <c r="G87" s="150">
        <v>25.445124</v>
      </c>
      <c r="H87" s="150">
        <v>3</v>
      </c>
      <c r="I87" s="150">
        <v>9.5</v>
      </c>
      <c r="J87" s="150">
        <v>26.613928000000001</v>
      </c>
      <c r="K87" s="150">
        <v>127.538211483403</v>
      </c>
      <c r="L87" s="150">
        <v>1.8793293795999999</v>
      </c>
      <c r="M87" s="150">
        <v>19.6954952056</v>
      </c>
      <c r="N87" s="150">
        <v>194.03894267940001</v>
      </c>
      <c r="O87" s="150">
        <v>45.078581678399999</v>
      </c>
      <c r="P87" s="150">
        <v>7.0929000000000002</v>
      </c>
      <c r="Q87" s="150">
        <v>30.4209</v>
      </c>
      <c r="R87" s="150">
        <v>125.63104712400001</v>
      </c>
      <c r="S87" s="150">
        <v>2954.4792155504001</v>
      </c>
    </row>
    <row r="88" spans="1:19" ht="14.5" x14ac:dyDescent="0.35">
      <c r="A88" t="s">
        <v>232</v>
      </c>
      <c r="B88" s="150">
        <v>4442.6307429999997</v>
      </c>
      <c r="C88" s="150">
        <v>4289.7886189999999</v>
      </c>
      <c r="D88" s="150">
        <v>53.003317000000003</v>
      </c>
      <c r="E88" s="150">
        <v>184.90120400000001</v>
      </c>
      <c r="F88" s="150">
        <v>481.47598699999998</v>
      </c>
      <c r="G88" s="150">
        <v>32.690801</v>
      </c>
      <c r="H88" s="150">
        <v>9</v>
      </c>
      <c r="I88" s="150">
        <v>36.988588999999997</v>
      </c>
      <c r="J88" s="150">
        <v>74.162734</v>
      </c>
      <c r="K88" s="150">
        <v>878.83420317117304</v>
      </c>
      <c r="L88" s="150">
        <v>15.4027639202</v>
      </c>
      <c r="M88" s="150">
        <v>53.732289882399897</v>
      </c>
      <c r="N88" s="150">
        <v>355.04039281379801</v>
      </c>
      <c r="O88" s="150">
        <v>57.915023051600002</v>
      </c>
      <c r="P88" s="150">
        <v>21.278700000000001</v>
      </c>
      <c r="Q88" s="150">
        <v>118.44485969580001</v>
      </c>
      <c r="R88" s="150">
        <v>350.08518584699999</v>
      </c>
      <c r="S88" s="150">
        <v>6293.36416138197</v>
      </c>
    </row>
    <row r="89" spans="1:19" ht="14.5" x14ac:dyDescent="0.35">
      <c r="A89" t="s">
        <v>234</v>
      </c>
      <c r="B89" s="150">
        <v>1440.799031</v>
      </c>
      <c r="C89" s="150">
        <v>747.68652799999995</v>
      </c>
      <c r="D89" s="150">
        <v>0</v>
      </c>
      <c r="E89" s="150">
        <v>24.250617999999999</v>
      </c>
      <c r="F89" s="150">
        <v>234.39121900000001</v>
      </c>
      <c r="G89" s="150">
        <v>12.459923</v>
      </c>
      <c r="H89" s="150">
        <v>0</v>
      </c>
      <c r="I89" s="150">
        <v>10.771428</v>
      </c>
      <c r="J89" s="150">
        <v>16.696563999999999</v>
      </c>
      <c r="K89" s="150">
        <v>82.116704165662199</v>
      </c>
      <c r="L89" s="150">
        <v>0</v>
      </c>
      <c r="M89" s="150">
        <v>7.0472295907999998</v>
      </c>
      <c r="N89" s="150">
        <v>172.8400848906</v>
      </c>
      <c r="O89" s="150">
        <v>22.073999586799999</v>
      </c>
      <c r="P89" s="150">
        <v>0</v>
      </c>
      <c r="Q89" s="150">
        <v>34.492266741599998</v>
      </c>
      <c r="R89" s="150">
        <v>78.816130361999996</v>
      </c>
      <c r="S89" s="150">
        <v>1838.18544633746</v>
      </c>
    </row>
    <row r="90" spans="1:19" ht="14.5" x14ac:dyDescent="0.35">
      <c r="A90" t="s">
        <v>235</v>
      </c>
      <c r="B90" s="150">
        <v>3974.4199410000001</v>
      </c>
      <c r="C90" s="150">
        <v>3845.1220130000002</v>
      </c>
      <c r="D90" s="150">
        <v>62.250000999999997</v>
      </c>
      <c r="E90" s="150">
        <v>58.795679999999997</v>
      </c>
      <c r="F90" s="150">
        <v>403.67694899999998</v>
      </c>
      <c r="G90" s="150">
        <v>39.544584</v>
      </c>
      <c r="H90" s="150">
        <v>4.9999989999999999</v>
      </c>
      <c r="I90" s="150">
        <v>35.423110999999999</v>
      </c>
      <c r="J90" s="150">
        <v>49.330233999999997</v>
      </c>
      <c r="K90" s="150">
        <v>787.75783182564498</v>
      </c>
      <c r="L90" s="150">
        <v>18.089850290600001</v>
      </c>
      <c r="M90" s="150">
        <v>17.086024607999999</v>
      </c>
      <c r="N90" s="150">
        <v>297.67138219259999</v>
      </c>
      <c r="O90" s="150">
        <v>70.057185014400005</v>
      </c>
      <c r="P90" s="150">
        <v>11.8214976357</v>
      </c>
      <c r="Q90" s="150">
        <v>113.4318860442</v>
      </c>
      <c r="R90" s="150">
        <v>232.863369597</v>
      </c>
      <c r="S90" s="150">
        <v>5523.1989682081403</v>
      </c>
    </row>
    <row r="91" spans="1:19" ht="14.5" x14ac:dyDescent="0.35">
      <c r="A91" t="s">
        <v>236</v>
      </c>
      <c r="B91" s="150">
        <v>2138.5549209999999</v>
      </c>
      <c r="C91" s="150">
        <v>678.975863</v>
      </c>
      <c r="D91" s="150">
        <v>19.120522999999999</v>
      </c>
      <c r="E91" s="150">
        <v>33.025761000000003</v>
      </c>
      <c r="F91" s="150">
        <v>155.751746</v>
      </c>
      <c r="G91" s="150">
        <v>9.1834319999999998</v>
      </c>
      <c r="H91" s="150">
        <v>0</v>
      </c>
      <c r="I91" s="150">
        <v>11.396216000000001</v>
      </c>
      <c r="J91" s="150">
        <v>41.936050000000002</v>
      </c>
      <c r="K91" s="150">
        <v>45.404858783593902</v>
      </c>
      <c r="L91" s="150">
        <v>5.5564239838000002</v>
      </c>
      <c r="M91" s="150">
        <v>9.5972861466000001</v>
      </c>
      <c r="N91" s="150">
        <v>114.85133750040001</v>
      </c>
      <c r="O91" s="150">
        <v>16.2693681312</v>
      </c>
      <c r="P91" s="150">
        <v>0</v>
      </c>
      <c r="Q91" s="150">
        <v>36.4929628752</v>
      </c>
      <c r="R91" s="150">
        <v>197.95912402499999</v>
      </c>
      <c r="S91" s="150">
        <v>2564.6862824457899</v>
      </c>
    </row>
    <row r="92" spans="1:19" ht="14.5" x14ac:dyDescent="0.35">
      <c r="A92" t="s">
        <v>238</v>
      </c>
      <c r="B92" s="150">
        <v>4200.6604400000197</v>
      </c>
      <c r="C92" s="150">
        <v>906.87313600000004</v>
      </c>
      <c r="D92" s="150">
        <v>116.567821</v>
      </c>
      <c r="E92" s="150">
        <v>52.513094000000002</v>
      </c>
      <c r="F92" s="150">
        <v>419.33652999999998</v>
      </c>
      <c r="G92" s="150">
        <v>54.495479000000003</v>
      </c>
      <c r="H92" s="150">
        <v>3</v>
      </c>
      <c r="I92" s="150">
        <v>50.558501999999997</v>
      </c>
      <c r="J92" s="150">
        <v>128.619347</v>
      </c>
      <c r="K92" s="150">
        <v>42.993254276514797</v>
      </c>
      <c r="L92" s="150">
        <v>33.874608782600099</v>
      </c>
      <c r="M92" s="150">
        <v>15.2603051164</v>
      </c>
      <c r="N92" s="150">
        <v>309.218757221999</v>
      </c>
      <c r="O92" s="150">
        <v>96.544190596400099</v>
      </c>
      <c r="P92" s="150">
        <v>7.0929000000000002</v>
      </c>
      <c r="Q92" s="150">
        <v>161.89843510439999</v>
      </c>
      <c r="R92" s="150">
        <v>607.14762751350099</v>
      </c>
      <c r="S92" s="150">
        <v>5474.6905186118302</v>
      </c>
    </row>
    <row r="93" spans="1:19" ht="14.5" x14ac:dyDescent="0.35">
      <c r="A93" t="s">
        <v>239</v>
      </c>
      <c r="B93" s="150">
        <v>6537.8134729999701</v>
      </c>
      <c r="C93" s="150">
        <v>1194.2294099999999</v>
      </c>
      <c r="D93" s="150">
        <v>52.560192999999998</v>
      </c>
      <c r="E93" s="150">
        <v>133.36415099999999</v>
      </c>
      <c r="F93" s="150">
        <v>545.68118400000003</v>
      </c>
      <c r="G93" s="150">
        <v>61.792481000000002</v>
      </c>
      <c r="H93" s="150">
        <v>1</v>
      </c>
      <c r="I93" s="150">
        <v>41.972648999999997</v>
      </c>
      <c r="J93" s="150">
        <v>97.031986000000003</v>
      </c>
      <c r="K93" s="150">
        <v>46.688350436828202</v>
      </c>
      <c r="L93" s="150">
        <v>15.2739920858</v>
      </c>
      <c r="M93" s="150">
        <v>38.755622280600001</v>
      </c>
      <c r="N93" s="150">
        <v>402.38530508159801</v>
      </c>
      <c r="O93" s="150">
        <v>109.47155933960001</v>
      </c>
      <c r="P93" s="150">
        <v>2.3643000000000001</v>
      </c>
      <c r="Q93" s="150">
        <v>134.40481662779999</v>
      </c>
      <c r="R93" s="150">
        <v>458.03948991300001</v>
      </c>
      <c r="S93" s="150">
        <v>7745.1969087651996</v>
      </c>
    </row>
    <row r="94" spans="1:19" ht="14.5" x14ac:dyDescent="0.35">
      <c r="A94" t="s">
        <v>240</v>
      </c>
      <c r="B94" s="150">
        <v>5049.1035229999898</v>
      </c>
      <c r="C94" s="150">
        <v>1848.7639899999999</v>
      </c>
      <c r="D94" s="150">
        <v>83.862566999999999</v>
      </c>
      <c r="E94" s="150">
        <v>115.75111</v>
      </c>
      <c r="F94" s="150">
        <v>560.40277400000002</v>
      </c>
      <c r="G94" s="150">
        <v>54.733542999999997</v>
      </c>
      <c r="H94" s="150">
        <v>1</v>
      </c>
      <c r="I94" s="150">
        <v>58.207265</v>
      </c>
      <c r="J94" s="150">
        <v>83.410448000000002</v>
      </c>
      <c r="K94" s="150">
        <v>144.64531724355101</v>
      </c>
      <c r="L94" s="150">
        <v>24.370461970200001</v>
      </c>
      <c r="M94" s="150">
        <v>33.637272566</v>
      </c>
      <c r="N94" s="150">
        <v>413.24100554759701</v>
      </c>
      <c r="O94" s="150">
        <v>96.965944778800093</v>
      </c>
      <c r="P94" s="150">
        <v>2.3643000000000001</v>
      </c>
      <c r="Q94" s="150">
        <v>186.391303983</v>
      </c>
      <c r="R94" s="150">
        <v>393.73901978399999</v>
      </c>
      <c r="S94" s="150">
        <v>6344.4581488731401</v>
      </c>
    </row>
    <row r="95" spans="1:19" ht="14.5" x14ac:dyDescent="0.35">
      <c r="A95" t="s">
        <v>241</v>
      </c>
      <c r="B95" s="150">
        <v>5927.1702569999197</v>
      </c>
      <c r="C95" s="150">
        <v>5624.0225999999002</v>
      </c>
      <c r="D95" s="150">
        <v>256.50383799999997</v>
      </c>
      <c r="E95" s="150">
        <v>87.487454999999997</v>
      </c>
      <c r="F95" s="150">
        <v>734.998299000001</v>
      </c>
      <c r="G95" s="150">
        <v>100.51962</v>
      </c>
      <c r="H95" s="150">
        <v>7.8961750000000004</v>
      </c>
      <c r="I95" s="150">
        <v>75.962256999999994</v>
      </c>
      <c r="J95" s="150">
        <v>118.146326</v>
      </c>
      <c r="K95" s="150">
        <v>1152.0835889382499</v>
      </c>
      <c r="L95" s="150">
        <v>74.540015322799903</v>
      </c>
      <c r="M95" s="150">
        <v>25.423854423000002</v>
      </c>
      <c r="N95" s="150">
        <v>541.98774568259796</v>
      </c>
      <c r="O95" s="150">
        <v>178.08055879200001</v>
      </c>
      <c r="P95" s="150">
        <v>18.6689265525</v>
      </c>
      <c r="Q95" s="150">
        <v>243.24633936539999</v>
      </c>
      <c r="R95" s="150">
        <v>557.70973188300002</v>
      </c>
      <c r="S95" s="150">
        <v>8718.91101795947</v>
      </c>
    </row>
    <row r="96" spans="1:19" ht="14.5" x14ac:dyDescent="0.35">
      <c r="A96" t="s">
        <v>242</v>
      </c>
      <c r="B96" s="150">
        <v>3047.320181</v>
      </c>
      <c r="C96" s="150">
        <v>2783.0769149999901</v>
      </c>
      <c r="D96" s="150">
        <v>114.45855299999999</v>
      </c>
      <c r="E96" s="150">
        <v>39.805491000000004</v>
      </c>
      <c r="F96" s="150">
        <v>528.11601200000098</v>
      </c>
      <c r="G96" s="150">
        <v>51.473187000000003</v>
      </c>
      <c r="H96" s="150">
        <v>0</v>
      </c>
      <c r="I96" s="150">
        <v>22.685245999999999</v>
      </c>
      <c r="J96" s="150">
        <v>54.510626000000002</v>
      </c>
      <c r="K96" s="150">
        <v>541.19729909520095</v>
      </c>
      <c r="L96" s="150">
        <v>33.2616555018</v>
      </c>
      <c r="M96" s="150">
        <v>11.5674756846</v>
      </c>
      <c r="N96" s="150">
        <v>389.43274724879802</v>
      </c>
      <c r="O96" s="150">
        <v>91.189898089200099</v>
      </c>
      <c r="P96" s="150">
        <v>0</v>
      </c>
      <c r="Q96" s="150">
        <v>72.642694741200003</v>
      </c>
      <c r="R96" s="150">
        <v>257.31741003299999</v>
      </c>
      <c r="S96" s="150">
        <v>4443.9293613937898</v>
      </c>
    </row>
    <row r="97" spans="1:19" ht="14.5" x14ac:dyDescent="0.35">
      <c r="A97" t="s">
        <v>243</v>
      </c>
      <c r="B97" s="150">
        <v>3648.9277470000002</v>
      </c>
      <c r="C97" s="150">
        <v>1382.8123370000001</v>
      </c>
      <c r="D97" s="150">
        <v>33.473374</v>
      </c>
      <c r="E97" s="150">
        <v>178.85784200000001</v>
      </c>
      <c r="F97" s="150">
        <v>358.57277699999997</v>
      </c>
      <c r="G97" s="150">
        <v>36.860858999999998</v>
      </c>
      <c r="H97" s="150">
        <v>6.4059749999999998</v>
      </c>
      <c r="I97" s="150">
        <v>28.714850999999999</v>
      </c>
      <c r="J97" s="150">
        <v>60.4465</v>
      </c>
      <c r="K97" s="150">
        <v>112.901144997766</v>
      </c>
      <c r="L97" s="150">
        <v>9.7273624844000004</v>
      </c>
      <c r="M97" s="150">
        <v>51.9760888851999</v>
      </c>
      <c r="N97" s="150">
        <v>264.41156575980102</v>
      </c>
      <c r="O97" s="150">
        <v>65.302697804399997</v>
      </c>
      <c r="P97" s="150">
        <v>15.1456466925</v>
      </c>
      <c r="Q97" s="150">
        <v>91.950695872200001</v>
      </c>
      <c r="R97" s="150">
        <v>285.33770325</v>
      </c>
      <c r="S97" s="150">
        <v>4545.6806527462704</v>
      </c>
    </row>
    <row r="98" spans="1:19" ht="14.5" x14ac:dyDescent="0.35">
      <c r="A98" t="s">
        <v>245</v>
      </c>
      <c r="B98" s="150">
        <v>1883.5235640000001</v>
      </c>
      <c r="C98" s="150">
        <v>678.72785999999996</v>
      </c>
      <c r="D98" s="150">
        <v>7.6846050000000004</v>
      </c>
      <c r="E98" s="150">
        <v>43.248108000000002</v>
      </c>
      <c r="F98" s="150">
        <v>175.44192699999999</v>
      </c>
      <c r="G98" s="150">
        <v>15.816385</v>
      </c>
      <c r="H98" s="150">
        <v>0</v>
      </c>
      <c r="I98" s="150">
        <v>19.415673000000002</v>
      </c>
      <c r="J98" s="150">
        <v>30.018025000000002</v>
      </c>
      <c r="K98" s="150">
        <v>52.605328510771201</v>
      </c>
      <c r="L98" s="150">
        <v>2.2331462129999999</v>
      </c>
      <c r="M98" s="150">
        <v>12.567900184799999</v>
      </c>
      <c r="N98" s="150">
        <v>129.37087696980001</v>
      </c>
      <c r="O98" s="150">
        <v>28.020307666000001</v>
      </c>
      <c r="P98" s="150">
        <v>0</v>
      </c>
      <c r="Q98" s="150">
        <v>62.172868080599997</v>
      </c>
      <c r="R98" s="150">
        <v>141.70008701250001</v>
      </c>
      <c r="S98" s="150">
        <v>2312.1940786374698</v>
      </c>
    </row>
    <row r="99" spans="1:19" ht="14.5" x14ac:dyDescent="0.35">
      <c r="A99" t="s">
        <v>247</v>
      </c>
      <c r="B99" s="150">
        <v>1151.1609840000001</v>
      </c>
      <c r="C99" s="150">
        <v>1115.4809330000001</v>
      </c>
      <c r="D99" s="150">
        <v>0</v>
      </c>
      <c r="E99" s="150">
        <v>21.245387000000001</v>
      </c>
      <c r="F99" s="150">
        <v>169.910482</v>
      </c>
      <c r="G99" s="150">
        <v>12.779311</v>
      </c>
      <c r="H99" s="150">
        <v>1</v>
      </c>
      <c r="I99" s="150">
        <v>8.6507950000000005</v>
      </c>
      <c r="J99" s="150">
        <v>13.249945</v>
      </c>
      <c r="K99" s="150">
        <v>228.53080819073</v>
      </c>
      <c r="L99" s="150">
        <v>0</v>
      </c>
      <c r="M99" s="150">
        <v>6.1739094622000001</v>
      </c>
      <c r="N99" s="150">
        <v>125.2919894268</v>
      </c>
      <c r="O99" s="150">
        <v>22.639827367599999</v>
      </c>
      <c r="P99" s="150">
        <v>2.3643000000000001</v>
      </c>
      <c r="Q99" s="150">
        <v>27.701575749</v>
      </c>
      <c r="R99" s="150">
        <v>62.546365372499999</v>
      </c>
      <c r="S99" s="150">
        <v>1626.4097595688299</v>
      </c>
    </row>
    <row r="100" spans="1:19" ht="14.5" x14ac:dyDescent="0.35">
      <c r="A100" t="s">
        <v>248</v>
      </c>
      <c r="B100" s="150">
        <v>6493.1380609999997</v>
      </c>
      <c r="C100" s="150">
        <v>3862.8595140000002</v>
      </c>
      <c r="D100" s="150">
        <v>22.406575</v>
      </c>
      <c r="E100" s="150">
        <v>297.00557700000002</v>
      </c>
      <c r="F100" s="150">
        <v>850.47913800000003</v>
      </c>
      <c r="G100" s="150">
        <v>124.466032</v>
      </c>
      <c r="H100" s="150">
        <v>12.966644000000001</v>
      </c>
      <c r="I100" s="150">
        <v>70.387308000000004</v>
      </c>
      <c r="J100" s="150">
        <v>125.190305</v>
      </c>
      <c r="K100" s="150">
        <v>498.26495896947802</v>
      </c>
      <c r="L100" s="150">
        <v>6.511350695</v>
      </c>
      <c r="M100" s="150">
        <v>86.309820676199706</v>
      </c>
      <c r="N100" s="150">
        <v>627.14331636119198</v>
      </c>
      <c r="O100" s="150">
        <v>220.50402229119999</v>
      </c>
      <c r="P100" s="150">
        <v>30.6570364092</v>
      </c>
      <c r="Q100" s="150">
        <v>225.39423767759999</v>
      </c>
      <c r="R100" s="150">
        <v>590.960834752501</v>
      </c>
      <c r="S100" s="150">
        <v>8778.8836388323707</v>
      </c>
    </row>
    <row r="101" spans="1:19" ht="14.5" x14ac:dyDescent="0.35">
      <c r="A101" t="s">
        <v>249</v>
      </c>
      <c r="B101" s="150">
        <v>416.01080999999999</v>
      </c>
      <c r="C101" s="150">
        <v>398.65148599999998</v>
      </c>
      <c r="D101" s="150">
        <v>0</v>
      </c>
      <c r="E101" s="150">
        <v>12.175223000000001</v>
      </c>
      <c r="F101" s="150">
        <v>32.748860999999998</v>
      </c>
      <c r="G101" s="150">
        <v>5.9267269999999996</v>
      </c>
      <c r="H101" s="150">
        <v>0</v>
      </c>
      <c r="I101" s="150">
        <v>3</v>
      </c>
      <c r="J101" s="150">
        <v>8</v>
      </c>
      <c r="K101" s="150">
        <v>81.587597919685606</v>
      </c>
      <c r="L101" s="150">
        <v>0</v>
      </c>
      <c r="M101" s="150">
        <v>3.5381198037999999</v>
      </c>
      <c r="N101" s="150">
        <v>24.149010101399998</v>
      </c>
      <c r="O101" s="150">
        <v>10.499789553199999</v>
      </c>
      <c r="P101" s="150">
        <v>0</v>
      </c>
      <c r="Q101" s="150">
        <v>9.6066000000000003</v>
      </c>
      <c r="R101" s="150">
        <v>37.764000000000003</v>
      </c>
      <c r="S101" s="150">
        <v>583.15592737808595</v>
      </c>
    </row>
    <row r="102" spans="1:19" ht="14.5" x14ac:dyDescent="0.35">
      <c r="A102" t="s">
        <v>251</v>
      </c>
      <c r="B102" s="150">
        <v>1672.7322019999999</v>
      </c>
      <c r="C102" s="150">
        <v>1617.174837</v>
      </c>
      <c r="D102" s="150">
        <v>0</v>
      </c>
      <c r="E102" s="150">
        <v>50.487642999999998</v>
      </c>
      <c r="F102" s="150">
        <v>177.58019400000001</v>
      </c>
      <c r="G102" s="150">
        <v>20.879118999999999</v>
      </c>
      <c r="H102" s="150">
        <v>1</v>
      </c>
      <c r="I102" s="150">
        <v>12.678246</v>
      </c>
      <c r="J102" s="150">
        <v>21</v>
      </c>
      <c r="K102" s="150">
        <v>331.31384100970598</v>
      </c>
      <c r="L102" s="150">
        <v>0</v>
      </c>
      <c r="M102" s="150">
        <v>14.671709055799999</v>
      </c>
      <c r="N102" s="150">
        <v>130.94763505559999</v>
      </c>
      <c r="O102" s="150">
        <v>36.989447220400002</v>
      </c>
      <c r="P102" s="150">
        <v>2.3643000000000001</v>
      </c>
      <c r="Q102" s="150">
        <v>40.598279341199998</v>
      </c>
      <c r="R102" s="150">
        <v>99.130499999999998</v>
      </c>
      <c r="S102" s="150">
        <v>2328.7479136827101</v>
      </c>
    </row>
    <row r="103" spans="1:19" ht="14.5" x14ac:dyDescent="0.35">
      <c r="A103" t="s">
        <v>253</v>
      </c>
      <c r="B103" s="150">
        <v>3107.0536889999998</v>
      </c>
      <c r="C103" s="150">
        <v>1247.6042460000001</v>
      </c>
      <c r="D103" s="150">
        <v>223.86643000000001</v>
      </c>
      <c r="E103" s="150">
        <v>118.150565</v>
      </c>
      <c r="F103" s="150">
        <v>270.48967800000003</v>
      </c>
      <c r="G103" s="150">
        <v>11.700604999999999</v>
      </c>
      <c r="H103" s="150">
        <v>3</v>
      </c>
      <c r="I103" s="150">
        <v>21.131193</v>
      </c>
      <c r="J103" s="150">
        <v>44.089272000000001</v>
      </c>
      <c r="K103" s="150">
        <v>105.276325459931</v>
      </c>
      <c r="L103" s="150">
        <v>65.055584557999893</v>
      </c>
      <c r="M103" s="150">
        <v>34.334554189000002</v>
      </c>
      <c r="N103" s="150">
        <v>199.4590885572</v>
      </c>
      <c r="O103" s="150">
        <v>20.728791818000001</v>
      </c>
      <c r="P103" s="150">
        <v>7.0929000000000002</v>
      </c>
      <c r="Q103" s="150">
        <v>67.666306224600007</v>
      </c>
      <c r="R103" s="150">
        <v>208.12340847600001</v>
      </c>
      <c r="S103" s="150">
        <v>3814.7906482827302</v>
      </c>
    </row>
    <row r="104" spans="1:19" ht="14.5" x14ac:dyDescent="0.35">
      <c r="A104" t="s">
        <v>254</v>
      </c>
      <c r="B104" s="150">
        <v>2144.3558979999998</v>
      </c>
      <c r="C104" s="150">
        <v>1645.3495800000001</v>
      </c>
      <c r="D104" s="150">
        <v>3</v>
      </c>
      <c r="E104" s="150">
        <v>46.377721000000001</v>
      </c>
      <c r="F104" s="150">
        <v>195.12049099999999</v>
      </c>
      <c r="G104" s="150">
        <v>27.396616000000002</v>
      </c>
      <c r="H104" s="150">
        <v>1</v>
      </c>
      <c r="I104" s="150">
        <v>14</v>
      </c>
      <c r="J104" s="150">
        <v>24.658787</v>
      </c>
      <c r="K104" s="150">
        <v>267.46993527181502</v>
      </c>
      <c r="L104" s="150">
        <v>0.87180000000000002</v>
      </c>
      <c r="M104" s="150">
        <v>13.4773657226</v>
      </c>
      <c r="N104" s="150">
        <v>143.88185006340001</v>
      </c>
      <c r="O104" s="150">
        <v>48.535844905600001</v>
      </c>
      <c r="P104" s="150">
        <v>2.3643000000000001</v>
      </c>
      <c r="Q104" s="150">
        <v>44.830800000000004</v>
      </c>
      <c r="R104" s="150">
        <v>116.4018040335</v>
      </c>
      <c r="S104" s="150">
        <v>2782.1895979969199</v>
      </c>
    </row>
    <row r="105" spans="1:19" ht="14.5" x14ac:dyDescent="0.35">
      <c r="A105" t="s">
        <v>255</v>
      </c>
      <c r="B105" s="150">
        <v>4247.9028239999998</v>
      </c>
      <c r="C105" s="150">
        <v>807.407050999999</v>
      </c>
      <c r="D105" s="150">
        <v>11.789718000000001</v>
      </c>
      <c r="E105" s="150">
        <v>54.475946999999998</v>
      </c>
      <c r="F105" s="150">
        <v>399.21753100000001</v>
      </c>
      <c r="G105" s="150">
        <v>24.696262000000001</v>
      </c>
      <c r="H105" s="150">
        <v>5</v>
      </c>
      <c r="I105" s="150">
        <v>23.497205999999998</v>
      </c>
      <c r="J105" s="150">
        <v>69.294881000000004</v>
      </c>
      <c r="K105" s="150">
        <v>32.891134915421802</v>
      </c>
      <c r="L105" s="150">
        <v>3.4260920507999999</v>
      </c>
      <c r="M105" s="150">
        <v>15.8307101982</v>
      </c>
      <c r="N105" s="150">
        <v>294.38300735939998</v>
      </c>
      <c r="O105" s="150">
        <v>43.751897759199998</v>
      </c>
      <c r="P105" s="150">
        <v>11.8215</v>
      </c>
      <c r="Q105" s="150">
        <v>75.242753053200005</v>
      </c>
      <c r="R105" s="150">
        <v>327.10648576049999</v>
      </c>
      <c r="S105" s="150">
        <v>5052.3564050967198</v>
      </c>
    </row>
    <row r="106" spans="1:19" ht="14.5" x14ac:dyDescent="0.35">
      <c r="A106" t="s">
        <v>256</v>
      </c>
      <c r="B106" s="150">
        <v>1433.174289</v>
      </c>
      <c r="C106" s="150">
        <v>1076.3017279999999</v>
      </c>
      <c r="D106" s="150">
        <v>12.808607</v>
      </c>
      <c r="E106" s="150">
        <v>11</v>
      </c>
      <c r="F106" s="150">
        <v>235.92259899999999</v>
      </c>
      <c r="G106" s="150">
        <v>46.717841</v>
      </c>
      <c r="H106" s="150">
        <v>0</v>
      </c>
      <c r="I106" s="150">
        <v>17.345853000000002</v>
      </c>
      <c r="J106" s="150">
        <v>36.866256999999997</v>
      </c>
      <c r="K106" s="150">
        <v>174.86809150669299</v>
      </c>
      <c r="L106" s="150">
        <v>3.7221811942</v>
      </c>
      <c r="M106" s="150">
        <v>3.1966000000000001</v>
      </c>
      <c r="N106" s="150">
        <v>173.96932450259999</v>
      </c>
      <c r="O106" s="150">
        <v>82.765327115600002</v>
      </c>
      <c r="P106" s="150">
        <v>0</v>
      </c>
      <c r="Q106" s="150">
        <v>55.544890476600003</v>
      </c>
      <c r="R106" s="150">
        <v>174.0271661685</v>
      </c>
      <c r="S106" s="150">
        <v>2101.2678699641901</v>
      </c>
    </row>
    <row r="107" spans="1:19" ht="14.5" x14ac:dyDescent="0.35">
      <c r="A107" t="s">
        <v>257</v>
      </c>
      <c r="B107" s="150">
        <v>3684.6419079999901</v>
      </c>
      <c r="C107" s="150">
        <v>1439.481301</v>
      </c>
      <c r="D107" s="150">
        <v>168.80675199999999</v>
      </c>
      <c r="E107" s="150">
        <v>44.537439999999997</v>
      </c>
      <c r="F107" s="150">
        <v>330.776544</v>
      </c>
      <c r="G107" s="150">
        <v>26.507843999999999</v>
      </c>
      <c r="H107" s="150">
        <v>5.0173259999999997</v>
      </c>
      <c r="I107" s="150">
        <v>21.721347999999999</v>
      </c>
      <c r="J107" s="150">
        <v>69.192649000000003</v>
      </c>
      <c r="K107" s="150">
        <v>119.478415268091</v>
      </c>
      <c r="L107" s="150">
        <v>49.055242131199897</v>
      </c>
      <c r="M107" s="150">
        <v>12.942580063999999</v>
      </c>
      <c r="N107" s="150">
        <v>243.91462354560099</v>
      </c>
      <c r="O107" s="150">
        <v>46.961296430399997</v>
      </c>
      <c r="P107" s="150">
        <v>11.8624638618</v>
      </c>
      <c r="Q107" s="150">
        <v>69.556100565600005</v>
      </c>
      <c r="R107" s="150">
        <v>326.62389960450002</v>
      </c>
      <c r="S107" s="150">
        <v>4565.0365294711801</v>
      </c>
    </row>
    <row r="108" spans="1:19" ht="14.5" x14ac:dyDescent="0.35">
      <c r="A108" t="s">
        <v>258</v>
      </c>
      <c r="B108" s="150">
        <v>4436.4072510000096</v>
      </c>
      <c r="C108" s="150">
        <v>788.69074599999897</v>
      </c>
      <c r="D108" s="150">
        <v>23.060763000000001</v>
      </c>
      <c r="E108" s="150">
        <v>82.592641999999998</v>
      </c>
      <c r="F108" s="150">
        <v>390.18866200000002</v>
      </c>
      <c r="G108" s="150">
        <v>17</v>
      </c>
      <c r="H108" s="150">
        <v>1</v>
      </c>
      <c r="I108" s="150">
        <v>21</v>
      </c>
      <c r="J108" s="150">
        <v>78.928566000000004</v>
      </c>
      <c r="K108" s="150">
        <v>29.6877263301349</v>
      </c>
      <c r="L108" s="150">
        <v>6.7014577278000003</v>
      </c>
      <c r="M108" s="150">
        <v>24.0014217652</v>
      </c>
      <c r="N108" s="150">
        <v>287.72511935879999</v>
      </c>
      <c r="O108" s="150">
        <v>30.1172</v>
      </c>
      <c r="P108" s="150">
        <v>2.3643000000000001</v>
      </c>
      <c r="Q108" s="150">
        <v>67.246200000000002</v>
      </c>
      <c r="R108" s="150">
        <v>372.58229580300002</v>
      </c>
      <c r="S108" s="150">
        <v>5256.8329719849398</v>
      </c>
    </row>
    <row r="109" spans="1:19" ht="14.5" x14ac:dyDescent="0.35">
      <c r="A109" t="s">
        <v>259</v>
      </c>
      <c r="B109" s="150">
        <v>3999.8155150000098</v>
      </c>
      <c r="C109" s="150">
        <v>727.33200499999998</v>
      </c>
      <c r="D109" s="150">
        <v>93.082857000000004</v>
      </c>
      <c r="E109" s="150">
        <v>41.749699</v>
      </c>
      <c r="F109" s="150">
        <v>251.30286000000001</v>
      </c>
      <c r="G109" s="150">
        <v>20.762855999999999</v>
      </c>
      <c r="H109" s="150">
        <v>5.2464789999999999</v>
      </c>
      <c r="I109" s="150">
        <v>21.097142999999999</v>
      </c>
      <c r="J109" s="150">
        <v>56.015334000000003</v>
      </c>
      <c r="K109" s="150">
        <v>28.089801174951099</v>
      </c>
      <c r="L109" s="150">
        <v>27.049878244199999</v>
      </c>
      <c r="M109" s="150">
        <v>12.1324625294</v>
      </c>
      <c r="N109" s="150">
        <v>185.31072896399999</v>
      </c>
      <c r="O109" s="150">
        <v>36.783475689600003</v>
      </c>
      <c r="P109" s="150">
        <v>12.404250299699999</v>
      </c>
      <c r="Q109" s="150">
        <v>67.557271314600001</v>
      </c>
      <c r="R109" s="150">
        <v>264.42038414699999</v>
      </c>
      <c r="S109" s="150">
        <v>4633.5637673634601</v>
      </c>
    </row>
    <row r="110" spans="1:19" ht="14.5" x14ac:dyDescent="0.35">
      <c r="A110" t="s">
        <v>260</v>
      </c>
      <c r="B110" s="150">
        <v>2442.1435820000002</v>
      </c>
      <c r="C110" s="150">
        <v>897.69312300000001</v>
      </c>
      <c r="D110" s="150">
        <v>8</v>
      </c>
      <c r="E110" s="150">
        <v>33</v>
      </c>
      <c r="F110" s="150">
        <v>344.22711199999998</v>
      </c>
      <c r="G110" s="150">
        <v>30.647041000000002</v>
      </c>
      <c r="H110" s="150">
        <v>2</v>
      </c>
      <c r="I110" s="150">
        <v>10.480404999999999</v>
      </c>
      <c r="J110" s="150">
        <v>32.445214999999997</v>
      </c>
      <c r="K110" s="150">
        <v>70.627539795617295</v>
      </c>
      <c r="L110" s="150">
        <v>2.3248000000000002</v>
      </c>
      <c r="M110" s="150">
        <v>9.5898000000000003</v>
      </c>
      <c r="N110" s="150">
        <v>253.83307238880101</v>
      </c>
      <c r="O110" s="150">
        <v>54.294297835599998</v>
      </c>
      <c r="P110" s="150">
        <v>4.7286000000000001</v>
      </c>
      <c r="Q110" s="150">
        <v>33.560352891000001</v>
      </c>
      <c r="R110" s="150">
        <v>153.1576374075</v>
      </c>
      <c r="S110" s="150">
        <v>3024.2596823185199</v>
      </c>
    </row>
    <row r="111" spans="1:19" ht="14.5" x14ac:dyDescent="0.35">
      <c r="A111" t="s">
        <v>261</v>
      </c>
      <c r="B111" s="150">
        <v>2651.5190379999999</v>
      </c>
      <c r="C111" s="150">
        <v>1302.4926499999999</v>
      </c>
      <c r="D111" s="150">
        <v>93.311402000000001</v>
      </c>
      <c r="E111" s="150">
        <v>79.802980000000005</v>
      </c>
      <c r="F111" s="150">
        <v>234.22610399999999</v>
      </c>
      <c r="G111" s="150">
        <v>18.307456999999999</v>
      </c>
      <c r="H111" s="150">
        <v>10.093693999999999</v>
      </c>
      <c r="I111" s="150">
        <v>28.102613000000002</v>
      </c>
      <c r="J111" s="150">
        <v>31.892081000000001</v>
      </c>
      <c r="K111" s="150">
        <v>135.434306815535</v>
      </c>
      <c r="L111" s="150">
        <v>27.116293421200002</v>
      </c>
      <c r="M111" s="150">
        <v>23.190745988</v>
      </c>
      <c r="N111" s="150">
        <v>172.71832908959999</v>
      </c>
      <c r="O111" s="150">
        <v>32.433490821200003</v>
      </c>
      <c r="P111" s="150">
        <v>23.864520724199998</v>
      </c>
      <c r="Q111" s="150">
        <v>89.990187348600003</v>
      </c>
      <c r="R111" s="150">
        <v>150.5465683605</v>
      </c>
      <c r="S111" s="150">
        <v>3306.8134805688301</v>
      </c>
    </row>
    <row r="112" spans="1:19" ht="14.5" x14ac:dyDescent="0.35">
      <c r="A112" t="s">
        <v>262</v>
      </c>
      <c r="B112" s="150">
        <v>1820.8123929999999</v>
      </c>
      <c r="C112" s="150">
        <v>1099.9643579999999</v>
      </c>
      <c r="D112" s="150">
        <v>63.840198000000001</v>
      </c>
      <c r="E112" s="150">
        <v>37.123189000000004</v>
      </c>
      <c r="F112" s="150">
        <v>206.387293</v>
      </c>
      <c r="G112" s="150">
        <v>16.334159</v>
      </c>
      <c r="H112" s="150">
        <v>1</v>
      </c>
      <c r="I112" s="150">
        <v>12.202204</v>
      </c>
      <c r="J112" s="150">
        <v>36.322080999999997</v>
      </c>
      <c r="K112" s="150">
        <v>142.41256988287401</v>
      </c>
      <c r="L112" s="150">
        <v>18.551961538800001</v>
      </c>
      <c r="M112" s="150">
        <v>10.787998723399999</v>
      </c>
      <c r="N112" s="150">
        <v>152.18998985819999</v>
      </c>
      <c r="O112" s="150">
        <v>28.937596084399999</v>
      </c>
      <c r="P112" s="150">
        <v>2.3643000000000001</v>
      </c>
      <c r="Q112" s="150">
        <v>39.073897648799999</v>
      </c>
      <c r="R112" s="150">
        <v>171.45838336049999</v>
      </c>
      <c r="S112" s="150">
        <v>2386.5890900969698</v>
      </c>
    </row>
    <row r="113" spans="1:19" ht="14.5" x14ac:dyDescent="0.35">
      <c r="A113" t="s">
        <v>263</v>
      </c>
      <c r="B113" s="150">
        <v>2075.208944</v>
      </c>
      <c r="C113" s="150">
        <v>87.372442000000007</v>
      </c>
      <c r="D113" s="150">
        <v>24.320404</v>
      </c>
      <c r="E113" s="150">
        <v>64.988971000000006</v>
      </c>
      <c r="F113" s="150">
        <v>115.772216</v>
      </c>
      <c r="G113" s="150">
        <v>7.5696279999999998</v>
      </c>
      <c r="H113" s="150">
        <v>1</v>
      </c>
      <c r="I113" s="150">
        <v>6</v>
      </c>
      <c r="J113" s="150">
        <v>23</v>
      </c>
      <c r="K113" s="150">
        <v>0.77090146774199297</v>
      </c>
      <c r="L113" s="150">
        <v>7.0675094023999998</v>
      </c>
      <c r="M113" s="150">
        <v>18.885794972599999</v>
      </c>
      <c r="N113" s="150">
        <v>85.370432078399901</v>
      </c>
      <c r="O113" s="150">
        <v>13.410352964799999</v>
      </c>
      <c r="P113" s="150">
        <v>2.3643000000000001</v>
      </c>
      <c r="Q113" s="150">
        <v>19.213200000000001</v>
      </c>
      <c r="R113" s="150">
        <v>108.5715</v>
      </c>
      <c r="S113" s="150">
        <v>2330.8629348859399</v>
      </c>
    </row>
    <row r="114" spans="1:19" ht="14.5" x14ac:dyDescent="0.35">
      <c r="A114" t="s">
        <v>264</v>
      </c>
      <c r="B114" s="150">
        <v>959.95057599999996</v>
      </c>
      <c r="C114" s="150">
        <v>641.84530900000004</v>
      </c>
      <c r="D114" s="150">
        <v>11.385057</v>
      </c>
      <c r="E114" s="150">
        <v>11.431034</v>
      </c>
      <c r="F114" s="150">
        <v>102.276989</v>
      </c>
      <c r="G114" s="150">
        <v>18.295624</v>
      </c>
      <c r="H114" s="150">
        <v>1</v>
      </c>
      <c r="I114" s="150">
        <v>2.5120629999999999</v>
      </c>
      <c r="J114" s="150">
        <v>16.832090999999998</v>
      </c>
      <c r="K114" s="150">
        <v>92.870228939792497</v>
      </c>
      <c r="L114" s="150">
        <v>3.3084975642000001</v>
      </c>
      <c r="M114" s="150">
        <v>3.3218584804</v>
      </c>
      <c r="N114" s="150">
        <v>75.419051688600007</v>
      </c>
      <c r="O114" s="150">
        <v>32.412527478400001</v>
      </c>
      <c r="P114" s="150">
        <v>2.3643000000000001</v>
      </c>
      <c r="Q114" s="150">
        <v>8.0441281385999996</v>
      </c>
      <c r="R114" s="150">
        <v>79.455885565499997</v>
      </c>
      <c r="S114" s="150">
        <v>1257.14705385549</v>
      </c>
    </row>
    <row r="115" spans="1:19" ht="14.5" x14ac:dyDescent="0.35">
      <c r="A115" t="s">
        <v>265</v>
      </c>
      <c r="B115" s="150">
        <v>3509.5999900000002</v>
      </c>
      <c r="C115" s="150">
        <v>1490.555672</v>
      </c>
      <c r="D115" s="150">
        <v>8.9234209999999994</v>
      </c>
      <c r="E115" s="150">
        <v>38.940358000000003</v>
      </c>
      <c r="F115" s="150">
        <v>289.42451599999998</v>
      </c>
      <c r="G115" s="150">
        <v>61.278067999999998</v>
      </c>
      <c r="H115" s="150">
        <v>5</v>
      </c>
      <c r="I115" s="150">
        <v>20.833005</v>
      </c>
      <c r="J115" s="150">
        <v>56.075476999999999</v>
      </c>
      <c r="K115" s="150">
        <v>137.71517993691299</v>
      </c>
      <c r="L115" s="150">
        <v>2.5931461426000002</v>
      </c>
      <c r="M115" s="150">
        <v>11.316068034800001</v>
      </c>
      <c r="N115" s="150">
        <v>213.4216380984</v>
      </c>
      <c r="O115" s="150">
        <v>108.5602252688</v>
      </c>
      <c r="P115" s="150">
        <v>11.8215</v>
      </c>
      <c r="Q115" s="150">
        <v>66.711448610999994</v>
      </c>
      <c r="R115" s="150">
        <v>264.70428917850001</v>
      </c>
      <c r="S115" s="150">
        <v>4326.4434852710101</v>
      </c>
    </row>
    <row r="116" spans="1:19" ht="14.5" x14ac:dyDescent="0.35">
      <c r="A116" t="s">
        <v>266</v>
      </c>
      <c r="B116" s="150">
        <v>1621.513209</v>
      </c>
      <c r="C116" s="150">
        <v>786.16395599999896</v>
      </c>
      <c r="D116" s="150">
        <v>56.937139999999999</v>
      </c>
      <c r="E116" s="150">
        <v>30.8</v>
      </c>
      <c r="F116" s="150">
        <v>126.862111</v>
      </c>
      <c r="G116" s="150">
        <v>8.3142849999999999</v>
      </c>
      <c r="H116" s="150">
        <v>3</v>
      </c>
      <c r="I116" s="150">
        <v>9</v>
      </c>
      <c r="J116" s="150">
        <v>14.790597</v>
      </c>
      <c r="K116" s="150">
        <v>80.513691286176595</v>
      </c>
      <c r="L116" s="150">
        <v>16.545932883999999</v>
      </c>
      <c r="M116" s="150">
        <v>8.9504800000000007</v>
      </c>
      <c r="N116" s="150">
        <v>93.548120651399799</v>
      </c>
      <c r="O116" s="150">
        <v>14.729587306000001</v>
      </c>
      <c r="P116" s="150">
        <v>7.0929000000000002</v>
      </c>
      <c r="Q116" s="150">
        <v>28.819800000000001</v>
      </c>
      <c r="R116" s="150">
        <v>69.819013138499997</v>
      </c>
      <c r="S116" s="150">
        <v>1941.5327342660801</v>
      </c>
    </row>
    <row r="117" spans="1:19" ht="14.5" x14ac:dyDescent="0.35">
      <c r="A117" t="s">
        <v>268</v>
      </c>
      <c r="B117" s="150">
        <v>2827.2006379999898</v>
      </c>
      <c r="C117" s="150">
        <v>2692.391357</v>
      </c>
      <c r="D117" s="150">
        <v>621.73810800000001</v>
      </c>
      <c r="E117" s="150">
        <v>86.866971000000007</v>
      </c>
      <c r="F117" s="150">
        <v>284.67897099999999</v>
      </c>
      <c r="G117" s="150">
        <v>65.063443000000007</v>
      </c>
      <c r="H117" s="150">
        <v>2</v>
      </c>
      <c r="I117" s="150">
        <v>12.73916</v>
      </c>
      <c r="J117" s="150">
        <v>38.185949999999998</v>
      </c>
      <c r="K117" s="150">
        <v>548.31382231960504</v>
      </c>
      <c r="L117" s="150">
        <v>180.67709418480101</v>
      </c>
      <c r="M117" s="150">
        <v>25.2435417726</v>
      </c>
      <c r="N117" s="150">
        <v>209.9222732154</v>
      </c>
      <c r="O117" s="150">
        <v>115.2663956188</v>
      </c>
      <c r="P117" s="150">
        <v>4.7286000000000001</v>
      </c>
      <c r="Q117" s="150">
        <v>40.793338151999997</v>
      </c>
      <c r="R117" s="150">
        <v>180.25677697500001</v>
      </c>
      <c r="S117" s="150">
        <v>4132.4024802382</v>
      </c>
    </row>
    <row r="118" spans="1:19" ht="14.5" x14ac:dyDescent="0.35">
      <c r="A118" t="s">
        <v>270</v>
      </c>
      <c r="B118" s="150">
        <v>9651.6515260000106</v>
      </c>
      <c r="C118" s="150">
        <v>4379.7821719999902</v>
      </c>
      <c r="D118" s="150">
        <v>231.87728899999999</v>
      </c>
      <c r="E118" s="150">
        <v>130.41999899999999</v>
      </c>
      <c r="F118" s="150">
        <v>977.81024000000002</v>
      </c>
      <c r="G118" s="150">
        <v>106.255088</v>
      </c>
      <c r="H118" s="150">
        <v>6.1701680000000003</v>
      </c>
      <c r="I118" s="150">
        <v>94.751563000000004</v>
      </c>
      <c r="J118" s="150">
        <v>204.38109399999999</v>
      </c>
      <c r="K118" s="150">
        <v>425.34852048117102</v>
      </c>
      <c r="L118" s="150">
        <v>67.383540183399901</v>
      </c>
      <c r="M118" s="150">
        <v>37.900051709400003</v>
      </c>
      <c r="N118" s="150">
        <v>721.03727097598903</v>
      </c>
      <c r="O118" s="150">
        <v>188.24151390079999</v>
      </c>
      <c r="P118" s="150">
        <v>14.5881282024</v>
      </c>
      <c r="Q118" s="150">
        <v>303.41345503859998</v>
      </c>
      <c r="R118" s="150">
        <v>964.78095422700198</v>
      </c>
      <c r="S118" s="150">
        <v>12374.344960718799</v>
      </c>
    </row>
    <row r="119" spans="1:19" ht="14.5" x14ac:dyDescent="0.35">
      <c r="A119" t="s">
        <v>271</v>
      </c>
      <c r="B119" s="150">
        <v>3111.9368640000098</v>
      </c>
      <c r="C119" s="150">
        <v>1596.07506499999</v>
      </c>
      <c r="D119" s="150">
        <v>18.833936999999999</v>
      </c>
      <c r="E119" s="150">
        <v>47.349094999999998</v>
      </c>
      <c r="F119" s="150">
        <v>283.93641300000002</v>
      </c>
      <c r="G119" s="150">
        <v>23.271363000000001</v>
      </c>
      <c r="H119" s="150">
        <v>2.938536</v>
      </c>
      <c r="I119" s="150">
        <v>21.575994999999999</v>
      </c>
      <c r="J119" s="150">
        <v>46.600456999999999</v>
      </c>
      <c r="K119" s="150">
        <v>174.91434688523501</v>
      </c>
      <c r="L119" s="150">
        <v>5.4731420921999998</v>
      </c>
      <c r="M119" s="150">
        <v>13.759647007</v>
      </c>
      <c r="N119" s="150">
        <v>209.3747109462</v>
      </c>
      <c r="O119" s="150">
        <v>41.227546690799997</v>
      </c>
      <c r="P119" s="150">
        <v>6.9475806648000002</v>
      </c>
      <c r="Q119" s="150">
        <v>69.090651188999999</v>
      </c>
      <c r="R119" s="150">
        <v>219.97745726849999</v>
      </c>
      <c r="S119" s="150">
        <v>3852.7019467437399</v>
      </c>
    </row>
    <row r="120" spans="1:19" ht="14.5" x14ac:dyDescent="0.35">
      <c r="A120" t="s">
        <v>273</v>
      </c>
      <c r="B120" s="150">
        <v>1606.638164</v>
      </c>
      <c r="C120" s="150">
        <v>673.80649800000003</v>
      </c>
      <c r="D120" s="150">
        <v>1</v>
      </c>
      <c r="E120" s="150">
        <v>72.942165000000003</v>
      </c>
      <c r="F120" s="150">
        <v>180.95574500000001</v>
      </c>
      <c r="G120" s="150">
        <v>5.1081099999999999</v>
      </c>
      <c r="H120" s="150">
        <v>1</v>
      </c>
      <c r="I120" s="150">
        <v>23.562707</v>
      </c>
      <c r="J120" s="150">
        <v>22.465824999999999</v>
      </c>
      <c r="K120" s="150">
        <v>60.354208773610203</v>
      </c>
      <c r="L120" s="150">
        <v>0.29060000000000002</v>
      </c>
      <c r="M120" s="150">
        <v>21.196993149000001</v>
      </c>
      <c r="N120" s="150">
        <v>133.436766363</v>
      </c>
      <c r="O120" s="150">
        <v>9.0495276760000003</v>
      </c>
      <c r="P120" s="150">
        <v>2.3643000000000001</v>
      </c>
      <c r="Q120" s="150">
        <v>75.452500355400005</v>
      </c>
      <c r="R120" s="150">
        <v>106.0499269125</v>
      </c>
      <c r="S120" s="150">
        <v>2014.8329872295101</v>
      </c>
    </row>
    <row r="121" spans="1:19" ht="14.5" x14ac:dyDescent="0.35">
      <c r="A121" t="s">
        <v>275</v>
      </c>
      <c r="B121" s="150">
        <v>1653.3744589999999</v>
      </c>
      <c r="C121" s="150">
        <v>1525.2894409999999</v>
      </c>
      <c r="D121" s="150">
        <v>22.139766000000002</v>
      </c>
      <c r="E121" s="150">
        <v>45.762366999999998</v>
      </c>
      <c r="F121" s="150">
        <v>224.17149699999999</v>
      </c>
      <c r="G121" s="150">
        <v>24.621327000000001</v>
      </c>
      <c r="H121" s="150">
        <v>1.851105</v>
      </c>
      <c r="I121" s="150">
        <v>38.213290999999998</v>
      </c>
      <c r="J121" s="150">
        <v>34.156699000000003</v>
      </c>
      <c r="K121" s="150">
        <v>305.83912917310198</v>
      </c>
      <c r="L121" s="150">
        <v>6.4338159996000002</v>
      </c>
      <c r="M121" s="150">
        <v>13.2985438502</v>
      </c>
      <c r="N121" s="150">
        <v>165.3040618878</v>
      </c>
      <c r="O121" s="150">
        <v>43.619142913200001</v>
      </c>
      <c r="P121" s="150">
        <v>4.3765675515</v>
      </c>
      <c r="Q121" s="150">
        <v>122.3666004402</v>
      </c>
      <c r="R121" s="150">
        <v>161.23669762949999</v>
      </c>
      <c r="S121" s="150">
        <v>2475.8490184450998</v>
      </c>
    </row>
    <row r="122" spans="1:19" ht="14.5" x14ac:dyDescent="0.35">
      <c r="A122" t="s">
        <v>276</v>
      </c>
      <c r="B122" s="150">
        <v>5907.8805730000104</v>
      </c>
      <c r="C122" s="150">
        <v>3944.0204079999999</v>
      </c>
      <c r="D122" s="150">
        <v>876.28986999999904</v>
      </c>
      <c r="E122" s="150">
        <v>37.477271000000002</v>
      </c>
      <c r="F122" s="150">
        <v>613.33807200000001</v>
      </c>
      <c r="G122" s="150">
        <v>60.96651</v>
      </c>
      <c r="H122" s="150">
        <v>8.0220800000000008</v>
      </c>
      <c r="I122" s="150">
        <v>46.229658000000001</v>
      </c>
      <c r="J122" s="150">
        <v>84.719971999999999</v>
      </c>
      <c r="K122" s="150">
        <v>557.246063592616</v>
      </c>
      <c r="L122" s="150">
        <v>254.64983622200299</v>
      </c>
      <c r="M122" s="150">
        <v>10.8908949526</v>
      </c>
      <c r="N122" s="150">
        <v>452.27549429279702</v>
      </c>
      <c r="O122" s="150">
        <v>108.00826911599999</v>
      </c>
      <c r="P122" s="150">
        <v>18.966603744</v>
      </c>
      <c r="Q122" s="150">
        <v>148.0366108476</v>
      </c>
      <c r="R122" s="150">
        <v>399.92062782599999</v>
      </c>
      <c r="S122" s="150">
        <v>7857.8749735936199</v>
      </c>
    </row>
    <row r="123" spans="1:19" ht="14.5" x14ac:dyDescent="0.35">
      <c r="A123" t="s">
        <v>277</v>
      </c>
      <c r="B123" s="150">
        <v>2220.6183649999998</v>
      </c>
      <c r="C123" s="150">
        <v>2087.370304</v>
      </c>
      <c r="D123" s="150">
        <v>7.4808149999999998</v>
      </c>
      <c r="E123" s="150">
        <v>89.019634999999994</v>
      </c>
      <c r="F123" s="150">
        <v>265.89992899999999</v>
      </c>
      <c r="G123" s="150">
        <v>46.971893000000001</v>
      </c>
      <c r="H123" s="150">
        <v>1</v>
      </c>
      <c r="I123" s="150">
        <v>39.686902000000003</v>
      </c>
      <c r="J123" s="150">
        <v>45.589266000000002</v>
      </c>
      <c r="K123" s="150">
        <v>427.64372608639502</v>
      </c>
      <c r="L123" s="150">
        <v>2.1739248390000001</v>
      </c>
      <c r="M123" s="150">
        <v>25.869105931</v>
      </c>
      <c r="N123" s="150">
        <v>196.07460764460001</v>
      </c>
      <c r="O123" s="150">
        <v>83.215405638799993</v>
      </c>
      <c r="P123" s="150">
        <v>2.3643000000000001</v>
      </c>
      <c r="Q123" s="150">
        <v>127.0853975844</v>
      </c>
      <c r="R123" s="150">
        <v>215.20413015299999</v>
      </c>
      <c r="S123" s="150">
        <v>3300.2489628772</v>
      </c>
    </row>
    <row r="124" spans="1:19" ht="14.5" x14ac:dyDescent="0.35">
      <c r="A124" t="s">
        <v>278</v>
      </c>
      <c r="B124" s="150">
        <v>1597.892008</v>
      </c>
      <c r="C124" s="150">
        <v>771.25818900000104</v>
      </c>
      <c r="D124" s="150">
        <v>29.427993000000001</v>
      </c>
      <c r="E124" s="150">
        <v>14.233169999999999</v>
      </c>
      <c r="F124" s="150">
        <v>163.30963299999999</v>
      </c>
      <c r="G124" s="150">
        <v>7.7796089999999998</v>
      </c>
      <c r="H124" s="150">
        <v>1.7425139999999999</v>
      </c>
      <c r="I124" s="150">
        <v>4.886228</v>
      </c>
      <c r="J124" s="150">
        <v>16.28144</v>
      </c>
      <c r="K124" s="150">
        <v>78.107055912406693</v>
      </c>
      <c r="L124" s="150">
        <v>8.5517747657999994</v>
      </c>
      <c r="M124" s="150">
        <v>4.136159202</v>
      </c>
      <c r="N124" s="150">
        <v>120.42452337420001</v>
      </c>
      <c r="O124" s="150">
        <v>13.782355304399999</v>
      </c>
      <c r="P124" s="150">
        <v>4.1198258501999998</v>
      </c>
      <c r="Q124" s="150">
        <v>15.646679301600001</v>
      </c>
      <c r="R124" s="150">
        <v>76.856537520000003</v>
      </c>
      <c r="S124" s="150">
        <v>1919.5169192306</v>
      </c>
    </row>
    <row r="125" spans="1:19" ht="14.5" x14ac:dyDescent="0.35">
      <c r="A125" t="s">
        <v>279</v>
      </c>
      <c r="B125" s="150">
        <v>2683.8778940000002</v>
      </c>
      <c r="C125" s="150">
        <v>265.83667000000003</v>
      </c>
      <c r="D125" s="150">
        <v>67.360564999999994</v>
      </c>
      <c r="E125" s="150">
        <v>34.303401000000001</v>
      </c>
      <c r="F125" s="150">
        <v>169.925736</v>
      </c>
      <c r="G125" s="150">
        <v>15.397551999999999</v>
      </c>
      <c r="H125" s="150">
        <v>2</v>
      </c>
      <c r="I125" s="150">
        <v>18.807832000000001</v>
      </c>
      <c r="J125" s="150">
        <v>39.911565000000003</v>
      </c>
      <c r="K125" s="150">
        <v>5.6462197484341301</v>
      </c>
      <c r="L125" s="150">
        <v>19.574980189000001</v>
      </c>
      <c r="M125" s="150">
        <v>9.9685683306000001</v>
      </c>
      <c r="N125" s="150">
        <v>125.3032377264</v>
      </c>
      <c r="O125" s="150">
        <v>27.278303123200001</v>
      </c>
      <c r="P125" s="150">
        <v>4.7286000000000001</v>
      </c>
      <c r="Q125" s="150">
        <v>60.226439630400002</v>
      </c>
      <c r="R125" s="150">
        <v>188.40254258249999</v>
      </c>
      <c r="S125" s="150">
        <v>3125.00678533053</v>
      </c>
    </row>
    <row r="126" spans="1:19" ht="14.5" x14ac:dyDescent="0.35">
      <c r="A126" t="s">
        <v>280</v>
      </c>
      <c r="B126" s="150">
        <v>878.47317599999894</v>
      </c>
      <c r="C126" s="150">
        <v>678.94519899999898</v>
      </c>
      <c r="D126" s="150">
        <v>24.538934000000001</v>
      </c>
      <c r="E126" s="150">
        <v>22.267046000000001</v>
      </c>
      <c r="F126" s="150">
        <v>117.71936599999999</v>
      </c>
      <c r="G126" s="150">
        <v>15.554456</v>
      </c>
      <c r="H126" s="150">
        <v>1</v>
      </c>
      <c r="I126" s="150">
        <v>7.5147930000000001</v>
      </c>
      <c r="J126" s="150">
        <v>8.2383100000000002</v>
      </c>
      <c r="K126" s="150">
        <v>111.861322127035</v>
      </c>
      <c r="L126" s="150">
        <v>7.1310142204</v>
      </c>
      <c r="M126" s="150">
        <v>6.4708035676</v>
      </c>
      <c r="N126" s="150">
        <v>86.8062604883999</v>
      </c>
      <c r="O126" s="150">
        <v>27.556274249600001</v>
      </c>
      <c r="P126" s="150">
        <v>2.3643000000000001</v>
      </c>
      <c r="Q126" s="150">
        <v>24.063870144599999</v>
      </c>
      <c r="R126" s="150">
        <v>38.888942354999998</v>
      </c>
      <c r="S126" s="150">
        <v>1183.61596315263</v>
      </c>
    </row>
    <row r="127" spans="1:19" ht="14.5" x14ac:dyDescent="0.35">
      <c r="A127" t="s">
        <v>281</v>
      </c>
      <c r="B127" s="150">
        <v>1965.9323589999999</v>
      </c>
      <c r="C127" s="150">
        <v>918.55118200000004</v>
      </c>
      <c r="D127" s="150">
        <v>13.764597999999999</v>
      </c>
      <c r="E127" s="150">
        <v>46.139606999999998</v>
      </c>
      <c r="F127" s="150">
        <v>191.69445400000001</v>
      </c>
      <c r="G127" s="150">
        <v>10.516864999999999</v>
      </c>
      <c r="H127" s="150">
        <v>0</v>
      </c>
      <c r="I127" s="150">
        <v>20.969405999999999</v>
      </c>
      <c r="J127" s="150">
        <v>20.080231000000001</v>
      </c>
      <c r="K127" s="150">
        <v>89.949771504592604</v>
      </c>
      <c r="L127" s="150">
        <v>3.9999921787999999</v>
      </c>
      <c r="M127" s="150">
        <v>13.408169794200001</v>
      </c>
      <c r="N127" s="150">
        <v>141.35549037960001</v>
      </c>
      <c r="O127" s="150">
        <v>18.631678034</v>
      </c>
      <c r="P127" s="150">
        <v>0</v>
      </c>
      <c r="Q127" s="150">
        <v>67.148231893200006</v>
      </c>
      <c r="R127" s="150">
        <v>94.7887304355</v>
      </c>
      <c r="S127" s="150">
        <v>2395.2144232198898</v>
      </c>
    </row>
    <row r="128" spans="1:19" ht="14.5" x14ac:dyDescent="0.35">
      <c r="A128" t="s">
        <v>283</v>
      </c>
      <c r="B128" s="150">
        <v>1962.28062</v>
      </c>
      <c r="C128" s="150">
        <v>1249.9765990000001</v>
      </c>
      <c r="D128" s="150">
        <v>70.794449</v>
      </c>
      <c r="E128" s="150">
        <v>19.210369</v>
      </c>
      <c r="F128" s="150">
        <v>157.699477</v>
      </c>
      <c r="G128" s="150">
        <v>8.4661609999999996</v>
      </c>
      <c r="H128" s="150">
        <v>1</v>
      </c>
      <c r="I128" s="150">
        <v>9.338578</v>
      </c>
      <c r="J128" s="150">
        <v>31.487883</v>
      </c>
      <c r="K128" s="150">
        <v>168.90871632584401</v>
      </c>
      <c r="L128" s="150">
        <v>20.572866879399999</v>
      </c>
      <c r="M128" s="150">
        <v>5.5825332314000002</v>
      </c>
      <c r="N128" s="150">
        <v>116.28759433979999</v>
      </c>
      <c r="O128" s="150">
        <v>14.998650827600001</v>
      </c>
      <c r="P128" s="150">
        <v>2.3643000000000001</v>
      </c>
      <c r="Q128" s="150">
        <v>29.903994471600001</v>
      </c>
      <c r="R128" s="150">
        <v>148.63855170150001</v>
      </c>
      <c r="S128" s="150">
        <v>2469.5378277771401</v>
      </c>
    </row>
    <row r="129" spans="1:19" ht="14.5" x14ac:dyDescent="0.35">
      <c r="A129" t="s">
        <v>284</v>
      </c>
      <c r="B129" s="150">
        <v>3209.30521</v>
      </c>
      <c r="C129" s="150">
        <v>2893.6602699999999</v>
      </c>
      <c r="D129" s="150">
        <v>12.199604000000001</v>
      </c>
      <c r="E129" s="150">
        <v>58.694457999999997</v>
      </c>
      <c r="F129" s="150">
        <v>297.08138000000002</v>
      </c>
      <c r="G129" s="150">
        <v>32.018298999999999</v>
      </c>
      <c r="H129" s="150">
        <v>3</v>
      </c>
      <c r="I129" s="150">
        <v>27.807019</v>
      </c>
      <c r="J129" s="150">
        <v>72.994251000000006</v>
      </c>
      <c r="K129" s="150">
        <v>558.21458243446205</v>
      </c>
      <c r="L129" s="150">
        <v>3.5452049224</v>
      </c>
      <c r="M129" s="150">
        <v>17.0566094948</v>
      </c>
      <c r="N129" s="150">
        <v>219.06780961199999</v>
      </c>
      <c r="O129" s="150">
        <v>56.723618508400001</v>
      </c>
      <c r="P129" s="150">
        <v>7.0929000000000002</v>
      </c>
      <c r="Q129" s="150">
        <v>89.043636241800002</v>
      </c>
      <c r="R129" s="150">
        <v>344.5693618455</v>
      </c>
      <c r="S129" s="150">
        <v>4504.6189330593597</v>
      </c>
    </row>
    <row r="130" spans="1:19" ht="14.5" x14ac:dyDescent="0.35">
      <c r="A130" t="s">
        <v>285</v>
      </c>
      <c r="B130" s="150">
        <v>4867.6183070000097</v>
      </c>
      <c r="C130" s="150">
        <v>1405.9815209999999</v>
      </c>
      <c r="D130" s="150">
        <v>55.361581000000001</v>
      </c>
      <c r="E130" s="150">
        <v>17.798653999999999</v>
      </c>
      <c r="F130" s="150">
        <v>499.21875899999998</v>
      </c>
      <c r="G130" s="150">
        <v>53.059323999999997</v>
      </c>
      <c r="H130" s="150">
        <v>1</v>
      </c>
      <c r="I130" s="150">
        <v>27.835917999999999</v>
      </c>
      <c r="J130" s="150">
        <v>86.283268000000007</v>
      </c>
      <c r="K130" s="150">
        <v>86.239395283404207</v>
      </c>
      <c r="L130" s="150">
        <v>16.088075438600001</v>
      </c>
      <c r="M130" s="150">
        <v>5.1722888524000004</v>
      </c>
      <c r="N130" s="150">
        <v>368.12391288659802</v>
      </c>
      <c r="O130" s="150">
        <v>93.999898398400106</v>
      </c>
      <c r="P130" s="150">
        <v>2.3643000000000001</v>
      </c>
      <c r="Q130" s="150">
        <v>89.136176619599993</v>
      </c>
      <c r="R130" s="150">
        <v>407.30016659400002</v>
      </c>
      <c r="S130" s="150">
        <v>5936.04252107301</v>
      </c>
    </row>
    <row r="131" spans="1:19" ht="14.5" x14ac:dyDescent="0.35">
      <c r="A131" t="s">
        <v>286</v>
      </c>
      <c r="B131" s="150">
        <v>1638.5520120000001</v>
      </c>
      <c r="C131" s="150">
        <v>679.361761</v>
      </c>
      <c r="D131" s="150">
        <v>19.453216999999999</v>
      </c>
      <c r="E131" s="150">
        <v>26.609376999999999</v>
      </c>
      <c r="F131" s="150">
        <v>134.53254999999999</v>
      </c>
      <c r="G131" s="150">
        <v>14.380117</v>
      </c>
      <c r="H131" s="150">
        <v>1</v>
      </c>
      <c r="I131" s="150">
        <v>6.2339180000000001</v>
      </c>
      <c r="J131" s="150">
        <v>36.949638999999998</v>
      </c>
      <c r="K131" s="150">
        <v>59.999621067095802</v>
      </c>
      <c r="L131" s="150">
        <v>5.6531048602</v>
      </c>
      <c r="M131" s="150">
        <v>7.7326849562</v>
      </c>
      <c r="N131" s="150">
        <v>99.204302369999795</v>
      </c>
      <c r="O131" s="150">
        <v>25.475815277199999</v>
      </c>
      <c r="P131" s="150">
        <v>2.3643000000000001</v>
      </c>
      <c r="Q131" s="150">
        <v>19.9622522196</v>
      </c>
      <c r="R131" s="150">
        <v>174.42077089950001</v>
      </c>
      <c r="S131" s="150">
        <v>2033.3648636497901</v>
      </c>
    </row>
    <row r="132" spans="1:19" ht="14.5" x14ac:dyDescent="0.35">
      <c r="A132" t="s">
        <v>287</v>
      </c>
      <c r="B132" s="150">
        <v>1904.8628529999901</v>
      </c>
      <c r="C132" s="150">
        <v>889.38123800000096</v>
      </c>
      <c r="D132" s="150">
        <v>1</v>
      </c>
      <c r="E132" s="150">
        <v>66.297905</v>
      </c>
      <c r="F132" s="150">
        <v>181.94285600000001</v>
      </c>
      <c r="G132" s="150">
        <v>5.867464</v>
      </c>
      <c r="H132" s="150">
        <v>0</v>
      </c>
      <c r="I132" s="150">
        <v>22.449673000000001</v>
      </c>
      <c r="J132" s="150">
        <v>22.591726999999999</v>
      </c>
      <c r="K132" s="150">
        <v>87.820412385498599</v>
      </c>
      <c r="L132" s="150">
        <v>0.29060000000000002</v>
      </c>
      <c r="M132" s="150">
        <v>19.266171193000002</v>
      </c>
      <c r="N132" s="150">
        <v>134.16466201439999</v>
      </c>
      <c r="O132" s="150">
        <v>10.3947992224</v>
      </c>
      <c r="P132" s="150">
        <v>0</v>
      </c>
      <c r="Q132" s="150">
        <v>71.888342880600007</v>
      </c>
      <c r="R132" s="150">
        <v>106.64424730349999</v>
      </c>
      <c r="S132" s="150">
        <v>2335.3320879993898</v>
      </c>
    </row>
    <row r="133" spans="1:19" ht="14.5" x14ac:dyDescent="0.35">
      <c r="A133" t="s">
        <v>288</v>
      </c>
      <c r="B133" s="150">
        <v>3324.9850630000001</v>
      </c>
      <c r="C133" s="150">
        <v>1759.6370850000001</v>
      </c>
      <c r="D133" s="150">
        <v>51.508808000000002</v>
      </c>
      <c r="E133" s="150">
        <v>152.48196100000001</v>
      </c>
      <c r="F133" s="150">
        <v>360.64506699999998</v>
      </c>
      <c r="G133" s="150">
        <v>14.846812999999999</v>
      </c>
      <c r="H133" s="150">
        <v>9.15</v>
      </c>
      <c r="I133" s="150">
        <v>35.981876999999997</v>
      </c>
      <c r="J133" s="150">
        <v>51.442222000000001</v>
      </c>
      <c r="K133" s="150">
        <v>197.56907254292301</v>
      </c>
      <c r="L133" s="150">
        <v>14.9684596048</v>
      </c>
      <c r="M133" s="150">
        <v>44.311257866600002</v>
      </c>
      <c r="N133" s="150">
        <v>265.93967240580099</v>
      </c>
      <c r="O133" s="150">
        <v>26.302613910800002</v>
      </c>
      <c r="P133" s="150">
        <v>21.633344999999998</v>
      </c>
      <c r="Q133" s="150">
        <v>115.22116652939999</v>
      </c>
      <c r="R133" s="150">
        <v>242.83300895100001</v>
      </c>
      <c r="S133" s="150">
        <v>4253.7636598113204</v>
      </c>
    </row>
    <row r="134" spans="1:19" ht="14.5" x14ac:dyDescent="0.35">
      <c r="A134" t="s">
        <v>290</v>
      </c>
      <c r="B134" s="150">
        <v>3278.0405799999899</v>
      </c>
      <c r="C134" s="150">
        <v>1736.4000080000001</v>
      </c>
      <c r="D134" s="150">
        <v>39.422161000000003</v>
      </c>
      <c r="E134" s="150">
        <v>54.938231999999999</v>
      </c>
      <c r="F134" s="150">
        <v>390.72721300000001</v>
      </c>
      <c r="G134" s="150">
        <v>51.038387999999998</v>
      </c>
      <c r="H134" s="150">
        <v>0</v>
      </c>
      <c r="I134" s="150">
        <v>21.862636999999999</v>
      </c>
      <c r="J134" s="150">
        <v>75.619395999999995</v>
      </c>
      <c r="K134" s="150">
        <v>196.40345283745401</v>
      </c>
      <c r="L134" s="150">
        <v>11.456079986600001</v>
      </c>
      <c r="M134" s="150">
        <v>15.9650502192</v>
      </c>
      <c r="N134" s="150">
        <v>288.12224686619999</v>
      </c>
      <c r="O134" s="150">
        <v>90.419608180800097</v>
      </c>
      <c r="P134" s="150">
        <v>0</v>
      </c>
      <c r="Q134" s="150">
        <v>70.008536201400005</v>
      </c>
      <c r="R134" s="150">
        <v>356.96135881800001</v>
      </c>
      <c r="S134" s="150">
        <v>4307.3769131096496</v>
      </c>
    </row>
    <row r="135" spans="1:19" ht="14.5" x14ac:dyDescent="0.35">
      <c r="A135" t="s">
        <v>291</v>
      </c>
      <c r="B135" s="150">
        <v>22619.853002</v>
      </c>
      <c r="C135" s="150">
        <v>12704.228272</v>
      </c>
      <c r="D135" s="150">
        <v>3108.5627180000001</v>
      </c>
      <c r="E135" s="150">
        <v>372.35002200000002</v>
      </c>
      <c r="F135" s="150">
        <v>2672.7900279999999</v>
      </c>
      <c r="G135" s="150">
        <v>238.521243</v>
      </c>
      <c r="H135" s="150">
        <v>26.152480000000001</v>
      </c>
      <c r="I135" s="150">
        <v>139.385107</v>
      </c>
      <c r="J135" s="150">
        <v>453.69574299999999</v>
      </c>
      <c r="K135" s="150">
        <v>1521.8324235713001</v>
      </c>
      <c r="L135" s="150">
        <v>903.348325850837</v>
      </c>
      <c r="M135" s="150">
        <v>108.20491639319999</v>
      </c>
      <c r="N135" s="150">
        <v>1970.91536664716</v>
      </c>
      <c r="O135" s="150">
        <v>422.56423409879898</v>
      </c>
      <c r="P135" s="150">
        <v>61.832308464</v>
      </c>
      <c r="Q135" s="150">
        <v>446.33898963540003</v>
      </c>
      <c r="R135" s="150">
        <v>2141.6707548314798</v>
      </c>
      <c r="S135" s="150">
        <v>30196.560321492201</v>
      </c>
    </row>
    <row r="136" spans="1:19" ht="14.5" x14ac:dyDescent="0.35">
      <c r="A136" t="s">
        <v>292</v>
      </c>
      <c r="B136" s="150">
        <v>7638.9866819999997</v>
      </c>
      <c r="C136" s="150">
        <v>7378.8886479999901</v>
      </c>
      <c r="D136" s="150">
        <v>268.823893</v>
      </c>
      <c r="E136" s="150">
        <v>249.10683299999999</v>
      </c>
      <c r="F136" s="150">
        <v>937.02672299999904</v>
      </c>
      <c r="G136" s="150">
        <v>47.060021999999996</v>
      </c>
      <c r="H136" s="150">
        <v>9</v>
      </c>
      <c r="I136" s="150">
        <v>73.973302000000004</v>
      </c>
      <c r="J136" s="150">
        <v>130.06470999999999</v>
      </c>
      <c r="K136" s="150">
        <v>1511.72766507237</v>
      </c>
      <c r="L136" s="150">
        <v>78.120223305799698</v>
      </c>
      <c r="M136" s="150">
        <v>72.390445669799803</v>
      </c>
      <c r="N136" s="150">
        <v>690.96350554019205</v>
      </c>
      <c r="O136" s="150">
        <v>83.371534975200007</v>
      </c>
      <c r="P136" s="150">
        <v>21.278700000000001</v>
      </c>
      <c r="Q136" s="150">
        <v>236.87730766440001</v>
      </c>
      <c r="R136" s="150">
        <v>613.97046355500095</v>
      </c>
      <c r="S136" s="150">
        <v>10947.6865277828</v>
      </c>
    </row>
    <row r="137" spans="1:19" ht="14.5" x14ac:dyDescent="0.35">
      <c r="A137" t="s">
        <v>294</v>
      </c>
      <c r="B137" s="150">
        <v>2637.2838690000099</v>
      </c>
      <c r="C137" s="150">
        <v>2553.6871850000002</v>
      </c>
      <c r="D137" s="150">
        <v>0</v>
      </c>
      <c r="E137" s="150">
        <v>64.414365000000004</v>
      </c>
      <c r="F137" s="150">
        <v>217.03519700000001</v>
      </c>
      <c r="G137" s="150">
        <v>24.270717999999999</v>
      </c>
      <c r="H137" s="150">
        <v>2</v>
      </c>
      <c r="I137" s="150">
        <v>27.060773999999999</v>
      </c>
      <c r="J137" s="150">
        <v>30.066296999999999</v>
      </c>
      <c r="K137" s="150">
        <v>523.13954111271903</v>
      </c>
      <c r="L137" s="150">
        <v>0</v>
      </c>
      <c r="M137" s="150">
        <v>18.718814469000002</v>
      </c>
      <c r="N137" s="150">
        <v>160.0417542678</v>
      </c>
      <c r="O137" s="150">
        <v>42.998004008800002</v>
      </c>
      <c r="P137" s="150">
        <v>4.7286000000000001</v>
      </c>
      <c r="Q137" s="150">
        <v>86.654010502800006</v>
      </c>
      <c r="R137" s="150">
        <v>141.92795498850001</v>
      </c>
      <c r="S137" s="150">
        <v>3615.4925483496299</v>
      </c>
    </row>
    <row r="138" spans="1:19" ht="14.5" x14ac:dyDescent="0.35">
      <c r="A138" t="s">
        <v>296</v>
      </c>
      <c r="B138" s="150">
        <v>5304.4600899999896</v>
      </c>
      <c r="C138" s="150">
        <v>1153.6867609999999</v>
      </c>
      <c r="D138" s="150">
        <v>88.568027000000001</v>
      </c>
      <c r="E138" s="150">
        <v>78.368871999999996</v>
      </c>
      <c r="F138" s="150">
        <v>468.39219400000002</v>
      </c>
      <c r="G138" s="150">
        <v>44.546277000000003</v>
      </c>
      <c r="H138" s="150">
        <v>5.1059739999999998</v>
      </c>
      <c r="I138" s="150">
        <v>42.854005999999998</v>
      </c>
      <c r="J138" s="150">
        <v>94.031582</v>
      </c>
      <c r="K138" s="150">
        <v>53.950115614160801</v>
      </c>
      <c r="L138" s="150">
        <v>25.737868646199999</v>
      </c>
      <c r="M138" s="150">
        <v>22.773994203200001</v>
      </c>
      <c r="N138" s="150">
        <v>345.39240385559799</v>
      </c>
      <c r="O138" s="150">
        <v>78.918184333200003</v>
      </c>
      <c r="P138" s="150">
        <v>12.0720543282</v>
      </c>
      <c r="Q138" s="150">
        <v>137.22709801319999</v>
      </c>
      <c r="R138" s="150">
        <v>443.87608283100002</v>
      </c>
      <c r="S138" s="150">
        <v>6424.4078918247496</v>
      </c>
    </row>
    <row r="139" spans="1:19" ht="14.5" x14ac:dyDescent="0.35">
      <c r="A139" t="s">
        <v>297</v>
      </c>
      <c r="B139" s="150">
        <v>5385.4029360000204</v>
      </c>
      <c r="C139" s="150">
        <v>948.09775000000002</v>
      </c>
      <c r="D139" s="150">
        <v>136.02899099999999</v>
      </c>
      <c r="E139" s="150">
        <v>78.113108999999994</v>
      </c>
      <c r="F139" s="150">
        <v>359.62857100000002</v>
      </c>
      <c r="G139" s="150">
        <v>20.531907</v>
      </c>
      <c r="H139" s="150">
        <v>5.7742889999999996</v>
      </c>
      <c r="I139" s="150">
        <v>26.123989999999999</v>
      </c>
      <c r="J139" s="150">
        <v>94.736448999999993</v>
      </c>
      <c r="K139" s="150">
        <v>35.554578361574002</v>
      </c>
      <c r="L139" s="150">
        <v>39.530024784600002</v>
      </c>
      <c r="M139" s="150">
        <v>22.6996694754</v>
      </c>
      <c r="N139" s="150">
        <v>265.19010825540101</v>
      </c>
      <c r="O139" s="150">
        <v>36.374326441199997</v>
      </c>
      <c r="P139" s="150">
        <v>13.652151482700001</v>
      </c>
      <c r="Q139" s="150">
        <v>83.654240778000002</v>
      </c>
      <c r="R139" s="150">
        <v>447.20340750449998</v>
      </c>
      <c r="S139" s="150">
        <v>6329.2614430834001</v>
      </c>
    </row>
    <row r="140" spans="1:19" ht="14.5" x14ac:dyDescent="0.35">
      <c r="A140" t="s">
        <v>298</v>
      </c>
      <c r="B140" s="150">
        <v>1710.3440270000001</v>
      </c>
      <c r="C140" s="150">
        <v>1280.902386</v>
      </c>
      <c r="D140" s="150">
        <v>5.590395</v>
      </c>
      <c r="E140" s="150">
        <v>13.450429</v>
      </c>
      <c r="F140" s="150">
        <v>186.375247</v>
      </c>
      <c r="G140" s="150">
        <v>9.2951329999999999</v>
      </c>
      <c r="H140" s="150">
        <v>0</v>
      </c>
      <c r="I140" s="150">
        <v>5.0583179999999999</v>
      </c>
      <c r="J140" s="150">
        <v>24.964704000000001</v>
      </c>
      <c r="K140" s="150">
        <v>200.87596408134601</v>
      </c>
      <c r="L140" s="150">
        <v>1.6245687870000001</v>
      </c>
      <c r="M140" s="150">
        <v>3.9086946673999998</v>
      </c>
      <c r="N140" s="150">
        <v>137.43310713779999</v>
      </c>
      <c r="O140" s="150">
        <v>16.467257622799998</v>
      </c>
      <c r="P140" s="150">
        <v>0</v>
      </c>
      <c r="Q140" s="150">
        <v>16.197745899600001</v>
      </c>
      <c r="R140" s="150">
        <v>117.845885232</v>
      </c>
      <c r="S140" s="150">
        <v>2204.6972504279502</v>
      </c>
    </row>
    <row r="141" spans="1:19" ht="14.5" x14ac:dyDescent="0.35">
      <c r="A141" t="s">
        <v>299</v>
      </c>
      <c r="B141" s="150">
        <v>5466.5006509999903</v>
      </c>
      <c r="C141" s="150">
        <v>737.74509499999999</v>
      </c>
      <c r="D141" s="150">
        <v>260.24248799999998</v>
      </c>
      <c r="E141" s="150">
        <v>46.875646000000003</v>
      </c>
      <c r="F141" s="150">
        <v>301.422326</v>
      </c>
      <c r="G141" s="150">
        <v>30.284673999999999</v>
      </c>
      <c r="H141" s="150">
        <v>5</v>
      </c>
      <c r="I141" s="150">
        <v>41.912410000000001</v>
      </c>
      <c r="J141" s="150">
        <v>118.904871</v>
      </c>
      <c r="K141" s="150">
        <v>21.444320499565599</v>
      </c>
      <c r="L141" s="150">
        <v>75.626467012799907</v>
      </c>
      <c r="M141" s="150">
        <v>13.622062727599999</v>
      </c>
      <c r="N141" s="150">
        <v>222.26882319239999</v>
      </c>
      <c r="O141" s="150">
        <v>53.6523284584</v>
      </c>
      <c r="P141" s="150">
        <v>11.8215</v>
      </c>
      <c r="Q141" s="150">
        <v>134.21191930200001</v>
      </c>
      <c r="R141" s="150">
        <v>561.29044355550002</v>
      </c>
      <c r="S141" s="150">
        <v>6560.4385157482602</v>
      </c>
    </row>
    <row r="142" spans="1:19" ht="14.5" x14ac:dyDescent="0.35">
      <c r="A142" t="s">
        <v>300</v>
      </c>
      <c r="B142" s="150">
        <v>7777.1542470000004</v>
      </c>
      <c r="C142" s="150">
        <v>1521.408811</v>
      </c>
      <c r="D142" s="150">
        <v>169.52829600000001</v>
      </c>
      <c r="E142" s="150">
        <v>90.055318999999997</v>
      </c>
      <c r="F142" s="150">
        <v>630.64114900000004</v>
      </c>
      <c r="G142" s="150">
        <v>73.266846999999999</v>
      </c>
      <c r="H142" s="150">
        <v>4</v>
      </c>
      <c r="I142" s="150">
        <v>34.674394999999997</v>
      </c>
      <c r="J142" s="150">
        <v>152.76295400000001</v>
      </c>
      <c r="K142" s="150">
        <v>64.193733109788994</v>
      </c>
      <c r="L142" s="150">
        <v>49.264922817599903</v>
      </c>
      <c r="M142" s="150">
        <v>26.170075701399998</v>
      </c>
      <c r="N142" s="150">
        <v>465.03478327259501</v>
      </c>
      <c r="O142" s="150">
        <v>129.7995461452</v>
      </c>
      <c r="P142" s="150">
        <v>9.4572000000000003</v>
      </c>
      <c r="Q142" s="150">
        <v>111.034347669</v>
      </c>
      <c r="R142" s="150">
        <v>721.117524357001</v>
      </c>
      <c r="S142" s="150">
        <v>9353.2263800725905</v>
      </c>
    </row>
    <row r="143" spans="1:19" ht="14.5" x14ac:dyDescent="0.35">
      <c r="A143" t="s">
        <v>301</v>
      </c>
      <c r="B143" s="150">
        <v>2417.056454</v>
      </c>
      <c r="C143" s="150">
        <v>528.24124400000005</v>
      </c>
      <c r="D143" s="150">
        <v>71.585762000000003</v>
      </c>
      <c r="E143" s="150">
        <v>25</v>
      </c>
      <c r="F143" s="150">
        <v>218.86468199999999</v>
      </c>
      <c r="G143" s="150">
        <v>23.487110999999999</v>
      </c>
      <c r="H143" s="150">
        <v>1</v>
      </c>
      <c r="I143" s="150">
        <v>15.910112</v>
      </c>
      <c r="J143" s="150">
        <v>37</v>
      </c>
      <c r="K143" s="150">
        <v>25.233961003085401</v>
      </c>
      <c r="L143" s="150">
        <v>20.8028224372</v>
      </c>
      <c r="M143" s="150">
        <v>7.2650000000000103</v>
      </c>
      <c r="N143" s="150">
        <v>161.39081650680001</v>
      </c>
      <c r="O143" s="150">
        <v>41.609765847600002</v>
      </c>
      <c r="P143" s="150">
        <v>2.3643000000000001</v>
      </c>
      <c r="Q143" s="150">
        <v>50.9473606464</v>
      </c>
      <c r="R143" s="150">
        <v>174.6585</v>
      </c>
      <c r="S143" s="150">
        <v>2901.3289804410902</v>
      </c>
    </row>
    <row r="144" spans="1:19" ht="14.5" x14ac:dyDescent="0.35">
      <c r="A144" t="s">
        <v>302</v>
      </c>
      <c r="B144" s="150">
        <v>2542.3386030000001</v>
      </c>
      <c r="C144" s="150">
        <v>869.49538299999995</v>
      </c>
      <c r="D144" s="150">
        <v>14.526419000000001</v>
      </c>
      <c r="E144" s="150">
        <v>76.621623</v>
      </c>
      <c r="F144" s="150">
        <v>188.08615800000001</v>
      </c>
      <c r="G144" s="150">
        <v>21.207801</v>
      </c>
      <c r="H144" s="150">
        <v>2.9677199999999999</v>
      </c>
      <c r="I144" s="150">
        <v>13.947158</v>
      </c>
      <c r="J144" s="150">
        <v>39.269753000000001</v>
      </c>
      <c r="K144" s="150">
        <v>63.445706161513698</v>
      </c>
      <c r="L144" s="150">
        <v>4.2213773614000001</v>
      </c>
      <c r="M144" s="150">
        <v>22.266243643799999</v>
      </c>
      <c r="N144" s="150">
        <v>138.69473290920001</v>
      </c>
      <c r="O144" s="150">
        <v>37.571740251599998</v>
      </c>
      <c r="P144" s="150">
        <v>7.0165803960000002</v>
      </c>
      <c r="Q144" s="150">
        <v>44.6615893476</v>
      </c>
      <c r="R144" s="150">
        <v>185.37286903649999</v>
      </c>
      <c r="S144" s="150">
        <v>3045.58944210762</v>
      </c>
    </row>
    <row r="145" spans="1:19" ht="14.5" x14ac:dyDescent="0.35">
      <c r="A145" t="s">
        <v>303</v>
      </c>
      <c r="B145" s="150">
        <v>22840.9535189997</v>
      </c>
      <c r="C145" s="150">
        <v>18767.689752999799</v>
      </c>
      <c r="D145" s="150">
        <v>314.61984200000001</v>
      </c>
      <c r="E145" s="150">
        <v>300.82366200000001</v>
      </c>
      <c r="F145" s="150">
        <v>3298.8202820000001</v>
      </c>
      <c r="G145" s="150">
        <v>575.99119900000005</v>
      </c>
      <c r="H145" s="150">
        <v>13.440702</v>
      </c>
      <c r="I145" s="150">
        <v>235.393463</v>
      </c>
      <c r="J145" s="150">
        <v>386.57299499999999</v>
      </c>
      <c r="K145" s="150">
        <v>3344.1832454372302</v>
      </c>
      <c r="L145" s="150">
        <v>91.428526085199707</v>
      </c>
      <c r="M145" s="150">
        <v>87.419356177199703</v>
      </c>
      <c r="N145" s="150">
        <v>2432.55007594675</v>
      </c>
      <c r="O145" s="150">
        <v>1020.4260081484</v>
      </c>
      <c r="P145" s="150">
        <v>31.777851738599999</v>
      </c>
      <c r="Q145" s="150">
        <v>753.77694721859802</v>
      </c>
      <c r="R145" s="150">
        <v>1824.81782289749</v>
      </c>
      <c r="S145" s="150">
        <v>32427.333352649199</v>
      </c>
    </row>
    <row r="146" spans="1:19" ht="14.5" x14ac:dyDescent="0.35">
      <c r="A146" t="s">
        <v>304</v>
      </c>
      <c r="B146" s="150">
        <v>889.20961499999999</v>
      </c>
      <c r="C146" s="150">
        <v>453.48407500000002</v>
      </c>
      <c r="D146" s="150">
        <v>0</v>
      </c>
      <c r="E146" s="150">
        <v>16.052941000000001</v>
      </c>
      <c r="F146" s="150">
        <v>77.558809999999994</v>
      </c>
      <c r="G146" s="150">
        <v>11.594118</v>
      </c>
      <c r="H146" s="150">
        <v>1</v>
      </c>
      <c r="I146" s="150">
        <v>5</v>
      </c>
      <c r="J146" s="150">
        <v>9.7171719999999997</v>
      </c>
      <c r="K146" s="150">
        <v>49.6043840732329</v>
      </c>
      <c r="L146" s="150">
        <v>0</v>
      </c>
      <c r="M146" s="150">
        <v>4.6649846545999996</v>
      </c>
      <c r="N146" s="150">
        <v>57.191866494000102</v>
      </c>
      <c r="O146" s="150">
        <v>20.540139448800002</v>
      </c>
      <c r="P146" s="150">
        <v>2.3643000000000001</v>
      </c>
      <c r="Q146" s="150">
        <v>16.010999999999999</v>
      </c>
      <c r="R146" s="150">
        <v>45.869910425999997</v>
      </c>
      <c r="S146" s="150">
        <v>1085.45620009663</v>
      </c>
    </row>
    <row r="147" spans="1:19" ht="14.5" x14ac:dyDescent="0.35">
      <c r="A147" t="s">
        <v>305</v>
      </c>
      <c r="B147" s="150">
        <v>4052.25029000002</v>
      </c>
      <c r="C147" s="150">
        <v>1339.2703750000001</v>
      </c>
      <c r="D147" s="150">
        <v>83.628095999999999</v>
      </c>
      <c r="E147" s="150">
        <v>71.957958000000005</v>
      </c>
      <c r="F147" s="150">
        <v>329.48190299999999</v>
      </c>
      <c r="G147" s="150">
        <v>25.70984</v>
      </c>
      <c r="H147" s="150">
        <v>4</v>
      </c>
      <c r="I147" s="150">
        <v>29.257235000000001</v>
      </c>
      <c r="J147" s="150">
        <v>39.832590000000003</v>
      </c>
      <c r="K147" s="150">
        <v>94.181091593446894</v>
      </c>
      <c r="L147" s="150">
        <v>24.3023246976</v>
      </c>
      <c r="M147" s="150">
        <v>20.9109825948</v>
      </c>
      <c r="N147" s="150">
        <v>242.95995527220001</v>
      </c>
      <c r="O147" s="150">
        <v>45.547552543999998</v>
      </c>
      <c r="P147" s="150">
        <v>9.4572000000000003</v>
      </c>
      <c r="Q147" s="150">
        <v>93.687517916999994</v>
      </c>
      <c r="R147" s="150">
        <v>188.02974109499999</v>
      </c>
      <c r="S147" s="150">
        <v>4771.3266557140696</v>
      </c>
    </row>
    <row r="148" spans="1:19" ht="14.5" x14ac:dyDescent="0.35">
      <c r="A148" t="s">
        <v>306</v>
      </c>
      <c r="B148" s="150">
        <v>5945.095918</v>
      </c>
      <c r="C148" s="150">
        <v>205.340214</v>
      </c>
      <c r="D148" s="150">
        <v>73.037667999999996</v>
      </c>
      <c r="E148" s="150">
        <v>115.336049</v>
      </c>
      <c r="F148" s="150">
        <v>742.04322999999999</v>
      </c>
      <c r="G148" s="150">
        <v>39.182524000000001</v>
      </c>
      <c r="H148" s="150">
        <v>2.8886790000000002</v>
      </c>
      <c r="I148" s="150">
        <v>30.969017999999998</v>
      </c>
      <c r="J148" s="150">
        <v>97.668621999999999</v>
      </c>
      <c r="K148" s="150">
        <v>1.51669076881855</v>
      </c>
      <c r="L148" s="150">
        <v>21.224746320800001</v>
      </c>
      <c r="M148" s="150">
        <v>33.516655839400002</v>
      </c>
      <c r="N148" s="150">
        <v>547.18267780199301</v>
      </c>
      <c r="O148" s="150">
        <v>69.415759518399994</v>
      </c>
      <c r="P148" s="150">
        <v>6.8297037597000001</v>
      </c>
      <c r="Q148" s="150">
        <v>99.168989439599997</v>
      </c>
      <c r="R148" s="150">
        <v>461.04473015100001</v>
      </c>
      <c r="S148" s="150">
        <v>7184.99587159971</v>
      </c>
    </row>
    <row r="149" spans="1:19" ht="14.5" x14ac:dyDescent="0.35">
      <c r="A149" t="s">
        <v>307</v>
      </c>
      <c r="B149" s="150">
        <v>1902.9792219999999</v>
      </c>
      <c r="C149" s="150">
        <v>984.01313400000095</v>
      </c>
      <c r="D149" s="150">
        <v>3.76</v>
      </c>
      <c r="E149" s="150">
        <v>73.153648000000004</v>
      </c>
      <c r="F149" s="150">
        <v>192.08914899999999</v>
      </c>
      <c r="G149" s="150">
        <v>21.431681000000001</v>
      </c>
      <c r="H149" s="150">
        <v>0</v>
      </c>
      <c r="I149" s="150">
        <v>25.790429</v>
      </c>
      <c r="J149" s="150">
        <v>30.698022999999999</v>
      </c>
      <c r="K149" s="150">
        <v>108.654263030194</v>
      </c>
      <c r="L149" s="150">
        <v>1.0926560000000001</v>
      </c>
      <c r="M149" s="150">
        <v>21.258450108800002</v>
      </c>
      <c r="N149" s="150">
        <v>141.64653847260001</v>
      </c>
      <c r="O149" s="150">
        <v>37.968366059600001</v>
      </c>
      <c r="P149" s="150">
        <v>0</v>
      </c>
      <c r="Q149" s="150">
        <v>82.586111743800004</v>
      </c>
      <c r="R149" s="150">
        <v>144.91001757149999</v>
      </c>
      <c r="S149" s="150">
        <v>2441.0956249864898</v>
      </c>
    </row>
    <row r="150" spans="1:19" ht="14.5" x14ac:dyDescent="0.35">
      <c r="A150" t="s">
        <v>309</v>
      </c>
      <c r="B150" s="150">
        <v>2849.2521069999998</v>
      </c>
      <c r="C150" s="150">
        <v>805.28539699999999</v>
      </c>
      <c r="D150" s="150">
        <v>29.499486999999998</v>
      </c>
      <c r="E150" s="150">
        <v>74.886775999999998</v>
      </c>
      <c r="F150" s="150">
        <v>288.14326799999998</v>
      </c>
      <c r="G150" s="150">
        <v>27.386704999999999</v>
      </c>
      <c r="H150" s="150">
        <v>1.5</v>
      </c>
      <c r="I150" s="150">
        <v>26.544256000000001</v>
      </c>
      <c r="J150" s="150">
        <v>33.327142000000002</v>
      </c>
      <c r="K150" s="150">
        <v>48.330797399139897</v>
      </c>
      <c r="L150" s="150">
        <v>8.5725509221999996</v>
      </c>
      <c r="M150" s="150">
        <v>21.762097105599999</v>
      </c>
      <c r="N150" s="150">
        <v>212.47684582319999</v>
      </c>
      <c r="O150" s="150">
        <v>48.518286578000001</v>
      </c>
      <c r="P150" s="150">
        <v>3.5464500000000001</v>
      </c>
      <c r="Q150" s="150">
        <v>85.000016563200006</v>
      </c>
      <c r="R150" s="150">
        <v>157.32077381100001</v>
      </c>
      <c r="S150" s="150">
        <v>3434.7799252023401</v>
      </c>
    </row>
    <row r="151" spans="1:19" ht="14.5" x14ac:dyDescent="0.35">
      <c r="A151" t="s">
        <v>310</v>
      </c>
      <c r="B151" s="150">
        <v>2053.596419</v>
      </c>
      <c r="C151" s="150">
        <v>894.82509700000003</v>
      </c>
      <c r="D151" s="150">
        <v>15.089404999999999</v>
      </c>
      <c r="E151" s="150">
        <v>99.846451000000002</v>
      </c>
      <c r="F151" s="150">
        <v>198.936577</v>
      </c>
      <c r="G151" s="150">
        <v>5.5742849999999997</v>
      </c>
      <c r="H151" s="150">
        <v>2</v>
      </c>
      <c r="I151" s="150">
        <v>19.011596999999998</v>
      </c>
      <c r="J151" s="150">
        <v>30.090786999999999</v>
      </c>
      <c r="K151" s="150">
        <v>83.163236502237595</v>
      </c>
      <c r="L151" s="150">
        <v>4.3849810930000004</v>
      </c>
      <c r="M151" s="150">
        <v>29.0153786606</v>
      </c>
      <c r="N151" s="150">
        <v>146.69583187980001</v>
      </c>
      <c r="O151" s="150">
        <v>9.8754033060000008</v>
      </c>
      <c r="P151" s="150">
        <v>4.7286000000000001</v>
      </c>
      <c r="Q151" s="150">
        <v>60.878935913399999</v>
      </c>
      <c r="R151" s="150">
        <v>142.0435600335</v>
      </c>
      <c r="S151" s="150">
        <v>2534.3823463885401</v>
      </c>
    </row>
    <row r="152" spans="1:19" ht="14.5" x14ac:dyDescent="0.35">
      <c r="A152" t="s">
        <v>312</v>
      </c>
      <c r="B152" s="150">
        <v>4560.4822210000002</v>
      </c>
      <c r="C152" s="150">
        <v>878.70826499999998</v>
      </c>
      <c r="D152" s="150">
        <v>10.348577000000001</v>
      </c>
      <c r="E152" s="150">
        <v>117.451374</v>
      </c>
      <c r="F152" s="150">
        <v>349.39815599999997</v>
      </c>
      <c r="G152" s="150">
        <v>39.956397000000003</v>
      </c>
      <c r="H152" s="150">
        <v>1</v>
      </c>
      <c r="I152" s="150">
        <v>36.564742000000003</v>
      </c>
      <c r="J152" s="150">
        <v>60.914363000000002</v>
      </c>
      <c r="K152" s="150">
        <v>36.318495413240498</v>
      </c>
      <c r="L152" s="150">
        <v>3.0072964762000001</v>
      </c>
      <c r="M152" s="150">
        <v>34.131369284400002</v>
      </c>
      <c r="N152" s="150">
        <v>257.64620023440102</v>
      </c>
      <c r="O152" s="150">
        <v>70.786752925200005</v>
      </c>
      <c r="P152" s="150">
        <v>2.3643000000000001</v>
      </c>
      <c r="Q152" s="150">
        <v>117.0876168324</v>
      </c>
      <c r="R152" s="150">
        <v>287.5462505415</v>
      </c>
      <c r="S152" s="150">
        <v>5369.3705027073402</v>
      </c>
    </row>
    <row r="153" spans="1:19" ht="14.5" x14ac:dyDescent="0.35">
      <c r="A153" t="s">
        <v>313</v>
      </c>
      <c r="B153" s="150">
        <v>3007.671155</v>
      </c>
      <c r="C153" s="150">
        <v>1034.8811430000001</v>
      </c>
      <c r="D153" s="150">
        <v>3.8330790000000001</v>
      </c>
      <c r="E153" s="150">
        <v>90.334982999999994</v>
      </c>
      <c r="F153" s="150">
        <v>220.79310699999999</v>
      </c>
      <c r="G153" s="150">
        <v>11.085397</v>
      </c>
      <c r="H153" s="150">
        <v>4</v>
      </c>
      <c r="I153" s="150">
        <v>28.568365</v>
      </c>
      <c r="J153" s="150">
        <v>41.551907</v>
      </c>
      <c r="K153" s="150">
        <v>75.6681861970265</v>
      </c>
      <c r="L153" s="150">
        <v>1.1138927573999999</v>
      </c>
      <c r="M153" s="150">
        <v>26.251346059799999</v>
      </c>
      <c r="N153" s="150">
        <v>162.8128371018</v>
      </c>
      <c r="O153" s="150">
        <v>19.638889325200001</v>
      </c>
      <c r="P153" s="150">
        <v>9.4572000000000003</v>
      </c>
      <c r="Q153" s="150">
        <v>91.481618402999999</v>
      </c>
      <c r="R153" s="150">
        <v>196.14577699349999</v>
      </c>
      <c r="S153" s="150">
        <v>3590.2409018377298</v>
      </c>
    </row>
    <row r="154" spans="1:19" ht="14.5" x14ac:dyDescent="0.35">
      <c r="A154" t="s">
        <v>314</v>
      </c>
      <c r="B154" s="150">
        <v>4696.4082609999996</v>
      </c>
      <c r="C154" s="150">
        <v>4503.1568850000003</v>
      </c>
      <c r="D154" s="150">
        <v>32.042116</v>
      </c>
      <c r="E154" s="150">
        <v>134.42172099999999</v>
      </c>
      <c r="F154" s="150">
        <v>544.08147399999996</v>
      </c>
      <c r="G154" s="150">
        <v>58.378560999999998</v>
      </c>
      <c r="H154" s="150">
        <v>8.4970060000000007</v>
      </c>
      <c r="I154" s="150">
        <v>38.687050999999997</v>
      </c>
      <c r="J154" s="150">
        <v>82.283000999999999</v>
      </c>
      <c r="K154" s="150">
        <v>919.60139518764902</v>
      </c>
      <c r="L154" s="150">
        <v>9.3114389095999996</v>
      </c>
      <c r="M154" s="150">
        <v>39.062952122600002</v>
      </c>
      <c r="N154" s="150">
        <v>401.20567892759698</v>
      </c>
      <c r="O154" s="150">
        <v>103.4234586676</v>
      </c>
      <c r="P154" s="150">
        <v>20.089471285799998</v>
      </c>
      <c r="Q154" s="150">
        <v>123.8836747122</v>
      </c>
      <c r="R154" s="150">
        <v>388.41690622049998</v>
      </c>
      <c r="S154" s="150">
        <v>6701.4032370335399</v>
      </c>
    </row>
    <row r="155" spans="1:19" ht="14.5" x14ac:dyDescent="0.35">
      <c r="A155" t="s">
        <v>315</v>
      </c>
      <c r="B155" s="150">
        <v>1636.6172819999999</v>
      </c>
      <c r="C155" s="150">
        <v>1552.3177410000001</v>
      </c>
      <c r="D155" s="150">
        <v>12.505814000000001</v>
      </c>
      <c r="E155" s="150">
        <v>8.8372089999999996</v>
      </c>
      <c r="F155" s="150">
        <v>228.11309399999999</v>
      </c>
      <c r="G155" s="150">
        <v>42.189076</v>
      </c>
      <c r="H155" s="150">
        <v>2</v>
      </c>
      <c r="I155" s="150">
        <v>12.255814000000001</v>
      </c>
      <c r="J155" s="150">
        <v>27.854651</v>
      </c>
      <c r="K155" s="150">
        <v>318.02643812607101</v>
      </c>
      <c r="L155" s="150">
        <v>3.6341895484000002</v>
      </c>
      <c r="M155" s="150">
        <v>2.5680929354000002</v>
      </c>
      <c r="N155" s="150">
        <v>168.21059551560001</v>
      </c>
      <c r="O155" s="150">
        <v>74.742167041599998</v>
      </c>
      <c r="P155" s="150">
        <v>4.7286000000000001</v>
      </c>
      <c r="Q155" s="150">
        <v>39.2455675908</v>
      </c>
      <c r="R155" s="150">
        <v>131.48788004549999</v>
      </c>
      <c r="S155" s="150">
        <v>2379.2608128033698</v>
      </c>
    </row>
    <row r="156" spans="1:19" ht="14.5" x14ac:dyDescent="0.35">
      <c r="A156" t="s">
        <v>316</v>
      </c>
      <c r="B156" s="150">
        <v>2115.6771699999999</v>
      </c>
      <c r="C156" s="150">
        <v>1107.242557</v>
      </c>
      <c r="D156" s="150">
        <v>6.6034290000000002</v>
      </c>
      <c r="E156" s="150">
        <v>63.402132000000002</v>
      </c>
      <c r="F156" s="150">
        <v>231.61484799999999</v>
      </c>
      <c r="G156" s="150">
        <v>15.221971</v>
      </c>
      <c r="H156" s="150">
        <v>3.6780629999999999</v>
      </c>
      <c r="I156" s="150">
        <v>22.171655000000001</v>
      </c>
      <c r="J156" s="150">
        <v>32.523395999999998</v>
      </c>
      <c r="K156" s="150">
        <v>123.47614220080401</v>
      </c>
      <c r="L156" s="150">
        <v>1.9189564673999999</v>
      </c>
      <c r="M156" s="150">
        <v>18.424659559199998</v>
      </c>
      <c r="N156" s="150">
        <v>170.79278891519999</v>
      </c>
      <c r="O156" s="150">
        <v>26.9672438236</v>
      </c>
      <c r="P156" s="150">
        <v>8.6960443508999994</v>
      </c>
      <c r="Q156" s="150">
        <v>70.998073641000005</v>
      </c>
      <c r="R156" s="150">
        <v>153.52669081799999</v>
      </c>
      <c r="S156" s="150">
        <v>2690.4777697761101</v>
      </c>
    </row>
    <row r="157" spans="1:19" ht="14.5" x14ac:dyDescent="0.35">
      <c r="A157" t="s">
        <v>318</v>
      </c>
      <c r="B157" s="150">
        <v>1272.877428</v>
      </c>
      <c r="C157" s="150">
        <v>1234.2587799999999</v>
      </c>
      <c r="D157" s="150">
        <v>1</v>
      </c>
      <c r="E157" s="150">
        <v>54.047058</v>
      </c>
      <c r="F157" s="150">
        <v>134.61677499999999</v>
      </c>
      <c r="G157" s="150">
        <v>3.4229759999999998</v>
      </c>
      <c r="H157" s="150">
        <v>0</v>
      </c>
      <c r="I157" s="150">
        <v>11.542120000000001</v>
      </c>
      <c r="J157" s="150">
        <v>22.946621</v>
      </c>
      <c r="K157" s="150">
        <v>252.72462683491099</v>
      </c>
      <c r="L157" s="150">
        <v>0.29060000000000002</v>
      </c>
      <c r="M157" s="150">
        <v>15.706075054799999</v>
      </c>
      <c r="N157" s="150">
        <v>99.266409884999902</v>
      </c>
      <c r="O157" s="150">
        <v>6.0641442816</v>
      </c>
      <c r="P157" s="150">
        <v>0</v>
      </c>
      <c r="Q157" s="150">
        <v>36.960176664000002</v>
      </c>
      <c r="R157" s="150">
        <v>108.3195244305</v>
      </c>
      <c r="S157" s="150">
        <v>1792.2089851508099</v>
      </c>
    </row>
    <row r="158" spans="1:19" ht="14.5" x14ac:dyDescent="0.35">
      <c r="A158" t="s">
        <v>319</v>
      </c>
      <c r="B158" s="150">
        <v>693.01699599999995</v>
      </c>
      <c r="C158" s="150">
        <v>678.64456199999995</v>
      </c>
      <c r="D158" s="150">
        <v>0</v>
      </c>
      <c r="E158" s="150">
        <v>19.148544000000001</v>
      </c>
      <c r="F158" s="150">
        <v>66.478876999999997</v>
      </c>
      <c r="G158" s="150">
        <v>1.793204</v>
      </c>
      <c r="H158" s="150">
        <v>2</v>
      </c>
      <c r="I158" s="150">
        <v>3.5</v>
      </c>
      <c r="J158" s="150">
        <v>6.5</v>
      </c>
      <c r="K158" s="150">
        <v>138.91906082470399</v>
      </c>
      <c r="L158" s="150">
        <v>0</v>
      </c>
      <c r="M158" s="150">
        <v>5.5645668863999997</v>
      </c>
      <c r="N158" s="150">
        <v>49.021523899800002</v>
      </c>
      <c r="O158" s="150">
        <v>3.1768402064000001</v>
      </c>
      <c r="P158" s="150">
        <v>4.7286000000000001</v>
      </c>
      <c r="Q158" s="150">
        <v>11.207700000000001</v>
      </c>
      <c r="R158" s="150">
        <v>30.683250000000001</v>
      </c>
      <c r="S158" s="150">
        <v>936.31853781730501</v>
      </c>
    </row>
    <row r="159" spans="1:19" ht="14.5" x14ac:dyDescent="0.35">
      <c r="A159" t="s">
        <v>320</v>
      </c>
      <c r="B159" s="150">
        <v>14704.037694000001</v>
      </c>
      <c r="C159" s="150">
        <v>5067.6985269999896</v>
      </c>
      <c r="D159" s="150">
        <v>1201.7016799999999</v>
      </c>
      <c r="E159" s="150">
        <v>261.99187999999998</v>
      </c>
      <c r="F159" s="150">
        <v>1276.9711580000001</v>
      </c>
      <c r="G159" s="150">
        <v>155.43822399999999</v>
      </c>
      <c r="H159" s="150">
        <v>7.2672379999999999</v>
      </c>
      <c r="I159" s="150">
        <v>101.88395</v>
      </c>
      <c r="J159" s="150">
        <v>261.675321</v>
      </c>
      <c r="K159" s="150">
        <v>373.38053467854502</v>
      </c>
      <c r="L159" s="150">
        <v>349.21450820800101</v>
      </c>
      <c r="M159" s="150">
        <v>76.134840327999797</v>
      </c>
      <c r="N159" s="150">
        <v>941.63853190918303</v>
      </c>
      <c r="O159" s="150">
        <v>275.3743576384</v>
      </c>
      <c r="P159" s="150">
        <v>17.1819308034</v>
      </c>
      <c r="Q159" s="150">
        <v>326.25278469</v>
      </c>
      <c r="R159" s="150">
        <v>1235.2383527805</v>
      </c>
      <c r="S159" s="150">
        <v>18298.453535035998</v>
      </c>
    </row>
    <row r="160" spans="1:19" ht="14.5" x14ac:dyDescent="0.35">
      <c r="A160" t="s">
        <v>321</v>
      </c>
      <c r="B160" s="150">
        <v>3505.598587</v>
      </c>
      <c r="C160" s="150">
        <v>2134.1329620000001</v>
      </c>
      <c r="D160" s="150">
        <v>193.28094899999999</v>
      </c>
      <c r="E160" s="150">
        <v>103.52806200000001</v>
      </c>
      <c r="F160" s="150">
        <v>451.45131300000003</v>
      </c>
      <c r="G160" s="150">
        <v>37.989162</v>
      </c>
      <c r="H160" s="150">
        <v>4.91845</v>
      </c>
      <c r="I160" s="150">
        <v>23.857856999999999</v>
      </c>
      <c r="J160" s="150">
        <v>50.170364999999997</v>
      </c>
      <c r="K160" s="150">
        <v>273.79892963993501</v>
      </c>
      <c r="L160" s="150">
        <v>56.167443779399903</v>
      </c>
      <c r="M160" s="150">
        <v>30.085254817199999</v>
      </c>
      <c r="N160" s="150">
        <v>332.90019820619898</v>
      </c>
      <c r="O160" s="150">
        <v>67.301599399200001</v>
      </c>
      <c r="P160" s="150">
        <v>11.628691334999999</v>
      </c>
      <c r="Q160" s="150">
        <v>76.397629685400005</v>
      </c>
      <c r="R160" s="150">
        <v>236.82920798250001</v>
      </c>
      <c r="S160" s="150">
        <v>4590.7075418448303</v>
      </c>
    </row>
    <row r="161" spans="1:19" ht="14.5" x14ac:dyDescent="0.35">
      <c r="A161" t="s">
        <v>322</v>
      </c>
      <c r="B161" s="150">
        <v>3400.6141419999999</v>
      </c>
      <c r="C161" s="150">
        <v>526.56592599999999</v>
      </c>
      <c r="D161" s="150">
        <v>133.59861100000001</v>
      </c>
      <c r="E161" s="150">
        <v>57.350150999999997</v>
      </c>
      <c r="F161" s="150">
        <v>274.12257799999998</v>
      </c>
      <c r="G161" s="150">
        <v>20</v>
      </c>
      <c r="H161" s="150">
        <v>1</v>
      </c>
      <c r="I161" s="150">
        <v>12.198862999999999</v>
      </c>
      <c r="J161" s="150">
        <v>66.305593999999999</v>
      </c>
      <c r="K161" s="150">
        <v>17.2855077732411</v>
      </c>
      <c r="L161" s="150">
        <v>38.823756356600001</v>
      </c>
      <c r="M161" s="150">
        <v>16.6659538806</v>
      </c>
      <c r="N161" s="150">
        <v>202.1379890172</v>
      </c>
      <c r="O161" s="150">
        <v>35.432000000000002</v>
      </c>
      <c r="P161" s="150">
        <v>2.3643000000000001</v>
      </c>
      <c r="Q161" s="150">
        <v>39.063199098600002</v>
      </c>
      <c r="R161" s="150">
        <v>312.99555647699998</v>
      </c>
      <c r="S161" s="150">
        <v>4065.38240460324</v>
      </c>
    </row>
    <row r="162" spans="1:19" ht="14.5" x14ac:dyDescent="0.35">
      <c r="A162" t="s">
        <v>323</v>
      </c>
      <c r="B162" s="150">
        <v>3427.0180920000098</v>
      </c>
      <c r="C162" s="150">
        <v>3242.7075060000102</v>
      </c>
      <c r="D162" s="150">
        <v>454.11839099999997</v>
      </c>
      <c r="E162" s="150">
        <v>48.656947000000002</v>
      </c>
      <c r="F162" s="150">
        <v>274.34266600000001</v>
      </c>
      <c r="G162" s="150">
        <v>64.273167999999998</v>
      </c>
      <c r="H162" s="150">
        <v>3.3814359999999999</v>
      </c>
      <c r="I162" s="150">
        <v>20.748549000000001</v>
      </c>
      <c r="J162" s="150">
        <v>95.606296999999998</v>
      </c>
      <c r="K162" s="150">
        <v>664.28159145264601</v>
      </c>
      <c r="L162" s="150">
        <v>131.96680442460001</v>
      </c>
      <c r="M162" s="150">
        <v>14.139708798199999</v>
      </c>
      <c r="N162" s="150">
        <v>202.3002819084</v>
      </c>
      <c r="O162" s="150">
        <v>113.86634442880001</v>
      </c>
      <c r="P162" s="150">
        <v>7.9947291348</v>
      </c>
      <c r="Q162" s="150">
        <v>66.441003607799999</v>
      </c>
      <c r="R162" s="150">
        <v>451.30952498850002</v>
      </c>
      <c r="S162" s="150">
        <v>5079.3180807437602</v>
      </c>
    </row>
    <row r="163" spans="1:19" ht="14.5" x14ac:dyDescent="0.35">
      <c r="A163" t="s">
        <v>324</v>
      </c>
      <c r="B163" s="150">
        <v>1331.2286819999999</v>
      </c>
      <c r="C163" s="150">
        <v>503.694211</v>
      </c>
      <c r="D163" s="150">
        <v>12.873493</v>
      </c>
      <c r="E163" s="150">
        <v>21.951515000000001</v>
      </c>
      <c r="F163" s="150">
        <v>118.9174</v>
      </c>
      <c r="G163" s="150">
        <v>30.055942999999999</v>
      </c>
      <c r="H163" s="150">
        <v>0</v>
      </c>
      <c r="I163" s="150">
        <v>6</v>
      </c>
      <c r="J163" s="150">
        <v>18.309633000000002</v>
      </c>
      <c r="K163" s="150">
        <v>41.3184957876691</v>
      </c>
      <c r="L163" s="150">
        <v>3.7410370658000001</v>
      </c>
      <c r="M163" s="150">
        <v>6.3791102589999999</v>
      </c>
      <c r="N163" s="150">
        <v>87.689690759999905</v>
      </c>
      <c r="O163" s="150">
        <v>53.247108618799999</v>
      </c>
      <c r="P163" s="150">
        <v>0</v>
      </c>
      <c r="Q163" s="150">
        <v>19.213200000000001</v>
      </c>
      <c r="R163" s="150">
        <v>86.430622576499999</v>
      </c>
      <c r="S163" s="150">
        <v>1629.2479470677699</v>
      </c>
    </row>
    <row r="164" spans="1:19" ht="14.5" x14ac:dyDescent="0.35">
      <c r="A164" t="s">
        <v>325</v>
      </c>
      <c r="B164" s="150">
        <v>1417.791931</v>
      </c>
      <c r="C164" s="150">
        <v>872.81556899999998</v>
      </c>
      <c r="D164" s="150">
        <v>150.90818100000001</v>
      </c>
      <c r="E164" s="150">
        <v>30.479330000000001</v>
      </c>
      <c r="F164" s="150">
        <v>131.52476799999999</v>
      </c>
      <c r="G164" s="150">
        <v>4</v>
      </c>
      <c r="H164" s="150">
        <v>1</v>
      </c>
      <c r="I164" s="150">
        <v>9.1595549999999992</v>
      </c>
      <c r="J164" s="150">
        <v>16.620186</v>
      </c>
      <c r="K164" s="150">
        <v>112.596213150491</v>
      </c>
      <c r="L164" s="150">
        <v>43.853917398599997</v>
      </c>
      <c r="M164" s="150">
        <v>8.8572932980000001</v>
      </c>
      <c r="N164" s="150">
        <v>96.986363923199804</v>
      </c>
      <c r="O164" s="150">
        <v>7.0864000000000003</v>
      </c>
      <c r="P164" s="150">
        <v>2.3643000000000001</v>
      </c>
      <c r="Q164" s="150">
        <v>29.330727021000001</v>
      </c>
      <c r="R164" s="150">
        <v>78.455588012999996</v>
      </c>
      <c r="S164" s="150">
        <v>1797.32273380429</v>
      </c>
    </row>
    <row r="165" spans="1:19" ht="14.5" x14ac:dyDescent="0.35">
      <c r="A165" t="s">
        <v>326</v>
      </c>
      <c r="B165" s="150">
        <v>7463.0897730000197</v>
      </c>
      <c r="C165" s="150">
        <v>2612.9453269999999</v>
      </c>
      <c r="D165" s="150">
        <v>86.906769999999995</v>
      </c>
      <c r="E165" s="150">
        <v>146.902704</v>
      </c>
      <c r="F165" s="150">
        <v>789.00343799999996</v>
      </c>
      <c r="G165" s="150">
        <v>95.318437000000003</v>
      </c>
      <c r="H165" s="150">
        <v>4.38</v>
      </c>
      <c r="I165" s="150">
        <v>30.438395</v>
      </c>
      <c r="J165" s="150">
        <v>159.23095599999999</v>
      </c>
      <c r="K165" s="150">
        <v>197.453488677016</v>
      </c>
      <c r="L165" s="150">
        <v>25.255107362</v>
      </c>
      <c r="M165" s="150">
        <v>42.689925782400003</v>
      </c>
      <c r="N165" s="150">
        <v>581.81113518119298</v>
      </c>
      <c r="O165" s="150">
        <v>168.8661429892</v>
      </c>
      <c r="P165" s="150">
        <v>10.355634</v>
      </c>
      <c r="Q165" s="150">
        <v>97.469828469000007</v>
      </c>
      <c r="R165" s="150">
        <v>751.64972779800098</v>
      </c>
      <c r="S165" s="150">
        <v>9338.6407632588307</v>
      </c>
    </row>
    <row r="166" spans="1:19" ht="14.5" x14ac:dyDescent="0.35">
      <c r="A166" t="s">
        <v>327</v>
      </c>
      <c r="B166" s="150">
        <v>2539.6832749999999</v>
      </c>
      <c r="C166" s="150">
        <v>1264.9982930000001</v>
      </c>
      <c r="D166" s="150">
        <v>25.155785000000002</v>
      </c>
      <c r="E166" s="150">
        <v>79.317083999999994</v>
      </c>
      <c r="F166" s="150">
        <v>211.063886</v>
      </c>
      <c r="G166" s="150">
        <v>9.6341819999999991</v>
      </c>
      <c r="H166" s="150">
        <v>2.0057800000000001</v>
      </c>
      <c r="I166" s="150">
        <v>15.905108999999999</v>
      </c>
      <c r="J166" s="150">
        <v>38.124490000000002</v>
      </c>
      <c r="K166" s="150">
        <v>132.98923012062099</v>
      </c>
      <c r="L166" s="150">
        <v>7.3102711210000004</v>
      </c>
      <c r="M166" s="150">
        <v>23.049544610400002</v>
      </c>
      <c r="N166" s="150">
        <v>155.63850953639999</v>
      </c>
      <c r="O166" s="150">
        <v>17.067916831200002</v>
      </c>
      <c r="P166" s="150">
        <v>4.7422656539999997</v>
      </c>
      <c r="Q166" s="150">
        <v>50.931340039799998</v>
      </c>
      <c r="R166" s="150">
        <v>179.96665504500001</v>
      </c>
      <c r="S166" s="150">
        <v>3111.3790079584201</v>
      </c>
    </row>
    <row r="167" spans="1:19" ht="14.5" x14ac:dyDescent="0.35">
      <c r="A167" t="s">
        <v>329</v>
      </c>
      <c r="B167" s="150">
        <v>3397.6961350000001</v>
      </c>
      <c r="C167" s="150">
        <v>1401.2994329999999</v>
      </c>
      <c r="D167" s="150">
        <v>48.265895</v>
      </c>
      <c r="E167" s="150">
        <v>75.622518999999997</v>
      </c>
      <c r="F167" s="150">
        <v>278.07897300000002</v>
      </c>
      <c r="G167" s="150">
        <v>32.109099000000001</v>
      </c>
      <c r="H167" s="150">
        <v>5</v>
      </c>
      <c r="I167" s="150">
        <v>21.072254000000001</v>
      </c>
      <c r="J167" s="150">
        <v>65.102065999999994</v>
      </c>
      <c r="K167" s="150">
        <v>123.586541531995</v>
      </c>
      <c r="L167" s="150">
        <v>14.026069087</v>
      </c>
      <c r="M167" s="150">
        <v>21.975904021400002</v>
      </c>
      <c r="N167" s="150">
        <v>205.0554346902</v>
      </c>
      <c r="O167" s="150">
        <v>56.8844797884</v>
      </c>
      <c r="P167" s="150">
        <v>11.8215</v>
      </c>
      <c r="Q167" s="150">
        <v>67.477571758799996</v>
      </c>
      <c r="R167" s="150">
        <v>307.314302553</v>
      </c>
      <c r="S167" s="150">
        <v>4205.8379384308</v>
      </c>
    </row>
    <row r="168" spans="1:19" ht="14.5" x14ac:dyDescent="0.35">
      <c r="A168" t="s">
        <v>330</v>
      </c>
      <c r="B168" s="150">
        <v>10360.991346999999</v>
      </c>
      <c r="C168" s="150">
        <v>2350.4801299999999</v>
      </c>
      <c r="D168" s="150">
        <v>493.99970000000002</v>
      </c>
      <c r="E168" s="150">
        <v>200.74139500000001</v>
      </c>
      <c r="F168" s="150">
        <v>971.17138699999998</v>
      </c>
      <c r="G168" s="150">
        <v>75.127609000000007</v>
      </c>
      <c r="H168" s="150">
        <v>7</v>
      </c>
      <c r="I168" s="150">
        <v>38.857286999999999</v>
      </c>
      <c r="J168" s="150">
        <v>188.32486499999999</v>
      </c>
      <c r="K168" s="150">
        <v>113.361771683066</v>
      </c>
      <c r="L168" s="150">
        <v>143.55631281999999</v>
      </c>
      <c r="M168" s="150">
        <v>58.335449386999898</v>
      </c>
      <c r="N168" s="150">
        <v>716.14178077378801</v>
      </c>
      <c r="O168" s="150">
        <v>133.09607210440001</v>
      </c>
      <c r="P168" s="150">
        <v>16.5501</v>
      </c>
      <c r="Q168" s="150">
        <v>124.4288044314</v>
      </c>
      <c r="R168" s="150">
        <v>888.98752523250096</v>
      </c>
      <c r="S168" s="150">
        <v>12555.4491634322</v>
      </c>
    </row>
    <row r="169" spans="1:19" ht="14.5" x14ac:dyDescent="0.35">
      <c r="A169" t="s">
        <v>331</v>
      </c>
      <c r="B169" s="150">
        <v>1948.714792</v>
      </c>
      <c r="C169" s="150">
        <v>135.919127</v>
      </c>
      <c r="D169" s="150">
        <v>4</v>
      </c>
      <c r="E169" s="150">
        <v>10.5</v>
      </c>
      <c r="F169" s="150">
        <v>136.77347700000001</v>
      </c>
      <c r="G169" s="150">
        <v>8</v>
      </c>
      <c r="H169" s="150">
        <v>0</v>
      </c>
      <c r="I169" s="150">
        <v>6</v>
      </c>
      <c r="J169" s="150">
        <v>16</v>
      </c>
      <c r="K169" s="150">
        <v>1.97078568204563</v>
      </c>
      <c r="L169" s="150">
        <v>1.1624000000000001</v>
      </c>
      <c r="M169" s="150">
        <v>3.0512999999999999</v>
      </c>
      <c r="N169" s="150">
        <v>100.85676193979999</v>
      </c>
      <c r="O169" s="150">
        <v>14.172800000000001</v>
      </c>
      <c r="P169" s="150">
        <v>0</v>
      </c>
      <c r="Q169" s="150">
        <v>19.213200000000001</v>
      </c>
      <c r="R169" s="150">
        <v>75.528000000000006</v>
      </c>
      <c r="S169" s="150">
        <v>2164.6700396218398</v>
      </c>
    </row>
    <row r="170" spans="1:19" ht="14.5" x14ac:dyDescent="0.35">
      <c r="A170" t="s">
        <v>332</v>
      </c>
      <c r="B170" s="150">
        <v>4035.4324190000102</v>
      </c>
      <c r="C170" s="150">
        <v>3221.7681200000002</v>
      </c>
      <c r="D170" s="150">
        <v>9</v>
      </c>
      <c r="E170" s="150">
        <v>180.064998</v>
      </c>
      <c r="F170" s="150">
        <v>349.79143199999999</v>
      </c>
      <c r="G170" s="150">
        <v>24.276229000000001</v>
      </c>
      <c r="H170" s="150">
        <v>5.3911170000000004</v>
      </c>
      <c r="I170" s="150">
        <v>61.986885999999998</v>
      </c>
      <c r="J170" s="150">
        <v>52.421494000000003</v>
      </c>
      <c r="K170" s="150">
        <v>545.36892103574701</v>
      </c>
      <c r="L170" s="150">
        <v>2.6154000000000002</v>
      </c>
      <c r="M170" s="150">
        <v>52.326888418799903</v>
      </c>
      <c r="N170" s="150">
        <v>257.93620195680103</v>
      </c>
      <c r="O170" s="150">
        <v>43.007767296399997</v>
      </c>
      <c r="P170" s="150">
        <v>12.7462179231</v>
      </c>
      <c r="Q170" s="150">
        <v>198.49440634920001</v>
      </c>
      <c r="R170" s="150">
        <v>247.45566242699999</v>
      </c>
      <c r="S170" s="150">
        <v>5395.3838844070597</v>
      </c>
    </row>
    <row r="171" spans="1:19" ht="14.5" x14ac:dyDescent="0.35">
      <c r="A171" t="s">
        <v>333</v>
      </c>
      <c r="B171" s="150">
        <v>5194.2008959999903</v>
      </c>
      <c r="C171" s="150">
        <v>4979.7519949999896</v>
      </c>
      <c r="D171" s="150">
        <v>331.122366</v>
      </c>
      <c r="E171" s="150">
        <v>54.471547999999999</v>
      </c>
      <c r="F171" s="150">
        <v>611.26635299999998</v>
      </c>
      <c r="G171" s="150">
        <v>88.496709999999993</v>
      </c>
      <c r="H171" s="150">
        <v>3.99403</v>
      </c>
      <c r="I171" s="150">
        <v>69.682107000000002</v>
      </c>
      <c r="J171" s="150">
        <v>52.198227000000003</v>
      </c>
      <c r="K171" s="150">
        <v>1019.84974287285</v>
      </c>
      <c r="L171" s="150">
        <v>96.224159559599698</v>
      </c>
      <c r="M171" s="150">
        <v>15.829431848800001</v>
      </c>
      <c r="N171" s="150">
        <v>450.74780870219598</v>
      </c>
      <c r="O171" s="150">
        <v>156.78077143600001</v>
      </c>
      <c r="P171" s="150">
        <v>9.443085129</v>
      </c>
      <c r="Q171" s="150">
        <v>223.13604303540001</v>
      </c>
      <c r="R171" s="150">
        <v>246.40173055349999</v>
      </c>
      <c r="S171" s="150">
        <v>7412.6136691373304</v>
      </c>
    </row>
    <row r="172" spans="1:19" ht="14.5" x14ac:dyDescent="0.35">
      <c r="A172" t="s">
        <v>334</v>
      </c>
      <c r="B172" s="150">
        <v>3115.0823620000001</v>
      </c>
      <c r="C172" s="150">
        <v>2882.348035</v>
      </c>
      <c r="D172" s="150">
        <v>3.6299009999999998</v>
      </c>
      <c r="E172" s="150">
        <v>114.726855</v>
      </c>
      <c r="F172" s="150">
        <v>548.44953299999997</v>
      </c>
      <c r="G172" s="150">
        <v>40.646742000000003</v>
      </c>
      <c r="H172" s="150">
        <v>5.1063080000000003</v>
      </c>
      <c r="I172" s="150">
        <v>36.736460000000001</v>
      </c>
      <c r="J172" s="150">
        <v>82.001740999999996</v>
      </c>
      <c r="K172" s="150">
        <v>575.07345999139898</v>
      </c>
      <c r="L172" s="150">
        <v>1.0548492305999999</v>
      </c>
      <c r="M172" s="150">
        <v>33.339624063000002</v>
      </c>
      <c r="N172" s="150">
        <v>404.42668563419801</v>
      </c>
      <c r="O172" s="150">
        <v>72.009768127200005</v>
      </c>
      <c r="P172" s="150">
        <v>12.0728440044</v>
      </c>
      <c r="Q172" s="150">
        <v>117.637492212</v>
      </c>
      <c r="R172" s="150">
        <v>387.08921839049998</v>
      </c>
      <c r="S172" s="150">
        <v>4717.7863036532999</v>
      </c>
    </row>
    <row r="173" spans="1:19" ht="14.5" x14ac:dyDescent="0.35">
      <c r="A173" t="s">
        <v>336</v>
      </c>
      <c r="B173" s="150">
        <v>833.55878100000098</v>
      </c>
      <c r="C173" s="150">
        <v>349.74614400000002</v>
      </c>
      <c r="D173" s="150">
        <v>3.9630329999999998</v>
      </c>
      <c r="E173" s="150">
        <v>33.561731000000002</v>
      </c>
      <c r="F173" s="150">
        <v>53.836506</v>
      </c>
      <c r="G173" s="150">
        <v>3.7298960000000001</v>
      </c>
      <c r="H173" s="150">
        <v>1</v>
      </c>
      <c r="I173" s="150">
        <v>0</v>
      </c>
      <c r="J173" s="150">
        <v>11.999855999999999</v>
      </c>
      <c r="K173" s="150">
        <v>30.900754471927598</v>
      </c>
      <c r="L173" s="150">
        <v>1.1516573898</v>
      </c>
      <c r="M173" s="150">
        <v>9.7530390285999999</v>
      </c>
      <c r="N173" s="150">
        <v>39.6990395244</v>
      </c>
      <c r="O173" s="150">
        <v>6.6078837536000004</v>
      </c>
      <c r="P173" s="150">
        <v>2.3643000000000001</v>
      </c>
      <c r="Q173" s="150">
        <v>0</v>
      </c>
      <c r="R173" s="150">
        <v>56.645320247999997</v>
      </c>
      <c r="S173" s="150">
        <v>980.68077541632795</v>
      </c>
    </row>
    <row r="174" spans="1:19" ht="14.5" x14ac:dyDescent="0.35">
      <c r="A174" t="s">
        <v>337</v>
      </c>
      <c r="B174" s="150">
        <v>3539.2314229999802</v>
      </c>
      <c r="C174" s="150">
        <v>786.65887100000202</v>
      </c>
      <c r="D174" s="150">
        <v>24.212174999999998</v>
      </c>
      <c r="E174" s="150">
        <v>50.682313000000001</v>
      </c>
      <c r="F174" s="150">
        <v>288.54205100000001</v>
      </c>
      <c r="G174" s="150">
        <v>15.126156999999999</v>
      </c>
      <c r="H174" s="150">
        <v>2</v>
      </c>
      <c r="I174" s="150">
        <v>14.403066000000001</v>
      </c>
      <c r="J174" s="150">
        <v>46.668674000000003</v>
      </c>
      <c r="K174" s="150">
        <v>37.236720446721797</v>
      </c>
      <c r="L174" s="150">
        <v>7.0360580549999998</v>
      </c>
      <c r="M174" s="150">
        <v>14.7282801578</v>
      </c>
      <c r="N174" s="150">
        <v>212.77090840740101</v>
      </c>
      <c r="O174" s="150">
        <v>26.797499741199999</v>
      </c>
      <c r="P174" s="150">
        <v>4.7286000000000001</v>
      </c>
      <c r="Q174" s="150">
        <v>46.121497945199998</v>
      </c>
      <c r="R174" s="150">
        <v>220.29947561700001</v>
      </c>
      <c r="S174" s="150">
        <v>4108.9504633703</v>
      </c>
    </row>
    <row r="175" spans="1:19" ht="14.5" x14ac:dyDescent="0.35">
      <c r="A175" t="s">
        <v>338</v>
      </c>
      <c r="B175" s="150">
        <v>1372.2055310000001</v>
      </c>
      <c r="C175" s="150">
        <v>484.863181</v>
      </c>
      <c r="D175" s="150">
        <v>0.87</v>
      </c>
      <c r="E175" s="150">
        <v>34.929271</v>
      </c>
      <c r="F175" s="150">
        <v>77.621797999999998</v>
      </c>
      <c r="G175" s="150">
        <v>4.7544000000000004</v>
      </c>
      <c r="H175" s="150">
        <v>1.7455989999999999</v>
      </c>
      <c r="I175" s="150">
        <v>3.3774069999999998</v>
      </c>
      <c r="J175" s="150">
        <v>6.74</v>
      </c>
      <c r="K175" s="150">
        <v>35.574530521457397</v>
      </c>
      <c r="L175" s="150">
        <v>0.25282199999999999</v>
      </c>
      <c r="M175" s="150">
        <v>10.150446152600001</v>
      </c>
      <c r="N175" s="150">
        <v>57.238313845199997</v>
      </c>
      <c r="O175" s="150">
        <v>8.4228950400000002</v>
      </c>
      <c r="P175" s="150">
        <v>4.1271197157000001</v>
      </c>
      <c r="Q175" s="150">
        <v>10.815132695400001</v>
      </c>
      <c r="R175" s="150">
        <v>31.81617</v>
      </c>
      <c r="S175" s="150">
        <v>1530.6029609703601</v>
      </c>
    </row>
    <row r="176" spans="1:19" ht="14.5" x14ac:dyDescent="0.35">
      <c r="A176" t="s">
        <v>339</v>
      </c>
      <c r="B176" s="150">
        <v>1149.8998810000001</v>
      </c>
      <c r="C176" s="150">
        <v>191.54275899999999</v>
      </c>
      <c r="D176" s="150">
        <v>2.90876</v>
      </c>
      <c r="E176" s="150">
        <v>21.374258999999999</v>
      </c>
      <c r="F176" s="150">
        <v>64.604887000000005</v>
      </c>
      <c r="G176" s="150">
        <v>2.2485339999999998</v>
      </c>
      <c r="H176" s="150">
        <v>0</v>
      </c>
      <c r="I176" s="150">
        <v>6</v>
      </c>
      <c r="J176" s="150">
        <v>7</v>
      </c>
      <c r="K176" s="150">
        <v>6.6816187047053397</v>
      </c>
      <c r="L176" s="150">
        <v>0.84528565600000005</v>
      </c>
      <c r="M176" s="150">
        <v>6.2113596653999998</v>
      </c>
      <c r="N176" s="150">
        <v>47.639643673800002</v>
      </c>
      <c r="O176" s="150">
        <v>3.9835028343999999</v>
      </c>
      <c r="P176" s="150">
        <v>0</v>
      </c>
      <c r="Q176" s="150">
        <v>19.213200000000001</v>
      </c>
      <c r="R176" s="150">
        <v>33.043500000000002</v>
      </c>
      <c r="S176" s="150">
        <v>1267.5179915343001</v>
      </c>
    </row>
    <row r="177" spans="1:19" ht="14.5" x14ac:dyDescent="0.35">
      <c r="A177" t="s">
        <v>340</v>
      </c>
      <c r="B177" s="150">
        <v>448.912127</v>
      </c>
      <c r="C177" s="150">
        <v>209.32759899999999</v>
      </c>
      <c r="D177" s="150">
        <v>0</v>
      </c>
      <c r="E177" s="150">
        <v>11.637994000000001</v>
      </c>
      <c r="F177" s="150">
        <v>60.801344</v>
      </c>
      <c r="G177" s="150">
        <v>2</v>
      </c>
      <c r="H177" s="150">
        <v>1</v>
      </c>
      <c r="I177" s="150">
        <v>2.9760810000000002</v>
      </c>
      <c r="J177" s="150">
        <v>7.9440299999999997</v>
      </c>
      <c r="K177" s="150">
        <v>20.754055124579899</v>
      </c>
      <c r="L177" s="150">
        <v>0</v>
      </c>
      <c r="M177" s="150">
        <v>3.3820010564</v>
      </c>
      <c r="N177" s="150">
        <v>44.834911065599997</v>
      </c>
      <c r="O177" s="150">
        <v>3.5432000000000001</v>
      </c>
      <c r="P177" s="150">
        <v>2.3643000000000001</v>
      </c>
      <c r="Q177" s="150">
        <v>9.5300065782000001</v>
      </c>
      <c r="R177" s="150">
        <v>37.499793615000002</v>
      </c>
      <c r="S177" s="150">
        <v>570.82039443977999</v>
      </c>
    </row>
    <row r="178" spans="1:19" ht="14.5" x14ac:dyDescent="0.35">
      <c r="A178" t="s">
        <v>341</v>
      </c>
      <c r="B178" s="150">
        <v>802.61668999999995</v>
      </c>
      <c r="C178" s="150">
        <v>450.89989500000001</v>
      </c>
      <c r="D178" s="150">
        <v>0.50495100000000004</v>
      </c>
      <c r="E178" s="150">
        <v>22.673373999999999</v>
      </c>
      <c r="F178" s="150">
        <v>79.223361999999995</v>
      </c>
      <c r="G178" s="150">
        <v>8.7979819999999993</v>
      </c>
      <c r="H178" s="150">
        <v>0</v>
      </c>
      <c r="I178" s="150">
        <v>4.7881640000000001</v>
      </c>
      <c r="J178" s="150">
        <v>11.065159</v>
      </c>
      <c r="K178" s="150">
        <v>53.927663781831399</v>
      </c>
      <c r="L178" s="150">
        <v>0.14673876059999999</v>
      </c>
      <c r="M178" s="150">
        <v>6.5888824844</v>
      </c>
      <c r="N178" s="150">
        <v>58.4193071388001</v>
      </c>
      <c r="O178" s="150">
        <v>15.5865049112</v>
      </c>
      <c r="P178" s="150">
        <v>0</v>
      </c>
      <c r="Q178" s="150">
        <v>15.332658760799999</v>
      </c>
      <c r="R178" s="150">
        <v>52.233083059499997</v>
      </c>
      <c r="S178" s="150">
        <v>1004.85152889713</v>
      </c>
    </row>
    <row r="179" spans="1:19" ht="14.5" x14ac:dyDescent="0.35">
      <c r="A179" t="s">
        <v>342</v>
      </c>
      <c r="B179" s="150">
        <v>1488.494093</v>
      </c>
      <c r="C179" s="150">
        <v>752.984286</v>
      </c>
      <c r="D179" s="150">
        <v>0</v>
      </c>
      <c r="E179" s="150">
        <v>39.583333000000003</v>
      </c>
      <c r="F179" s="150">
        <v>152.97339400000001</v>
      </c>
      <c r="G179" s="150">
        <v>15.577381000000001</v>
      </c>
      <c r="H179" s="150">
        <v>1</v>
      </c>
      <c r="I179" s="150">
        <v>17.624151000000001</v>
      </c>
      <c r="J179" s="150">
        <v>14.160714</v>
      </c>
      <c r="K179" s="150">
        <v>81.115291198403895</v>
      </c>
      <c r="L179" s="150">
        <v>0</v>
      </c>
      <c r="M179" s="150">
        <v>11.5029165698</v>
      </c>
      <c r="N179" s="150">
        <v>112.8025807356</v>
      </c>
      <c r="O179" s="150">
        <v>27.596888179600001</v>
      </c>
      <c r="P179" s="150">
        <v>2.3643000000000001</v>
      </c>
      <c r="Q179" s="150">
        <v>56.436056332200003</v>
      </c>
      <c r="R179" s="150">
        <v>66.845650437000003</v>
      </c>
      <c r="S179" s="150">
        <v>1847.1577764526</v>
      </c>
    </row>
    <row r="180" spans="1:19" ht="14.5" x14ac:dyDescent="0.35">
      <c r="A180" t="s">
        <v>344</v>
      </c>
      <c r="B180" s="150">
        <v>764.80737699999997</v>
      </c>
      <c r="C180" s="150">
        <v>309.20439800000003</v>
      </c>
      <c r="D180" s="150">
        <v>0</v>
      </c>
      <c r="E180" s="150">
        <v>15.895220999999999</v>
      </c>
      <c r="F180" s="150">
        <v>83.197726000000003</v>
      </c>
      <c r="G180" s="150">
        <v>2.041086</v>
      </c>
      <c r="H180" s="150">
        <v>1</v>
      </c>
      <c r="I180" s="150">
        <v>3.4812910000000001</v>
      </c>
      <c r="J180" s="150">
        <v>10</v>
      </c>
      <c r="K180" s="150">
        <v>26.6874858797689</v>
      </c>
      <c r="L180" s="150">
        <v>0</v>
      </c>
      <c r="M180" s="150">
        <v>4.6191512226000002</v>
      </c>
      <c r="N180" s="150">
        <v>61.350003152400099</v>
      </c>
      <c r="O180" s="150">
        <v>3.6159879575999998</v>
      </c>
      <c r="P180" s="150">
        <v>2.3643000000000001</v>
      </c>
      <c r="Q180" s="150">
        <v>11.1477900402</v>
      </c>
      <c r="R180" s="150">
        <v>47.204999999999998</v>
      </c>
      <c r="S180" s="150">
        <v>921.79709525256897</v>
      </c>
    </row>
    <row r="181" spans="1:19" ht="14.5" x14ac:dyDescent="0.35">
      <c r="A181" t="s">
        <v>346</v>
      </c>
      <c r="B181" s="150">
        <v>848.61064699999997</v>
      </c>
      <c r="C181" s="150">
        <v>225.36924200000001</v>
      </c>
      <c r="D181" s="150">
        <v>0</v>
      </c>
      <c r="E181" s="150">
        <v>20.849027</v>
      </c>
      <c r="F181" s="150">
        <v>70.484801000000004</v>
      </c>
      <c r="G181" s="150">
        <v>5</v>
      </c>
      <c r="H181" s="150">
        <v>1</v>
      </c>
      <c r="I181" s="150">
        <v>4</v>
      </c>
      <c r="J181" s="150">
        <v>12.916091</v>
      </c>
      <c r="K181" s="150">
        <v>12.6383552964502</v>
      </c>
      <c r="L181" s="150">
        <v>0</v>
      </c>
      <c r="M181" s="150">
        <v>6.0587272462000001</v>
      </c>
      <c r="N181" s="150">
        <v>51.975492257399999</v>
      </c>
      <c r="O181" s="150">
        <v>8.8580000000000005</v>
      </c>
      <c r="P181" s="150">
        <v>2.3643000000000001</v>
      </c>
      <c r="Q181" s="150">
        <v>12.8088</v>
      </c>
      <c r="R181" s="150">
        <v>60.970407565499997</v>
      </c>
      <c r="S181" s="150">
        <v>1004.28472936555</v>
      </c>
    </row>
    <row r="182" spans="1:19" ht="14.5" x14ac:dyDescent="0.35">
      <c r="A182" t="s">
        <v>348</v>
      </c>
      <c r="B182" s="150">
        <v>1792.448523</v>
      </c>
      <c r="C182" s="150">
        <v>827.41141500000003</v>
      </c>
      <c r="D182" s="150">
        <v>10.208133</v>
      </c>
      <c r="E182" s="150">
        <v>49.429872000000003</v>
      </c>
      <c r="F182" s="150">
        <v>211.09026</v>
      </c>
      <c r="G182" s="150">
        <v>12.038553</v>
      </c>
      <c r="H182" s="150">
        <v>0</v>
      </c>
      <c r="I182" s="150">
        <v>6.4143720000000002</v>
      </c>
      <c r="J182" s="150">
        <v>20.482519</v>
      </c>
      <c r="K182" s="150">
        <v>80.706213381007501</v>
      </c>
      <c r="L182" s="150">
        <v>2.9664834498000001</v>
      </c>
      <c r="M182" s="150">
        <v>14.3643208032</v>
      </c>
      <c r="N182" s="150">
        <v>155.657957724</v>
      </c>
      <c r="O182" s="150">
        <v>21.327500494799999</v>
      </c>
      <c r="P182" s="150">
        <v>0</v>
      </c>
      <c r="Q182" s="150">
        <v>20.540102018399999</v>
      </c>
      <c r="R182" s="150">
        <v>96.6877309395</v>
      </c>
      <c r="S182" s="150">
        <v>2184.6988318107101</v>
      </c>
    </row>
    <row r="183" spans="1:19" ht="14.5" x14ac:dyDescent="0.35">
      <c r="A183" t="s">
        <v>350</v>
      </c>
      <c r="B183" s="150">
        <v>1789.0304309999999</v>
      </c>
      <c r="C183" s="150">
        <v>56.502206999999999</v>
      </c>
      <c r="D183" s="150">
        <v>12.732381</v>
      </c>
      <c r="E183" s="150">
        <v>22.517365000000002</v>
      </c>
      <c r="F183" s="150">
        <v>120.663571</v>
      </c>
      <c r="G183" s="150">
        <v>11.810344000000001</v>
      </c>
      <c r="H183" s="150">
        <v>0</v>
      </c>
      <c r="I183" s="150">
        <v>4</v>
      </c>
      <c r="J183" s="150">
        <v>21.222684000000001</v>
      </c>
      <c r="K183" s="150">
        <v>0.37206155939957603</v>
      </c>
      <c r="L183" s="150">
        <v>3.7000299185999999</v>
      </c>
      <c r="M183" s="150">
        <v>6.5435462690000001</v>
      </c>
      <c r="N183" s="150">
        <v>88.977317255399896</v>
      </c>
      <c r="O183" s="150">
        <v>20.923205430399999</v>
      </c>
      <c r="P183" s="150">
        <v>0</v>
      </c>
      <c r="Q183" s="150">
        <v>12.8088</v>
      </c>
      <c r="R183" s="150">
        <v>100.18167982200001</v>
      </c>
      <c r="S183" s="150">
        <v>2022.5370712547999</v>
      </c>
    </row>
    <row r="184" spans="1:19" ht="14.5" x14ac:dyDescent="0.35">
      <c r="A184" t="s">
        <v>351</v>
      </c>
      <c r="B184" s="150">
        <v>1259.1969099999999</v>
      </c>
      <c r="C184" s="150">
        <v>486.28733000000102</v>
      </c>
      <c r="D184" s="150">
        <v>0.38578699999999999</v>
      </c>
      <c r="E184" s="150">
        <v>20.285478999999999</v>
      </c>
      <c r="F184" s="150">
        <v>107.647108</v>
      </c>
      <c r="G184" s="150">
        <v>5.6708629999999998</v>
      </c>
      <c r="H184" s="150">
        <v>5.66</v>
      </c>
      <c r="I184" s="150">
        <v>10.999999000000001</v>
      </c>
      <c r="J184" s="150">
        <v>36.301827000000003</v>
      </c>
      <c r="K184" s="150">
        <v>40.163319271586602</v>
      </c>
      <c r="L184" s="150">
        <v>0.11210970219999999</v>
      </c>
      <c r="M184" s="150">
        <v>5.8949601973999997</v>
      </c>
      <c r="N184" s="150">
        <v>79.3789774391999</v>
      </c>
      <c r="O184" s="150">
        <v>10.046500890800001</v>
      </c>
      <c r="P184" s="150">
        <v>13.381938</v>
      </c>
      <c r="Q184" s="150">
        <v>35.224196797799998</v>
      </c>
      <c r="R184" s="150">
        <v>171.36277435349999</v>
      </c>
      <c r="S184" s="150">
        <v>1614.76168665249</v>
      </c>
    </row>
    <row r="185" spans="1:19" ht="14.5" x14ac:dyDescent="0.35">
      <c r="A185" t="s">
        <v>352</v>
      </c>
      <c r="B185" s="150">
        <v>2110.2944040000002</v>
      </c>
      <c r="C185" s="150">
        <v>855.30143999999996</v>
      </c>
      <c r="D185" s="150">
        <v>0.984352</v>
      </c>
      <c r="E185" s="150">
        <v>92.328232999999997</v>
      </c>
      <c r="F185" s="150">
        <v>193.82629800000001</v>
      </c>
      <c r="G185" s="150">
        <v>17.036424</v>
      </c>
      <c r="H185" s="150">
        <v>2</v>
      </c>
      <c r="I185" s="150">
        <v>16</v>
      </c>
      <c r="J185" s="150">
        <v>31.008119000000001</v>
      </c>
      <c r="K185" s="150">
        <v>74.084753434301504</v>
      </c>
      <c r="L185" s="150">
        <v>0.28605269119999999</v>
      </c>
      <c r="M185" s="150">
        <v>26.830584509800001</v>
      </c>
      <c r="N185" s="150">
        <v>142.92751214520001</v>
      </c>
      <c r="O185" s="150">
        <v>30.181728758399998</v>
      </c>
      <c r="P185" s="150">
        <v>4.7286000000000001</v>
      </c>
      <c r="Q185" s="150">
        <v>51.235199999999999</v>
      </c>
      <c r="R185" s="150">
        <v>146.37382573950001</v>
      </c>
      <c r="S185" s="150">
        <v>2586.9426612784</v>
      </c>
    </row>
    <row r="186" spans="1:19" ht="14.5" x14ac:dyDescent="0.35">
      <c r="A186" t="s">
        <v>353</v>
      </c>
      <c r="B186" s="150">
        <v>1305.71794</v>
      </c>
      <c r="C186" s="150">
        <v>192.57989699999999</v>
      </c>
      <c r="D186" s="150">
        <v>21.973911999999999</v>
      </c>
      <c r="E186" s="150">
        <v>22.220700000000001</v>
      </c>
      <c r="F186" s="150">
        <v>93.563419999999994</v>
      </c>
      <c r="G186" s="150">
        <v>1.65727</v>
      </c>
      <c r="H186" s="150">
        <v>0</v>
      </c>
      <c r="I186" s="150">
        <v>6</v>
      </c>
      <c r="J186" s="150">
        <v>8</v>
      </c>
      <c r="K186" s="150">
        <v>6.05046670364165</v>
      </c>
      <c r="L186" s="150">
        <v>6.3856188272000001</v>
      </c>
      <c r="M186" s="150">
        <v>6.4573354199999997</v>
      </c>
      <c r="N186" s="150">
        <v>68.993665907999997</v>
      </c>
      <c r="O186" s="150">
        <v>2.936019532</v>
      </c>
      <c r="P186" s="150">
        <v>0</v>
      </c>
      <c r="Q186" s="150">
        <v>19.213200000000001</v>
      </c>
      <c r="R186" s="150">
        <v>37.764000000000003</v>
      </c>
      <c r="S186" s="150">
        <v>1453.51824639084</v>
      </c>
    </row>
    <row r="187" spans="1:19" ht="14.5" x14ac:dyDescent="0.35">
      <c r="A187" t="s">
        <v>354</v>
      </c>
      <c r="B187" s="150">
        <v>1088.6639230000001</v>
      </c>
      <c r="C187" s="150">
        <v>289.04231099999998</v>
      </c>
      <c r="D187" s="150">
        <v>1</v>
      </c>
      <c r="E187" s="150">
        <v>36.245536000000001</v>
      </c>
      <c r="F187" s="150">
        <v>104.09278999999999</v>
      </c>
      <c r="G187" s="150">
        <v>1.3242830000000001</v>
      </c>
      <c r="H187" s="150">
        <v>1</v>
      </c>
      <c r="I187" s="150">
        <v>5</v>
      </c>
      <c r="J187" s="150">
        <v>9.5</v>
      </c>
      <c r="K187" s="150">
        <v>16.066140810628202</v>
      </c>
      <c r="L187" s="150">
        <v>0.29060000000000002</v>
      </c>
      <c r="M187" s="150">
        <v>10.532952761600001</v>
      </c>
      <c r="N187" s="150">
        <v>76.758023346000002</v>
      </c>
      <c r="O187" s="150">
        <v>2.3460997628000002</v>
      </c>
      <c r="P187" s="150">
        <v>2.3643000000000001</v>
      </c>
      <c r="Q187" s="150">
        <v>16.010999999999999</v>
      </c>
      <c r="R187" s="150">
        <v>44.844749999999998</v>
      </c>
      <c r="S187" s="150">
        <v>1257.87778968103</v>
      </c>
    </row>
    <row r="188" spans="1:19" ht="14.5" x14ac:dyDescent="0.35">
      <c r="A188" t="s">
        <v>355</v>
      </c>
      <c r="B188" s="150">
        <v>745.03466500000002</v>
      </c>
      <c r="C188" s="150">
        <v>239.397683</v>
      </c>
      <c r="D188" s="150">
        <v>0</v>
      </c>
      <c r="E188" s="150">
        <v>9.7735050000000001</v>
      </c>
      <c r="F188" s="150">
        <v>42.719923999999999</v>
      </c>
      <c r="G188" s="150">
        <v>1.324038</v>
      </c>
      <c r="H188" s="150">
        <v>0</v>
      </c>
      <c r="I188" s="150">
        <v>5.4657900000000001</v>
      </c>
      <c r="J188" s="150">
        <v>3.9693619999999998</v>
      </c>
      <c r="K188" s="150">
        <v>16.2045894791822</v>
      </c>
      <c r="L188" s="150">
        <v>0</v>
      </c>
      <c r="M188" s="150">
        <v>2.8401805530000002</v>
      </c>
      <c r="N188" s="150">
        <v>31.501671957599999</v>
      </c>
      <c r="O188" s="150">
        <v>2.3456657208</v>
      </c>
      <c r="P188" s="150">
        <v>0</v>
      </c>
      <c r="Q188" s="150">
        <v>17.502552737999999</v>
      </c>
      <c r="R188" s="150">
        <v>18.737373321</v>
      </c>
      <c r="S188" s="150">
        <v>834.16669876958201</v>
      </c>
    </row>
    <row r="189" spans="1:19" ht="14.5" x14ac:dyDescent="0.35">
      <c r="A189" t="s">
        <v>356</v>
      </c>
      <c r="B189" s="150">
        <v>560.88299800000004</v>
      </c>
      <c r="C189" s="150">
        <v>539.14251000000002</v>
      </c>
      <c r="D189" s="150">
        <v>0</v>
      </c>
      <c r="E189" s="150">
        <v>40.282480999999997</v>
      </c>
      <c r="F189" s="150">
        <v>47.263446000000002</v>
      </c>
      <c r="G189" s="150">
        <v>6.2839299999999998</v>
      </c>
      <c r="H189" s="150">
        <v>3</v>
      </c>
      <c r="I189" s="150">
        <v>3.4302229999999998</v>
      </c>
      <c r="J189" s="150">
        <v>7.0263350000000004</v>
      </c>
      <c r="K189" s="150">
        <v>109.66747990534</v>
      </c>
      <c r="L189" s="150">
        <v>0</v>
      </c>
      <c r="M189" s="150">
        <v>11.7060889786</v>
      </c>
      <c r="N189" s="150">
        <v>34.852065080400003</v>
      </c>
      <c r="O189" s="150">
        <v>11.132610388</v>
      </c>
      <c r="P189" s="150">
        <v>7.0929000000000002</v>
      </c>
      <c r="Q189" s="150">
        <v>10.984260090599999</v>
      </c>
      <c r="R189" s="150">
        <v>33.1678143675</v>
      </c>
      <c r="S189" s="150">
        <v>779.48621681044006</v>
      </c>
    </row>
    <row r="190" spans="1:19" ht="14.5" x14ac:dyDescent="0.35">
      <c r="A190" t="s">
        <v>357</v>
      </c>
      <c r="B190" s="150">
        <v>1100.053465</v>
      </c>
      <c r="C190" s="150">
        <v>1061.86061</v>
      </c>
      <c r="D190" s="150">
        <v>0</v>
      </c>
      <c r="E190" s="150">
        <v>20.907506000000001</v>
      </c>
      <c r="F190" s="150">
        <v>125.19412199999999</v>
      </c>
      <c r="G190" s="150">
        <v>7.9210010000000004</v>
      </c>
      <c r="H190" s="150">
        <v>1</v>
      </c>
      <c r="I190" s="150">
        <v>15.022983</v>
      </c>
      <c r="J190" s="150">
        <v>14.248870999999999</v>
      </c>
      <c r="K190" s="150">
        <v>217.54550544989101</v>
      </c>
      <c r="L190" s="150">
        <v>0</v>
      </c>
      <c r="M190" s="150">
        <v>6.0757212436000003</v>
      </c>
      <c r="N190" s="150">
        <v>92.318145562799799</v>
      </c>
      <c r="O190" s="150">
        <v>14.032845371600001</v>
      </c>
      <c r="P190" s="150">
        <v>2.3643000000000001</v>
      </c>
      <c r="Q190" s="150">
        <v>48.106596162599999</v>
      </c>
      <c r="R190" s="150">
        <v>67.261795555500001</v>
      </c>
      <c r="S190" s="150">
        <v>1547.75837434599</v>
      </c>
    </row>
    <row r="191" spans="1:19" ht="14.5" x14ac:dyDescent="0.35">
      <c r="A191" t="s">
        <v>358</v>
      </c>
      <c r="B191" s="150">
        <v>630.36895900000002</v>
      </c>
      <c r="C191" s="150">
        <v>224.072689</v>
      </c>
      <c r="D191" s="150">
        <v>17.5</v>
      </c>
      <c r="E191" s="150">
        <v>5.3063060000000002</v>
      </c>
      <c r="F191" s="150">
        <v>63.196035000000002</v>
      </c>
      <c r="G191" s="150">
        <v>3</v>
      </c>
      <c r="H191" s="150">
        <v>0</v>
      </c>
      <c r="I191" s="150">
        <v>0</v>
      </c>
      <c r="J191" s="150">
        <v>5.2356319999999998</v>
      </c>
      <c r="K191" s="150">
        <v>16.533861972475499</v>
      </c>
      <c r="L191" s="150">
        <v>5.0854999999999997</v>
      </c>
      <c r="M191" s="150">
        <v>1.5420125236</v>
      </c>
      <c r="N191" s="150">
        <v>46.600756208999996</v>
      </c>
      <c r="O191" s="150">
        <v>5.3148</v>
      </c>
      <c r="P191" s="150">
        <v>0</v>
      </c>
      <c r="Q191" s="150">
        <v>0</v>
      </c>
      <c r="R191" s="150">
        <v>24.714800856</v>
      </c>
      <c r="S191" s="150">
        <v>730.16069056107494</v>
      </c>
    </row>
    <row r="192" spans="1:19" ht="14.5" x14ac:dyDescent="0.35">
      <c r="A192" t="s">
        <v>359</v>
      </c>
      <c r="B192" s="150">
        <v>1008.160825</v>
      </c>
      <c r="C192" s="150">
        <v>471.410776</v>
      </c>
      <c r="D192" s="150">
        <v>1</v>
      </c>
      <c r="E192" s="150">
        <v>3.8769230000000001</v>
      </c>
      <c r="F192" s="150">
        <v>95.636522999999997</v>
      </c>
      <c r="G192" s="150">
        <v>7.4257569999999999</v>
      </c>
      <c r="H192" s="150">
        <v>1.816262</v>
      </c>
      <c r="I192" s="150">
        <v>10.307119</v>
      </c>
      <c r="J192" s="150">
        <v>11.50981</v>
      </c>
      <c r="K192" s="150">
        <v>46.641526205946398</v>
      </c>
      <c r="L192" s="150">
        <v>0.29060000000000002</v>
      </c>
      <c r="M192" s="150">
        <v>1.1266338238</v>
      </c>
      <c r="N192" s="150">
        <v>70.522372060199999</v>
      </c>
      <c r="O192" s="150">
        <v>13.1554711012</v>
      </c>
      <c r="P192" s="150">
        <v>4.2941882466000001</v>
      </c>
      <c r="Q192" s="150">
        <v>33.005456461800001</v>
      </c>
      <c r="R192" s="150">
        <v>54.332058105000002</v>
      </c>
      <c r="S192" s="150">
        <v>1231.52913100455</v>
      </c>
    </row>
    <row r="193" spans="1:19" ht="14.5" x14ac:dyDescent="0.35">
      <c r="A193" t="s">
        <v>361</v>
      </c>
      <c r="B193" s="150">
        <v>879.09384399999999</v>
      </c>
      <c r="C193" s="150">
        <v>310.75918799999999</v>
      </c>
      <c r="D193" s="150">
        <v>0</v>
      </c>
      <c r="E193" s="150">
        <v>29</v>
      </c>
      <c r="F193" s="150">
        <v>76.154444999999996</v>
      </c>
      <c r="G193" s="150">
        <v>6.3184170000000002</v>
      </c>
      <c r="H193" s="150">
        <v>0</v>
      </c>
      <c r="I193" s="150">
        <v>2</v>
      </c>
      <c r="J193" s="150">
        <v>2.5</v>
      </c>
      <c r="K193" s="150">
        <v>22.8185938820601</v>
      </c>
      <c r="L193" s="150">
        <v>0</v>
      </c>
      <c r="M193" s="150">
        <v>8.4274000000000093</v>
      </c>
      <c r="N193" s="150">
        <v>56.156287743</v>
      </c>
      <c r="O193" s="150">
        <v>11.1937075572</v>
      </c>
      <c r="P193" s="150">
        <v>0</v>
      </c>
      <c r="Q193" s="150">
        <v>6.4043999999999999</v>
      </c>
      <c r="R193" s="150">
        <v>11.80125</v>
      </c>
      <c r="S193" s="150">
        <v>995.89548318226002</v>
      </c>
    </row>
    <row r="194" spans="1:19" ht="14.5" x14ac:dyDescent="0.35">
      <c r="A194" t="s">
        <v>362</v>
      </c>
      <c r="B194" s="150">
        <v>2478.7798819999898</v>
      </c>
      <c r="C194" s="150">
        <v>100.34891500000001</v>
      </c>
      <c r="D194" s="150">
        <v>26.128012999999999</v>
      </c>
      <c r="E194" s="150">
        <v>39.482627000000001</v>
      </c>
      <c r="F194" s="150">
        <v>146.39979199999999</v>
      </c>
      <c r="G194" s="150">
        <v>10</v>
      </c>
      <c r="H194" s="150">
        <v>0.93425400000000003</v>
      </c>
      <c r="I194" s="150">
        <v>19.057908999999999</v>
      </c>
      <c r="J194" s="150">
        <v>36.412193000000002</v>
      </c>
      <c r="K194" s="150">
        <v>0.96445007247383696</v>
      </c>
      <c r="L194" s="150">
        <v>7.5928005778000003</v>
      </c>
      <c r="M194" s="150">
        <v>11.4736514062</v>
      </c>
      <c r="N194" s="150">
        <v>107.9552066208</v>
      </c>
      <c r="O194" s="150">
        <v>17.716000000000001</v>
      </c>
      <c r="P194" s="150">
        <v>2.2088567322000001</v>
      </c>
      <c r="Q194" s="150">
        <v>61.027236199800001</v>
      </c>
      <c r="R194" s="150">
        <v>171.8837570565</v>
      </c>
      <c r="S194" s="150">
        <v>2859.6018406657599</v>
      </c>
    </row>
    <row r="195" spans="1:19" ht="14.5" x14ac:dyDescent="0.35">
      <c r="A195" t="s">
        <v>363</v>
      </c>
      <c r="B195" s="150">
        <v>1924.1159239999899</v>
      </c>
      <c r="C195" s="150">
        <v>1127.448682</v>
      </c>
      <c r="D195" s="150">
        <v>1</v>
      </c>
      <c r="E195" s="150">
        <v>48.096198000000001</v>
      </c>
      <c r="F195" s="150">
        <v>167.851472</v>
      </c>
      <c r="G195" s="150">
        <v>6.3752240000000002</v>
      </c>
      <c r="H195" s="150">
        <v>1</v>
      </c>
      <c r="I195" s="150">
        <v>8.6230180000000001</v>
      </c>
      <c r="J195" s="150">
        <v>21.802301</v>
      </c>
      <c r="K195" s="150">
        <v>138.76243995389501</v>
      </c>
      <c r="L195" s="150">
        <v>0.29060000000000002</v>
      </c>
      <c r="M195" s="150">
        <v>13.9767551388</v>
      </c>
      <c r="N195" s="150">
        <v>123.77367545280001</v>
      </c>
      <c r="O195" s="150">
        <v>11.294346838399999</v>
      </c>
      <c r="P195" s="150">
        <v>2.3643000000000001</v>
      </c>
      <c r="Q195" s="150">
        <v>27.612628239599999</v>
      </c>
      <c r="R195" s="150">
        <v>102.9177618705</v>
      </c>
      <c r="S195" s="150">
        <v>2345.1084314939899</v>
      </c>
    </row>
    <row r="196" spans="1:19" ht="14.5" x14ac:dyDescent="0.35">
      <c r="A196" t="s">
        <v>364</v>
      </c>
      <c r="B196" s="150">
        <v>901.76452800000004</v>
      </c>
      <c r="C196" s="150">
        <v>312.253557</v>
      </c>
      <c r="D196" s="150">
        <v>21.900283999999999</v>
      </c>
      <c r="E196" s="150">
        <v>23.913495999999999</v>
      </c>
      <c r="F196" s="150">
        <v>123.42596</v>
      </c>
      <c r="G196" s="150">
        <v>6</v>
      </c>
      <c r="H196" s="150">
        <v>0</v>
      </c>
      <c r="I196" s="150">
        <v>1</v>
      </c>
      <c r="J196" s="150">
        <v>6.4547530000000002</v>
      </c>
      <c r="K196" s="150">
        <v>22.790024691604899</v>
      </c>
      <c r="L196" s="150">
        <v>6.3642225304000002</v>
      </c>
      <c r="M196" s="150">
        <v>6.9492619376000002</v>
      </c>
      <c r="N196" s="150">
        <v>91.014302903999805</v>
      </c>
      <c r="O196" s="150">
        <v>10.6296</v>
      </c>
      <c r="P196" s="150">
        <v>0</v>
      </c>
      <c r="Q196" s="150">
        <v>3.2021999999999999</v>
      </c>
      <c r="R196" s="150">
        <v>30.469661536499999</v>
      </c>
      <c r="S196" s="150">
        <v>1073.1838016001</v>
      </c>
    </row>
    <row r="197" spans="1:19" ht="14.5" x14ac:dyDescent="0.35">
      <c r="A197" t="s">
        <v>365</v>
      </c>
      <c r="B197" s="150">
        <v>1873.4516759999999</v>
      </c>
      <c r="C197" s="150">
        <v>708.16391199999998</v>
      </c>
      <c r="D197" s="150">
        <v>1.3237000000000001</v>
      </c>
      <c r="E197" s="150">
        <v>30</v>
      </c>
      <c r="F197" s="150">
        <v>102.346819</v>
      </c>
      <c r="G197" s="150">
        <v>19.687999999999999</v>
      </c>
      <c r="H197" s="150">
        <v>3</v>
      </c>
      <c r="I197" s="150">
        <v>6.7992710000000001</v>
      </c>
      <c r="J197" s="150">
        <v>13</v>
      </c>
      <c r="K197" s="150">
        <v>56.9022899924177</v>
      </c>
      <c r="L197" s="150">
        <v>0.38466721999999998</v>
      </c>
      <c r="M197" s="150">
        <v>8.7180000000000106</v>
      </c>
      <c r="N197" s="150">
        <v>75.470544330600006</v>
      </c>
      <c r="O197" s="150">
        <v>34.879260799999997</v>
      </c>
      <c r="P197" s="150">
        <v>7.0929000000000002</v>
      </c>
      <c r="Q197" s="150">
        <v>21.772625596200001</v>
      </c>
      <c r="R197" s="150">
        <v>61.366500000000002</v>
      </c>
      <c r="S197" s="150">
        <v>2140.03846393922</v>
      </c>
    </row>
    <row r="198" spans="1:19" ht="14.5" x14ac:dyDescent="0.35">
      <c r="A198" t="s">
        <v>366</v>
      </c>
      <c r="B198" s="150">
        <v>2092.2115169999902</v>
      </c>
      <c r="C198" s="150">
        <v>93.907207</v>
      </c>
      <c r="D198" s="150">
        <v>30.005882</v>
      </c>
      <c r="E198" s="150">
        <v>13.676470999999999</v>
      </c>
      <c r="F198" s="150">
        <v>91.922199000000006</v>
      </c>
      <c r="G198" s="150">
        <v>8</v>
      </c>
      <c r="H198" s="150">
        <v>1.305882</v>
      </c>
      <c r="I198" s="150">
        <v>15.552773999999999</v>
      </c>
      <c r="J198" s="150">
        <v>15.295854</v>
      </c>
      <c r="K198" s="150">
        <v>0.895057937068233</v>
      </c>
      <c r="L198" s="150">
        <v>8.7197093092000006</v>
      </c>
      <c r="M198" s="150">
        <v>3.9743824725999999</v>
      </c>
      <c r="N198" s="150">
        <v>67.783429542600004</v>
      </c>
      <c r="O198" s="150">
        <v>14.172800000000001</v>
      </c>
      <c r="P198" s="150">
        <v>3.0874968126</v>
      </c>
      <c r="Q198" s="150">
        <v>49.803092902800003</v>
      </c>
      <c r="R198" s="150">
        <v>72.204078807000002</v>
      </c>
      <c r="S198" s="150">
        <v>2312.8515647838599</v>
      </c>
    </row>
    <row r="199" spans="1:19" ht="14.5" x14ac:dyDescent="0.35">
      <c r="A199" t="s">
        <v>367</v>
      </c>
      <c r="B199" s="150">
        <v>581.11859000000004</v>
      </c>
      <c r="C199" s="150">
        <v>370.64493399999998</v>
      </c>
      <c r="D199" s="150">
        <v>0</v>
      </c>
      <c r="E199" s="150">
        <v>11.199498</v>
      </c>
      <c r="F199" s="150">
        <v>84.014443</v>
      </c>
      <c r="G199" s="150">
        <v>3.9148049999999999</v>
      </c>
      <c r="H199" s="150">
        <v>0</v>
      </c>
      <c r="I199" s="150">
        <v>6</v>
      </c>
      <c r="J199" s="150">
        <v>14.028376</v>
      </c>
      <c r="K199" s="150">
        <v>50.776810498159499</v>
      </c>
      <c r="L199" s="150">
        <v>0</v>
      </c>
      <c r="M199" s="150">
        <v>3.2545741187999999</v>
      </c>
      <c r="N199" s="150">
        <v>61.952250268200103</v>
      </c>
      <c r="O199" s="150">
        <v>6.9354685380000003</v>
      </c>
      <c r="P199" s="150">
        <v>0</v>
      </c>
      <c r="Q199" s="150">
        <v>19.213200000000001</v>
      </c>
      <c r="R199" s="150">
        <v>66.220948907999997</v>
      </c>
      <c r="S199" s="150">
        <v>789.47184233116002</v>
      </c>
    </row>
    <row r="200" spans="1:19" ht="14.5" x14ac:dyDescent="0.35">
      <c r="A200" t="s">
        <v>368</v>
      </c>
      <c r="B200" s="150">
        <v>832.04020500000001</v>
      </c>
      <c r="C200" s="150">
        <v>504.45439299999998</v>
      </c>
      <c r="D200" s="150">
        <v>1.579793</v>
      </c>
      <c r="E200" s="150">
        <v>42.536605999999999</v>
      </c>
      <c r="F200" s="150">
        <v>90.158614</v>
      </c>
      <c r="G200" s="150">
        <v>7.5291810000000003</v>
      </c>
      <c r="H200" s="150">
        <v>0</v>
      </c>
      <c r="I200" s="150">
        <v>9.4929489999999994</v>
      </c>
      <c r="J200" s="150">
        <v>10.54283</v>
      </c>
      <c r="K200" s="150">
        <v>64.959703717515396</v>
      </c>
      <c r="L200" s="150">
        <v>0.45908784580000001</v>
      </c>
      <c r="M200" s="150">
        <v>12.361137703600001</v>
      </c>
      <c r="N200" s="150">
        <v>66.482961963600005</v>
      </c>
      <c r="O200" s="150">
        <v>13.338697059599999</v>
      </c>
      <c r="P200" s="150">
        <v>0</v>
      </c>
      <c r="Q200" s="150">
        <v>30.398321287800002</v>
      </c>
      <c r="R200" s="150">
        <v>49.767429014999998</v>
      </c>
      <c r="S200" s="150">
        <v>1069.80754359292</v>
      </c>
    </row>
    <row r="201" spans="1:19" ht="14.5" x14ac:dyDescent="0.35">
      <c r="A201" t="s">
        <v>369</v>
      </c>
      <c r="B201" s="150">
        <v>1021.4333</v>
      </c>
      <c r="C201" s="150">
        <v>321.490073</v>
      </c>
      <c r="D201" s="150">
        <v>4.1041639999999999</v>
      </c>
      <c r="E201" s="150">
        <v>26.819686999999998</v>
      </c>
      <c r="F201" s="150">
        <v>114.668218</v>
      </c>
      <c r="G201" s="150">
        <v>38.66525</v>
      </c>
      <c r="H201" s="150">
        <v>1</v>
      </c>
      <c r="I201" s="150">
        <v>5.4018839999999999</v>
      </c>
      <c r="J201" s="150">
        <v>18.084066</v>
      </c>
      <c r="K201" s="150">
        <v>21.749668350687401</v>
      </c>
      <c r="L201" s="150">
        <v>1.1926700584000001</v>
      </c>
      <c r="M201" s="150">
        <v>7.7938010422000099</v>
      </c>
      <c r="N201" s="150">
        <v>84.556343953199899</v>
      </c>
      <c r="O201" s="150">
        <v>68.499356899999995</v>
      </c>
      <c r="P201" s="150">
        <v>2.3643000000000001</v>
      </c>
      <c r="Q201" s="150">
        <v>17.2979129448</v>
      </c>
      <c r="R201" s="150">
        <v>85.365833553000002</v>
      </c>
      <c r="S201" s="150">
        <v>1310.25318680229</v>
      </c>
    </row>
    <row r="202" spans="1:19" ht="14.5" x14ac:dyDescent="0.35">
      <c r="A202" t="s">
        <v>370</v>
      </c>
      <c r="B202" s="150">
        <v>4941.5327019999904</v>
      </c>
      <c r="C202" s="150">
        <v>872.49558800000102</v>
      </c>
      <c r="D202" s="150">
        <v>23.527709999999999</v>
      </c>
      <c r="E202" s="150">
        <v>138.36070000000001</v>
      </c>
      <c r="F202" s="150">
        <v>503.08178500000002</v>
      </c>
      <c r="G202" s="150">
        <v>35.237734000000003</v>
      </c>
      <c r="H202" s="150">
        <v>2</v>
      </c>
      <c r="I202" s="150">
        <v>38.947474</v>
      </c>
      <c r="J202" s="150">
        <v>91.966133999999997</v>
      </c>
      <c r="K202" s="150">
        <v>32.987065971405499</v>
      </c>
      <c r="L202" s="150">
        <v>6.8371525259999997</v>
      </c>
      <c r="M202" s="150">
        <v>40.20761942</v>
      </c>
      <c r="N202" s="150">
        <v>370.972508258998</v>
      </c>
      <c r="O202" s="150">
        <v>62.427169554400002</v>
      </c>
      <c r="P202" s="150">
        <v>4.7286000000000001</v>
      </c>
      <c r="Q202" s="150">
        <v>124.7176012428</v>
      </c>
      <c r="R202" s="150">
        <v>434.12613554699999</v>
      </c>
      <c r="S202" s="150">
        <v>6018.5365545205996</v>
      </c>
    </row>
    <row r="203" spans="1:19" ht="14.5" x14ac:dyDescent="0.35">
      <c r="A203" t="s">
        <v>372</v>
      </c>
      <c r="B203" s="150">
        <v>816.04159500000196</v>
      </c>
      <c r="C203" s="150">
        <v>268.66839599999997</v>
      </c>
      <c r="D203" s="150">
        <v>0</v>
      </c>
      <c r="E203" s="150">
        <v>25.659254000000001</v>
      </c>
      <c r="F203" s="150">
        <v>92.103005999999993</v>
      </c>
      <c r="G203" s="150">
        <v>4.1615399999999996</v>
      </c>
      <c r="H203" s="150">
        <v>2.4200659999999998</v>
      </c>
      <c r="I203" s="150">
        <v>8.94</v>
      </c>
      <c r="J203" s="150">
        <v>9.8548659999999995</v>
      </c>
      <c r="K203" s="150">
        <v>18.745197387922701</v>
      </c>
      <c r="L203" s="150">
        <v>0</v>
      </c>
      <c r="M203" s="150">
        <v>7.4565792124000003</v>
      </c>
      <c r="N203" s="150">
        <v>67.916756624399994</v>
      </c>
      <c r="O203" s="150">
        <v>7.3725842640000003</v>
      </c>
      <c r="P203" s="150">
        <v>5.7217620438000001</v>
      </c>
      <c r="Q203" s="150">
        <v>28.627668</v>
      </c>
      <c r="R203" s="150">
        <v>46.519894952999998</v>
      </c>
      <c r="S203" s="150">
        <v>998.40203748552506</v>
      </c>
    </row>
    <row r="204" spans="1:19" ht="14.5" x14ac:dyDescent="0.35">
      <c r="A204" t="s">
        <v>373</v>
      </c>
      <c r="B204" s="150">
        <v>7612.6667199999902</v>
      </c>
      <c r="C204" s="150">
        <v>2150.79349</v>
      </c>
      <c r="D204" s="150">
        <v>78.459093999999993</v>
      </c>
      <c r="E204" s="150">
        <v>52.752034000000002</v>
      </c>
      <c r="F204" s="150">
        <v>604.91697499999998</v>
      </c>
      <c r="G204" s="150">
        <v>110.46121100000001</v>
      </c>
      <c r="H204" s="150">
        <v>4.2067040000000002</v>
      </c>
      <c r="I204" s="150">
        <v>55.316791000000002</v>
      </c>
      <c r="J204" s="150">
        <v>168.885707</v>
      </c>
      <c r="K204" s="150">
        <v>132.97224444977999</v>
      </c>
      <c r="L204" s="150">
        <v>22.800212716400001</v>
      </c>
      <c r="M204" s="150">
        <v>15.3297410804</v>
      </c>
      <c r="N204" s="150">
        <v>446.06577736499599</v>
      </c>
      <c r="O204" s="150">
        <v>195.6930814076</v>
      </c>
      <c r="P204" s="150">
        <v>9.9459102672000004</v>
      </c>
      <c r="Q204" s="150">
        <v>177.13542814019999</v>
      </c>
      <c r="R204" s="150">
        <v>797.22497989350097</v>
      </c>
      <c r="S204" s="150">
        <v>9409.8340953200695</v>
      </c>
    </row>
    <row r="205" spans="1:19" ht="14.5" x14ac:dyDescent="0.35">
      <c r="A205" t="s">
        <v>374</v>
      </c>
      <c r="B205" s="150">
        <v>6434.5397189999803</v>
      </c>
      <c r="C205" s="150">
        <v>1074.027055</v>
      </c>
      <c r="D205" s="150">
        <v>28.717012</v>
      </c>
      <c r="E205" s="150">
        <v>111.085517</v>
      </c>
      <c r="F205" s="150">
        <v>439.68068499999998</v>
      </c>
      <c r="G205" s="150">
        <v>50.118527</v>
      </c>
      <c r="H205" s="150">
        <v>3.1667480000000001</v>
      </c>
      <c r="I205" s="150">
        <v>33.850413000000003</v>
      </c>
      <c r="J205" s="150">
        <v>79.598545000000001</v>
      </c>
      <c r="K205" s="150">
        <v>38.622347798727802</v>
      </c>
      <c r="L205" s="150">
        <v>8.3451636871999995</v>
      </c>
      <c r="M205" s="150">
        <v>32.281451240199999</v>
      </c>
      <c r="N205" s="150">
        <v>324.220537118999</v>
      </c>
      <c r="O205" s="150">
        <v>88.789982433199995</v>
      </c>
      <c r="P205" s="150">
        <v>7.4871422964000001</v>
      </c>
      <c r="Q205" s="150">
        <v>108.3957925086</v>
      </c>
      <c r="R205" s="150">
        <v>375.7449316725</v>
      </c>
      <c r="S205" s="150">
        <v>7418.4270677557997</v>
      </c>
    </row>
    <row r="206" spans="1:19" ht="14.5" x14ac:dyDescent="0.35">
      <c r="A206" t="s">
        <v>376</v>
      </c>
      <c r="B206" s="150">
        <v>1329.355483</v>
      </c>
      <c r="C206" s="150">
        <v>488.87932699999999</v>
      </c>
      <c r="D206" s="150">
        <v>0</v>
      </c>
      <c r="E206" s="150">
        <v>33.930840000000003</v>
      </c>
      <c r="F206" s="150">
        <v>100.02893400000001</v>
      </c>
      <c r="G206" s="150">
        <v>18.278683999999998</v>
      </c>
      <c r="H206" s="150">
        <v>2</v>
      </c>
      <c r="I206" s="150">
        <v>10.718563</v>
      </c>
      <c r="J206" s="150">
        <v>7.6367770000000004</v>
      </c>
      <c r="K206" s="150">
        <v>38.192655641870303</v>
      </c>
      <c r="L206" s="150">
        <v>0</v>
      </c>
      <c r="M206" s="150">
        <v>9.8603021040000005</v>
      </c>
      <c r="N206" s="150">
        <v>73.761335931600001</v>
      </c>
      <c r="O206" s="150">
        <v>32.3825165744</v>
      </c>
      <c r="P206" s="150">
        <v>4.7286000000000001</v>
      </c>
      <c r="Q206" s="150">
        <v>34.3229824386</v>
      </c>
      <c r="R206" s="150">
        <v>36.049405828499999</v>
      </c>
      <c r="S206" s="150">
        <v>1558.6532815189701</v>
      </c>
    </row>
    <row r="207" spans="1:19" ht="14.5" x14ac:dyDescent="0.35">
      <c r="A207" t="s">
        <v>377</v>
      </c>
      <c r="B207" s="150">
        <v>840.48908700000004</v>
      </c>
      <c r="C207" s="150">
        <v>341.51711999999998</v>
      </c>
      <c r="D207" s="150">
        <v>0</v>
      </c>
      <c r="E207" s="150">
        <v>8.9558549999999997</v>
      </c>
      <c r="F207" s="150">
        <v>101.774643</v>
      </c>
      <c r="G207" s="150">
        <v>16.787192000000001</v>
      </c>
      <c r="H207" s="150">
        <v>1</v>
      </c>
      <c r="I207" s="150">
        <v>4.5891549999999999</v>
      </c>
      <c r="J207" s="150">
        <v>7.2629419999999998</v>
      </c>
      <c r="K207" s="150">
        <v>29.7660182745947</v>
      </c>
      <c r="L207" s="150">
        <v>0</v>
      </c>
      <c r="M207" s="150">
        <v>2.6025714629999999</v>
      </c>
      <c r="N207" s="150">
        <v>75.048621748200006</v>
      </c>
      <c r="O207" s="150">
        <v>29.740189347200001</v>
      </c>
      <c r="P207" s="150">
        <v>2.3643000000000001</v>
      </c>
      <c r="Q207" s="150">
        <v>14.695392140999999</v>
      </c>
      <c r="R207" s="150">
        <v>34.284717710999999</v>
      </c>
      <c r="S207" s="150">
        <v>1028.9908976849899</v>
      </c>
    </row>
    <row r="208" spans="1:19" ht="14.5" x14ac:dyDescent="0.35">
      <c r="A208" t="s">
        <v>378</v>
      </c>
      <c r="B208" s="150">
        <v>1083.8768279999999</v>
      </c>
      <c r="C208" s="150">
        <v>462.28411</v>
      </c>
      <c r="D208" s="150">
        <v>1</v>
      </c>
      <c r="E208" s="150">
        <v>28.458842000000001</v>
      </c>
      <c r="F208" s="150">
        <v>145.91312199999999</v>
      </c>
      <c r="G208" s="150">
        <v>4.8235299999999999</v>
      </c>
      <c r="H208" s="150">
        <v>0</v>
      </c>
      <c r="I208" s="150">
        <v>12.159840000000001</v>
      </c>
      <c r="J208" s="150">
        <v>15.97827</v>
      </c>
      <c r="K208" s="150">
        <v>41.933435314190099</v>
      </c>
      <c r="L208" s="150">
        <v>0.29060000000000002</v>
      </c>
      <c r="M208" s="150">
        <v>8.2701394852000103</v>
      </c>
      <c r="N208" s="150">
        <v>107.5963361628</v>
      </c>
      <c r="O208" s="150">
        <v>8.545365748</v>
      </c>
      <c r="P208" s="150">
        <v>0</v>
      </c>
      <c r="Q208" s="150">
        <v>38.938239648</v>
      </c>
      <c r="R208" s="150">
        <v>75.425423534999993</v>
      </c>
      <c r="S208" s="150">
        <v>1364.87636789319</v>
      </c>
    </row>
    <row r="209" spans="1:19" ht="14.5" x14ac:dyDescent="0.35">
      <c r="A209" t="s">
        <v>380</v>
      </c>
      <c r="B209" s="150">
        <v>915.66915100000006</v>
      </c>
      <c r="C209" s="150">
        <v>596.02361299999995</v>
      </c>
      <c r="D209" s="150">
        <v>0</v>
      </c>
      <c r="E209" s="150">
        <v>15.882391999999999</v>
      </c>
      <c r="F209" s="150">
        <v>118.64631199999999</v>
      </c>
      <c r="G209" s="150">
        <v>5.5625299999999998</v>
      </c>
      <c r="H209" s="150">
        <v>1</v>
      </c>
      <c r="I209" s="150">
        <v>9</v>
      </c>
      <c r="J209" s="150">
        <v>24.091947000000001</v>
      </c>
      <c r="K209" s="150">
        <v>83.556512921251795</v>
      </c>
      <c r="L209" s="150">
        <v>0</v>
      </c>
      <c r="M209" s="150">
        <v>4.6154231151999996</v>
      </c>
      <c r="N209" s="150">
        <v>87.489790468799896</v>
      </c>
      <c r="O209" s="150">
        <v>9.8545781479999999</v>
      </c>
      <c r="P209" s="150">
        <v>2.3643000000000001</v>
      </c>
      <c r="Q209" s="150">
        <v>28.819800000000001</v>
      </c>
      <c r="R209" s="150">
        <v>113.7260358135</v>
      </c>
      <c r="S209" s="150">
        <v>1246.09559146675</v>
      </c>
    </row>
    <row r="210" spans="1:19" ht="14.5" x14ac:dyDescent="0.35">
      <c r="A210" t="s">
        <v>381</v>
      </c>
      <c r="B210" s="150">
        <v>2064.5336049999901</v>
      </c>
      <c r="C210" s="150">
        <v>802.66343700000198</v>
      </c>
      <c r="D210" s="150">
        <v>1</v>
      </c>
      <c r="E210" s="150">
        <v>23.621943999999999</v>
      </c>
      <c r="F210" s="150">
        <v>234.45907800000001</v>
      </c>
      <c r="G210" s="150">
        <v>25.502828000000001</v>
      </c>
      <c r="H210" s="150">
        <v>1</v>
      </c>
      <c r="I210" s="150">
        <v>14.398339999999999</v>
      </c>
      <c r="J210" s="150">
        <v>31.386293999999999</v>
      </c>
      <c r="K210" s="150">
        <v>67.100475547214202</v>
      </c>
      <c r="L210" s="150">
        <v>0.29060000000000002</v>
      </c>
      <c r="M210" s="150">
        <v>6.8645369263999996</v>
      </c>
      <c r="N210" s="150">
        <v>172.8901241172</v>
      </c>
      <c r="O210" s="150">
        <v>45.180810084800001</v>
      </c>
      <c r="P210" s="150">
        <v>2.3643000000000001</v>
      </c>
      <c r="Q210" s="150">
        <v>46.106364348</v>
      </c>
      <c r="R210" s="150">
        <v>148.159000827</v>
      </c>
      <c r="S210" s="150">
        <v>2553.4898168506002</v>
      </c>
    </row>
    <row r="211" spans="1:19" ht="14.5" x14ac:dyDescent="0.35">
      <c r="A211" t="s">
        <v>382</v>
      </c>
      <c r="B211" s="150">
        <v>937.26433199999997</v>
      </c>
      <c r="C211" s="150">
        <v>486.23316799999998</v>
      </c>
      <c r="D211" s="150">
        <v>0</v>
      </c>
      <c r="E211" s="150">
        <v>13.656627</v>
      </c>
      <c r="F211" s="150">
        <v>124.198734</v>
      </c>
      <c r="G211" s="150">
        <v>12.654762</v>
      </c>
      <c r="H211" s="150">
        <v>1</v>
      </c>
      <c r="I211" s="150">
        <v>6.9791670000000003</v>
      </c>
      <c r="J211" s="150">
        <v>7</v>
      </c>
      <c r="K211" s="150">
        <v>52.566698188273101</v>
      </c>
      <c r="L211" s="150">
        <v>0</v>
      </c>
      <c r="M211" s="150">
        <v>3.9686158061999999</v>
      </c>
      <c r="N211" s="150">
        <v>91.584146451599906</v>
      </c>
      <c r="O211" s="150">
        <v>22.419176359200002</v>
      </c>
      <c r="P211" s="150">
        <v>2.3643000000000001</v>
      </c>
      <c r="Q211" s="150">
        <v>22.3486885674</v>
      </c>
      <c r="R211" s="150">
        <v>33.043500000000002</v>
      </c>
      <c r="S211" s="150">
        <v>1165.5594573726701</v>
      </c>
    </row>
    <row r="212" spans="1:19" ht="14.5" x14ac:dyDescent="0.35">
      <c r="A212" t="s">
        <v>383</v>
      </c>
      <c r="B212" s="150">
        <v>1352.621564</v>
      </c>
      <c r="C212" s="150">
        <v>607.96344299999998</v>
      </c>
      <c r="D212" s="150">
        <v>4</v>
      </c>
      <c r="E212" s="150">
        <v>62.341341</v>
      </c>
      <c r="F212" s="150">
        <v>131.98264</v>
      </c>
      <c r="G212" s="150">
        <v>12.231477999999999</v>
      </c>
      <c r="H212" s="150">
        <v>0</v>
      </c>
      <c r="I212" s="150">
        <v>12.355269</v>
      </c>
      <c r="J212" s="150">
        <v>17.563143</v>
      </c>
      <c r="K212" s="150">
        <v>58.159183045474002</v>
      </c>
      <c r="L212" s="150">
        <v>1.1624000000000001</v>
      </c>
      <c r="M212" s="150">
        <v>18.116393694599999</v>
      </c>
      <c r="N212" s="150">
        <v>97.323998735999794</v>
      </c>
      <c r="O212" s="150">
        <v>21.669286424799999</v>
      </c>
      <c r="P212" s="150">
        <v>0</v>
      </c>
      <c r="Q212" s="150">
        <v>39.564042391800001</v>
      </c>
      <c r="R212" s="150">
        <v>82.906816531499999</v>
      </c>
      <c r="S212" s="150">
        <v>1671.52368482417</v>
      </c>
    </row>
    <row r="213" spans="1:19" ht="14.5" x14ac:dyDescent="0.35">
      <c r="A213" t="s">
        <v>385</v>
      </c>
      <c r="B213" s="150">
        <v>5341.1481059999796</v>
      </c>
      <c r="C213" s="150">
        <v>583.05783799999995</v>
      </c>
      <c r="D213" s="150">
        <v>40.435589</v>
      </c>
      <c r="E213" s="150">
        <v>103.125033</v>
      </c>
      <c r="F213" s="150">
        <v>276.92236500000001</v>
      </c>
      <c r="G213" s="150">
        <v>27.633315</v>
      </c>
      <c r="H213" s="150">
        <v>2.2003010000000001</v>
      </c>
      <c r="I213" s="150">
        <v>19.628571999999998</v>
      </c>
      <c r="J213" s="150">
        <v>89.035051999999993</v>
      </c>
      <c r="K213" s="150">
        <v>13.4777822721263</v>
      </c>
      <c r="L213" s="150">
        <v>11.750582163400001</v>
      </c>
      <c r="M213" s="150">
        <v>29.968134589800002</v>
      </c>
      <c r="N213" s="150">
        <v>204.202551951</v>
      </c>
      <c r="O213" s="150">
        <v>48.955180853999998</v>
      </c>
      <c r="P213" s="150">
        <v>5.2021716542999998</v>
      </c>
      <c r="Q213" s="150">
        <v>62.854613258400001</v>
      </c>
      <c r="R213" s="150">
        <v>420.28996296600002</v>
      </c>
      <c r="S213" s="150">
        <v>6137.8490857090101</v>
      </c>
    </row>
    <row r="214" spans="1:19" ht="14.5" x14ac:dyDescent="0.35">
      <c r="A214" t="s">
        <v>386</v>
      </c>
      <c r="B214" s="150">
        <v>924.81512799999996</v>
      </c>
      <c r="C214" s="150">
        <v>411.384839</v>
      </c>
      <c r="D214" s="150">
        <v>2.777142</v>
      </c>
      <c r="E214" s="150">
        <v>20.577143</v>
      </c>
      <c r="F214" s="150">
        <v>91.908570999999995</v>
      </c>
      <c r="G214" s="150">
        <v>19.428571999999999</v>
      </c>
      <c r="H214" s="150">
        <v>0</v>
      </c>
      <c r="I214" s="150">
        <v>0</v>
      </c>
      <c r="J214" s="150">
        <v>6.5657139999999998</v>
      </c>
      <c r="K214" s="150">
        <v>39.1676082762541</v>
      </c>
      <c r="L214" s="150">
        <v>0.80703746519999997</v>
      </c>
      <c r="M214" s="150">
        <v>5.9797177558000003</v>
      </c>
      <c r="N214" s="150">
        <v>67.773380255399999</v>
      </c>
      <c r="O214" s="150">
        <v>34.419658155199997</v>
      </c>
      <c r="P214" s="150">
        <v>0</v>
      </c>
      <c r="Q214" s="150">
        <v>0</v>
      </c>
      <c r="R214" s="150">
        <v>30.993452937000001</v>
      </c>
      <c r="S214" s="150">
        <v>1103.95598284485</v>
      </c>
    </row>
    <row r="215" spans="1:19" ht="14.5" x14ac:dyDescent="0.35">
      <c r="A215" t="s">
        <v>387</v>
      </c>
      <c r="B215" s="150">
        <v>1569.3627369999999</v>
      </c>
      <c r="C215" s="150">
        <v>685.37971200000004</v>
      </c>
      <c r="D215" s="150">
        <v>10.045318</v>
      </c>
      <c r="E215" s="150">
        <v>12.292566000000001</v>
      </c>
      <c r="F215" s="150">
        <v>134.34658899999999</v>
      </c>
      <c r="G215" s="150">
        <v>4.2589610000000002</v>
      </c>
      <c r="H215" s="150">
        <v>0</v>
      </c>
      <c r="I215" s="150">
        <v>4.0551560000000002</v>
      </c>
      <c r="J215" s="150">
        <v>15.442920000000001</v>
      </c>
      <c r="K215" s="150">
        <v>62.508118227757002</v>
      </c>
      <c r="L215" s="150">
        <v>2.9191694107999999</v>
      </c>
      <c r="M215" s="150">
        <v>3.5722196795999999</v>
      </c>
      <c r="N215" s="150">
        <v>99.067174728599795</v>
      </c>
      <c r="O215" s="150">
        <v>7.5451753076000001</v>
      </c>
      <c r="P215" s="150">
        <v>0</v>
      </c>
      <c r="Q215" s="150">
        <v>12.9854205432</v>
      </c>
      <c r="R215" s="150">
        <v>72.898303859999999</v>
      </c>
      <c r="S215" s="150">
        <v>1830.85831875756</v>
      </c>
    </row>
    <row r="216" spans="1:19" ht="14.5" x14ac:dyDescent="0.35">
      <c r="A216" t="s">
        <v>388</v>
      </c>
      <c r="B216" s="150">
        <v>2504.7686509999999</v>
      </c>
      <c r="C216" s="150">
        <v>340.10206499999998</v>
      </c>
      <c r="D216" s="150">
        <v>21.944130000000001</v>
      </c>
      <c r="E216" s="150">
        <v>72.303691000000001</v>
      </c>
      <c r="F216" s="150">
        <v>215.03130899999999</v>
      </c>
      <c r="G216" s="150">
        <v>3.8953410000000002</v>
      </c>
      <c r="H216" s="150">
        <v>2</v>
      </c>
      <c r="I216" s="150">
        <v>15.058142999999999</v>
      </c>
      <c r="J216" s="150">
        <v>28.895349</v>
      </c>
      <c r="K216" s="150">
        <v>9.8073048750587493</v>
      </c>
      <c r="L216" s="150">
        <v>6.3769641779999997</v>
      </c>
      <c r="M216" s="150">
        <v>21.011452604599999</v>
      </c>
      <c r="N216" s="150">
        <v>158.5640872566</v>
      </c>
      <c r="O216" s="150">
        <v>6.9009861156000003</v>
      </c>
      <c r="P216" s="150">
        <v>4.7286000000000001</v>
      </c>
      <c r="Q216" s="150">
        <v>48.219185514599999</v>
      </c>
      <c r="R216" s="150">
        <v>136.4004949545</v>
      </c>
      <c r="S216" s="150">
        <v>2896.77772649896</v>
      </c>
    </row>
    <row r="217" spans="1:19" ht="14.5" x14ac:dyDescent="0.35">
      <c r="A217" t="s">
        <v>389</v>
      </c>
      <c r="B217" s="150">
        <v>1562.759145</v>
      </c>
      <c r="C217" s="150">
        <v>499.59592700000002</v>
      </c>
      <c r="D217" s="150">
        <v>45.711801999999999</v>
      </c>
      <c r="E217" s="150">
        <v>41.101937</v>
      </c>
      <c r="F217" s="150">
        <v>165.781972</v>
      </c>
      <c r="G217" s="150">
        <v>17.058043999999999</v>
      </c>
      <c r="H217" s="150">
        <v>1</v>
      </c>
      <c r="I217" s="150">
        <v>8.3560890000000008</v>
      </c>
      <c r="J217" s="150">
        <v>17.745000000000001</v>
      </c>
      <c r="K217" s="150">
        <v>34.279146559370297</v>
      </c>
      <c r="L217" s="150">
        <v>13.2838496612</v>
      </c>
      <c r="M217" s="150">
        <v>11.944222892200001</v>
      </c>
      <c r="N217" s="150">
        <v>122.2476261528</v>
      </c>
      <c r="O217" s="150">
        <v>30.220030750399999</v>
      </c>
      <c r="P217" s="150">
        <v>2.3643000000000001</v>
      </c>
      <c r="Q217" s="150">
        <v>26.7578681958</v>
      </c>
      <c r="R217" s="150">
        <v>83.765272499999995</v>
      </c>
      <c r="S217" s="150">
        <v>1887.6214617117701</v>
      </c>
    </row>
    <row r="218" spans="1:19" ht="14.5" x14ac:dyDescent="0.35">
      <c r="A218" t="s">
        <v>390</v>
      </c>
      <c r="B218" s="150">
        <v>1312.0663790000001</v>
      </c>
      <c r="C218" s="150">
        <v>150.49892299999999</v>
      </c>
      <c r="D218" s="150">
        <v>2</v>
      </c>
      <c r="E218" s="150">
        <v>19.485548000000001</v>
      </c>
      <c r="F218" s="150">
        <v>47.506028999999998</v>
      </c>
      <c r="G218" s="150">
        <v>7.9613170000000002</v>
      </c>
      <c r="H218" s="150">
        <v>0</v>
      </c>
      <c r="I218" s="150">
        <v>4</v>
      </c>
      <c r="J218" s="150">
        <v>11.57</v>
      </c>
      <c r="K218" s="150">
        <v>3.7707490183681198</v>
      </c>
      <c r="L218" s="150">
        <v>0.58120000000000005</v>
      </c>
      <c r="M218" s="150">
        <v>5.6625002487999998</v>
      </c>
      <c r="N218" s="150">
        <v>35.0309457846</v>
      </c>
      <c r="O218" s="150">
        <v>14.104269197200001</v>
      </c>
      <c r="P218" s="150">
        <v>0</v>
      </c>
      <c r="Q218" s="150">
        <v>12.8088</v>
      </c>
      <c r="R218" s="150">
        <v>54.616185000000002</v>
      </c>
      <c r="S218" s="150">
        <v>1438.6410282489701</v>
      </c>
    </row>
    <row r="219" spans="1:19" ht="14.5" x14ac:dyDescent="0.35">
      <c r="A219" t="s">
        <v>391</v>
      </c>
      <c r="B219" s="150">
        <v>1789.131341</v>
      </c>
      <c r="C219" s="150">
        <v>611.42047100000104</v>
      </c>
      <c r="D219" s="150">
        <v>42.069862000000001</v>
      </c>
      <c r="E219" s="150">
        <v>27.860582000000001</v>
      </c>
      <c r="F219" s="150">
        <v>125.027181</v>
      </c>
      <c r="G219" s="150">
        <v>17.269760000000002</v>
      </c>
      <c r="H219" s="150">
        <v>2</v>
      </c>
      <c r="I219" s="150">
        <v>11.239008</v>
      </c>
      <c r="J219" s="150">
        <v>14.849584</v>
      </c>
      <c r="K219" s="150">
        <v>44.966454855453897</v>
      </c>
      <c r="L219" s="150">
        <v>12.225501897199999</v>
      </c>
      <c r="M219" s="150">
        <v>8.0962851292000106</v>
      </c>
      <c r="N219" s="150">
        <v>92.195043269399804</v>
      </c>
      <c r="O219" s="150">
        <v>30.595106816000001</v>
      </c>
      <c r="P219" s="150">
        <v>4.7286000000000001</v>
      </c>
      <c r="Q219" s="150">
        <v>35.989551417599998</v>
      </c>
      <c r="R219" s="150">
        <v>70.097461272000004</v>
      </c>
      <c r="S219" s="150">
        <v>2088.0253456568498</v>
      </c>
    </row>
    <row r="220" spans="1:19" ht="14.5" x14ac:dyDescent="0.35">
      <c r="A220" t="s">
        <v>393</v>
      </c>
      <c r="B220" s="150">
        <v>961.91196100000002</v>
      </c>
      <c r="C220" s="150">
        <v>317.13542000000001</v>
      </c>
      <c r="D220" s="150">
        <v>1.4610780000000001</v>
      </c>
      <c r="E220" s="150">
        <v>7</v>
      </c>
      <c r="F220" s="150">
        <v>99.580532000000005</v>
      </c>
      <c r="G220" s="150">
        <v>15.97678</v>
      </c>
      <c r="H220" s="150">
        <v>0</v>
      </c>
      <c r="I220" s="150">
        <v>2.4523809999999999</v>
      </c>
      <c r="J220" s="150">
        <v>10.225187999999999</v>
      </c>
      <c r="K220" s="150">
        <v>22.6197464998315</v>
      </c>
      <c r="L220" s="150">
        <v>0.42458926679999998</v>
      </c>
      <c r="M220" s="150">
        <v>2.0341999999999998</v>
      </c>
      <c r="N220" s="150">
        <v>73.430684296799996</v>
      </c>
      <c r="O220" s="150">
        <v>28.304463448</v>
      </c>
      <c r="P220" s="150">
        <v>0</v>
      </c>
      <c r="Q220" s="150">
        <v>7.8530144381999998</v>
      </c>
      <c r="R220" s="150">
        <v>48.267999953999997</v>
      </c>
      <c r="S220" s="150">
        <v>1144.84665890363</v>
      </c>
    </row>
    <row r="221" spans="1:19" ht="14.5" x14ac:dyDescent="0.35">
      <c r="A221" t="s">
        <v>394</v>
      </c>
      <c r="B221" s="150">
        <v>483.33475299999998</v>
      </c>
      <c r="C221" s="150">
        <v>463.11121600000001</v>
      </c>
      <c r="D221" s="150">
        <v>0</v>
      </c>
      <c r="E221" s="150">
        <v>16.084859999999999</v>
      </c>
      <c r="F221" s="150">
        <v>50.211530000000003</v>
      </c>
      <c r="G221" s="150">
        <v>6.2235370000000003</v>
      </c>
      <c r="H221" s="150">
        <v>0</v>
      </c>
      <c r="I221" s="150">
        <v>5</v>
      </c>
      <c r="J221" s="150">
        <v>9</v>
      </c>
      <c r="K221" s="150">
        <v>94.878520415438402</v>
      </c>
      <c r="L221" s="150">
        <v>0</v>
      </c>
      <c r="M221" s="150">
        <v>4.6742603159999998</v>
      </c>
      <c r="N221" s="150">
        <v>37.025982222000003</v>
      </c>
      <c r="O221" s="150">
        <v>11.0256181492</v>
      </c>
      <c r="P221" s="150">
        <v>0</v>
      </c>
      <c r="Q221" s="150">
        <v>16.010999999999999</v>
      </c>
      <c r="R221" s="150">
        <v>42.484499999999997</v>
      </c>
      <c r="S221" s="150">
        <v>689.43463410263803</v>
      </c>
    </row>
    <row r="222" spans="1:19" ht="14.5" x14ac:dyDescent="0.35">
      <c r="A222" t="s">
        <v>395</v>
      </c>
      <c r="B222" s="150">
        <v>656.53437400000098</v>
      </c>
      <c r="C222" s="150">
        <v>185.278459</v>
      </c>
      <c r="D222" s="150">
        <v>5.7215569999999998</v>
      </c>
      <c r="E222" s="150">
        <v>13.805989</v>
      </c>
      <c r="F222" s="150">
        <v>65.024579000000003</v>
      </c>
      <c r="G222" s="150">
        <v>4.8105900000000004</v>
      </c>
      <c r="H222" s="150">
        <v>0</v>
      </c>
      <c r="I222" s="150">
        <v>5.4711189999999998</v>
      </c>
      <c r="J222" s="150">
        <v>8.8699999999999992</v>
      </c>
      <c r="K222" s="150">
        <v>10.989133653716801</v>
      </c>
      <c r="L222" s="150">
        <v>1.6626844642</v>
      </c>
      <c r="M222" s="150">
        <v>4.0120204034000002</v>
      </c>
      <c r="N222" s="150">
        <v>47.949124554599997</v>
      </c>
      <c r="O222" s="150">
        <v>8.5224412439999995</v>
      </c>
      <c r="P222" s="150">
        <v>0</v>
      </c>
      <c r="Q222" s="150">
        <v>17.519617261800001</v>
      </c>
      <c r="R222" s="150">
        <v>41.870835</v>
      </c>
      <c r="S222" s="150">
        <v>789.06023058171797</v>
      </c>
    </row>
    <row r="223" spans="1:19" ht="14.5" x14ac:dyDescent="0.35">
      <c r="A223" t="s">
        <v>396</v>
      </c>
      <c r="B223" s="150">
        <v>1114.9677139999999</v>
      </c>
      <c r="C223" s="150">
        <v>363.31132400000001</v>
      </c>
      <c r="D223" s="150">
        <v>2</v>
      </c>
      <c r="E223" s="150">
        <v>42.688561999999997</v>
      </c>
      <c r="F223" s="150">
        <v>77.162177</v>
      </c>
      <c r="G223" s="150">
        <v>4.9506600000000001</v>
      </c>
      <c r="H223" s="150">
        <v>1</v>
      </c>
      <c r="I223" s="150">
        <v>7.1386960000000004</v>
      </c>
      <c r="J223" s="150">
        <v>8</v>
      </c>
      <c r="K223" s="150">
        <v>24.851232623992299</v>
      </c>
      <c r="L223" s="150">
        <v>0.58120000000000005</v>
      </c>
      <c r="M223" s="150">
        <v>12.405296117200001</v>
      </c>
      <c r="N223" s="150">
        <v>56.8993893198001</v>
      </c>
      <c r="O223" s="150">
        <v>8.7705892559999992</v>
      </c>
      <c r="P223" s="150">
        <v>2.3643000000000001</v>
      </c>
      <c r="Q223" s="150">
        <v>22.8595323312</v>
      </c>
      <c r="R223" s="150">
        <v>37.764000000000003</v>
      </c>
      <c r="S223" s="150">
        <v>1281.4632536481899</v>
      </c>
    </row>
    <row r="224" spans="1:19" ht="14.5" x14ac:dyDescent="0.35">
      <c r="A224" t="s">
        <v>397</v>
      </c>
      <c r="B224" s="150">
        <v>1664.8896629999999</v>
      </c>
      <c r="C224" s="150">
        <v>782.57082200000002</v>
      </c>
      <c r="D224" s="150">
        <v>2.301326</v>
      </c>
      <c r="E224" s="150">
        <v>62.735236</v>
      </c>
      <c r="F224" s="150">
        <v>91.786580000000001</v>
      </c>
      <c r="G224" s="150">
        <v>15.117247000000001</v>
      </c>
      <c r="H224" s="150">
        <v>0</v>
      </c>
      <c r="I224" s="150">
        <v>14.230992000000001</v>
      </c>
      <c r="J224" s="150">
        <v>7.9292059999999998</v>
      </c>
      <c r="K224" s="150">
        <v>77.7365083767383</v>
      </c>
      <c r="L224" s="150">
        <v>0.66876533559999995</v>
      </c>
      <c r="M224" s="150">
        <v>18.230859581600001</v>
      </c>
      <c r="N224" s="150">
        <v>67.683424091999996</v>
      </c>
      <c r="O224" s="150">
        <v>26.781714785199998</v>
      </c>
      <c r="P224" s="150">
        <v>0</v>
      </c>
      <c r="Q224" s="150">
        <v>45.570482582399997</v>
      </c>
      <c r="R224" s="150">
        <v>37.429816922999997</v>
      </c>
      <c r="S224" s="150">
        <v>1938.99123467653</v>
      </c>
    </row>
    <row r="225" spans="1:19" ht="14.5" x14ac:dyDescent="0.35">
      <c r="A225" t="s">
        <v>398</v>
      </c>
      <c r="B225" s="150">
        <v>2219.09065099999</v>
      </c>
      <c r="C225" s="150">
        <v>1065.953767</v>
      </c>
      <c r="D225" s="150">
        <v>23.287320999999999</v>
      </c>
      <c r="E225" s="150">
        <v>56.93817</v>
      </c>
      <c r="F225" s="150">
        <v>141.87536299999999</v>
      </c>
      <c r="G225" s="150">
        <v>14.679658</v>
      </c>
      <c r="H225" s="150">
        <v>1</v>
      </c>
      <c r="I225" s="150">
        <v>10.837864</v>
      </c>
      <c r="J225" s="150">
        <v>15.86</v>
      </c>
      <c r="K225" s="150">
        <v>106.422347322874</v>
      </c>
      <c r="L225" s="150">
        <v>6.7672954825999998</v>
      </c>
      <c r="M225" s="150">
        <v>16.546232201999999</v>
      </c>
      <c r="N225" s="150">
        <v>104.61889267620001</v>
      </c>
      <c r="O225" s="150">
        <v>26.006482112800001</v>
      </c>
      <c r="P225" s="150">
        <v>2.3643000000000001</v>
      </c>
      <c r="Q225" s="150">
        <v>34.705008100800001</v>
      </c>
      <c r="R225" s="150">
        <v>74.867130000000003</v>
      </c>
      <c r="S225" s="150">
        <v>2591.3883388972699</v>
      </c>
    </row>
    <row r="226" spans="1:19" ht="14.5" x14ac:dyDescent="0.35">
      <c r="A226" t="s">
        <v>399</v>
      </c>
      <c r="B226" s="150">
        <v>667.91116100000102</v>
      </c>
      <c r="C226" s="150">
        <v>654.00633700000003</v>
      </c>
      <c r="D226" s="150">
        <v>0</v>
      </c>
      <c r="E226" s="150">
        <v>31.257254</v>
      </c>
      <c r="F226" s="150">
        <v>69.138429000000002</v>
      </c>
      <c r="G226" s="150">
        <v>4.857952</v>
      </c>
      <c r="H226" s="150">
        <v>0</v>
      </c>
      <c r="I226" s="150">
        <v>5.0468719999999996</v>
      </c>
      <c r="J226" s="150">
        <v>4</v>
      </c>
      <c r="K226" s="150">
        <v>133.98758538571099</v>
      </c>
      <c r="L226" s="150">
        <v>0</v>
      </c>
      <c r="M226" s="150">
        <v>9.0833580123999997</v>
      </c>
      <c r="N226" s="150">
        <v>50.982677544600001</v>
      </c>
      <c r="O226" s="150">
        <v>8.6063477632000005</v>
      </c>
      <c r="P226" s="150">
        <v>0</v>
      </c>
      <c r="Q226" s="150">
        <v>16.161093518400001</v>
      </c>
      <c r="R226" s="150">
        <v>18.882000000000001</v>
      </c>
      <c r="S226" s="150">
        <v>905.61422322431201</v>
      </c>
    </row>
    <row r="227" spans="1:19" ht="14.5" x14ac:dyDescent="0.35">
      <c r="A227" t="s">
        <v>400</v>
      </c>
      <c r="B227" s="150">
        <v>2324.4375</v>
      </c>
      <c r="C227" s="150">
        <v>594.43141200000002</v>
      </c>
      <c r="D227" s="150">
        <v>10.100223</v>
      </c>
      <c r="E227" s="150">
        <v>27.330203999999998</v>
      </c>
      <c r="F227" s="150">
        <v>137.052671</v>
      </c>
      <c r="G227" s="150">
        <v>7.7812210000000004</v>
      </c>
      <c r="H227" s="150">
        <v>0</v>
      </c>
      <c r="I227" s="150">
        <v>8.1931580000000004</v>
      </c>
      <c r="J227" s="150">
        <v>12.082376</v>
      </c>
      <c r="K227" s="150">
        <v>31.803145459420701</v>
      </c>
      <c r="L227" s="150">
        <v>2.9351248038</v>
      </c>
      <c r="M227" s="150">
        <v>7.94215728240001</v>
      </c>
      <c r="N227" s="150">
        <v>101.0626395954</v>
      </c>
      <c r="O227" s="150">
        <v>13.7852111236</v>
      </c>
      <c r="P227" s="150">
        <v>0</v>
      </c>
      <c r="Q227" s="150">
        <v>26.236130547599998</v>
      </c>
      <c r="R227" s="150">
        <v>57.034855907999997</v>
      </c>
      <c r="S227" s="150">
        <v>2565.23676472022</v>
      </c>
    </row>
    <row r="228" spans="1:19" ht="14.5" x14ac:dyDescent="0.35">
      <c r="A228" t="s">
        <v>401</v>
      </c>
      <c r="B228" s="150">
        <v>947.30627000000004</v>
      </c>
      <c r="C228" s="150">
        <v>297.733814</v>
      </c>
      <c r="D228" s="150">
        <v>1.15307</v>
      </c>
      <c r="E228" s="150">
        <v>21.719249000000001</v>
      </c>
      <c r="F228" s="150">
        <v>83.396169</v>
      </c>
      <c r="G228" s="150">
        <v>2.2946840000000002</v>
      </c>
      <c r="H228" s="150">
        <v>0</v>
      </c>
      <c r="I228" s="150">
        <v>8</v>
      </c>
      <c r="J228" s="150">
        <v>12.378228999999999</v>
      </c>
      <c r="K228" s="150">
        <v>19.686287685437001</v>
      </c>
      <c r="L228" s="150">
        <v>0.33508214200000003</v>
      </c>
      <c r="M228" s="150">
        <v>6.3116137594000001</v>
      </c>
      <c r="N228" s="150">
        <v>61.4963350206001</v>
      </c>
      <c r="O228" s="150">
        <v>4.0652621743999999</v>
      </c>
      <c r="P228" s="150">
        <v>0</v>
      </c>
      <c r="Q228" s="150">
        <v>25.617599999999999</v>
      </c>
      <c r="R228" s="150">
        <v>58.4314299945</v>
      </c>
      <c r="S228" s="150">
        <v>1123.24988077634</v>
      </c>
    </row>
    <row r="229" spans="1:19" ht="14.5" x14ac:dyDescent="0.35">
      <c r="A229" t="s">
        <v>402</v>
      </c>
      <c r="B229" s="150">
        <v>760.12607000000003</v>
      </c>
      <c r="C229" s="150">
        <v>251.22886199999999</v>
      </c>
      <c r="D229" s="150">
        <v>0</v>
      </c>
      <c r="E229" s="150">
        <v>14</v>
      </c>
      <c r="F229" s="150">
        <v>68.960226000000006</v>
      </c>
      <c r="G229" s="150">
        <v>1.6477269999999999</v>
      </c>
      <c r="H229" s="150">
        <v>2</v>
      </c>
      <c r="I229" s="150">
        <v>2</v>
      </c>
      <c r="J229" s="150">
        <v>6.59091</v>
      </c>
      <c r="K229" s="150">
        <v>17.425594775783001</v>
      </c>
      <c r="L229" s="150">
        <v>0</v>
      </c>
      <c r="M229" s="150">
        <v>4.0683999999999996</v>
      </c>
      <c r="N229" s="150">
        <v>50.851270652399997</v>
      </c>
      <c r="O229" s="150">
        <v>2.9191131532000001</v>
      </c>
      <c r="P229" s="150">
        <v>4.7286000000000001</v>
      </c>
      <c r="Q229" s="150">
        <v>6.4043999999999999</v>
      </c>
      <c r="R229" s="150">
        <v>31.112390654999999</v>
      </c>
      <c r="S229" s="150">
        <v>877.63583923638305</v>
      </c>
    </row>
    <row r="230" spans="1:19" ht="14.5" x14ac:dyDescent="0.35">
      <c r="A230" t="s">
        <v>403</v>
      </c>
      <c r="B230" s="150">
        <v>866.22397599999999</v>
      </c>
      <c r="C230" s="150">
        <v>317.24779599999999</v>
      </c>
      <c r="D230" s="150">
        <v>0</v>
      </c>
      <c r="E230" s="150">
        <v>17</v>
      </c>
      <c r="F230" s="150">
        <v>73.298000000000002</v>
      </c>
      <c r="G230" s="150">
        <v>1.8580110000000001</v>
      </c>
      <c r="H230" s="150">
        <v>0</v>
      </c>
      <c r="I230" s="150">
        <v>2.088743</v>
      </c>
      <c r="J230" s="150">
        <v>5</v>
      </c>
      <c r="K230" s="150">
        <v>24.168493041279099</v>
      </c>
      <c r="L230" s="150">
        <v>0</v>
      </c>
      <c r="M230" s="150">
        <v>4.9401999999999999</v>
      </c>
      <c r="N230" s="150">
        <v>54.049945200000003</v>
      </c>
      <c r="O230" s="150">
        <v>3.2916522875999998</v>
      </c>
      <c r="P230" s="150">
        <v>0</v>
      </c>
      <c r="Q230" s="150">
        <v>6.6885728346000004</v>
      </c>
      <c r="R230" s="150">
        <v>23.602499999999999</v>
      </c>
      <c r="S230" s="150">
        <v>982.96533936347896</v>
      </c>
    </row>
    <row r="231" spans="1:19" ht="14.5" x14ac:dyDescent="0.35">
      <c r="A231" t="s">
        <v>404</v>
      </c>
      <c r="B231" s="150">
        <v>1717.59203400001</v>
      </c>
      <c r="C231" s="150">
        <v>811.46642800000302</v>
      </c>
      <c r="D231" s="150">
        <v>11.886074000000001</v>
      </c>
      <c r="E231" s="150">
        <v>27.747567</v>
      </c>
      <c r="F231" s="150">
        <v>180.34771699999999</v>
      </c>
      <c r="G231" s="150">
        <v>36.636738999999999</v>
      </c>
      <c r="H231" s="150">
        <v>1.3657649999999999</v>
      </c>
      <c r="I231" s="150">
        <v>6</v>
      </c>
      <c r="J231" s="150">
        <v>18.811050999999999</v>
      </c>
      <c r="K231" s="150">
        <v>82.538616141639906</v>
      </c>
      <c r="L231" s="150">
        <v>3.4540931044000001</v>
      </c>
      <c r="M231" s="150">
        <v>8.0634429702000006</v>
      </c>
      <c r="N231" s="150">
        <v>132.98840651579999</v>
      </c>
      <c r="O231" s="150">
        <v>64.905646812399993</v>
      </c>
      <c r="P231" s="150">
        <v>3.2290781895</v>
      </c>
      <c r="Q231" s="150">
        <v>19.213200000000001</v>
      </c>
      <c r="R231" s="150">
        <v>88.797566245499993</v>
      </c>
      <c r="S231" s="150">
        <v>2120.7820839794499</v>
      </c>
    </row>
    <row r="232" spans="1:19" ht="14.5" x14ac:dyDescent="0.35">
      <c r="A232" t="s">
        <v>405</v>
      </c>
      <c r="B232" s="150">
        <v>1016.53302</v>
      </c>
      <c r="C232" s="150">
        <v>431.75983300000001</v>
      </c>
      <c r="D232" s="150">
        <v>2</v>
      </c>
      <c r="E232" s="150">
        <v>20.560324999999999</v>
      </c>
      <c r="F232" s="150">
        <v>123.22144</v>
      </c>
      <c r="G232" s="150">
        <v>14.925039999999999</v>
      </c>
      <c r="H232" s="150">
        <v>0</v>
      </c>
      <c r="I232" s="150">
        <v>4</v>
      </c>
      <c r="J232" s="150">
        <v>14.484249</v>
      </c>
      <c r="K232" s="150">
        <v>39.478227915679803</v>
      </c>
      <c r="L232" s="150">
        <v>0.58120000000000005</v>
      </c>
      <c r="M232" s="150">
        <v>5.9748304450000003</v>
      </c>
      <c r="N232" s="150">
        <v>90.863489855999802</v>
      </c>
      <c r="O232" s="150">
        <v>26.441200863999999</v>
      </c>
      <c r="P232" s="150">
        <v>0</v>
      </c>
      <c r="Q232" s="150">
        <v>12.8088</v>
      </c>
      <c r="R232" s="150">
        <v>68.372897404499994</v>
      </c>
      <c r="S232" s="150">
        <v>1261.05366648518</v>
      </c>
    </row>
    <row r="233" spans="1:19" ht="14.5" x14ac:dyDescent="0.35">
      <c r="A233" t="s">
        <v>406</v>
      </c>
      <c r="B233" s="150">
        <v>1643.6425630000001</v>
      </c>
      <c r="C233" s="150">
        <v>684.98215900000002</v>
      </c>
      <c r="D233" s="150">
        <v>3.808881</v>
      </c>
      <c r="E233" s="150">
        <v>29.241980999999999</v>
      </c>
      <c r="F233" s="150">
        <v>188.48462900000001</v>
      </c>
      <c r="G233" s="150">
        <v>25.722014999999999</v>
      </c>
      <c r="H233" s="150">
        <v>2</v>
      </c>
      <c r="I233" s="150">
        <v>3</v>
      </c>
      <c r="J233" s="150">
        <v>31.305254000000001</v>
      </c>
      <c r="K233" s="150">
        <v>61.486927537089898</v>
      </c>
      <c r="L233" s="150">
        <v>1.1068608186</v>
      </c>
      <c r="M233" s="150">
        <v>8.4977196785999993</v>
      </c>
      <c r="N233" s="150">
        <v>138.98856542460001</v>
      </c>
      <c r="O233" s="150">
        <v>45.569121774000003</v>
      </c>
      <c r="P233" s="150">
        <v>4.7286000000000001</v>
      </c>
      <c r="Q233" s="150">
        <v>9.6066000000000003</v>
      </c>
      <c r="R233" s="150">
        <v>147.77645150699999</v>
      </c>
      <c r="S233" s="150">
        <v>2061.4034097398899</v>
      </c>
    </row>
    <row r="234" spans="1:19" ht="14.5" x14ac:dyDescent="0.35">
      <c r="A234" t="s">
        <v>407</v>
      </c>
      <c r="B234" s="150">
        <v>1125.5421309999999</v>
      </c>
      <c r="C234" s="150">
        <v>555.17752100000098</v>
      </c>
      <c r="D234" s="150">
        <v>0</v>
      </c>
      <c r="E234" s="150">
        <v>32.702413999999997</v>
      </c>
      <c r="F234" s="150">
        <v>88.126672999999997</v>
      </c>
      <c r="G234" s="150">
        <v>4.2730180000000004</v>
      </c>
      <c r="H234" s="150">
        <v>0</v>
      </c>
      <c r="I234" s="150">
        <v>3.9230770000000001</v>
      </c>
      <c r="J234" s="150">
        <v>19.668226000000001</v>
      </c>
      <c r="K234" s="150">
        <v>57.943428204918902</v>
      </c>
      <c r="L234" s="150">
        <v>0</v>
      </c>
      <c r="M234" s="150">
        <v>9.5033215083999991</v>
      </c>
      <c r="N234" s="150">
        <v>64.984608670200004</v>
      </c>
      <c r="O234" s="150">
        <v>7.5700786887999998</v>
      </c>
      <c r="P234" s="150">
        <v>0</v>
      </c>
      <c r="Q234" s="150">
        <v>12.562477169399999</v>
      </c>
      <c r="R234" s="150">
        <v>92.843860832999994</v>
      </c>
      <c r="S234" s="150">
        <v>1370.94990607472</v>
      </c>
    </row>
    <row r="235" spans="1:19" ht="14.5" x14ac:dyDescent="0.35">
      <c r="A235" t="s">
        <v>408</v>
      </c>
      <c r="B235" s="150">
        <v>1444.4583299999999</v>
      </c>
      <c r="C235" s="150">
        <v>529.44497200000001</v>
      </c>
      <c r="D235" s="150">
        <v>0</v>
      </c>
      <c r="E235" s="150">
        <v>22.961615999999999</v>
      </c>
      <c r="F235" s="150">
        <v>178.06799699999999</v>
      </c>
      <c r="G235" s="150">
        <v>9.1151520000000001</v>
      </c>
      <c r="H235" s="150">
        <v>0</v>
      </c>
      <c r="I235" s="150">
        <v>8</v>
      </c>
      <c r="J235" s="150">
        <v>19.804116</v>
      </c>
      <c r="K235" s="150">
        <v>41.265448523542901</v>
      </c>
      <c r="L235" s="150">
        <v>0</v>
      </c>
      <c r="M235" s="150">
        <v>6.6726456096</v>
      </c>
      <c r="N235" s="150">
        <v>131.30734098779999</v>
      </c>
      <c r="O235" s="150">
        <v>16.1484032832</v>
      </c>
      <c r="P235" s="150">
        <v>0</v>
      </c>
      <c r="Q235" s="150">
        <v>25.617599999999999</v>
      </c>
      <c r="R235" s="150">
        <v>93.485329578000005</v>
      </c>
      <c r="S235" s="150">
        <v>1758.9550979821399</v>
      </c>
    </row>
    <row r="236" spans="1:19" ht="14.5" x14ac:dyDescent="0.35">
      <c r="A236" t="s">
        <v>409</v>
      </c>
      <c r="B236" s="150">
        <v>992.86458599999901</v>
      </c>
      <c r="C236" s="150">
        <v>960.58081100000004</v>
      </c>
      <c r="D236" s="150">
        <v>0</v>
      </c>
      <c r="E236" s="150">
        <v>33.191070000000003</v>
      </c>
      <c r="F236" s="150">
        <v>156.83033900000001</v>
      </c>
      <c r="G236" s="150">
        <v>10.537953</v>
      </c>
      <c r="H236" s="150">
        <v>2.9629979999999998</v>
      </c>
      <c r="I236" s="150">
        <v>6.3540780000000003</v>
      </c>
      <c r="J236" s="150">
        <v>12.428746</v>
      </c>
      <c r="K236" s="150">
        <v>196.796110606703</v>
      </c>
      <c r="L236" s="150">
        <v>0</v>
      </c>
      <c r="M236" s="150">
        <v>9.6453249420000002</v>
      </c>
      <c r="N236" s="150">
        <v>115.6466919786</v>
      </c>
      <c r="O236" s="150">
        <v>18.669037534800001</v>
      </c>
      <c r="P236" s="150">
        <v>7.0054161714000003</v>
      </c>
      <c r="Q236" s="150">
        <v>20.347028571599999</v>
      </c>
      <c r="R236" s="150">
        <v>58.669895492999999</v>
      </c>
      <c r="S236" s="150">
        <v>1419.6440912981</v>
      </c>
    </row>
    <row r="237" spans="1:19" ht="14.5" x14ac:dyDescent="0.35">
      <c r="A237" t="s">
        <v>410</v>
      </c>
      <c r="B237" s="150">
        <v>761.15749400000004</v>
      </c>
      <c r="C237" s="150">
        <v>726.41780700000004</v>
      </c>
      <c r="D237" s="150">
        <v>0</v>
      </c>
      <c r="E237" s="150">
        <v>22.357707999999999</v>
      </c>
      <c r="F237" s="150">
        <v>109.649935</v>
      </c>
      <c r="G237" s="150">
        <v>14.468911</v>
      </c>
      <c r="H237" s="150">
        <v>2</v>
      </c>
      <c r="I237" s="150">
        <v>3.4461539999999999</v>
      </c>
      <c r="J237" s="150">
        <v>14.824622</v>
      </c>
      <c r="K237" s="150">
        <v>148.822667969214</v>
      </c>
      <c r="L237" s="150">
        <v>0</v>
      </c>
      <c r="M237" s="150">
        <v>6.4971499448000003</v>
      </c>
      <c r="N237" s="150">
        <v>80.855862068999897</v>
      </c>
      <c r="O237" s="150">
        <v>25.6331227276</v>
      </c>
      <c r="P237" s="150">
        <v>4.7286000000000001</v>
      </c>
      <c r="Q237" s="150">
        <v>11.035274338800001</v>
      </c>
      <c r="R237" s="150">
        <v>69.979628151</v>
      </c>
      <c r="S237" s="150">
        <v>1108.7097992004101</v>
      </c>
    </row>
    <row r="238" spans="1:19" ht="14.5" x14ac:dyDescent="0.35">
      <c r="A238" t="s">
        <v>411</v>
      </c>
      <c r="B238" s="150">
        <v>843.79558099999997</v>
      </c>
      <c r="C238" s="150">
        <v>85.134232999999995</v>
      </c>
      <c r="D238" s="150">
        <v>1</v>
      </c>
      <c r="E238" s="150">
        <v>20</v>
      </c>
      <c r="F238" s="150">
        <v>56.014977999999999</v>
      </c>
      <c r="G238" s="150">
        <v>3</v>
      </c>
      <c r="H238" s="150">
        <v>0</v>
      </c>
      <c r="I238" s="150">
        <v>8</v>
      </c>
      <c r="J238" s="150">
        <v>4.9888089999999998</v>
      </c>
      <c r="K238" s="150">
        <v>1.80087104834397</v>
      </c>
      <c r="L238" s="150">
        <v>0.29060000000000002</v>
      </c>
      <c r="M238" s="150">
        <v>5.8120000000000003</v>
      </c>
      <c r="N238" s="150">
        <v>41.305444777200002</v>
      </c>
      <c r="O238" s="150">
        <v>5.3148</v>
      </c>
      <c r="P238" s="150">
        <v>0</v>
      </c>
      <c r="Q238" s="150">
        <v>25.617599999999999</v>
      </c>
      <c r="R238" s="150">
        <v>23.549672884500001</v>
      </c>
      <c r="S238" s="150">
        <v>947.48656971004402</v>
      </c>
    </row>
    <row r="239" spans="1:19" ht="14.5" x14ac:dyDescent="0.35">
      <c r="A239" t="s">
        <v>412</v>
      </c>
      <c r="B239" s="150">
        <v>745.57522500000005</v>
      </c>
      <c r="C239" s="150">
        <v>50.618153999999997</v>
      </c>
      <c r="D239" s="150">
        <v>3</v>
      </c>
      <c r="E239" s="150">
        <v>13</v>
      </c>
      <c r="F239" s="150">
        <v>49.03</v>
      </c>
      <c r="G239" s="150">
        <v>2</v>
      </c>
      <c r="H239" s="150">
        <v>0</v>
      </c>
      <c r="I239" s="150">
        <v>3</v>
      </c>
      <c r="J239" s="150">
        <v>8.7583979999999997</v>
      </c>
      <c r="K239" s="150">
        <v>0.71795943603354295</v>
      </c>
      <c r="L239" s="150">
        <v>0.87180000000000002</v>
      </c>
      <c r="M239" s="150">
        <v>3.7778</v>
      </c>
      <c r="N239" s="150">
        <v>36.154722</v>
      </c>
      <c r="O239" s="150">
        <v>3.5432000000000001</v>
      </c>
      <c r="P239" s="150">
        <v>0</v>
      </c>
      <c r="Q239" s="150">
        <v>9.6066000000000003</v>
      </c>
      <c r="R239" s="150">
        <v>41.344017759000003</v>
      </c>
      <c r="S239" s="150">
        <v>841.59132419503396</v>
      </c>
    </row>
    <row r="240" spans="1:19" ht="14.5" x14ac:dyDescent="0.35">
      <c r="A240" t="s">
        <v>413</v>
      </c>
      <c r="B240" s="150">
        <v>366.26005400000003</v>
      </c>
      <c r="C240" s="150">
        <v>48.994292000000002</v>
      </c>
      <c r="D240" s="150">
        <v>0</v>
      </c>
      <c r="E240" s="150">
        <v>8.8353330000000003</v>
      </c>
      <c r="F240" s="150">
        <v>20.779807999999999</v>
      </c>
      <c r="G240" s="150">
        <v>1.474477</v>
      </c>
      <c r="H240" s="150">
        <v>0</v>
      </c>
      <c r="I240" s="150">
        <v>1</v>
      </c>
      <c r="J240" s="150">
        <v>4</v>
      </c>
      <c r="K240" s="150">
        <v>1.35571886294795</v>
      </c>
      <c r="L240" s="150">
        <v>0</v>
      </c>
      <c r="M240" s="150">
        <v>2.5675477698</v>
      </c>
      <c r="N240" s="150">
        <v>15.3230304192</v>
      </c>
      <c r="O240" s="150">
        <v>2.6121834532000001</v>
      </c>
      <c r="P240" s="150">
        <v>0</v>
      </c>
      <c r="Q240" s="150">
        <v>3.2021999999999999</v>
      </c>
      <c r="R240" s="150">
        <v>18.882000000000001</v>
      </c>
      <c r="S240" s="150">
        <v>410.20273450514799</v>
      </c>
    </row>
    <row r="241" spans="1:19" ht="14.5" x14ac:dyDescent="0.35">
      <c r="A241" t="s">
        <v>414</v>
      </c>
      <c r="B241" s="150">
        <v>493.78597300000001</v>
      </c>
      <c r="C241" s="150">
        <v>115.731999</v>
      </c>
      <c r="D241" s="150">
        <v>0</v>
      </c>
      <c r="E241" s="150">
        <v>15.819278000000001</v>
      </c>
      <c r="F241" s="150">
        <v>40.157863999999996</v>
      </c>
      <c r="G241" s="150">
        <v>1.9602379999999999</v>
      </c>
      <c r="H241" s="150">
        <v>0</v>
      </c>
      <c r="I241" s="150">
        <v>6.4643509999999997</v>
      </c>
      <c r="J241" s="150">
        <v>5</v>
      </c>
      <c r="K241" s="150">
        <v>5.6274467764199603</v>
      </c>
      <c r="L241" s="150">
        <v>0</v>
      </c>
      <c r="M241" s="150">
        <v>4.5970821867999998</v>
      </c>
      <c r="N241" s="150">
        <v>29.612408913599999</v>
      </c>
      <c r="O241" s="150">
        <v>3.4727576407999998</v>
      </c>
      <c r="P241" s="150">
        <v>0</v>
      </c>
      <c r="Q241" s="150">
        <v>20.700144772200002</v>
      </c>
      <c r="R241" s="150">
        <v>23.602499999999999</v>
      </c>
      <c r="S241" s="150">
        <v>581.39831328981995</v>
      </c>
    </row>
    <row r="242" spans="1:19" ht="14.5" x14ac:dyDescent="0.35">
      <c r="A242" t="s">
        <v>415</v>
      </c>
      <c r="B242" s="150">
        <v>1667.22582099999</v>
      </c>
      <c r="C242" s="150">
        <v>387.82122399999997</v>
      </c>
      <c r="D242" s="150">
        <v>8.1840360000000008</v>
      </c>
      <c r="E242" s="150">
        <v>30.670162000000001</v>
      </c>
      <c r="F242" s="150">
        <v>101.673548</v>
      </c>
      <c r="G242" s="150">
        <v>31.657029999999999</v>
      </c>
      <c r="H242" s="150">
        <v>0</v>
      </c>
      <c r="I242" s="150">
        <v>7.7914490000000001</v>
      </c>
      <c r="J242" s="150">
        <v>28.198547000000001</v>
      </c>
      <c r="K242" s="150">
        <v>19.278189984906799</v>
      </c>
      <c r="L242" s="150">
        <v>2.3782808616</v>
      </c>
      <c r="M242" s="150">
        <v>8.9127490772000009</v>
      </c>
      <c r="N242" s="150">
        <v>74.974074295199998</v>
      </c>
      <c r="O242" s="150">
        <v>56.083594347999998</v>
      </c>
      <c r="P242" s="150">
        <v>0</v>
      </c>
      <c r="Q242" s="150">
        <v>24.949777987800001</v>
      </c>
      <c r="R242" s="150">
        <v>133.1112411135</v>
      </c>
      <c r="S242" s="150">
        <v>1986.9137286682001</v>
      </c>
    </row>
    <row r="243" spans="1:19" ht="14.5" x14ac:dyDescent="0.35">
      <c r="A243" t="s">
        <v>416</v>
      </c>
      <c r="B243" s="150">
        <v>743.20911000000001</v>
      </c>
      <c r="C243" s="150">
        <v>214.71460300000001</v>
      </c>
      <c r="D243" s="150">
        <v>0</v>
      </c>
      <c r="E243" s="150">
        <v>23.545641</v>
      </c>
      <c r="F243" s="150">
        <v>87.805194</v>
      </c>
      <c r="G243" s="150">
        <v>2.88</v>
      </c>
      <c r="H243" s="150">
        <v>0</v>
      </c>
      <c r="I243" s="150">
        <v>0</v>
      </c>
      <c r="J243" s="150">
        <v>3.7279520000000002</v>
      </c>
      <c r="K243" s="150">
        <v>12.8860769975986</v>
      </c>
      <c r="L243" s="150">
        <v>0</v>
      </c>
      <c r="M243" s="150">
        <v>6.8423632746000003</v>
      </c>
      <c r="N243" s="150">
        <v>64.747550055600101</v>
      </c>
      <c r="O243" s="150">
        <v>5.1022080000000001</v>
      </c>
      <c r="P243" s="150">
        <v>0</v>
      </c>
      <c r="Q243" s="150">
        <v>0</v>
      </c>
      <c r="R243" s="150">
        <v>17.597797415999999</v>
      </c>
      <c r="S243" s="150">
        <v>850.38510574379904</v>
      </c>
    </row>
    <row r="244" spans="1:19" ht="14.5" x14ac:dyDescent="0.35">
      <c r="A244" t="s">
        <v>417</v>
      </c>
      <c r="B244" s="150">
        <v>1429.167156</v>
      </c>
      <c r="C244" s="150">
        <v>456.10529400000001</v>
      </c>
      <c r="D244" s="150">
        <v>0</v>
      </c>
      <c r="E244" s="150">
        <v>41.545518999999999</v>
      </c>
      <c r="F244" s="150">
        <v>144.02181200000001</v>
      </c>
      <c r="G244" s="150">
        <v>5.9921769999999999</v>
      </c>
      <c r="H244" s="150">
        <v>3</v>
      </c>
      <c r="I244" s="150">
        <v>5.4703650000000001</v>
      </c>
      <c r="J244" s="150">
        <v>16.968468000000001</v>
      </c>
      <c r="K244" s="150">
        <v>30.5972045600837</v>
      </c>
      <c r="L244" s="150">
        <v>0</v>
      </c>
      <c r="M244" s="150">
        <v>12.0731278214</v>
      </c>
      <c r="N244" s="150">
        <v>106.2016841688</v>
      </c>
      <c r="O244" s="150">
        <v>10.615740773200001</v>
      </c>
      <c r="P244" s="150">
        <v>7.0929000000000002</v>
      </c>
      <c r="Q244" s="150">
        <v>17.517202803</v>
      </c>
      <c r="R244" s="150">
        <v>80.099653193999998</v>
      </c>
      <c r="S244" s="150">
        <v>1693.3646693204801</v>
      </c>
    </row>
    <row r="245" spans="1:19" ht="14.5" x14ac:dyDescent="0.35">
      <c r="A245" t="s">
        <v>418</v>
      </c>
      <c r="B245" s="150">
        <v>1178.301144</v>
      </c>
      <c r="C245" s="150">
        <v>538.49118899999996</v>
      </c>
      <c r="D245" s="150">
        <v>0</v>
      </c>
      <c r="E245" s="150">
        <v>25.800746</v>
      </c>
      <c r="F245" s="150">
        <v>90.944667999999993</v>
      </c>
      <c r="G245" s="150">
        <v>4.7534749999999999</v>
      </c>
      <c r="H245" s="150">
        <v>2</v>
      </c>
      <c r="I245" s="150">
        <v>4.6145009999999997</v>
      </c>
      <c r="J245" s="150">
        <v>10.746062999999999</v>
      </c>
      <c r="K245" s="150">
        <v>51.551318584457398</v>
      </c>
      <c r="L245" s="150">
        <v>0</v>
      </c>
      <c r="M245" s="150">
        <v>7.4976967876000096</v>
      </c>
      <c r="N245" s="150">
        <v>67.062598183200095</v>
      </c>
      <c r="O245" s="150">
        <v>8.4212563100000004</v>
      </c>
      <c r="P245" s="150">
        <v>4.7286000000000001</v>
      </c>
      <c r="Q245" s="150">
        <v>14.7765551022</v>
      </c>
      <c r="R245" s="150">
        <v>50.726790391500003</v>
      </c>
      <c r="S245" s="150">
        <v>1383.0659593589501</v>
      </c>
    </row>
    <row r="246" spans="1:19" ht="14.5" x14ac:dyDescent="0.35">
      <c r="A246" t="s">
        <v>419</v>
      </c>
      <c r="B246" s="150">
        <v>764.39820699999996</v>
      </c>
      <c r="C246" s="150">
        <v>307.204994</v>
      </c>
      <c r="D246" s="150">
        <v>0</v>
      </c>
      <c r="E246" s="150">
        <v>14.518879999999999</v>
      </c>
      <c r="F246" s="150">
        <v>76.043144999999996</v>
      </c>
      <c r="G246" s="150">
        <v>3.9776579999999999</v>
      </c>
      <c r="H246" s="150">
        <v>1.826716</v>
      </c>
      <c r="I246" s="150">
        <v>7.2418040000000001</v>
      </c>
      <c r="J246" s="150">
        <v>6.4075689999999996</v>
      </c>
      <c r="K246" s="150">
        <v>26.486603956074301</v>
      </c>
      <c r="L246" s="150">
        <v>0</v>
      </c>
      <c r="M246" s="150">
        <v>4.2191865279999998</v>
      </c>
      <c r="N246" s="150">
        <v>56.074215123000101</v>
      </c>
      <c r="O246" s="150">
        <v>7.0468189128000001</v>
      </c>
      <c r="P246" s="150">
        <v>4.3189046388000003</v>
      </c>
      <c r="Q246" s="150">
        <v>23.189704768799999</v>
      </c>
      <c r="R246" s="150">
        <v>30.246929464499999</v>
      </c>
      <c r="S246" s="150">
        <v>915.98057039197499</v>
      </c>
    </row>
    <row r="247" spans="1:19" ht="14.5" x14ac:dyDescent="0.35">
      <c r="A247" t="s">
        <v>420</v>
      </c>
      <c r="B247" s="150">
        <v>2727.6160609999902</v>
      </c>
      <c r="C247" s="150">
        <v>1264.25577</v>
      </c>
      <c r="D247" s="150">
        <v>1</v>
      </c>
      <c r="E247" s="150">
        <v>55.153618000000002</v>
      </c>
      <c r="F247" s="150">
        <v>287.67758400000002</v>
      </c>
      <c r="G247" s="150">
        <v>22.403731000000001</v>
      </c>
      <c r="H247" s="150">
        <v>0</v>
      </c>
      <c r="I247" s="150">
        <v>15.184246999999999</v>
      </c>
      <c r="J247" s="150">
        <v>29.566213999999999</v>
      </c>
      <c r="K247" s="150">
        <v>123.313247605505</v>
      </c>
      <c r="L247" s="150">
        <v>0.29060000000000002</v>
      </c>
      <c r="M247" s="150">
        <v>16.027641390799999</v>
      </c>
      <c r="N247" s="150">
        <v>212.13345044159999</v>
      </c>
      <c r="O247" s="150">
        <v>39.690449839599999</v>
      </c>
      <c r="P247" s="150">
        <v>0</v>
      </c>
      <c r="Q247" s="150">
        <v>48.622995743399997</v>
      </c>
      <c r="R247" s="150">
        <v>139.567313187</v>
      </c>
      <c r="S247" s="150">
        <v>3307.2617592079</v>
      </c>
    </row>
    <row r="248" spans="1:19" ht="14.5" x14ac:dyDescent="0.35">
      <c r="A248" t="s">
        <v>421</v>
      </c>
      <c r="B248" s="150">
        <v>727.47862200000202</v>
      </c>
      <c r="C248" s="150">
        <v>467.65640100000098</v>
      </c>
      <c r="D248" s="150">
        <v>0.34825899999999999</v>
      </c>
      <c r="E248" s="150">
        <v>23.188174</v>
      </c>
      <c r="F248" s="150">
        <v>113.14601999999999</v>
      </c>
      <c r="G248" s="150">
        <v>8.0793560000000006</v>
      </c>
      <c r="H248" s="150">
        <v>0</v>
      </c>
      <c r="I248" s="150">
        <v>9.3290790000000001</v>
      </c>
      <c r="J248" s="150">
        <v>6.2450599999999996</v>
      </c>
      <c r="K248" s="150">
        <v>64.201410439669601</v>
      </c>
      <c r="L248" s="150">
        <v>0.1012040654</v>
      </c>
      <c r="M248" s="150">
        <v>6.7384833644000004</v>
      </c>
      <c r="N248" s="150">
        <v>83.433875147999998</v>
      </c>
      <c r="O248" s="150">
        <v>14.313387089600001</v>
      </c>
      <c r="P248" s="150">
        <v>0</v>
      </c>
      <c r="Q248" s="150">
        <v>29.8735767738</v>
      </c>
      <c r="R248" s="150">
        <v>29.479805729999999</v>
      </c>
      <c r="S248" s="150">
        <v>955.62036461087098</v>
      </c>
    </row>
    <row r="249" spans="1:19" ht="14.5" x14ac:dyDescent="0.35">
      <c r="A249" t="s">
        <v>422</v>
      </c>
      <c r="B249" s="150">
        <v>3586.34744799996</v>
      </c>
      <c r="C249" s="150">
        <v>1317.9083069999999</v>
      </c>
      <c r="D249" s="150">
        <v>17.343467</v>
      </c>
      <c r="E249" s="150">
        <v>88.096789999999999</v>
      </c>
      <c r="F249" s="150">
        <v>351.40237000000002</v>
      </c>
      <c r="G249" s="150">
        <v>30.861864000000001</v>
      </c>
      <c r="H249" s="150">
        <v>8.3626539999999991</v>
      </c>
      <c r="I249" s="150">
        <v>44.212533999999998</v>
      </c>
      <c r="J249" s="150">
        <v>61.672012000000002</v>
      </c>
      <c r="K249" s="150">
        <v>104.820928876945</v>
      </c>
      <c r="L249" s="150">
        <v>5.0400115102000003</v>
      </c>
      <c r="M249" s="150">
        <v>25.600927173999999</v>
      </c>
      <c r="N249" s="150">
        <v>259.124107638</v>
      </c>
      <c r="O249" s="150">
        <v>54.6748782624</v>
      </c>
      <c r="P249" s="150">
        <v>19.7718228522</v>
      </c>
      <c r="Q249" s="150">
        <v>141.5773763748</v>
      </c>
      <c r="R249" s="150">
        <v>291.12273264599997</v>
      </c>
      <c r="S249" s="150">
        <v>4488.0802333345</v>
      </c>
    </row>
    <row r="250" spans="1:19" ht="14.5" x14ac:dyDescent="0.35">
      <c r="A250" t="s">
        <v>423</v>
      </c>
      <c r="B250" s="150">
        <v>9241.4276479999098</v>
      </c>
      <c r="C250" s="150">
        <v>3981.8193379999698</v>
      </c>
      <c r="D250" s="150">
        <v>715.77239799999995</v>
      </c>
      <c r="E250" s="150">
        <v>138.398842</v>
      </c>
      <c r="F250" s="150">
        <v>942.46328699999799</v>
      </c>
      <c r="G250" s="150">
        <v>77.054580000000001</v>
      </c>
      <c r="H250" s="150">
        <v>5.9301329999999997</v>
      </c>
      <c r="I250" s="150">
        <v>47.764228000000003</v>
      </c>
      <c r="J250" s="150">
        <v>151.56113999999999</v>
      </c>
      <c r="K250" s="150">
        <v>363.25192644316502</v>
      </c>
      <c r="L250" s="150">
        <v>208.003458858801</v>
      </c>
      <c r="M250" s="150">
        <v>40.218703485200002</v>
      </c>
      <c r="N250" s="150">
        <v>694.97242783379397</v>
      </c>
      <c r="O250" s="150">
        <v>136.509893928</v>
      </c>
      <c r="P250" s="150">
        <v>14.020613451899999</v>
      </c>
      <c r="Q250" s="150">
        <v>152.95061090159999</v>
      </c>
      <c r="R250" s="150">
        <v>715.44436137000002</v>
      </c>
      <c r="S250" s="150">
        <v>11566.7996442724</v>
      </c>
    </row>
    <row r="251" spans="1:19" ht="14.5" x14ac:dyDescent="0.35">
      <c r="A251" t="s">
        <v>424</v>
      </c>
      <c r="B251" s="150">
        <v>15930.701273999999</v>
      </c>
      <c r="C251" s="150">
        <v>3154.90331500001</v>
      </c>
      <c r="D251" s="150">
        <v>949.43762500000105</v>
      </c>
      <c r="E251" s="150">
        <v>212.84224900000001</v>
      </c>
      <c r="F251" s="150">
        <v>973.33011200000101</v>
      </c>
      <c r="G251" s="150">
        <v>91.427102000000005</v>
      </c>
      <c r="H251" s="150">
        <v>10.11473</v>
      </c>
      <c r="I251" s="150">
        <v>92.068989999999999</v>
      </c>
      <c r="J251" s="150">
        <v>215.33215999999999</v>
      </c>
      <c r="K251" s="150">
        <v>132.50048121621799</v>
      </c>
      <c r="L251" s="150">
        <v>275.906573825002</v>
      </c>
      <c r="M251" s="150">
        <v>61.851957559399899</v>
      </c>
      <c r="N251" s="150">
        <v>717.73362458879205</v>
      </c>
      <c r="O251" s="150">
        <v>161.9722539032</v>
      </c>
      <c r="P251" s="150">
        <v>23.914256138999999</v>
      </c>
      <c r="Q251" s="150">
        <v>294.82331977799998</v>
      </c>
      <c r="R251" s="150">
        <v>1016.47546128</v>
      </c>
      <c r="S251" s="150">
        <v>18615.8792022897</v>
      </c>
    </row>
    <row r="252" spans="1:19" ht="14.5" x14ac:dyDescent="0.35">
      <c r="A252" t="s">
        <v>425</v>
      </c>
      <c r="B252" s="150">
        <v>1442.4623859999999</v>
      </c>
      <c r="C252" s="150">
        <v>433.27889399999998</v>
      </c>
      <c r="D252" s="150">
        <v>4.5612680000000001</v>
      </c>
      <c r="E252" s="150">
        <v>30.947068000000002</v>
      </c>
      <c r="F252" s="150">
        <v>117.571319</v>
      </c>
      <c r="G252" s="150">
        <v>4.9641380000000002</v>
      </c>
      <c r="H252" s="150">
        <v>1</v>
      </c>
      <c r="I252" s="150">
        <v>12.999999000000001</v>
      </c>
      <c r="J252" s="150">
        <v>21.005134000000002</v>
      </c>
      <c r="K252" s="150">
        <v>27.980945955089599</v>
      </c>
      <c r="L252" s="150">
        <v>1.3255044808000001</v>
      </c>
      <c r="M252" s="150">
        <v>8.9932179607999991</v>
      </c>
      <c r="N252" s="150">
        <v>86.697090630599902</v>
      </c>
      <c r="O252" s="150">
        <v>8.7944668807999999</v>
      </c>
      <c r="P252" s="150">
        <v>2.3643000000000001</v>
      </c>
      <c r="Q252" s="150">
        <v>41.6285967978</v>
      </c>
      <c r="R252" s="150">
        <v>99.154735047000003</v>
      </c>
      <c r="S252" s="150">
        <v>1719.40124375289</v>
      </c>
    </row>
    <row r="253" spans="1:19" ht="14.5" x14ac:dyDescent="0.35">
      <c r="A253" t="s">
        <v>426</v>
      </c>
      <c r="B253" s="150">
        <v>669.70339200000001</v>
      </c>
      <c r="C253" s="150">
        <v>649.08070299999997</v>
      </c>
      <c r="D253" s="150">
        <v>0.94718999999999998</v>
      </c>
      <c r="E253" s="150">
        <v>12.909243</v>
      </c>
      <c r="F253" s="150">
        <v>83.719932</v>
      </c>
      <c r="G253" s="150">
        <v>7.0962569999999996</v>
      </c>
      <c r="H253" s="150">
        <v>1</v>
      </c>
      <c r="I253" s="150">
        <v>3.2172540000000001</v>
      </c>
      <c r="J253" s="150">
        <v>7.9820690000000001</v>
      </c>
      <c r="K253" s="150">
        <v>132.53871088624399</v>
      </c>
      <c r="L253" s="150">
        <v>0.27525341399999997</v>
      </c>
      <c r="M253" s="150">
        <v>3.7514260157999999</v>
      </c>
      <c r="N253" s="150">
        <v>61.735077856800103</v>
      </c>
      <c r="O253" s="150">
        <v>12.5717289012</v>
      </c>
      <c r="P253" s="150">
        <v>2.3643000000000001</v>
      </c>
      <c r="Q253" s="150">
        <v>10.3022907588</v>
      </c>
      <c r="R253" s="150">
        <v>37.679356714500003</v>
      </c>
      <c r="S253" s="150">
        <v>930.92153654734398</v>
      </c>
    </row>
    <row r="254" spans="1:19" ht="14.5" x14ac:dyDescent="0.35">
      <c r="A254" t="s">
        <v>427</v>
      </c>
      <c r="B254" s="150">
        <v>2577.4287909999998</v>
      </c>
      <c r="C254" s="150">
        <v>593.18043299999897</v>
      </c>
      <c r="D254" s="150">
        <v>4.5</v>
      </c>
      <c r="E254" s="150">
        <v>39.460605999999999</v>
      </c>
      <c r="F254" s="150">
        <v>220.68760700000001</v>
      </c>
      <c r="G254" s="150">
        <v>9.6308140000000009</v>
      </c>
      <c r="H254" s="150">
        <v>3.9267439999999998</v>
      </c>
      <c r="I254" s="150">
        <v>10.417826</v>
      </c>
      <c r="J254" s="150">
        <v>19.846823000000001</v>
      </c>
      <c r="K254" s="150">
        <v>28.796855020716499</v>
      </c>
      <c r="L254" s="150">
        <v>1.3077000000000001</v>
      </c>
      <c r="M254" s="150">
        <v>11.4672521036</v>
      </c>
      <c r="N254" s="150">
        <v>162.7350414018</v>
      </c>
      <c r="O254" s="150">
        <v>17.061950082399999</v>
      </c>
      <c r="P254" s="150">
        <v>9.2840008392000009</v>
      </c>
      <c r="Q254" s="150">
        <v>33.359962417200002</v>
      </c>
      <c r="R254" s="150">
        <v>93.686927971499998</v>
      </c>
      <c r="S254" s="150">
        <v>2935.1284808364098</v>
      </c>
    </row>
    <row r="255" spans="1:19" ht="14.5" x14ac:dyDescent="0.35">
      <c r="A255" t="s">
        <v>428</v>
      </c>
      <c r="B255" s="150">
        <v>2875.4778679999999</v>
      </c>
      <c r="C255" s="150">
        <v>1033.585881</v>
      </c>
      <c r="D255" s="150">
        <v>29.711397999999999</v>
      </c>
      <c r="E255" s="150">
        <v>39.499172999999999</v>
      </c>
      <c r="F255" s="150">
        <v>155.45395300000001</v>
      </c>
      <c r="G255" s="150">
        <v>23.138608000000001</v>
      </c>
      <c r="H255" s="150">
        <v>1</v>
      </c>
      <c r="I255" s="150">
        <v>18.011996</v>
      </c>
      <c r="J255" s="150">
        <v>26.274440999999999</v>
      </c>
      <c r="K255" s="150">
        <v>78.498175889641104</v>
      </c>
      <c r="L255" s="150">
        <v>8.6341322587999993</v>
      </c>
      <c r="M255" s="150">
        <v>11.4784596738</v>
      </c>
      <c r="N255" s="150">
        <v>114.6317449422</v>
      </c>
      <c r="O255" s="150">
        <v>40.992357932799997</v>
      </c>
      <c r="P255" s="150">
        <v>2.3643000000000001</v>
      </c>
      <c r="Q255" s="150">
        <v>57.678013591199999</v>
      </c>
      <c r="R255" s="150">
        <v>124.0284987405</v>
      </c>
      <c r="S255" s="150">
        <v>3313.7835510289401</v>
      </c>
    </row>
    <row r="256" spans="1:19" ht="14.5" x14ac:dyDescent="0.35">
      <c r="A256" t="s">
        <v>429</v>
      </c>
      <c r="B256" s="150">
        <v>599.66383699999994</v>
      </c>
      <c r="C256" s="150">
        <v>311.88422400000002</v>
      </c>
      <c r="D256" s="150">
        <v>0</v>
      </c>
      <c r="E256" s="150">
        <v>13.388235999999999</v>
      </c>
      <c r="F256" s="150">
        <v>57.765538999999997</v>
      </c>
      <c r="G256" s="150">
        <v>8.635294</v>
      </c>
      <c r="H256" s="150">
        <v>2</v>
      </c>
      <c r="I256" s="150">
        <v>3.1764700000000001</v>
      </c>
      <c r="J256" s="150">
        <v>8.9581900000000001</v>
      </c>
      <c r="K256" s="150">
        <v>34.894557472554403</v>
      </c>
      <c r="L256" s="150">
        <v>0</v>
      </c>
      <c r="M256" s="150">
        <v>3.8906213815999999</v>
      </c>
      <c r="N256" s="150">
        <v>42.596308458599999</v>
      </c>
      <c r="O256" s="150">
        <v>15.2982868504</v>
      </c>
      <c r="P256" s="150">
        <v>4.7286000000000001</v>
      </c>
      <c r="Q256" s="150">
        <v>10.171692234</v>
      </c>
      <c r="R256" s="150">
        <v>42.287135894999999</v>
      </c>
      <c r="S256" s="150">
        <v>753.53103929215399</v>
      </c>
    </row>
    <row r="257" spans="1:19" ht="14.5" x14ac:dyDescent="0.35">
      <c r="A257" t="s">
        <v>430</v>
      </c>
      <c r="B257" s="150">
        <v>1637.1436760000099</v>
      </c>
      <c r="C257" s="150">
        <v>534.00979400000006</v>
      </c>
      <c r="D257" s="150">
        <v>2.9357540000000002</v>
      </c>
      <c r="E257" s="150">
        <v>40.171481</v>
      </c>
      <c r="F257" s="150">
        <v>167.38297399999999</v>
      </c>
      <c r="G257" s="150">
        <v>8.5973369999999996</v>
      </c>
      <c r="H257" s="150">
        <v>0</v>
      </c>
      <c r="I257" s="150">
        <v>26.921789</v>
      </c>
      <c r="J257" s="150">
        <v>21.457694</v>
      </c>
      <c r="K257" s="150">
        <v>37.398822058671598</v>
      </c>
      <c r="L257" s="150">
        <v>0.85313011240000003</v>
      </c>
      <c r="M257" s="150">
        <v>11.6738323786</v>
      </c>
      <c r="N257" s="150">
        <v>123.4282050276</v>
      </c>
      <c r="O257" s="150">
        <v>15.2310422292</v>
      </c>
      <c r="P257" s="150">
        <v>0</v>
      </c>
      <c r="Q257" s="150">
        <v>86.208952735799997</v>
      </c>
      <c r="R257" s="150">
        <v>101.291044527</v>
      </c>
      <c r="S257" s="150">
        <v>2013.2287050692801</v>
      </c>
    </row>
    <row r="258" spans="1:19" ht="14.5" x14ac:dyDescent="0.35">
      <c r="A258" t="s">
        <v>431</v>
      </c>
      <c r="B258" s="150">
        <v>778.38301900000101</v>
      </c>
      <c r="C258" s="150">
        <v>320.67384800000002</v>
      </c>
      <c r="D258" s="150">
        <v>0</v>
      </c>
      <c r="E258" s="150">
        <v>11.932229</v>
      </c>
      <c r="F258" s="150">
        <v>76.664620999999997</v>
      </c>
      <c r="G258" s="150">
        <v>11.895561000000001</v>
      </c>
      <c r="H258" s="150">
        <v>0</v>
      </c>
      <c r="I258" s="150">
        <v>9</v>
      </c>
      <c r="J258" s="150">
        <v>16.365860000000001</v>
      </c>
      <c r="K258" s="150">
        <v>29.288291964492899</v>
      </c>
      <c r="L258" s="150">
        <v>0</v>
      </c>
      <c r="M258" s="150">
        <v>3.4675057474000002</v>
      </c>
      <c r="N258" s="150">
        <v>56.532491525399998</v>
      </c>
      <c r="O258" s="150">
        <v>21.074175867600001</v>
      </c>
      <c r="P258" s="150">
        <v>0</v>
      </c>
      <c r="Q258" s="150">
        <v>28.819800000000001</v>
      </c>
      <c r="R258" s="150">
        <v>77.255042130000007</v>
      </c>
      <c r="S258" s="150">
        <v>994.82032623489397</v>
      </c>
    </row>
    <row r="259" spans="1:19" ht="14.5" x14ac:dyDescent="0.35">
      <c r="A259" t="s">
        <v>432</v>
      </c>
      <c r="B259" s="150">
        <v>1198.262166</v>
      </c>
      <c r="C259" s="150">
        <v>191.16281499999999</v>
      </c>
      <c r="D259" s="150">
        <v>0</v>
      </c>
      <c r="E259" s="150">
        <v>24</v>
      </c>
      <c r="F259" s="150">
        <v>61.031602999999997</v>
      </c>
      <c r="G259" s="150">
        <v>6</v>
      </c>
      <c r="H259" s="150">
        <v>2</v>
      </c>
      <c r="I259" s="150">
        <v>5</v>
      </c>
      <c r="J259" s="150">
        <v>9.606344</v>
      </c>
      <c r="K259" s="150">
        <v>6.5292397451315898</v>
      </c>
      <c r="L259" s="150">
        <v>0</v>
      </c>
      <c r="M259" s="150">
        <v>6.9744000000000002</v>
      </c>
      <c r="N259" s="150">
        <v>45.004704052199997</v>
      </c>
      <c r="O259" s="150">
        <v>10.6296</v>
      </c>
      <c r="P259" s="150">
        <v>4.7286000000000001</v>
      </c>
      <c r="Q259" s="150">
        <v>16.010999999999999</v>
      </c>
      <c r="R259" s="150">
        <v>45.346746852000003</v>
      </c>
      <c r="S259" s="150">
        <v>1333.48645664933</v>
      </c>
    </row>
    <row r="260" spans="1:19" ht="14.5" x14ac:dyDescent="0.35">
      <c r="A260" t="s">
        <v>433</v>
      </c>
      <c r="B260" s="150">
        <v>1523.5105759999999</v>
      </c>
      <c r="C260" s="150">
        <v>581.23309400000005</v>
      </c>
      <c r="D260" s="150">
        <v>3</v>
      </c>
      <c r="E260" s="150">
        <v>64.779696000000001</v>
      </c>
      <c r="F260" s="150">
        <v>139.142484</v>
      </c>
      <c r="G260" s="150">
        <v>12</v>
      </c>
      <c r="H260" s="150">
        <v>1.976513</v>
      </c>
      <c r="I260" s="150">
        <v>15</v>
      </c>
      <c r="J260" s="150">
        <v>12.5</v>
      </c>
      <c r="K260" s="150">
        <v>47.459821341915301</v>
      </c>
      <c r="L260" s="150">
        <v>0.87180000000000002</v>
      </c>
      <c r="M260" s="150">
        <v>18.8249796576</v>
      </c>
      <c r="N260" s="150">
        <v>102.6036677016</v>
      </c>
      <c r="O260" s="150">
        <v>21.2592</v>
      </c>
      <c r="P260" s="150">
        <v>4.6730696858999998</v>
      </c>
      <c r="Q260" s="150">
        <v>48.033000000000001</v>
      </c>
      <c r="R260" s="150">
        <v>59.006250000000001</v>
      </c>
      <c r="S260" s="150">
        <v>1826.24236438701</v>
      </c>
    </row>
    <row r="261" spans="1:19" ht="14.5" x14ac:dyDescent="0.35">
      <c r="A261" t="s">
        <v>434</v>
      </c>
      <c r="B261" s="150">
        <v>2809.7122570000101</v>
      </c>
      <c r="C261" s="150">
        <v>1469.819994</v>
      </c>
      <c r="D261" s="150">
        <v>217.243695</v>
      </c>
      <c r="E261" s="150">
        <v>68.692511999999994</v>
      </c>
      <c r="F261" s="150">
        <v>295.53919100000002</v>
      </c>
      <c r="G261" s="150">
        <v>14.290521</v>
      </c>
      <c r="H261" s="150">
        <v>1</v>
      </c>
      <c r="I261" s="150">
        <v>21.769562000000001</v>
      </c>
      <c r="J261" s="150">
        <v>28.465114</v>
      </c>
      <c r="K261" s="150">
        <v>162.14768051011001</v>
      </c>
      <c r="L261" s="150">
        <v>63.131017766999904</v>
      </c>
      <c r="M261" s="150">
        <v>19.962043987200001</v>
      </c>
      <c r="N261" s="150">
        <v>217.93059944340001</v>
      </c>
      <c r="O261" s="150">
        <v>25.317087003600001</v>
      </c>
      <c r="P261" s="150">
        <v>2.3643000000000001</v>
      </c>
      <c r="Q261" s="150">
        <v>69.710491436400005</v>
      </c>
      <c r="R261" s="150">
        <v>134.36957063700001</v>
      </c>
      <c r="S261" s="150">
        <v>3504.6450477847202</v>
      </c>
    </row>
    <row r="262" spans="1:19" ht="14.5" x14ac:dyDescent="0.35">
      <c r="A262" t="s">
        <v>435</v>
      </c>
      <c r="B262" s="150">
        <v>3093.6807610000001</v>
      </c>
      <c r="C262" s="150">
        <v>848.00960199999997</v>
      </c>
      <c r="D262" s="150">
        <v>4.902253</v>
      </c>
      <c r="E262" s="150">
        <v>72.036486999999994</v>
      </c>
      <c r="F262" s="150">
        <v>209.93701899999999</v>
      </c>
      <c r="G262" s="150">
        <v>13.786578</v>
      </c>
      <c r="H262" s="150">
        <v>3</v>
      </c>
      <c r="I262" s="150">
        <v>31.338743000000001</v>
      </c>
      <c r="J262" s="150">
        <v>30.359207999999999</v>
      </c>
      <c r="K262" s="150">
        <v>49.105897291440101</v>
      </c>
      <c r="L262" s="150">
        <v>1.4245947217999999</v>
      </c>
      <c r="M262" s="150">
        <v>20.933803122200001</v>
      </c>
      <c r="N262" s="150">
        <v>154.8075578106</v>
      </c>
      <c r="O262" s="150">
        <v>24.424301584799998</v>
      </c>
      <c r="P262" s="150">
        <v>7.0929000000000002</v>
      </c>
      <c r="Q262" s="150">
        <v>100.35292283459999</v>
      </c>
      <c r="R262" s="150">
        <v>143.31064136399999</v>
      </c>
      <c r="S262" s="150">
        <v>3595.1333797294401</v>
      </c>
    </row>
    <row r="263" spans="1:19" ht="14.5" x14ac:dyDescent="0.35">
      <c r="A263" t="s">
        <v>436</v>
      </c>
      <c r="B263" s="150">
        <v>1572.2220629999999</v>
      </c>
      <c r="C263" s="150">
        <v>459.280101</v>
      </c>
      <c r="D263" s="150">
        <v>0</v>
      </c>
      <c r="E263" s="150">
        <v>48.250000999999997</v>
      </c>
      <c r="F263" s="150">
        <v>127.60959</v>
      </c>
      <c r="G263" s="150">
        <v>3.7833570000000001</v>
      </c>
      <c r="H263" s="150">
        <v>1</v>
      </c>
      <c r="I263" s="150">
        <v>14.137848</v>
      </c>
      <c r="J263" s="150">
        <v>24.05799</v>
      </c>
      <c r="K263" s="150">
        <v>28.692062861854001</v>
      </c>
      <c r="L263" s="150">
        <v>0</v>
      </c>
      <c r="M263" s="150">
        <v>14.021450290600001</v>
      </c>
      <c r="N263" s="150">
        <v>94.099311665999906</v>
      </c>
      <c r="O263" s="150">
        <v>6.7025952611999999</v>
      </c>
      <c r="P263" s="150">
        <v>2.3643000000000001</v>
      </c>
      <c r="Q263" s="150">
        <v>45.272216865600001</v>
      </c>
      <c r="R263" s="150">
        <v>113.56574179499999</v>
      </c>
      <c r="S263" s="150">
        <v>1876.9397417402499</v>
      </c>
    </row>
    <row r="264" spans="1:19" ht="14.5" x14ac:dyDescent="0.35">
      <c r="A264" t="s">
        <v>437</v>
      </c>
      <c r="B264" s="150">
        <v>733.20571600000005</v>
      </c>
      <c r="C264" s="150">
        <v>190.73794599999999</v>
      </c>
      <c r="D264" s="150">
        <v>0</v>
      </c>
      <c r="E264" s="150">
        <v>21.445782999999999</v>
      </c>
      <c r="F264" s="150">
        <v>80.469483999999994</v>
      </c>
      <c r="G264" s="150">
        <v>6.6290180000000003</v>
      </c>
      <c r="H264" s="150">
        <v>0</v>
      </c>
      <c r="I264" s="150">
        <v>7.71</v>
      </c>
      <c r="J264" s="150">
        <v>6.72431</v>
      </c>
      <c r="K264" s="150">
        <v>10.6835358645185</v>
      </c>
      <c r="L264" s="150">
        <v>0</v>
      </c>
      <c r="M264" s="150">
        <v>6.2321445398000002</v>
      </c>
      <c r="N264" s="150">
        <v>59.338197501600099</v>
      </c>
      <c r="O264" s="150">
        <v>11.7439682888</v>
      </c>
      <c r="P264" s="150">
        <v>0</v>
      </c>
      <c r="Q264" s="150">
        <v>24.688962</v>
      </c>
      <c r="R264" s="150">
        <v>31.742105355</v>
      </c>
      <c r="S264" s="150">
        <v>877.63462954971897</v>
      </c>
    </row>
    <row r="265" spans="1:19" ht="14.5" x14ac:dyDescent="0.35">
      <c r="A265" t="s">
        <v>438</v>
      </c>
      <c r="B265" s="150">
        <v>1753.8257160000001</v>
      </c>
      <c r="C265" s="150">
        <v>743.29777300000001</v>
      </c>
      <c r="D265" s="150">
        <v>3.4433989999999999</v>
      </c>
      <c r="E265" s="150">
        <v>42.619433999999998</v>
      </c>
      <c r="F265" s="150">
        <v>137.76387199999999</v>
      </c>
      <c r="G265" s="150">
        <v>4.9392690000000004</v>
      </c>
      <c r="H265" s="150">
        <v>1</v>
      </c>
      <c r="I265" s="150">
        <v>29</v>
      </c>
      <c r="J265" s="150">
        <v>17.342827</v>
      </c>
      <c r="K265" s="150">
        <v>67.260862697784205</v>
      </c>
      <c r="L265" s="150">
        <v>1.0006517494</v>
      </c>
      <c r="M265" s="150">
        <v>12.3852075204</v>
      </c>
      <c r="N265" s="150">
        <v>101.58707921280001</v>
      </c>
      <c r="O265" s="150">
        <v>8.7504089603999997</v>
      </c>
      <c r="P265" s="150">
        <v>2.3643000000000001</v>
      </c>
      <c r="Q265" s="150">
        <v>92.863799999999998</v>
      </c>
      <c r="R265" s="150">
        <v>81.866814853500003</v>
      </c>
      <c r="S265" s="150">
        <v>2121.9048409942802</v>
      </c>
    </row>
    <row r="266" spans="1:19" ht="14.5" x14ac:dyDescent="0.35">
      <c r="A266" t="s">
        <v>439</v>
      </c>
      <c r="B266" s="150">
        <v>2292.618442</v>
      </c>
      <c r="C266" s="150">
        <v>843.94406299999798</v>
      </c>
      <c r="D266" s="150">
        <v>9.9020969999999995</v>
      </c>
      <c r="E266" s="150">
        <v>34.443264999999997</v>
      </c>
      <c r="F266" s="150">
        <v>307.79572100000001</v>
      </c>
      <c r="G266" s="150">
        <v>30.022416</v>
      </c>
      <c r="H266" s="150">
        <v>0.96420399999999995</v>
      </c>
      <c r="I266" s="150">
        <v>31.417041000000001</v>
      </c>
      <c r="J266" s="150">
        <v>38.987850000000002</v>
      </c>
      <c r="K266" s="150">
        <v>67.621618530618093</v>
      </c>
      <c r="L266" s="150">
        <v>2.8775493881999998</v>
      </c>
      <c r="M266" s="150">
        <v>10.009212808999999</v>
      </c>
      <c r="N266" s="150">
        <v>226.968564665401</v>
      </c>
      <c r="O266" s="150">
        <v>53.187712185599999</v>
      </c>
      <c r="P266" s="150">
        <v>2.2796675172</v>
      </c>
      <c r="Q266" s="150">
        <v>100.6036486902</v>
      </c>
      <c r="R266" s="150">
        <v>184.042145925</v>
      </c>
      <c r="S266" s="150">
        <v>2940.2085617112202</v>
      </c>
    </row>
    <row r="267" spans="1:19" ht="14.5" x14ac:dyDescent="0.35">
      <c r="A267" t="s">
        <v>440</v>
      </c>
      <c r="B267" s="150">
        <v>1489.6279059999999</v>
      </c>
      <c r="C267" s="150">
        <v>616.14898400000004</v>
      </c>
      <c r="D267" s="150">
        <v>3</v>
      </c>
      <c r="E267" s="150">
        <v>22.890885000000001</v>
      </c>
      <c r="F267" s="150">
        <v>181.662656</v>
      </c>
      <c r="G267" s="150">
        <v>17.523220999999999</v>
      </c>
      <c r="H267" s="150">
        <v>1</v>
      </c>
      <c r="I267" s="150">
        <v>14.533025</v>
      </c>
      <c r="J267" s="150">
        <v>15.693263999999999</v>
      </c>
      <c r="K267" s="150">
        <v>55.084800997600802</v>
      </c>
      <c r="L267" s="150">
        <v>0.87180000000000002</v>
      </c>
      <c r="M267" s="150">
        <v>6.6520911810000003</v>
      </c>
      <c r="N267" s="150">
        <v>133.95804253439999</v>
      </c>
      <c r="O267" s="150">
        <v>31.044138323599999</v>
      </c>
      <c r="P267" s="150">
        <v>2.3643000000000001</v>
      </c>
      <c r="Q267" s="150">
        <v>46.537652655000002</v>
      </c>
      <c r="R267" s="150">
        <v>74.080052711999997</v>
      </c>
      <c r="S267" s="150">
        <v>1840.2207844036</v>
      </c>
    </row>
    <row r="268" spans="1:19" ht="14.5" x14ac:dyDescent="0.35">
      <c r="A268" t="s">
        <v>441</v>
      </c>
      <c r="B268" s="150">
        <v>1403.5913599999999</v>
      </c>
      <c r="C268" s="150">
        <v>528.12578699999995</v>
      </c>
      <c r="D268" s="150">
        <v>0</v>
      </c>
      <c r="E268" s="150">
        <v>34.584775999999998</v>
      </c>
      <c r="F268" s="150">
        <v>136.822451</v>
      </c>
      <c r="G268" s="150">
        <v>17.001469</v>
      </c>
      <c r="H268" s="150">
        <v>0</v>
      </c>
      <c r="I268" s="150">
        <v>10</v>
      </c>
      <c r="J268" s="150">
        <v>19.923076999999999</v>
      </c>
      <c r="K268" s="150">
        <v>42.323895769261199</v>
      </c>
      <c r="L268" s="150">
        <v>0</v>
      </c>
      <c r="M268" s="150">
        <v>10.050335905600001</v>
      </c>
      <c r="N268" s="150">
        <v>100.89287536739999</v>
      </c>
      <c r="O268" s="150">
        <v>30.119802480400001</v>
      </c>
      <c r="P268" s="150">
        <v>0</v>
      </c>
      <c r="Q268" s="150">
        <v>32.021999999999998</v>
      </c>
      <c r="R268" s="150">
        <v>94.046884978500003</v>
      </c>
      <c r="S268" s="150">
        <v>1713.0471545011601</v>
      </c>
    </row>
    <row r="269" spans="1:19" ht="14.5" x14ac:dyDescent="0.35">
      <c r="A269" t="s">
        <v>442</v>
      </c>
      <c r="B269" s="150">
        <v>752.66854000000103</v>
      </c>
      <c r="C269" s="150">
        <v>379.959923</v>
      </c>
      <c r="D269" s="150">
        <v>0</v>
      </c>
      <c r="E269" s="150">
        <v>16.479084</v>
      </c>
      <c r="F269" s="150">
        <v>111.341702</v>
      </c>
      <c r="G269" s="150">
        <v>20.717306000000001</v>
      </c>
      <c r="H269" s="150">
        <v>0</v>
      </c>
      <c r="I269" s="150">
        <v>2.3959820000000001</v>
      </c>
      <c r="J269" s="150">
        <v>1.771026</v>
      </c>
      <c r="K269" s="150">
        <v>41.251623767204201</v>
      </c>
      <c r="L269" s="150">
        <v>0</v>
      </c>
      <c r="M269" s="150">
        <v>4.7888218104</v>
      </c>
      <c r="N269" s="150">
        <v>82.103371054799993</v>
      </c>
      <c r="O269" s="150">
        <v>36.702779309599997</v>
      </c>
      <c r="P269" s="150">
        <v>0</v>
      </c>
      <c r="Q269" s="150">
        <v>7.6724135603999999</v>
      </c>
      <c r="R269" s="150">
        <v>8.3601282329999993</v>
      </c>
      <c r="S269" s="150">
        <v>933.54767773540505</v>
      </c>
    </row>
    <row r="270" spans="1:19" ht="14.5" x14ac:dyDescent="0.35">
      <c r="A270" t="s">
        <v>443</v>
      </c>
      <c r="B270" s="150">
        <v>2799.8554559999998</v>
      </c>
      <c r="C270" s="150">
        <v>1361.2666409999999</v>
      </c>
      <c r="D270" s="150">
        <v>19.195404</v>
      </c>
      <c r="E270" s="150">
        <v>38.801417999999998</v>
      </c>
      <c r="F270" s="150">
        <v>349.97945800000002</v>
      </c>
      <c r="G270" s="150">
        <v>40.171680000000002</v>
      </c>
      <c r="H270" s="150">
        <v>0</v>
      </c>
      <c r="I270" s="150">
        <v>36.993493999999998</v>
      </c>
      <c r="J270" s="150">
        <v>50.806435999999998</v>
      </c>
      <c r="K270" s="150">
        <v>144.96487225904301</v>
      </c>
      <c r="L270" s="150">
        <v>5.5781844023999998</v>
      </c>
      <c r="M270" s="150">
        <v>11.2756920708</v>
      </c>
      <c r="N270" s="150">
        <v>258.07485232920101</v>
      </c>
      <c r="O270" s="150">
        <v>71.168148287999998</v>
      </c>
      <c r="P270" s="150">
        <v>0</v>
      </c>
      <c r="Q270" s="150">
        <v>118.4605664868</v>
      </c>
      <c r="R270" s="150">
        <v>239.831781138</v>
      </c>
      <c r="S270" s="150">
        <v>3649.2095529742501</v>
      </c>
    </row>
    <row r="271" spans="1:19" ht="14.5" x14ac:dyDescent="0.35">
      <c r="A271" t="s">
        <v>444</v>
      </c>
      <c r="B271" s="150">
        <v>8071.4926299999097</v>
      </c>
      <c r="C271" s="150">
        <v>2595.2303490000099</v>
      </c>
      <c r="D271" s="150">
        <v>82.546736999999993</v>
      </c>
      <c r="E271" s="150">
        <v>180.61756600000001</v>
      </c>
      <c r="F271" s="150">
        <v>670.64192800000001</v>
      </c>
      <c r="G271" s="150">
        <v>77.421981000000002</v>
      </c>
      <c r="H271" s="150">
        <v>9.3124859999999998</v>
      </c>
      <c r="I271" s="150">
        <v>66.387995000000004</v>
      </c>
      <c r="J271" s="150">
        <v>118.16409</v>
      </c>
      <c r="K271" s="150">
        <v>178.069063363694</v>
      </c>
      <c r="L271" s="150">
        <v>23.988081772200001</v>
      </c>
      <c r="M271" s="150">
        <v>52.487464679599903</v>
      </c>
      <c r="N271" s="150">
        <v>494.53135770719501</v>
      </c>
      <c r="O271" s="150">
        <v>137.16078153960001</v>
      </c>
      <c r="P271" s="150">
        <v>22.017510649799998</v>
      </c>
      <c r="Q271" s="150">
        <v>212.587637589</v>
      </c>
      <c r="R271" s="150">
        <v>557.79358684500005</v>
      </c>
      <c r="S271" s="150">
        <v>9750.1281141460004</v>
      </c>
    </row>
    <row r="272" spans="1:19" ht="14.5" x14ac:dyDescent="0.35">
      <c r="A272" t="s">
        <v>445</v>
      </c>
      <c r="B272" s="150">
        <v>961.69044499999995</v>
      </c>
      <c r="C272" s="150">
        <v>314.68016799999998</v>
      </c>
      <c r="D272" s="150">
        <v>0</v>
      </c>
      <c r="E272" s="150">
        <v>16.744866999999999</v>
      </c>
      <c r="F272" s="150">
        <v>74.606497000000005</v>
      </c>
      <c r="G272" s="150">
        <v>6.3653849999999998</v>
      </c>
      <c r="H272" s="150">
        <v>1</v>
      </c>
      <c r="I272" s="150">
        <v>2</v>
      </c>
      <c r="J272" s="150">
        <v>10.870243</v>
      </c>
      <c r="K272" s="150">
        <v>21.6410005322968</v>
      </c>
      <c r="L272" s="150">
        <v>0</v>
      </c>
      <c r="M272" s="150">
        <v>4.8660583502000003</v>
      </c>
      <c r="N272" s="150">
        <v>55.014830887800002</v>
      </c>
      <c r="O272" s="150">
        <v>11.276916066</v>
      </c>
      <c r="P272" s="150">
        <v>2.3643000000000001</v>
      </c>
      <c r="Q272" s="150">
        <v>6.4043999999999999</v>
      </c>
      <c r="R272" s="150">
        <v>51.312982081500003</v>
      </c>
      <c r="S272" s="150">
        <v>1114.5709329178001</v>
      </c>
    </row>
    <row r="273" spans="1:19" ht="14.5" x14ac:dyDescent="0.35">
      <c r="A273" t="s">
        <v>446</v>
      </c>
      <c r="B273" s="150">
        <v>1382.4145370000001</v>
      </c>
      <c r="C273" s="150">
        <v>614.26336800000001</v>
      </c>
      <c r="D273" s="150">
        <v>1</v>
      </c>
      <c r="E273" s="150">
        <v>39.46725</v>
      </c>
      <c r="F273" s="150">
        <v>118.915809</v>
      </c>
      <c r="G273" s="150">
        <v>11.594193000000001</v>
      </c>
      <c r="H273" s="150">
        <v>1</v>
      </c>
      <c r="I273" s="150">
        <v>7.0632770000000002</v>
      </c>
      <c r="J273" s="150">
        <v>15.623834</v>
      </c>
      <c r="K273" s="150">
        <v>57.466482026934003</v>
      </c>
      <c r="L273" s="150">
        <v>0.29060000000000002</v>
      </c>
      <c r="M273" s="150">
        <v>11.469182849999999</v>
      </c>
      <c r="N273" s="150">
        <v>87.688517556600004</v>
      </c>
      <c r="O273" s="150">
        <v>20.5402723188</v>
      </c>
      <c r="P273" s="150">
        <v>2.3643000000000001</v>
      </c>
      <c r="Q273" s="150">
        <v>22.6180256094</v>
      </c>
      <c r="R273" s="150">
        <v>73.752308396999993</v>
      </c>
      <c r="S273" s="150">
        <v>1658.6042257587301</v>
      </c>
    </row>
    <row r="274" spans="1:19" ht="14.5" x14ac:dyDescent="0.35">
      <c r="A274" t="s">
        <v>447</v>
      </c>
      <c r="B274" s="150">
        <v>1738.446289</v>
      </c>
      <c r="C274" s="150">
        <v>340.31987099999998</v>
      </c>
      <c r="D274" s="150">
        <v>4</v>
      </c>
      <c r="E274" s="150">
        <v>35.859197999999999</v>
      </c>
      <c r="F274" s="150">
        <v>139.473377</v>
      </c>
      <c r="G274" s="150">
        <v>11.458128</v>
      </c>
      <c r="H274" s="150">
        <v>2.86</v>
      </c>
      <c r="I274" s="150">
        <v>12.696491</v>
      </c>
      <c r="J274" s="150">
        <v>10.361954000000001</v>
      </c>
      <c r="K274" s="150">
        <v>14.284096370177201</v>
      </c>
      <c r="L274" s="150">
        <v>1.1624000000000001</v>
      </c>
      <c r="M274" s="150">
        <v>10.420682938800001</v>
      </c>
      <c r="N274" s="150">
        <v>102.8476681998</v>
      </c>
      <c r="O274" s="150">
        <v>20.299219564800001</v>
      </c>
      <c r="P274" s="150">
        <v>6.7618980000000004</v>
      </c>
      <c r="Q274" s="150">
        <v>40.656703480200001</v>
      </c>
      <c r="R274" s="150">
        <v>48.913603856999998</v>
      </c>
      <c r="S274" s="150">
        <v>1983.7925614107701</v>
      </c>
    </row>
    <row r="275" spans="1:19" ht="14.5" x14ac:dyDescent="0.35">
      <c r="A275" t="s">
        <v>448</v>
      </c>
      <c r="B275" s="150">
        <v>1205.6532319999999</v>
      </c>
      <c r="C275" s="150">
        <v>558.180801000001</v>
      </c>
      <c r="D275" s="150">
        <v>0</v>
      </c>
      <c r="E275" s="150">
        <v>69.761146999999994</v>
      </c>
      <c r="F275" s="150">
        <v>186.57120699999999</v>
      </c>
      <c r="G275" s="150">
        <v>9.1593149999999994</v>
      </c>
      <c r="H275" s="150">
        <v>1</v>
      </c>
      <c r="I275" s="150">
        <v>8</v>
      </c>
      <c r="J275" s="150">
        <v>12</v>
      </c>
      <c r="K275" s="150">
        <v>55.044974682552102</v>
      </c>
      <c r="L275" s="150">
        <v>0</v>
      </c>
      <c r="M275" s="150">
        <v>20.272589318200001</v>
      </c>
      <c r="N275" s="150">
        <v>137.5776080418</v>
      </c>
      <c r="O275" s="150">
        <v>16.226642454</v>
      </c>
      <c r="P275" s="150">
        <v>2.3643000000000001</v>
      </c>
      <c r="Q275" s="150">
        <v>25.617599999999999</v>
      </c>
      <c r="R275" s="150">
        <v>56.646000000000001</v>
      </c>
      <c r="S275" s="150">
        <v>1519.4029464965499</v>
      </c>
    </row>
    <row r="276" spans="1:19" ht="14.5" x14ac:dyDescent="0.35">
      <c r="A276" t="s">
        <v>449</v>
      </c>
      <c r="B276" s="150">
        <v>1722.435215</v>
      </c>
      <c r="C276" s="150">
        <v>637.23720400000002</v>
      </c>
      <c r="D276" s="150">
        <v>1</v>
      </c>
      <c r="E276" s="150">
        <v>53.449303</v>
      </c>
      <c r="F276" s="150">
        <v>155.783264</v>
      </c>
      <c r="G276" s="150">
        <v>7.4732019999999997</v>
      </c>
      <c r="H276" s="150">
        <v>1</v>
      </c>
      <c r="I276" s="150">
        <v>8.5</v>
      </c>
      <c r="J276" s="150">
        <v>21.970465999999998</v>
      </c>
      <c r="K276" s="150">
        <v>49.684027403862899</v>
      </c>
      <c r="L276" s="150">
        <v>0.29060000000000002</v>
      </c>
      <c r="M276" s="150">
        <v>15.532367451800001</v>
      </c>
      <c r="N276" s="150">
        <v>114.8745788736</v>
      </c>
      <c r="O276" s="150">
        <v>13.239524663199999</v>
      </c>
      <c r="P276" s="150">
        <v>2.3643000000000001</v>
      </c>
      <c r="Q276" s="150">
        <v>27.218699999999998</v>
      </c>
      <c r="R276" s="150">
        <v>103.711584753</v>
      </c>
      <c r="S276" s="150">
        <v>2049.3508981454602</v>
      </c>
    </row>
    <row r="277" spans="1:19" ht="14.5" x14ac:dyDescent="0.35">
      <c r="A277" t="s">
        <v>450</v>
      </c>
      <c r="B277" s="150">
        <v>1189.9497730000001</v>
      </c>
      <c r="C277" s="150">
        <v>431.85477600000002</v>
      </c>
      <c r="D277" s="150">
        <v>0</v>
      </c>
      <c r="E277" s="150">
        <v>24</v>
      </c>
      <c r="F277" s="150">
        <v>67.144773999999998</v>
      </c>
      <c r="G277" s="150">
        <v>4.5994729999999997</v>
      </c>
      <c r="H277" s="150">
        <v>1</v>
      </c>
      <c r="I277" s="150">
        <v>6</v>
      </c>
      <c r="J277" s="150">
        <v>14.5</v>
      </c>
      <c r="K277" s="150">
        <v>32.748582350647197</v>
      </c>
      <c r="L277" s="150">
        <v>0</v>
      </c>
      <c r="M277" s="150">
        <v>6.9744000000000002</v>
      </c>
      <c r="N277" s="150">
        <v>49.512556347599997</v>
      </c>
      <c r="O277" s="150">
        <v>8.1484263668000008</v>
      </c>
      <c r="P277" s="150">
        <v>2.3643000000000001</v>
      </c>
      <c r="Q277" s="150">
        <v>19.213200000000001</v>
      </c>
      <c r="R277" s="150">
        <v>68.447249999999997</v>
      </c>
      <c r="S277" s="150">
        <v>1377.3584880650501</v>
      </c>
    </row>
    <row r="278" spans="1:19" ht="14.5" x14ac:dyDescent="0.35">
      <c r="A278" t="s">
        <v>451</v>
      </c>
      <c r="B278" s="150">
        <v>801.07367299999999</v>
      </c>
      <c r="C278" s="150">
        <v>768.68119200000001</v>
      </c>
      <c r="D278" s="150">
        <v>0</v>
      </c>
      <c r="E278" s="150">
        <v>27.499191</v>
      </c>
      <c r="F278" s="150">
        <v>87.444148999999996</v>
      </c>
      <c r="G278" s="150">
        <v>10.766946000000001</v>
      </c>
      <c r="H278" s="150">
        <v>1</v>
      </c>
      <c r="I278" s="150">
        <v>9.9852950000000007</v>
      </c>
      <c r="J278" s="150">
        <v>8</v>
      </c>
      <c r="K278" s="150">
        <v>156.96221334456399</v>
      </c>
      <c r="L278" s="150">
        <v>0</v>
      </c>
      <c r="M278" s="150">
        <v>7.9912649046000004</v>
      </c>
      <c r="N278" s="150">
        <v>64.481315472600002</v>
      </c>
      <c r="O278" s="150">
        <v>19.074721533599998</v>
      </c>
      <c r="P278" s="150">
        <v>2.3643000000000001</v>
      </c>
      <c r="Q278" s="150">
        <v>31.974911648999999</v>
      </c>
      <c r="R278" s="150">
        <v>37.764000000000003</v>
      </c>
      <c r="S278" s="150">
        <v>1121.6863999043601</v>
      </c>
    </row>
    <row r="279" spans="1:19" ht="14.5" x14ac:dyDescent="0.35">
      <c r="A279" t="s">
        <v>452</v>
      </c>
      <c r="B279" s="150">
        <v>1154.1101100000001</v>
      </c>
      <c r="C279" s="150">
        <v>427.40721600000001</v>
      </c>
      <c r="D279" s="150">
        <v>2</v>
      </c>
      <c r="E279" s="150">
        <v>24.367550000000001</v>
      </c>
      <c r="F279" s="150">
        <v>77.379711</v>
      </c>
      <c r="G279" s="150">
        <v>3.4770500000000002</v>
      </c>
      <c r="H279" s="150">
        <v>0</v>
      </c>
      <c r="I279" s="150">
        <v>5.6667519999999998</v>
      </c>
      <c r="J279" s="150">
        <v>11.548334000000001</v>
      </c>
      <c r="K279" s="150">
        <v>33.588325219838701</v>
      </c>
      <c r="L279" s="150">
        <v>0.58120000000000005</v>
      </c>
      <c r="M279" s="150">
        <v>7.0812100300000003</v>
      </c>
      <c r="N279" s="150">
        <v>57.0597988914</v>
      </c>
      <c r="O279" s="150">
        <v>6.1599417799999996</v>
      </c>
      <c r="P279" s="150">
        <v>0</v>
      </c>
      <c r="Q279" s="150">
        <v>18.146073254400001</v>
      </c>
      <c r="R279" s="150">
        <v>54.513910647000003</v>
      </c>
      <c r="S279" s="150">
        <v>1331.2405698226401</v>
      </c>
    </row>
    <row r="280" spans="1:19" ht="14.5" x14ac:dyDescent="0.35">
      <c r="A280" t="s">
        <v>453</v>
      </c>
      <c r="B280" s="150">
        <v>1244.5393690000001</v>
      </c>
      <c r="C280" s="150">
        <v>719.72012900000004</v>
      </c>
      <c r="D280" s="150">
        <v>0</v>
      </c>
      <c r="E280" s="150">
        <v>32.663921000000002</v>
      </c>
      <c r="F280" s="150">
        <v>98.154093000000003</v>
      </c>
      <c r="G280" s="150">
        <v>11.701866000000001</v>
      </c>
      <c r="H280" s="150">
        <v>0</v>
      </c>
      <c r="I280" s="150">
        <v>4</v>
      </c>
      <c r="J280" s="150">
        <v>18.556252000000001</v>
      </c>
      <c r="K280" s="150">
        <v>88.236870449525497</v>
      </c>
      <c r="L280" s="150">
        <v>0</v>
      </c>
      <c r="M280" s="150">
        <v>9.4921354426000004</v>
      </c>
      <c r="N280" s="150">
        <v>72.378828178199996</v>
      </c>
      <c r="O280" s="150">
        <v>20.731025805600002</v>
      </c>
      <c r="P280" s="150">
        <v>0</v>
      </c>
      <c r="Q280" s="150">
        <v>12.8088</v>
      </c>
      <c r="R280" s="150">
        <v>87.594787565999994</v>
      </c>
      <c r="S280" s="150">
        <v>1535.78181644193</v>
      </c>
    </row>
    <row r="281" spans="1:19" ht="14.5" x14ac:dyDescent="0.35">
      <c r="A281" t="s">
        <v>454</v>
      </c>
      <c r="B281" s="150">
        <v>1879.558863</v>
      </c>
      <c r="C281" s="150">
        <v>992.421072000001</v>
      </c>
      <c r="D281" s="150">
        <v>0</v>
      </c>
      <c r="E281" s="150">
        <v>56.075502</v>
      </c>
      <c r="F281" s="150">
        <v>150.62039300000001</v>
      </c>
      <c r="G281" s="150">
        <v>7.866835</v>
      </c>
      <c r="H281" s="150">
        <v>1</v>
      </c>
      <c r="I281" s="150">
        <v>9.8508680000000002</v>
      </c>
      <c r="J281" s="150">
        <v>23.534884000000002</v>
      </c>
      <c r="K281" s="150">
        <v>110.679553202281</v>
      </c>
      <c r="L281" s="150">
        <v>0</v>
      </c>
      <c r="M281" s="150">
        <v>16.295540881200001</v>
      </c>
      <c r="N281" s="150">
        <v>111.0674777982</v>
      </c>
      <c r="O281" s="150">
        <v>13.936884886</v>
      </c>
      <c r="P281" s="150">
        <v>2.3643000000000001</v>
      </c>
      <c r="Q281" s="150">
        <v>31.5444495096</v>
      </c>
      <c r="R281" s="150">
        <v>111.096419922</v>
      </c>
      <c r="S281" s="150">
        <v>2276.54348919928</v>
      </c>
    </row>
    <row r="282" spans="1:19" ht="14.5" x14ac:dyDescent="0.35">
      <c r="A282" t="s">
        <v>455</v>
      </c>
      <c r="B282" s="150">
        <v>585.45035399999995</v>
      </c>
      <c r="C282" s="150">
        <v>220.64667399999999</v>
      </c>
      <c r="D282" s="150">
        <v>0</v>
      </c>
      <c r="E282" s="150">
        <v>26.005889</v>
      </c>
      <c r="F282" s="150">
        <v>61.388779999999997</v>
      </c>
      <c r="G282" s="150">
        <v>1.8586259999999999</v>
      </c>
      <c r="H282" s="150">
        <v>0</v>
      </c>
      <c r="I282" s="150">
        <v>2.2886340000000001</v>
      </c>
      <c r="J282" s="150">
        <v>10</v>
      </c>
      <c r="K282" s="150">
        <v>17.820271098069298</v>
      </c>
      <c r="L282" s="150">
        <v>0</v>
      </c>
      <c r="M282" s="150">
        <v>7.5573113434000101</v>
      </c>
      <c r="N282" s="150">
        <v>45.268086372000099</v>
      </c>
      <c r="O282" s="150">
        <v>3.2927418216</v>
      </c>
      <c r="P282" s="150">
        <v>0</v>
      </c>
      <c r="Q282" s="150">
        <v>7.3286637947999997</v>
      </c>
      <c r="R282" s="150">
        <v>47.204999999999998</v>
      </c>
      <c r="S282" s="150">
        <v>713.922428429869</v>
      </c>
    </row>
    <row r="283" spans="1:19" ht="14.5" x14ac:dyDescent="0.35">
      <c r="A283" t="s">
        <v>456</v>
      </c>
      <c r="B283" s="150">
        <v>930.62838899999701</v>
      </c>
      <c r="C283" s="150">
        <v>263.59629100000001</v>
      </c>
      <c r="D283" s="150">
        <v>0</v>
      </c>
      <c r="E283" s="150">
        <v>18.043493999999999</v>
      </c>
      <c r="F283" s="150">
        <v>89.890638999999993</v>
      </c>
      <c r="G283" s="150">
        <v>4.67</v>
      </c>
      <c r="H283" s="150">
        <v>0</v>
      </c>
      <c r="I283" s="150">
        <v>6.7288690000000004</v>
      </c>
      <c r="J283" s="150">
        <v>12.251027000000001</v>
      </c>
      <c r="K283" s="150">
        <v>15.754096705158499</v>
      </c>
      <c r="L283" s="150">
        <v>0</v>
      </c>
      <c r="M283" s="150">
        <v>5.2434393563999997</v>
      </c>
      <c r="N283" s="150">
        <v>66.285357198600096</v>
      </c>
      <c r="O283" s="150">
        <v>8.2733720000000002</v>
      </c>
      <c r="P283" s="150">
        <v>0</v>
      </c>
      <c r="Q283" s="150">
        <v>21.547184311799999</v>
      </c>
      <c r="R283" s="150">
        <v>57.830972953500002</v>
      </c>
      <c r="S283" s="150">
        <v>1105.5628115254599</v>
      </c>
    </row>
    <row r="284" spans="1:19" ht="14.5" x14ac:dyDescent="0.35">
      <c r="A284" t="s">
        <v>457</v>
      </c>
      <c r="B284" s="150">
        <v>1103.1917900000001</v>
      </c>
      <c r="C284" s="150">
        <v>390.07608499999998</v>
      </c>
      <c r="D284" s="150">
        <v>0</v>
      </c>
      <c r="E284" s="150">
        <v>40.059711</v>
      </c>
      <c r="F284" s="150">
        <v>105.63780800000001</v>
      </c>
      <c r="G284" s="150">
        <v>13.804548</v>
      </c>
      <c r="H284" s="150">
        <v>0</v>
      </c>
      <c r="I284" s="150">
        <v>9.8259349999999994</v>
      </c>
      <c r="J284" s="150">
        <v>9.1213549999999994</v>
      </c>
      <c r="K284" s="150">
        <v>30.007081236410801</v>
      </c>
      <c r="L284" s="150">
        <v>0</v>
      </c>
      <c r="M284" s="150">
        <v>11.641352016600001</v>
      </c>
      <c r="N284" s="150">
        <v>77.897319619200005</v>
      </c>
      <c r="O284" s="150">
        <v>24.4561372368</v>
      </c>
      <c r="P284" s="150">
        <v>0</v>
      </c>
      <c r="Q284" s="150">
        <v>31.464609057000001</v>
      </c>
      <c r="R284" s="150">
        <v>43.057356277499998</v>
      </c>
      <c r="S284" s="150">
        <v>1321.7156454435101</v>
      </c>
    </row>
    <row r="285" spans="1:19" ht="14.5" x14ac:dyDescent="0.35">
      <c r="A285" t="s">
        <v>458</v>
      </c>
      <c r="B285" s="150">
        <v>843.37214800000004</v>
      </c>
      <c r="C285" s="150">
        <v>193.124008</v>
      </c>
      <c r="D285" s="150">
        <v>5</v>
      </c>
      <c r="E285" s="150">
        <v>18.930636</v>
      </c>
      <c r="F285" s="150">
        <v>49.122706999999998</v>
      </c>
      <c r="G285" s="150">
        <v>4.9717510000000003</v>
      </c>
      <c r="H285" s="150">
        <v>1</v>
      </c>
      <c r="I285" s="150">
        <v>2</v>
      </c>
      <c r="J285" s="150">
        <v>8.4248560000000001</v>
      </c>
      <c r="K285" s="150">
        <v>9.3385545486507997</v>
      </c>
      <c r="L285" s="150">
        <v>1.4530000000000001</v>
      </c>
      <c r="M285" s="150">
        <v>5.5012428216</v>
      </c>
      <c r="N285" s="150">
        <v>36.223084141800001</v>
      </c>
      <c r="O285" s="150">
        <v>8.8079540715999993</v>
      </c>
      <c r="P285" s="150">
        <v>2.3643000000000001</v>
      </c>
      <c r="Q285" s="150">
        <v>6.4043999999999999</v>
      </c>
      <c r="R285" s="150">
        <v>39.769532748000003</v>
      </c>
      <c r="S285" s="150">
        <v>953.23421633165106</v>
      </c>
    </row>
    <row r="286" spans="1:19" ht="14.5" x14ac:dyDescent="0.35">
      <c r="A286" t="s">
        <v>459</v>
      </c>
      <c r="B286" s="150">
        <v>1080.652126</v>
      </c>
      <c r="C286" s="150">
        <v>72.185502999999997</v>
      </c>
      <c r="D286" s="150">
        <v>10</v>
      </c>
      <c r="E286" s="150">
        <v>31.022387999999999</v>
      </c>
      <c r="F286" s="150">
        <v>52.5</v>
      </c>
      <c r="G286" s="150">
        <v>6</v>
      </c>
      <c r="H286" s="150">
        <v>0</v>
      </c>
      <c r="I286" s="150">
        <v>7.98733</v>
      </c>
      <c r="J286" s="150">
        <v>10</v>
      </c>
      <c r="K286" s="150">
        <v>1.0289180563134701</v>
      </c>
      <c r="L286" s="150">
        <v>2.9060000000000001</v>
      </c>
      <c r="M286" s="150">
        <v>9.0151059528000008</v>
      </c>
      <c r="N286" s="150">
        <v>38.713500000000003</v>
      </c>
      <c r="O286" s="150">
        <v>10.6296</v>
      </c>
      <c r="P286" s="150">
        <v>0</v>
      </c>
      <c r="Q286" s="150">
        <v>25.577028125999998</v>
      </c>
      <c r="R286" s="150">
        <v>47.204999999999998</v>
      </c>
      <c r="S286" s="150">
        <v>1215.7272781351101</v>
      </c>
    </row>
    <row r="287" spans="1:19" ht="14.5" x14ac:dyDescent="0.35">
      <c r="A287" t="s">
        <v>460</v>
      </c>
      <c r="B287" s="150">
        <v>3506.5345419999999</v>
      </c>
      <c r="C287" s="150">
        <v>478.74018599999903</v>
      </c>
      <c r="D287" s="150">
        <v>12.991476</v>
      </c>
      <c r="E287" s="150">
        <v>76.262929999999997</v>
      </c>
      <c r="F287" s="150">
        <v>269.785327</v>
      </c>
      <c r="G287" s="150">
        <v>20.903835000000001</v>
      </c>
      <c r="H287" s="150">
        <v>1</v>
      </c>
      <c r="I287" s="150">
        <v>19.633901000000002</v>
      </c>
      <c r="J287" s="150">
        <v>75.945848999999995</v>
      </c>
      <c r="K287" s="150">
        <v>14.122730011341799</v>
      </c>
      <c r="L287" s="150">
        <v>3.7753229255999998</v>
      </c>
      <c r="M287" s="150">
        <v>22.162007458000001</v>
      </c>
      <c r="N287" s="150">
        <v>198.9397001298</v>
      </c>
      <c r="O287" s="150">
        <v>37.033234086</v>
      </c>
      <c r="P287" s="150">
        <v>2.3643000000000001</v>
      </c>
      <c r="Q287" s="150">
        <v>62.871677782200003</v>
      </c>
      <c r="R287" s="150">
        <v>358.50238020450001</v>
      </c>
      <c r="S287" s="150">
        <v>4206.3058945974399</v>
      </c>
    </row>
    <row r="288" spans="1:19" ht="14.5" x14ac:dyDescent="0.35">
      <c r="A288" t="s">
        <v>461</v>
      </c>
      <c r="B288" s="150">
        <v>1996.8139430000001</v>
      </c>
      <c r="C288" s="150">
        <v>255.19160199999999</v>
      </c>
      <c r="D288" s="150">
        <v>38.286205000000002</v>
      </c>
      <c r="E288" s="150">
        <v>18.405324</v>
      </c>
      <c r="F288" s="150">
        <v>185.57791</v>
      </c>
      <c r="G288" s="150">
        <v>10.485949</v>
      </c>
      <c r="H288" s="150">
        <v>1.606063</v>
      </c>
      <c r="I288" s="150">
        <v>24.014050000000001</v>
      </c>
      <c r="J288" s="150">
        <v>37.017004</v>
      </c>
      <c r="K288" s="150">
        <v>7.1246015033242198</v>
      </c>
      <c r="L288" s="150">
        <v>11.125971173</v>
      </c>
      <c r="M288" s="150">
        <v>5.3485871543999997</v>
      </c>
      <c r="N288" s="150">
        <v>136.84515083400001</v>
      </c>
      <c r="O288" s="150">
        <v>18.576907248400001</v>
      </c>
      <c r="P288" s="150">
        <v>3.7972147508999998</v>
      </c>
      <c r="Q288" s="150">
        <v>76.897790909999998</v>
      </c>
      <c r="R288" s="150">
        <v>174.73876738199999</v>
      </c>
      <c r="S288" s="150">
        <v>2431.2689339560202</v>
      </c>
    </row>
    <row r="289" spans="1:19" ht="14.5" x14ac:dyDescent="0.35">
      <c r="A289" t="s">
        <v>462</v>
      </c>
      <c r="B289" s="150">
        <v>712.34110500000099</v>
      </c>
      <c r="C289" s="150">
        <v>495.13624299999998</v>
      </c>
      <c r="D289" s="150">
        <v>6.5139909999999999</v>
      </c>
      <c r="E289" s="150">
        <v>8.7391729999999992</v>
      </c>
      <c r="F289" s="150">
        <v>55.331946000000002</v>
      </c>
      <c r="G289" s="150">
        <v>10.101124</v>
      </c>
      <c r="H289" s="150">
        <v>0</v>
      </c>
      <c r="I289" s="150">
        <v>12.491282</v>
      </c>
      <c r="J289" s="150">
        <v>10.80626</v>
      </c>
      <c r="K289" s="150">
        <v>73.295733585243596</v>
      </c>
      <c r="L289" s="150">
        <v>1.8929657846000001</v>
      </c>
      <c r="M289" s="150">
        <v>2.5396036737999999</v>
      </c>
      <c r="N289" s="150">
        <v>40.8017769804</v>
      </c>
      <c r="O289" s="150">
        <v>17.8951512784</v>
      </c>
      <c r="P289" s="150">
        <v>0</v>
      </c>
      <c r="Q289" s="150">
        <v>39.999583220399998</v>
      </c>
      <c r="R289" s="150">
        <v>51.01095033</v>
      </c>
      <c r="S289" s="150">
        <v>939.77686985284402</v>
      </c>
    </row>
    <row r="290" spans="1:19" ht="14.5" x14ac:dyDescent="0.35">
      <c r="A290" t="s">
        <v>463</v>
      </c>
      <c r="B290" s="150">
        <v>4602.3863339999998</v>
      </c>
      <c r="C290" s="150">
        <v>503.85423100000003</v>
      </c>
      <c r="D290" s="150">
        <v>125.458538</v>
      </c>
      <c r="E290" s="150">
        <v>34.171641000000001</v>
      </c>
      <c r="F290" s="150">
        <v>264.86589099999998</v>
      </c>
      <c r="G290" s="150">
        <v>42.110574999999997</v>
      </c>
      <c r="H290" s="150">
        <v>3</v>
      </c>
      <c r="I290" s="150">
        <v>22.757225999999999</v>
      </c>
      <c r="J290" s="150">
        <v>78.526556999999997</v>
      </c>
      <c r="K290" s="150">
        <v>11.899119475541699</v>
      </c>
      <c r="L290" s="150">
        <v>36.458251142800002</v>
      </c>
      <c r="M290" s="150">
        <v>9.9302788746000008</v>
      </c>
      <c r="N290" s="150">
        <v>195.31210802339999</v>
      </c>
      <c r="O290" s="150">
        <v>74.603094670000004</v>
      </c>
      <c r="P290" s="150">
        <v>7.0929000000000002</v>
      </c>
      <c r="Q290" s="150">
        <v>72.873189097199997</v>
      </c>
      <c r="R290" s="150">
        <v>370.6846123185</v>
      </c>
      <c r="S290" s="150">
        <v>5381.2398876020497</v>
      </c>
    </row>
    <row r="291" spans="1:19" ht="14.5" x14ac:dyDescent="0.35">
      <c r="A291" t="s">
        <v>464</v>
      </c>
      <c r="B291" s="150">
        <v>793.16664999999898</v>
      </c>
      <c r="C291" s="150">
        <v>240.17134799999999</v>
      </c>
      <c r="D291" s="150">
        <v>0</v>
      </c>
      <c r="E291" s="150">
        <v>31.944959999999998</v>
      </c>
      <c r="F291" s="150">
        <v>60.305042999999998</v>
      </c>
      <c r="G291" s="150">
        <v>6.9063739999999996</v>
      </c>
      <c r="H291" s="150">
        <v>1</v>
      </c>
      <c r="I291" s="150">
        <v>3.7074189999999998</v>
      </c>
      <c r="J291" s="150">
        <v>0</v>
      </c>
      <c r="K291" s="150">
        <v>15.3687245929386</v>
      </c>
      <c r="L291" s="150">
        <v>0</v>
      </c>
      <c r="M291" s="150">
        <v>9.2832053759999997</v>
      </c>
      <c r="N291" s="150">
        <v>44.4689387082</v>
      </c>
      <c r="O291" s="150">
        <v>12.2353321784</v>
      </c>
      <c r="P291" s="150">
        <v>2.3643000000000001</v>
      </c>
      <c r="Q291" s="150">
        <v>11.8718971218</v>
      </c>
      <c r="R291" s="150">
        <v>0</v>
      </c>
      <c r="S291" s="150">
        <v>888.75904797733801</v>
      </c>
    </row>
    <row r="292" spans="1:19" ht="14.5" x14ac:dyDescent="0.35">
      <c r="A292" t="s">
        <v>465</v>
      </c>
      <c r="B292" s="150">
        <v>1107.7837259999999</v>
      </c>
      <c r="C292" s="150">
        <v>205.09391299999999</v>
      </c>
      <c r="D292" s="150">
        <v>0</v>
      </c>
      <c r="E292" s="150">
        <v>21.963356999999998</v>
      </c>
      <c r="F292" s="150">
        <v>43.670856999999998</v>
      </c>
      <c r="G292" s="150">
        <v>1</v>
      </c>
      <c r="H292" s="150">
        <v>0.72</v>
      </c>
      <c r="I292" s="150">
        <v>5</v>
      </c>
      <c r="J292" s="150">
        <v>6.86</v>
      </c>
      <c r="K292" s="150">
        <v>7.93088741252632</v>
      </c>
      <c r="L292" s="150">
        <v>0</v>
      </c>
      <c r="M292" s="150">
        <v>6.3825515442</v>
      </c>
      <c r="N292" s="150">
        <v>32.202889951800003</v>
      </c>
      <c r="O292" s="150">
        <v>1.7716000000000001</v>
      </c>
      <c r="P292" s="150">
        <v>1.702296</v>
      </c>
      <c r="Q292" s="150">
        <v>16.010999999999999</v>
      </c>
      <c r="R292" s="150">
        <v>32.382629999999999</v>
      </c>
      <c r="S292" s="150">
        <v>1206.16758090853</v>
      </c>
    </row>
    <row r="293" spans="1:19" ht="14.5" x14ac:dyDescent="0.35">
      <c r="A293" t="s">
        <v>466</v>
      </c>
      <c r="B293" s="150">
        <v>552.68914800000096</v>
      </c>
      <c r="C293" s="150">
        <v>104.70358400000001</v>
      </c>
      <c r="D293" s="150">
        <v>1.558886</v>
      </c>
      <c r="E293" s="150">
        <v>4</v>
      </c>
      <c r="F293" s="150">
        <v>38.125045999999998</v>
      </c>
      <c r="G293" s="150">
        <v>5</v>
      </c>
      <c r="H293" s="150">
        <v>0</v>
      </c>
      <c r="I293" s="150">
        <v>1</v>
      </c>
      <c r="J293" s="150">
        <v>1</v>
      </c>
      <c r="K293" s="150">
        <v>4.2577879729320998</v>
      </c>
      <c r="L293" s="150">
        <v>0.45301227160000002</v>
      </c>
      <c r="M293" s="150">
        <v>1.1624000000000001</v>
      </c>
      <c r="N293" s="150">
        <v>28.113408920400001</v>
      </c>
      <c r="O293" s="150">
        <v>8.8580000000000005</v>
      </c>
      <c r="P293" s="150">
        <v>0</v>
      </c>
      <c r="Q293" s="150">
        <v>3.2021999999999999</v>
      </c>
      <c r="R293" s="150">
        <v>4.7205000000000004</v>
      </c>
      <c r="S293" s="150">
        <v>603.456457164933</v>
      </c>
    </row>
    <row r="294" spans="1:19" ht="14.5" x14ac:dyDescent="0.35">
      <c r="A294" t="s">
        <v>467</v>
      </c>
      <c r="B294" s="150">
        <v>650.43084699999997</v>
      </c>
      <c r="C294" s="150">
        <v>335.20903199999998</v>
      </c>
      <c r="D294" s="150">
        <v>8.1276580000000003</v>
      </c>
      <c r="E294" s="150">
        <v>20.662801000000002</v>
      </c>
      <c r="F294" s="150">
        <v>46.585123000000003</v>
      </c>
      <c r="G294" s="150">
        <v>11.107119000000001</v>
      </c>
      <c r="H294" s="150">
        <v>1</v>
      </c>
      <c r="I294" s="150">
        <v>11</v>
      </c>
      <c r="J294" s="150">
        <v>7.5</v>
      </c>
      <c r="K294" s="150">
        <v>37.451098059002902</v>
      </c>
      <c r="L294" s="150">
        <v>2.3618974148</v>
      </c>
      <c r="M294" s="150">
        <v>6.0046099705999998</v>
      </c>
      <c r="N294" s="150">
        <v>34.351869700199998</v>
      </c>
      <c r="O294" s="150">
        <v>19.6773720204</v>
      </c>
      <c r="P294" s="150">
        <v>2.3643000000000001</v>
      </c>
      <c r="Q294" s="150">
        <v>35.224200000000003</v>
      </c>
      <c r="R294" s="150">
        <v>35.403750000000002</v>
      </c>
      <c r="S294" s="150">
        <v>823.26994416500304</v>
      </c>
    </row>
    <row r="295" spans="1:19" ht="14.5" x14ac:dyDescent="0.35">
      <c r="A295" t="s">
        <v>468</v>
      </c>
      <c r="B295" s="150">
        <v>819.25082999999995</v>
      </c>
      <c r="C295" s="150">
        <v>261.50158599999997</v>
      </c>
      <c r="D295" s="150">
        <v>1</v>
      </c>
      <c r="E295" s="150">
        <v>18.519295</v>
      </c>
      <c r="F295" s="150">
        <v>62.442284999999998</v>
      </c>
      <c r="G295" s="150">
        <v>4</v>
      </c>
      <c r="H295" s="150">
        <v>1</v>
      </c>
      <c r="I295" s="150">
        <v>7.2477960000000001</v>
      </c>
      <c r="J295" s="150">
        <v>4.3335460000000001</v>
      </c>
      <c r="K295" s="150">
        <v>17.707429976331401</v>
      </c>
      <c r="L295" s="150">
        <v>0.29060000000000002</v>
      </c>
      <c r="M295" s="150">
        <v>5.3817071270000003</v>
      </c>
      <c r="N295" s="150">
        <v>46.044940959000002</v>
      </c>
      <c r="O295" s="150">
        <v>7.0864000000000003</v>
      </c>
      <c r="P295" s="150">
        <v>2.3643000000000001</v>
      </c>
      <c r="Q295" s="150">
        <v>23.208892351199999</v>
      </c>
      <c r="R295" s="150">
        <v>20.456503893000001</v>
      </c>
      <c r="S295" s="150">
        <v>941.79160430653201</v>
      </c>
    </row>
    <row r="296" spans="1:19" ht="14.5" x14ac:dyDescent="0.35">
      <c r="A296" t="s">
        <v>469</v>
      </c>
      <c r="B296" s="150">
        <v>725.82901400000003</v>
      </c>
      <c r="C296" s="150">
        <v>169.11684700000001</v>
      </c>
      <c r="D296" s="150">
        <v>0</v>
      </c>
      <c r="E296" s="150">
        <v>10.145565</v>
      </c>
      <c r="F296" s="150">
        <v>30.746300000000002</v>
      </c>
      <c r="G296" s="150">
        <v>0</v>
      </c>
      <c r="H296" s="150">
        <v>0</v>
      </c>
      <c r="I296" s="150">
        <v>0.53331399999999995</v>
      </c>
      <c r="J296" s="150">
        <v>5.3760560000000002</v>
      </c>
      <c r="K296" s="150">
        <v>8.2405979618330996</v>
      </c>
      <c r="L296" s="150">
        <v>0</v>
      </c>
      <c r="M296" s="150">
        <v>2.9483011889999999</v>
      </c>
      <c r="N296" s="150">
        <v>22.672321620000002</v>
      </c>
      <c r="O296" s="150">
        <v>0</v>
      </c>
      <c r="P296" s="150">
        <v>0</v>
      </c>
      <c r="Q296" s="150">
        <v>1.7077780908</v>
      </c>
      <c r="R296" s="150">
        <v>25.377672348000001</v>
      </c>
      <c r="S296" s="150">
        <v>786.77568520963405</v>
      </c>
    </row>
    <row r="297" spans="1:19" ht="14.5" x14ac:dyDescent="0.35">
      <c r="A297" t="s">
        <v>470</v>
      </c>
      <c r="B297" s="150">
        <v>943.57815200000005</v>
      </c>
      <c r="C297" s="150">
        <v>299.748696</v>
      </c>
      <c r="D297" s="150">
        <v>3.9940799999999999</v>
      </c>
      <c r="E297" s="150">
        <v>21.919996999999999</v>
      </c>
      <c r="F297" s="150">
        <v>86.599660999999998</v>
      </c>
      <c r="G297" s="150">
        <v>15.165753</v>
      </c>
      <c r="H297" s="150">
        <v>0</v>
      </c>
      <c r="I297" s="150">
        <v>4</v>
      </c>
      <c r="J297" s="150">
        <v>11</v>
      </c>
      <c r="K297" s="150">
        <v>20.430233782492099</v>
      </c>
      <c r="L297" s="150">
        <v>1.1606796479999999</v>
      </c>
      <c r="M297" s="150">
        <v>6.3699511282000003</v>
      </c>
      <c r="N297" s="150">
        <v>63.858590021400097</v>
      </c>
      <c r="O297" s="150">
        <v>26.8676480148</v>
      </c>
      <c r="P297" s="150">
        <v>0</v>
      </c>
      <c r="Q297" s="150">
        <v>12.8088</v>
      </c>
      <c r="R297" s="150">
        <v>51.9255</v>
      </c>
      <c r="S297" s="150">
        <v>1126.99955459489</v>
      </c>
    </row>
    <row r="298" spans="1:19" ht="14.5" x14ac:dyDescent="0.35">
      <c r="A298" t="s">
        <v>471</v>
      </c>
      <c r="B298" s="150">
        <v>1040.8796420000001</v>
      </c>
      <c r="C298" s="150">
        <v>210.53312700000001</v>
      </c>
      <c r="D298" s="150">
        <v>0</v>
      </c>
      <c r="E298" s="150">
        <v>19.465602000000001</v>
      </c>
      <c r="F298" s="150">
        <v>92.865753999999995</v>
      </c>
      <c r="G298" s="150">
        <v>8.7846849999999996</v>
      </c>
      <c r="H298" s="150">
        <v>0</v>
      </c>
      <c r="I298" s="150">
        <v>1</v>
      </c>
      <c r="J298" s="150">
        <v>6.89</v>
      </c>
      <c r="K298" s="150">
        <v>8.8809780688633904</v>
      </c>
      <c r="L298" s="150">
        <v>0</v>
      </c>
      <c r="M298" s="150">
        <v>5.6567039412</v>
      </c>
      <c r="N298" s="150">
        <v>68.479206999599995</v>
      </c>
      <c r="O298" s="150">
        <v>15.562947946</v>
      </c>
      <c r="P298" s="150">
        <v>0</v>
      </c>
      <c r="Q298" s="150">
        <v>3.2021999999999999</v>
      </c>
      <c r="R298" s="150">
        <v>32.524245000000001</v>
      </c>
      <c r="S298" s="150">
        <v>1175.18592395566</v>
      </c>
    </row>
    <row r="299" spans="1:19" ht="14.5" x14ac:dyDescent="0.35">
      <c r="A299" t="s">
        <v>472</v>
      </c>
      <c r="B299" s="150">
        <v>3820.5142499999902</v>
      </c>
      <c r="C299" s="150">
        <v>580.763373</v>
      </c>
      <c r="D299" s="150">
        <v>36.785809</v>
      </c>
      <c r="E299" s="150">
        <v>54.989373000000001</v>
      </c>
      <c r="F299" s="150">
        <v>257.37794400000001</v>
      </c>
      <c r="G299" s="150">
        <v>17.339379000000001</v>
      </c>
      <c r="H299" s="150">
        <v>0</v>
      </c>
      <c r="I299" s="150">
        <v>21.446933000000001</v>
      </c>
      <c r="J299" s="150">
        <v>40.139608000000003</v>
      </c>
      <c r="K299" s="150">
        <v>18.872537507342301</v>
      </c>
      <c r="L299" s="150">
        <v>10.689956095399999</v>
      </c>
      <c r="M299" s="150">
        <v>15.979911793799999</v>
      </c>
      <c r="N299" s="150">
        <v>189.79049590560001</v>
      </c>
      <c r="O299" s="150">
        <v>30.718443836399999</v>
      </c>
      <c r="P299" s="150">
        <v>0</v>
      </c>
      <c r="Q299" s="150">
        <v>68.677368852599997</v>
      </c>
      <c r="R299" s="150">
        <v>189.479019564</v>
      </c>
      <c r="S299" s="150">
        <v>4344.7219835551296</v>
      </c>
    </row>
    <row r="300" spans="1:19" ht="14.5" x14ac:dyDescent="0.35">
      <c r="A300" t="s">
        <v>473</v>
      </c>
      <c r="B300" s="150">
        <v>2204.431345</v>
      </c>
      <c r="C300" s="150">
        <v>407.40543400000001</v>
      </c>
      <c r="D300" s="150">
        <v>8.8699999999999992</v>
      </c>
      <c r="E300" s="150">
        <v>57.658600999999997</v>
      </c>
      <c r="F300" s="150">
        <v>187.21781300000001</v>
      </c>
      <c r="G300" s="150">
        <v>2.1730040000000002</v>
      </c>
      <c r="H300" s="150">
        <v>0</v>
      </c>
      <c r="I300" s="150">
        <v>15.578234999999999</v>
      </c>
      <c r="J300" s="150">
        <v>31.907055</v>
      </c>
      <c r="K300" s="150">
        <v>15.9178500259867</v>
      </c>
      <c r="L300" s="150">
        <v>2.5776219999999999</v>
      </c>
      <c r="M300" s="150">
        <v>16.755589450599999</v>
      </c>
      <c r="N300" s="150">
        <v>138.05441530620001</v>
      </c>
      <c r="O300" s="150">
        <v>3.8496938863999999</v>
      </c>
      <c r="P300" s="150">
        <v>0</v>
      </c>
      <c r="Q300" s="150">
        <v>49.884624117000001</v>
      </c>
      <c r="R300" s="150">
        <v>150.61725312749999</v>
      </c>
      <c r="S300" s="150">
        <v>2582.0883929136799</v>
      </c>
    </row>
    <row r="301" spans="1:19" ht="14.5" x14ac:dyDescent="0.35">
      <c r="A301" t="s">
        <v>474</v>
      </c>
      <c r="B301" s="150">
        <v>21298.707544999899</v>
      </c>
      <c r="C301" s="150">
        <v>1266.0109299999999</v>
      </c>
      <c r="D301" s="150">
        <v>358.599445</v>
      </c>
      <c r="E301" s="150">
        <v>328.80340100000001</v>
      </c>
      <c r="F301" s="150">
        <v>1822.3197709999999</v>
      </c>
      <c r="G301" s="150">
        <v>67.305992000000003</v>
      </c>
      <c r="H301" s="150">
        <v>25.6</v>
      </c>
      <c r="I301" s="150">
        <v>83.961535999999995</v>
      </c>
      <c r="J301" s="150">
        <v>440.79826400000002</v>
      </c>
      <c r="K301" s="150">
        <v>16.3199265913311</v>
      </c>
      <c r="L301" s="150">
        <v>104.208998717</v>
      </c>
      <c r="M301" s="150">
        <v>95.550268330599806</v>
      </c>
      <c r="N301" s="150">
        <v>1343.7785991353701</v>
      </c>
      <c r="O301" s="150">
        <v>119.23929542720001</v>
      </c>
      <c r="P301" s="150">
        <v>60.52608</v>
      </c>
      <c r="Q301" s="150">
        <v>268.86163057919998</v>
      </c>
      <c r="R301" s="150">
        <v>2080.7882052119799</v>
      </c>
      <c r="S301" s="150">
        <v>25387.9805489926</v>
      </c>
    </row>
    <row r="302" spans="1:19" ht="14.5" x14ac:dyDescent="0.35">
      <c r="A302" t="s">
        <v>475</v>
      </c>
      <c r="B302" s="150">
        <v>1444.68076</v>
      </c>
      <c r="C302" s="150">
        <v>457.66690799999998</v>
      </c>
      <c r="D302" s="150">
        <v>10.708378</v>
      </c>
      <c r="E302" s="150">
        <v>34.722389999999997</v>
      </c>
      <c r="F302" s="150">
        <v>88.529171000000005</v>
      </c>
      <c r="G302" s="150">
        <v>5.1568079999999998</v>
      </c>
      <c r="H302" s="150">
        <v>1</v>
      </c>
      <c r="I302" s="150">
        <v>6</v>
      </c>
      <c r="J302" s="150">
        <v>19.194758</v>
      </c>
      <c r="K302" s="150">
        <v>30.547374657895102</v>
      </c>
      <c r="L302" s="150">
        <v>3.1118546467999999</v>
      </c>
      <c r="M302" s="150">
        <v>10.090326534000001</v>
      </c>
      <c r="N302" s="150">
        <v>65.281410695400098</v>
      </c>
      <c r="O302" s="150">
        <v>9.1358010527999998</v>
      </c>
      <c r="P302" s="150">
        <v>2.3643000000000001</v>
      </c>
      <c r="Q302" s="150">
        <v>19.213200000000001</v>
      </c>
      <c r="R302" s="150">
        <v>90.608855138999999</v>
      </c>
      <c r="S302" s="150">
        <v>1675.0338827259</v>
      </c>
    </row>
    <row r="303" spans="1:19" ht="14.5" x14ac:dyDescent="0.35">
      <c r="A303" t="s">
        <v>1493</v>
      </c>
      <c r="B303" s="150">
        <v>6.8</v>
      </c>
      <c r="C303" s="150">
        <v>0</v>
      </c>
      <c r="D303" s="150">
        <v>0</v>
      </c>
      <c r="E303" s="150">
        <v>0</v>
      </c>
      <c r="F303" s="150">
        <v>0</v>
      </c>
      <c r="G303" s="150">
        <v>0</v>
      </c>
      <c r="H303" s="150">
        <v>0</v>
      </c>
      <c r="I303" s="150">
        <v>0</v>
      </c>
      <c r="J303" s="150">
        <v>0</v>
      </c>
      <c r="K303" s="150">
        <v>0</v>
      </c>
      <c r="L303" s="150">
        <v>0</v>
      </c>
      <c r="M303" s="150">
        <v>0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6.8</v>
      </c>
    </row>
    <row r="304" spans="1:19" ht="14.5" x14ac:dyDescent="0.35">
      <c r="A304" t="s">
        <v>476</v>
      </c>
      <c r="B304" s="150">
        <v>1138.3654389999999</v>
      </c>
      <c r="C304" s="150">
        <v>317.18055500000003</v>
      </c>
      <c r="D304" s="150">
        <v>1</v>
      </c>
      <c r="E304" s="150">
        <v>66.286061000000004</v>
      </c>
      <c r="F304" s="150">
        <v>111.592602</v>
      </c>
      <c r="G304" s="150">
        <v>3.5933199999999998</v>
      </c>
      <c r="H304" s="150">
        <v>2</v>
      </c>
      <c r="I304" s="150">
        <v>11.733701999999999</v>
      </c>
      <c r="J304" s="150">
        <v>16.537181</v>
      </c>
      <c r="K304" s="150">
        <v>18.794054644532299</v>
      </c>
      <c r="L304" s="150">
        <v>0.29060000000000002</v>
      </c>
      <c r="M304" s="150">
        <v>19.262729326599999</v>
      </c>
      <c r="N304" s="150">
        <v>82.288384714799903</v>
      </c>
      <c r="O304" s="150">
        <v>6.3659257120000001</v>
      </c>
      <c r="P304" s="150">
        <v>4.7286000000000001</v>
      </c>
      <c r="Q304" s="150">
        <v>37.573660544399999</v>
      </c>
      <c r="R304" s="150">
        <v>78.063762910500003</v>
      </c>
      <c r="S304" s="150">
        <v>1385.73315685283</v>
      </c>
    </row>
    <row r="305" spans="1:19" ht="14.5" x14ac:dyDescent="0.35">
      <c r="A305" t="s">
        <v>477</v>
      </c>
      <c r="B305" s="150">
        <v>1824.405272</v>
      </c>
      <c r="C305" s="150">
        <v>520.34445500000004</v>
      </c>
      <c r="D305" s="150">
        <v>7.9817980000000004</v>
      </c>
      <c r="E305" s="150">
        <v>31.705427</v>
      </c>
      <c r="F305" s="150">
        <v>88.008960000000002</v>
      </c>
      <c r="G305" s="150">
        <v>18.00507</v>
      </c>
      <c r="H305" s="150">
        <v>3</v>
      </c>
      <c r="I305" s="150">
        <v>11.57762</v>
      </c>
      <c r="J305" s="150">
        <v>19.359165999999998</v>
      </c>
      <c r="K305" s="150">
        <v>31.450456434405801</v>
      </c>
      <c r="L305" s="150">
        <v>2.3195104988000002</v>
      </c>
      <c r="M305" s="150">
        <v>9.2135970862000001</v>
      </c>
      <c r="N305" s="150">
        <v>64.897807104000094</v>
      </c>
      <c r="O305" s="150">
        <v>31.897782012</v>
      </c>
      <c r="P305" s="150">
        <v>7.0929000000000002</v>
      </c>
      <c r="Q305" s="150">
        <v>37.073854763999996</v>
      </c>
      <c r="R305" s="150">
        <v>91.384943102999998</v>
      </c>
      <c r="S305" s="150">
        <v>2099.7361230024098</v>
      </c>
    </row>
    <row r="306" spans="1:19" ht="14.5" x14ac:dyDescent="0.35">
      <c r="A306" t="s">
        <v>478</v>
      </c>
      <c r="B306" s="150">
        <v>1764.764439</v>
      </c>
      <c r="C306" s="150">
        <v>557.49999800000001</v>
      </c>
      <c r="D306" s="150">
        <v>0</v>
      </c>
      <c r="E306" s="150">
        <v>41.307017000000002</v>
      </c>
      <c r="F306" s="150">
        <v>169.374268</v>
      </c>
      <c r="G306" s="150">
        <v>4.7485379999999999</v>
      </c>
      <c r="H306" s="150">
        <v>1</v>
      </c>
      <c r="I306" s="150">
        <v>7.393275</v>
      </c>
      <c r="J306" s="150">
        <v>23</v>
      </c>
      <c r="K306" s="150">
        <v>37.207282984705799</v>
      </c>
      <c r="L306" s="150">
        <v>0</v>
      </c>
      <c r="M306" s="150">
        <v>12.003819140199999</v>
      </c>
      <c r="N306" s="150">
        <v>124.89658522320001</v>
      </c>
      <c r="O306" s="150">
        <v>8.4125099207999998</v>
      </c>
      <c r="P306" s="150">
        <v>2.3643000000000001</v>
      </c>
      <c r="Q306" s="150">
        <v>23.674745205000001</v>
      </c>
      <c r="R306" s="150">
        <v>108.5715</v>
      </c>
      <c r="S306" s="150">
        <v>2081.8951814739098</v>
      </c>
    </row>
    <row r="307" spans="1:19" ht="14.5" x14ac:dyDescent="0.35">
      <c r="A307" t="s">
        <v>479</v>
      </c>
      <c r="B307" s="150">
        <v>1398.634765</v>
      </c>
      <c r="C307" s="150">
        <v>543.50491</v>
      </c>
      <c r="D307" s="150">
        <v>0</v>
      </c>
      <c r="E307" s="150">
        <v>10.941990000000001</v>
      </c>
      <c r="F307" s="150">
        <v>151.350292</v>
      </c>
      <c r="G307" s="150">
        <v>5.0058009999999999</v>
      </c>
      <c r="H307" s="150">
        <v>3</v>
      </c>
      <c r="I307" s="150">
        <v>12.680947</v>
      </c>
      <c r="J307" s="150">
        <v>16.589915000000001</v>
      </c>
      <c r="K307" s="150">
        <v>45.122949427546303</v>
      </c>
      <c r="L307" s="150">
        <v>0</v>
      </c>
      <c r="M307" s="150">
        <v>3.179742294</v>
      </c>
      <c r="N307" s="150">
        <v>111.6057053208</v>
      </c>
      <c r="O307" s="150">
        <v>8.8682770515999998</v>
      </c>
      <c r="P307" s="150">
        <v>7.0929000000000002</v>
      </c>
      <c r="Q307" s="150">
        <v>40.606928483399997</v>
      </c>
      <c r="R307" s="150">
        <v>78.3126937575</v>
      </c>
      <c r="S307" s="150">
        <v>1693.42396133485</v>
      </c>
    </row>
    <row r="308" spans="1:19" ht="14.5" x14ac:dyDescent="0.35">
      <c r="A308" t="s">
        <v>480</v>
      </c>
      <c r="B308" s="150">
        <v>842.13272399999903</v>
      </c>
      <c r="C308" s="150">
        <v>345.501442</v>
      </c>
      <c r="D308" s="150">
        <v>0</v>
      </c>
      <c r="E308" s="150">
        <v>31.646688000000001</v>
      </c>
      <c r="F308" s="150">
        <v>87.629244999999997</v>
      </c>
      <c r="G308" s="150">
        <v>9.7279909999999994</v>
      </c>
      <c r="H308" s="150">
        <v>0</v>
      </c>
      <c r="I308" s="150">
        <v>5</v>
      </c>
      <c r="J308" s="150">
        <v>13.848442</v>
      </c>
      <c r="K308" s="150">
        <v>30.288651388594801</v>
      </c>
      <c r="L308" s="150">
        <v>0</v>
      </c>
      <c r="M308" s="150">
        <v>9.1965275327999993</v>
      </c>
      <c r="N308" s="150">
        <v>64.617805263000093</v>
      </c>
      <c r="O308" s="150">
        <v>17.234108855599999</v>
      </c>
      <c r="P308" s="150">
        <v>0</v>
      </c>
      <c r="Q308" s="150">
        <v>16.010999999999999</v>
      </c>
      <c r="R308" s="150">
        <v>65.371570461000005</v>
      </c>
      <c r="S308" s="150">
        <v>1044.8523875009901</v>
      </c>
    </row>
    <row r="309" spans="1:19" ht="14.5" x14ac:dyDescent="0.35">
      <c r="A309" t="s">
        <v>481</v>
      </c>
      <c r="B309" s="150">
        <v>2092.0708169999998</v>
      </c>
      <c r="C309" s="150">
        <v>324.45110699999998</v>
      </c>
      <c r="D309" s="150">
        <v>0.77019800000000005</v>
      </c>
      <c r="E309" s="150">
        <v>24.803827999999999</v>
      </c>
      <c r="F309" s="150">
        <v>130.113957</v>
      </c>
      <c r="G309" s="150">
        <v>9.7690180000000009</v>
      </c>
      <c r="H309" s="150">
        <v>1</v>
      </c>
      <c r="I309" s="150">
        <v>7.39846</v>
      </c>
      <c r="J309" s="150">
        <v>18</v>
      </c>
      <c r="K309" s="150">
        <v>10.6202051098177</v>
      </c>
      <c r="L309" s="150">
        <v>0.2238195388</v>
      </c>
      <c r="M309" s="150">
        <v>7.2079924167999998</v>
      </c>
      <c r="N309" s="150">
        <v>95.946031891799805</v>
      </c>
      <c r="O309" s="150">
        <v>17.306792288800001</v>
      </c>
      <c r="P309" s="150">
        <v>2.3643000000000001</v>
      </c>
      <c r="Q309" s="150">
        <v>23.691348611999999</v>
      </c>
      <c r="R309" s="150">
        <v>84.968999999999994</v>
      </c>
      <c r="S309" s="150">
        <v>2334.40030685802</v>
      </c>
    </row>
    <row r="310" spans="1:19" ht="14.5" x14ac:dyDescent="0.35">
      <c r="A310" t="s">
        <v>482</v>
      </c>
      <c r="B310" s="150">
        <v>1924.3120489999999</v>
      </c>
      <c r="C310" s="150">
        <v>658.61951299999998</v>
      </c>
      <c r="D310" s="150">
        <v>0.57795099999999999</v>
      </c>
      <c r="E310" s="150">
        <v>29.918144000000002</v>
      </c>
      <c r="F310" s="150">
        <v>184.17610300000001</v>
      </c>
      <c r="G310" s="150">
        <v>29.084278000000001</v>
      </c>
      <c r="H310" s="150">
        <v>1</v>
      </c>
      <c r="I310" s="150">
        <v>9</v>
      </c>
      <c r="J310" s="150">
        <v>27.502956999999999</v>
      </c>
      <c r="K310" s="150">
        <v>48.441250258478298</v>
      </c>
      <c r="L310" s="150">
        <v>0.16795256059999999</v>
      </c>
      <c r="M310" s="150">
        <v>8.6942126464000005</v>
      </c>
      <c r="N310" s="150">
        <v>135.81145835219999</v>
      </c>
      <c r="O310" s="150">
        <v>51.525706904800003</v>
      </c>
      <c r="P310" s="150">
        <v>2.3643000000000001</v>
      </c>
      <c r="Q310" s="150">
        <v>28.819800000000001</v>
      </c>
      <c r="R310" s="150">
        <v>129.8277085185</v>
      </c>
      <c r="S310" s="150">
        <v>2329.9644382409801</v>
      </c>
    </row>
    <row r="311" spans="1:19" ht="14.5" x14ac:dyDescent="0.35">
      <c r="A311" t="s">
        <v>483</v>
      </c>
      <c r="B311" s="150">
        <v>1207.0145789999999</v>
      </c>
      <c r="C311" s="150">
        <v>331.986963</v>
      </c>
      <c r="D311" s="150">
        <v>1</v>
      </c>
      <c r="E311" s="150">
        <v>31.610600000000002</v>
      </c>
      <c r="F311" s="150">
        <v>145.260527</v>
      </c>
      <c r="G311" s="150">
        <v>8.7690429999999999</v>
      </c>
      <c r="H311" s="150">
        <v>2</v>
      </c>
      <c r="I311" s="150">
        <v>4.9048749999999997</v>
      </c>
      <c r="J311" s="150">
        <v>10.704304</v>
      </c>
      <c r="K311" s="150">
        <v>19.648686455047301</v>
      </c>
      <c r="L311" s="150">
        <v>0.29060000000000002</v>
      </c>
      <c r="M311" s="150">
        <v>9.1860403599999998</v>
      </c>
      <c r="N311" s="150">
        <v>107.11511260979999</v>
      </c>
      <c r="O311" s="150">
        <v>15.535236578799999</v>
      </c>
      <c r="P311" s="150">
        <v>4.7286000000000001</v>
      </c>
      <c r="Q311" s="150">
        <v>15.706390725</v>
      </c>
      <c r="R311" s="150">
        <v>50.529667031999999</v>
      </c>
      <c r="S311" s="150">
        <v>1429.7549127606501</v>
      </c>
    </row>
    <row r="312" spans="1:19" ht="14.5" x14ac:dyDescent="0.35">
      <c r="A312" t="s">
        <v>484</v>
      </c>
      <c r="B312" s="150">
        <v>10486.374159000001</v>
      </c>
      <c r="C312" s="150">
        <v>2861.7057249999998</v>
      </c>
      <c r="D312" s="150">
        <v>459.44843800000001</v>
      </c>
      <c r="E312" s="150">
        <v>215.25554099999999</v>
      </c>
      <c r="F312" s="150">
        <v>847.85176300000001</v>
      </c>
      <c r="G312" s="150">
        <v>92.025964000000002</v>
      </c>
      <c r="H312" s="150">
        <v>7.9580169999999999</v>
      </c>
      <c r="I312" s="150">
        <v>58.966209999999997</v>
      </c>
      <c r="J312" s="150">
        <v>241.85690500000001</v>
      </c>
      <c r="K312" s="150">
        <v>167.61578206159001</v>
      </c>
      <c r="L312" s="150">
        <v>133.5157160828</v>
      </c>
      <c r="M312" s="150">
        <v>62.553260214599902</v>
      </c>
      <c r="N312" s="150">
        <v>625.20589003619102</v>
      </c>
      <c r="O312" s="150">
        <v>163.03319782240001</v>
      </c>
      <c r="P312" s="150">
        <v>18.8151395931</v>
      </c>
      <c r="Q312" s="150">
        <v>188.82159766199999</v>
      </c>
      <c r="R312" s="150">
        <v>1141.6855200524999</v>
      </c>
      <c r="S312" s="150">
        <v>12987.620262525201</v>
      </c>
    </row>
    <row r="313" spans="1:19" ht="14.5" x14ac:dyDescent="0.35">
      <c r="A313" t="s">
        <v>485</v>
      </c>
      <c r="B313" s="150">
        <v>478.38734599999998</v>
      </c>
      <c r="C313" s="150">
        <v>229.35245900000001</v>
      </c>
      <c r="D313" s="150">
        <v>0</v>
      </c>
      <c r="E313" s="150">
        <v>13.249711</v>
      </c>
      <c r="F313" s="150">
        <v>66.996358000000001</v>
      </c>
      <c r="G313" s="150">
        <v>6.5463110000000002</v>
      </c>
      <c r="H313" s="150">
        <v>1</v>
      </c>
      <c r="I313" s="150">
        <v>2</v>
      </c>
      <c r="J313" s="150">
        <v>8</v>
      </c>
      <c r="K313" s="150">
        <v>23.8578683177263</v>
      </c>
      <c r="L313" s="150">
        <v>0</v>
      </c>
      <c r="M313" s="150">
        <v>3.8503660166000002</v>
      </c>
      <c r="N313" s="150">
        <v>49.403114389199999</v>
      </c>
      <c r="O313" s="150">
        <v>11.5974445676</v>
      </c>
      <c r="P313" s="150">
        <v>2.3643000000000001</v>
      </c>
      <c r="Q313" s="150">
        <v>6.4043999999999999</v>
      </c>
      <c r="R313" s="150">
        <v>37.764000000000003</v>
      </c>
      <c r="S313" s="150">
        <v>613.62883929112604</v>
      </c>
    </row>
    <row r="314" spans="1:19" ht="14.5" x14ac:dyDescent="0.35">
      <c r="A314" t="s">
        <v>486</v>
      </c>
      <c r="B314" s="150">
        <v>2492.1877459999801</v>
      </c>
      <c r="C314" s="150">
        <v>954.06936800000096</v>
      </c>
      <c r="D314" s="150">
        <v>20.117811</v>
      </c>
      <c r="E314" s="150">
        <v>41.643242999999998</v>
      </c>
      <c r="F314" s="150">
        <v>213.059876</v>
      </c>
      <c r="G314" s="150">
        <v>16.115721000000001</v>
      </c>
      <c r="H314" s="150">
        <v>2.511774</v>
      </c>
      <c r="I314" s="150">
        <v>17.125861</v>
      </c>
      <c r="J314" s="150">
        <v>34.584533999999998</v>
      </c>
      <c r="K314" s="150">
        <v>77.959590019997705</v>
      </c>
      <c r="L314" s="150">
        <v>5.8462358765999998</v>
      </c>
      <c r="M314" s="150">
        <v>12.1015264158</v>
      </c>
      <c r="N314" s="150">
        <v>157.11035256240001</v>
      </c>
      <c r="O314" s="150">
        <v>28.550611323599998</v>
      </c>
      <c r="P314" s="150">
        <v>5.9385872682</v>
      </c>
      <c r="Q314" s="150">
        <v>54.840432094199997</v>
      </c>
      <c r="R314" s="150">
        <v>163.256292747</v>
      </c>
      <c r="S314" s="150">
        <v>2997.7913743077802</v>
      </c>
    </row>
    <row r="315" spans="1:19" ht="14.5" x14ac:dyDescent="0.35">
      <c r="A315" t="s">
        <v>487</v>
      </c>
      <c r="B315" s="150">
        <v>3829.8902640000001</v>
      </c>
      <c r="C315" s="150">
        <v>1263.5186670000001</v>
      </c>
      <c r="D315" s="150">
        <v>140.45960099999999</v>
      </c>
      <c r="E315" s="150">
        <v>71.507214000000005</v>
      </c>
      <c r="F315" s="150">
        <v>327.26334000000003</v>
      </c>
      <c r="G315" s="150">
        <v>33.511879</v>
      </c>
      <c r="H315" s="150">
        <v>5.1129699999999998</v>
      </c>
      <c r="I315" s="150">
        <v>18.943369000000001</v>
      </c>
      <c r="J315" s="150">
        <v>78.932434000000001</v>
      </c>
      <c r="K315" s="150">
        <v>89.334947444274206</v>
      </c>
      <c r="L315" s="150">
        <v>40.817560050600001</v>
      </c>
      <c r="M315" s="150">
        <v>20.779996388400001</v>
      </c>
      <c r="N315" s="150">
        <v>241.32398691600099</v>
      </c>
      <c r="O315" s="150">
        <v>59.369644836399999</v>
      </c>
      <c r="P315" s="150">
        <v>12.088594970999999</v>
      </c>
      <c r="Q315" s="150">
        <v>60.660456211800003</v>
      </c>
      <c r="R315" s="150">
        <v>372.60055469700001</v>
      </c>
      <c r="S315" s="150">
        <v>4726.8660055154796</v>
      </c>
    </row>
    <row r="316" spans="1:19" ht="14.5" x14ac:dyDescent="0.35">
      <c r="A316" t="s">
        <v>488</v>
      </c>
      <c r="B316" s="150">
        <v>3113.7513490000001</v>
      </c>
      <c r="C316" s="150">
        <v>1981.0624350000101</v>
      </c>
      <c r="D316" s="150">
        <v>39.400187000000003</v>
      </c>
      <c r="E316" s="150">
        <v>61.546174999999998</v>
      </c>
      <c r="F316" s="150">
        <v>251.23229000000001</v>
      </c>
      <c r="G316" s="150">
        <v>15.192164</v>
      </c>
      <c r="H316" s="150">
        <v>1</v>
      </c>
      <c r="I316" s="150">
        <v>13.458563</v>
      </c>
      <c r="J316" s="150">
        <v>42.946724000000003</v>
      </c>
      <c r="K316" s="150">
        <v>263.32404172315597</v>
      </c>
      <c r="L316" s="150">
        <v>11.449694342200001</v>
      </c>
      <c r="M316" s="150">
        <v>17.885318455</v>
      </c>
      <c r="N316" s="150">
        <v>185.25869064599999</v>
      </c>
      <c r="O316" s="150">
        <v>26.914437742400001</v>
      </c>
      <c r="P316" s="150">
        <v>2.3643000000000001</v>
      </c>
      <c r="Q316" s="150">
        <v>43.097010438600002</v>
      </c>
      <c r="R316" s="150">
        <v>202.730010642</v>
      </c>
      <c r="S316" s="150">
        <v>3866.7748529893502</v>
      </c>
    </row>
    <row r="317" spans="1:19" ht="14.5" x14ac:dyDescent="0.35">
      <c r="A317" t="s">
        <v>489</v>
      </c>
      <c r="B317" s="150">
        <v>7757.5074860000004</v>
      </c>
      <c r="C317" s="150">
        <v>1831.1634220000001</v>
      </c>
      <c r="D317" s="150">
        <v>339.59656100000001</v>
      </c>
      <c r="E317" s="150">
        <v>110.76294300000001</v>
      </c>
      <c r="F317" s="150">
        <v>756.56662299999903</v>
      </c>
      <c r="G317" s="150">
        <v>68.554918999999998</v>
      </c>
      <c r="H317" s="150">
        <v>7</v>
      </c>
      <c r="I317" s="150">
        <v>56.942307</v>
      </c>
      <c r="J317" s="150">
        <v>136.64677800000001</v>
      </c>
      <c r="K317" s="150">
        <v>91.996707313688802</v>
      </c>
      <c r="L317" s="150">
        <v>98.686760626599707</v>
      </c>
      <c r="M317" s="150">
        <v>32.187711235800101</v>
      </c>
      <c r="N317" s="150">
        <v>557.89222780019304</v>
      </c>
      <c r="O317" s="150">
        <v>121.4518945004</v>
      </c>
      <c r="P317" s="150">
        <v>16.5501</v>
      </c>
      <c r="Q317" s="150">
        <v>182.34065547540001</v>
      </c>
      <c r="R317" s="150">
        <v>645.04111554900101</v>
      </c>
      <c r="S317" s="150">
        <v>9503.6546585010801</v>
      </c>
    </row>
    <row r="318" spans="1:19" ht="14.5" x14ac:dyDescent="0.35">
      <c r="A318" t="s">
        <v>490</v>
      </c>
      <c r="B318" s="150">
        <v>5792.0409389999904</v>
      </c>
      <c r="C318" s="150">
        <v>3827.1444120000001</v>
      </c>
      <c r="D318" s="150">
        <v>200.14016699999999</v>
      </c>
      <c r="E318" s="150">
        <v>167.50422699999999</v>
      </c>
      <c r="F318" s="150">
        <v>564.01998500000002</v>
      </c>
      <c r="G318" s="150">
        <v>65.188408999999993</v>
      </c>
      <c r="H318" s="150">
        <v>5.0669969999999998</v>
      </c>
      <c r="I318" s="150">
        <v>53.990765000000003</v>
      </c>
      <c r="J318" s="150">
        <v>133.39907199999999</v>
      </c>
      <c r="K318" s="150">
        <v>539.23578608454397</v>
      </c>
      <c r="L318" s="150">
        <v>58.160732530199901</v>
      </c>
      <c r="M318" s="150">
        <v>48.676728366200003</v>
      </c>
      <c r="N318" s="150">
        <v>415.90833693899702</v>
      </c>
      <c r="O318" s="150">
        <v>115.4877853844</v>
      </c>
      <c r="P318" s="150">
        <v>11.9799010071</v>
      </c>
      <c r="Q318" s="150">
        <v>172.889227683</v>
      </c>
      <c r="R318" s="150">
        <v>629.71031937600105</v>
      </c>
      <c r="S318" s="150">
        <v>7784.0897563704302</v>
      </c>
    </row>
    <row r="319" spans="1:19" ht="14.5" x14ac:dyDescent="0.35">
      <c r="A319" t="s">
        <v>491</v>
      </c>
      <c r="B319" s="150">
        <v>4944.72710799999</v>
      </c>
      <c r="C319" s="150">
        <v>368.12863199999998</v>
      </c>
      <c r="D319" s="150">
        <v>146.849322</v>
      </c>
      <c r="E319" s="150">
        <v>122.415435</v>
      </c>
      <c r="F319" s="150">
        <v>327.01788199999999</v>
      </c>
      <c r="G319" s="150">
        <v>46.654375000000002</v>
      </c>
      <c r="H319" s="150">
        <v>1</v>
      </c>
      <c r="I319" s="150">
        <v>22.944925000000001</v>
      </c>
      <c r="J319" s="150">
        <v>94.273910999999998</v>
      </c>
      <c r="K319" s="150">
        <v>5.9152976667439603</v>
      </c>
      <c r="L319" s="150">
        <v>42.674412973199999</v>
      </c>
      <c r="M319" s="150">
        <v>35.573925410999998</v>
      </c>
      <c r="N319" s="150">
        <v>241.14298618680101</v>
      </c>
      <c r="O319" s="150">
        <v>82.652890750000097</v>
      </c>
      <c r="P319" s="150">
        <v>2.3643000000000001</v>
      </c>
      <c r="Q319" s="150">
        <v>73.474238834999994</v>
      </c>
      <c r="R319" s="150">
        <v>445.0199968755</v>
      </c>
      <c r="S319" s="150">
        <v>5873.5451566982301</v>
      </c>
    </row>
    <row r="320" spans="1:19" ht="14.5" x14ac:dyDescent="0.35">
      <c r="A320" t="s">
        <v>492</v>
      </c>
      <c r="B320" s="150">
        <v>7237.7859050000097</v>
      </c>
      <c r="C320" s="150">
        <v>4144.8744290000004</v>
      </c>
      <c r="D320" s="150">
        <v>706.68332899999905</v>
      </c>
      <c r="E320" s="150">
        <v>151.26646700000001</v>
      </c>
      <c r="F320" s="150">
        <v>460.10645499999998</v>
      </c>
      <c r="G320" s="150">
        <v>37.189807999999999</v>
      </c>
      <c r="H320" s="150">
        <v>3.5</v>
      </c>
      <c r="I320" s="150">
        <v>20.901731999999999</v>
      </c>
      <c r="J320" s="150">
        <v>142.417959</v>
      </c>
      <c r="K320" s="150">
        <v>499.91811364264498</v>
      </c>
      <c r="L320" s="150">
        <v>205.36217540740199</v>
      </c>
      <c r="M320" s="150">
        <v>43.958035310200003</v>
      </c>
      <c r="N320" s="150">
        <v>339.28249991699897</v>
      </c>
      <c r="O320" s="150">
        <v>65.885463852800001</v>
      </c>
      <c r="P320" s="150">
        <v>8.2750500000000002</v>
      </c>
      <c r="Q320" s="150">
        <v>66.931526210399994</v>
      </c>
      <c r="R320" s="150">
        <v>672.28397545950099</v>
      </c>
      <c r="S320" s="150">
        <v>9139.6827447999494</v>
      </c>
    </row>
    <row r="321" spans="1:19" ht="14.5" x14ac:dyDescent="0.35">
      <c r="A321" t="s">
        <v>493</v>
      </c>
      <c r="B321" s="150">
        <v>16133.0949590002</v>
      </c>
      <c r="C321" s="150">
        <v>3758.5015149999999</v>
      </c>
      <c r="D321" s="150">
        <v>1288.705076</v>
      </c>
      <c r="E321" s="150">
        <v>405.31441999999998</v>
      </c>
      <c r="F321" s="150">
        <v>1500.1429499999999</v>
      </c>
      <c r="G321" s="150">
        <v>96.000299999999996</v>
      </c>
      <c r="H321" s="150">
        <v>7.8160920000000003</v>
      </c>
      <c r="I321" s="150">
        <v>76.590325000000007</v>
      </c>
      <c r="J321" s="150">
        <v>266.35204399999998</v>
      </c>
      <c r="K321" s="150">
        <v>185.53658700430401</v>
      </c>
      <c r="L321" s="150">
        <v>374.49769508560001</v>
      </c>
      <c r="M321" s="150">
        <v>117.784370451999</v>
      </c>
      <c r="N321" s="150">
        <v>1106.2054113299801</v>
      </c>
      <c r="O321" s="150">
        <v>170.07413148000001</v>
      </c>
      <c r="P321" s="150">
        <v>18.479586315599999</v>
      </c>
      <c r="Q321" s="150">
        <v>245.25753871500001</v>
      </c>
      <c r="R321" s="150">
        <v>1257.314823702</v>
      </c>
      <c r="S321" s="150">
        <v>19608.245103084701</v>
      </c>
    </row>
    <row r="322" spans="1:19" ht="14.5" x14ac:dyDescent="0.35">
      <c r="A322" t="s">
        <v>494</v>
      </c>
      <c r="B322" s="150">
        <v>15984.114248</v>
      </c>
      <c r="C322" s="150">
        <v>2442.5196529999998</v>
      </c>
      <c r="D322" s="150">
        <v>1230.4720130000001</v>
      </c>
      <c r="E322" s="150">
        <v>100.056757</v>
      </c>
      <c r="F322" s="150">
        <v>1139.8764940000001</v>
      </c>
      <c r="G322" s="150">
        <v>116.702364</v>
      </c>
      <c r="H322" s="150">
        <v>11.051678000000001</v>
      </c>
      <c r="I322" s="150">
        <v>101.56165799999999</v>
      </c>
      <c r="J322" s="150">
        <v>424.20318099999997</v>
      </c>
      <c r="K322" s="150">
        <v>80.418981819577596</v>
      </c>
      <c r="L322" s="150">
        <v>357.5751669778</v>
      </c>
      <c r="M322" s="150">
        <v>29.076493584200001</v>
      </c>
      <c r="N322" s="150">
        <v>840.544926675586</v>
      </c>
      <c r="O322" s="150">
        <v>206.74990806240001</v>
      </c>
      <c r="P322" s="150">
        <v>26.129482295399999</v>
      </c>
      <c r="Q322" s="150">
        <v>325.22074124760002</v>
      </c>
      <c r="R322" s="150">
        <v>2002.45111591048</v>
      </c>
      <c r="S322" s="150">
        <v>19852.281064573101</v>
      </c>
    </row>
    <row r="323" spans="1:19" ht="14.5" x14ac:dyDescent="0.35">
      <c r="A323" t="s">
        <v>495</v>
      </c>
      <c r="B323" s="150">
        <v>1222.8599630000001</v>
      </c>
      <c r="C323" s="150">
        <v>274.65317900000002</v>
      </c>
      <c r="D323" s="150">
        <v>8.5325699999999998</v>
      </c>
      <c r="E323" s="150">
        <v>11</v>
      </c>
      <c r="F323" s="150">
        <v>71.588009999999997</v>
      </c>
      <c r="G323" s="150">
        <v>7</v>
      </c>
      <c r="H323" s="150">
        <v>0</v>
      </c>
      <c r="I323" s="150">
        <v>4</v>
      </c>
      <c r="J323" s="150">
        <v>7.934539</v>
      </c>
      <c r="K323" s="150">
        <v>13.003006826181799</v>
      </c>
      <c r="L323" s="150">
        <v>2.4795648419999998</v>
      </c>
      <c r="M323" s="150">
        <v>3.1966000000000001</v>
      </c>
      <c r="N323" s="150">
        <v>52.788998573999997</v>
      </c>
      <c r="O323" s="150">
        <v>12.401199999999999</v>
      </c>
      <c r="P323" s="150">
        <v>0</v>
      </c>
      <c r="Q323" s="150">
        <v>12.8088</v>
      </c>
      <c r="R323" s="150">
        <v>37.454991349499998</v>
      </c>
      <c r="S323" s="150">
        <v>1356.99312459168</v>
      </c>
    </row>
    <row r="324" spans="1:19" ht="14.5" x14ac:dyDescent="0.35">
      <c r="A324" t="s">
        <v>496</v>
      </c>
      <c r="B324" s="150">
        <v>1154.0467100000001</v>
      </c>
      <c r="C324" s="150">
        <v>269.15620100000001</v>
      </c>
      <c r="D324" s="150">
        <v>3</v>
      </c>
      <c r="E324" s="150">
        <v>20.243676000000001</v>
      </c>
      <c r="F324" s="150">
        <v>120.908553</v>
      </c>
      <c r="G324" s="150">
        <v>1.531544</v>
      </c>
      <c r="H324" s="150">
        <v>1</v>
      </c>
      <c r="I324" s="150">
        <v>6</v>
      </c>
      <c r="J324" s="150">
        <v>9.5559119999999993</v>
      </c>
      <c r="K324" s="150">
        <v>13.297123075366599</v>
      </c>
      <c r="L324" s="150">
        <v>0.87180000000000002</v>
      </c>
      <c r="M324" s="150">
        <v>5.8828122456000003</v>
      </c>
      <c r="N324" s="150">
        <v>89.157966982199895</v>
      </c>
      <c r="O324" s="150">
        <v>2.7132833503999998</v>
      </c>
      <c r="P324" s="150">
        <v>2.3643000000000001</v>
      </c>
      <c r="Q324" s="150">
        <v>19.213200000000001</v>
      </c>
      <c r="R324" s="150">
        <v>45.108682596000001</v>
      </c>
      <c r="S324" s="150">
        <v>1332.6558782495599</v>
      </c>
    </row>
    <row r="325" spans="1:19" ht="14.5" x14ac:dyDescent="0.35">
      <c r="A325" t="s">
        <v>497</v>
      </c>
      <c r="B325" s="150">
        <v>395.96669200000002</v>
      </c>
      <c r="C325" s="150">
        <v>147.21513899999999</v>
      </c>
      <c r="D325" s="150">
        <v>11.460540999999999</v>
      </c>
      <c r="E325" s="150">
        <v>20.260179999999998</v>
      </c>
      <c r="F325" s="150">
        <v>44.552588999999998</v>
      </c>
      <c r="G325" s="150">
        <v>6.6314700000000002</v>
      </c>
      <c r="H325" s="150">
        <v>0</v>
      </c>
      <c r="I325" s="150">
        <v>4.5481439999999997</v>
      </c>
      <c r="J325" s="150">
        <v>8.557404</v>
      </c>
      <c r="K325" s="150">
        <v>11.8701133378396</v>
      </c>
      <c r="L325" s="150">
        <v>3.3304332146000002</v>
      </c>
      <c r="M325" s="150">
        <v>5.8876083079999999</v>
      </c>
      <c r="N325" s="150">
        <v>32.853079128600001</v>
      </c>
      <c r="O325" s="150">
        <v>11.748312252</v>
      </c>
      <c r="P325" s="150">
        <v>0</v>
      </c>
      <c r="Q325" s="150">
        <v>14.564066716799999</v>
      </c>
      <c r="R325" s="150">
        <v>40.395225582000002</v>
      </c>
      <c r="S325" s="150">
        <v>516.61553053984005</v>
      </c>
    </row>
    <row r="326" spans="1:19" ht="14.5" x14ac:dyDescent="0.35">
      <c r="A326" t="s">
        <v>498</v>
      </c>
      <c r="B326" s="150">
        <v>530.91684699999996</v>
      </c>
      <c r="C326" s="150">
        <v>131.99606399999999</v>
      </c>
      <c r="D326" s="150">
        <v>0</v>
      </c>
      <c r="E326" s="150">
        <v>9</v>
      </c>
      <c r="F326" s="150">
        <v>27.455535000000001</v>
      </c>
      <c r="G326" s="150">
        <v>3</v>
      </c>
      <c r="H326" s="150">
        <v>0</v>
      </c>
      <c r="I326" s="150">
        <v>4.6486799999999997</v>
      </c>
      <c r="J326" s="150">
        <v>6</v>
      </c>
      <c r="K326" s="150">
        <v>7.2146877996995604</v>
      </c>
      <c r="L326" s="150">
        <v>0</v>
      </c>
      <c r="M326" s="150">
        <v>2.6154000000000002</v>
      </c>
      <c r="N326" s="150">
        <v>20.245711508999999</v>
      </c>
      <c r="O326" s="150">
        <v>5.3148</v>
      </c>
      <c r="P326" s="150">
        <v>0</v>
      </c>
      <c r="Q326" s="150">
        <v>14.886003096</v>
      </c>
      <c r="R326" s="150">
        <v>28.323</v>
      </c>
      <c r="S326" s="150">
        <v>609.51644940469998</v>
      </c>
    </row>
    <row r="327" spans="1:19" ht="14.5" x14ac:dyDescent="0.35">
      <c r="A327" t="s">
        <v>499</v>
      </c>
      <c r="B327" s="150">
        <v>1184.621441</v>
      </c>
      <c r="C327" s="150">
        <v>387.12784900000003</v>
      </c>
      <c r="D327" s="150">
        <v>15.209339</v>
      </c>
      <c r="E327" s="150">
        <v>27.528818999999999</v>
      </c>
      <c r="F327" s="150">
        <v>102.06743899999999</v>
      </c>
      <c r="G327" s="150">
        <v>11.768523</v>
      </c>
      <c r="H327" s="150">
        <v>3</v>
      </c>
      <c r="I327" s="150">
        <v>9.6558679999999999</v>
      </c>
      <c r="J327" s="150">
        <v>7.5263220000000004</v>
      </c>
      <c r="K327" s="150">
        <v>26.907386412775399</v>
      </c>
      <c r="L327" s="150">
        <v>4.4198339133999998</v>
      </c>
      <c r="M327" s="150">
        <v>7.9998748014000096</v>
      </c>
      <c r="N327" s="150">
        <v>75.2645295186</v>
      </c>
      <c r="O327" s="150">
        <v>20.849115346800001</v>
      </c>
      <c r="P327" s="150">
        <v>7.0929000000000002</v>
      </c>
      <c r="Q327" s="150">
        <v>30.9200205096</v>
      </c>
      <c r="R327" s="150">
        <v>35.528003001000002</v>
      </c>
      <c r="S327" s="150">
        <v>1393.60310450358</v>
      </c>
    </row>
    <row r="328" spans="1:19" ht="14.5" x14ac:dyDescent="0.35">
      <c r="A328" t="s">
        <v>500</v>
      </c>
      <c r="B328" s="150">
        <v>1110.210761</v>
      </c>
      <c r="C328" s="150">
        <v>393.28036500000002</v>
      </c>
      <c r="D328" s="150">
        <v>3</v>
      </c>
      <c r="E328" s="150">
        <v>35.534368000000001</v>
      </c>
      <c r="F328" s="150">
        <v>135.19093699999999</v>
      </c>
      <c r="G328" s="150">
        <v>12.904002</v>
      </c>
      <c r="H328" s="150">
        <v>0</v>
      </c>
      <c r="I328" s="150">
        <v>4</v>
      </c>
      <c r="J328" s="150">
        <v>19.571975999999999</v>
      </c>
      <c r="K328" s="150">
        <v>30.1455611348341</v>
      </c>
      <c r="L328" s="150">
        <v>0.87180000000000002</v>
      </c>
      <c r="M328" s="150">
        <v>10.3262873408</v>
      </c>
      <c r="N328" s="150">
        <v>99.689796943799806</v>
      </c>
      <c r="O328" s="150">
        <v>22.860729943199999</v>
      </c>
      <c r="P328" s="150">
        <v>0</v>
      </c>
      <c r="Q328" s="150">
        <v>12.8088</v>
      </c>
      <c r="R328" s="150">
        <v>92.389512707999998</v>
      </c>
      <c r="S328" s="150">
        <v>1379.30324907063</v>
      </c>
    </row>
    <row r="329" spans="1:19" ht="14.5" x14ac:dyDescent="0.35">
      <c r="A329" t="s">
        <v>501</v>
      </c>
      <c r="B329" s="150">
        <v>1300.05357</v>
      </c>
      <c r="C329" s="150">
        <v>254.58891299999999</v>
      </c>
      <c r="D329" s="150">
        <v>6.9620220000000002</v>
      </c>
      <c r="E329" s="150">
        <v>35.999999000000003</v>
      </c>
      <c r="F329" s="150">
        <v>121.386403</v>
      </c>
      <c r="G329" s="150">
        <v>15.995983000000001</v>
      </c>
      <c r="H329" s="150">
        <v>0.71173200000000003</v>
      </c>
      <c r="I329" s="150">
        <v>2.9826589999999999</v>
      </c>
      <c r="J329" s="150">
        <v>11.5</v>
      </c>
      <c r="K329" s="150">
        <v>10.4299689661113</v>
      </c>
      <c r="L329" s="150">
        <v>2.0231635932000001</v>
      </c>
      <c r="M329" s="150">
        <v>10.4615997094</v>
      </c>
      <c r="N329" s="150">
        <v>89.510333572199897</v>
      </c>
      <c r="O329" s="150">
        <v>28.338483482800001</v>
      </c>
      <c r="P329" s="150">
        <v>1.6827479675999999</v>
      </c>
      <c r="Q329" s="150">
        <v>9.5510706497999998</v>
      </c>
      <c r="R329" s="150">
        <v>54.28575</v>
      </c>
      <c r="S329" s="150">
        <v>1506.3366879411101</v>
      </c>
    </row>
    <row r="330" spans="1:19" ht="14.5" x14ac:dyDescent="0.35">
      <c r="A330" t="s">
        <v>503</v>
      </c>
      <c r="B330" s="150">
        <v>874.29026399999998</v>
      </c>
      <c r="C330" s="150">
        <v>361.457606</v>
      </c>
      <c r="D330" s="150">
        <v>41.437956999999997</v>
      </c>
      <c r="E330" s="150">
        <v>24.628330999999999</v>
      </c>
      <c r="F330" s="150">
        <v>97.867874999999998</v>
      </c>
      <c r="G330" s="150">
        <v>15.762117999999999</v>
      </c>
      <c r="H330" s="150">
        <v>0</v>
      </c>
      <c r="I330" s="150">
        <v>2.0203389999999999</v>
      </c>
      <c r="J330" s="150">
        <v>6.1354050000000004</v>
      </c>
      <c r="K330" s="150">
        <v>31.705152985922801</v>
      </c>
      <c r="L330" s="150">
        <v>12.0418703042</v>
      </c>
      <c r="M330" s="150">
        <v>7.1569929885999999</v>
      </c>
      <c r="N330" s="150">
        <v>72.167771024999993</v>
      </c>
      <c r="O330" s="150">
        <v>27.924168248800001</v>
      </c>
      <c r="P330" s="150">
        <v>0</v>
      </c>
      <c r="Q330" s="150">
        <v>6.4695295458000004</v>
      </c>
      <c r="R330" s="150">
        <v>28.962179302500001</v>
      </c>
      <c r="S330" s="150">
        <v>1060.71792840082</v>
      </c>
    </row>
    <row r="331" spans="1:19" ht="14.5" x14ac:dyDescent="0.35">
      <c r="A331" t="s">
        <v>504</v>
      </c>
      <c r="B331" s="150">
        <v>2750.2292050000001</v>
      </c>
      <c r="C331" s="150">
        <v>488.58718399999998</v>
      </c>
      <c r="D331" s="150">
        <v>18.079575999999999</v>
      </c>
      <c r="E331" s="150">
        <v>37.642346000000003</v>
      </c>
      <c r="F331" s="150">
        <v>170.56317999999999</v>
      </c>
      <c r="G331" s="150">
        <v>17.976047999999999</v>
      </c>
      <c r="H331" s="150">
        <v>3</v>
      </c>
      <c r="I331" s="150">
        <v>11.287356000000001</v>
      </c>
      <c r="J331" s="150">
        <v>22.725961000000002</v>
      </c>
      <c r="K331" s="150">
        <v>18.4570464283272</v>
      </c>
      <c r="L331" s="150">
        <v>5.2539247855999998</v>
      </c>
      <c r="M331" s="150">
        <v>10.9388657476</v>
      </c>
      <c r="N331" s="150">
        <v>125.773288932</v>
      </c>
      <c r="O331" s="150">
        <v>31.846366636799999</v>
      </c>
      <c r="P331" s="150">
        <v>7.0929000000000002</v>
      </c>
      <c r="Q331" s="150">
        <v>36.144371383200003</v>
      </c>
      <c r="R331" s="150">
        <v>107.27789890050001</v>
      </c>
      <c r="S331" s="150">
        <v>3093.0138678140302</v>
      </c>
    </row>
    <row r="332" spans="1:19" ht="14.5" x14ac:dyDescent="0.35">
      <c r="A332" t="s">
        <v>505</v>
      </c>
      <c r="B332" s="150">
        <v>2578.4970509999998</v>
      </c>
      <c r="C332" s="150">
        <v>250.03386399999999</v>
      </c>
      <c r="D332" s="150">
        <v>6.3431949999999997</v>
      </c>
      <c r="E332" s="150">
        <v>33.079138</v>
      </c>
      <c r="F332" s="150">
        <v>152.78402299999999</v>
      </c>
      <c r="G332" s="150">
        <v>17.030049999999999</v>
      </c>
      <c r="H332" s="150">
        <v>1</v>
      </c>
      <c r="I332" s="150">
        <v>6</v>
      </c>
      <c r="J332" s="150">
        <v>26.040462000000002</v>
      </c>
      <c r="K332" s="150">
        <v>5.1825182334111703</v>
      </c>
      <c r="L332" s="150">
        <v>1.843332467</v>
      </c>
      <c r="M332" s="150">
        <v>9.6127975027999994</v>
      </c>
      <c r="N332" s="150">
        <v>112.6629385602</v>
      </c>
      <c r="O332" s="150">
        <v>30.170436580000001</v>
      </c>
      <c r="P332" s="150">
        <v>2.3643000000000001</v>
      </c>
      <c r="Q332" s="150">
        <v>19.213200000000001</v>
      </c>
      <c r="R332" s="150">
        <v>122.924000871</v>
      </c>
      <c r="S332" s="150">
        <v>2882.47057521441</v>
      </c>
    </row>
    <row r="333" spans="1:19" ht="14.5" x14ac:dyDescent="0.35">
      <c r="A333" t="s">
        <v>506</v>
      </c>
      <c r="B333" s="150">
        <v>255.35314600000001</v>
      </c>
      <c r="C333" s="150">
        <v>91.855490000000003</v>
      </c>
      <c r="D333" s="150">
        <v>0.83814999999999995</v>
      </c>
      <c r="E333" s="150">
        <v>8.0231209999999997</v>
      </c>
      <c r="F333" s="150">
        <v>32.569020999999999</v>
      </c>
      <c r="G333" s="150">
        <v>8.3727809999999998</v>
      </c>
      <c r="H333" s="150">
        <v>0</v>
      </c>
      <c r="I333" s="150">
        <v>0.13872799999999999</v>
      </c>
      <c r="J333" s="150">
        <v>3</v>
      </c>
      <c r="K333" s="150">
        <v>7.3589941350960499</v>
      </c>
      <c r="L333" s="150">
        <v>0.24356638999999999</v>
      </c>
      <c r="M333" s="150">
        <v>2.3315189626000001</v>
      </c>
      <c r="N333" s="150">
        <v>24.0163960854</v>
      </c>
      <c r="O333" s="150">
        <v>14.833218819600001</v>
      </c>
      <c r="P333" s="150">
        <v>0</v>
      </c>
      <c r="Q333" s="150">
        <v>0.44423480160000001</v>
      </c>
      <c r="R333" s="150">
        <v>14.1615</v>
      </c>
      <c r="S333" s="150">
        <v>318.74257519429602</v>
      </c>
    </row>
    <row r="334" spans="1:19" ht="14.5" x14ac:dyDescent="0.35">
      <c r="A334" t="s">
        <v>507</v>
      </c>
      <c r="B334" s="150">
        <v>1826.0441619999999</v>
      </c>
      <c r="C334" s="150">
        <v>163.35184000000001</v>
      </c>
      <c r="D334" s="150">
        <v>14.960656999999999</v>
      </c>
      <c r="E334" s="150">
        <v>21</v>
      </c>
      <c r="F334" s="150">
        <v>126.98629699999999</v>
      </c>
      <c r="G334" s="150">
        <v>8.2804470000000006</v>
      </c>
      <c r="H334" s="150">
        <v>3</v>
      </c>
      <c r="I334" s="150">
        <v>1</v>
      </c>
      <c r="J334" s="150">
        <v>14.245443</v>
      </c>
      <c r="K334" s="150">
        <v>3.02984309023419</v>
      </c>
      <c r="L334" s="150">
        <v>4.3475669241999997</v>
      </c>
      <c r="M334" s="150">
        <v>6.1025999999999998</v>
      </c>
      <c r="N334" s="150">
        <v>93.639695407799906</v>
      </c>
      <c r="O334" s="150">
        <v>14.6696399052</v>
      </c>
      <c r="P334" s="150">
        <v>7.0929000000000002</v>
      </c>
      <c r="Q334" s="150">
        <v>3.2021999999999999</v>
      </c>
      <c r="R334" s="150">
        <v>67.245613681500004</v>
      </c>
      <c r="S334" s="150">
        <v>2025.3742210089299</v>
      </c>
    </row>
    <row r="335" spans="1:19" ht="14.5" x14ac:dyDescent="0.35">
      <c r="A335" t="s">
        <v>508</v>
      </c>
      <c r="B335" s="150">
        <v>7869.9613369999897</v>
      </c>
      <c r="C335" s="150">
        <v>913.850890999998</v>
      </c>
      <c r="D335" s="150">
        <v>133.88121699999999</v>
      </c>
      <c r="E335" s="150">
        <v>176.08537899999999</v>
      </c>
      <c r="F335" s="150">
        <v>726.95520599999998</v>
      </c>
      <c r="G335" s="150">
        <v>73.429595000000006</v>
      </c>
      <c r="H335" s="150">
        <v>5.2850869999999999</v>
      </c>
      <c r="I335" s="150">
        <v>83.074072000000001</v>
      </c>
      <c r="J335" s="150">
        <v>135.424261</v>
      </c>
      <c r="K335" s="150">
        <v>22.8114954080161</v>
      </c>
      <c r="L335" s="150">
        <v>38.905881660200002</v>
      </c>
      <c r="M335" s="150">
        <v>51.170411137399903</v>
      </c>
      <c r="N335" s="150">
        <v>536.05676890439497</v>
      </c>
      <c r="O335" s="150">
        <v>130.08787050199999</v>
      </c>
      <c r="P335" s="150">
        <v>12.4955311941</v>
      </c>
      <c r="Q335" s="150">
        <v>266.01979335840002</v>
      </c>
      <c r="R335" s="150">
        <v>639.27022405050104</v>
      </c>
      <c r="S335" s="150">
        <v>9566.779313215</v>
      </c>
    </row>
    <row r="336" spans="1:19" ht="14.5" x14ac:dyDescent="0.35">
      <c r="A336" t="s">
        <v>509</v>
      </c>
      <c r="B336" s="150">
        <v>593.45401700000002</v>
      </c>
      <c r="C336" s="150">
        <v>108.574591</v>
      </c>
      <c r="D336" s="150">
        <v>2</v>
      </c>
      <c r="E336" s="150">
        <v>14</v>
      </c>
      <c r="F336" s="150">
        <v>43.309005999999997</v>
      </c>
      <c r="G336" s="150">
        <v>4.6305079999999998</v>
      </c>
      <c r="H336" s="150">
        <v>1</v>
      </c>
      <c r="I336" s="150">
        <v>4</v>
      </c>
      <c r="J336" s="150">
        <v>3.9642770000000001</v>
      </c>
      <c r="K336" s="150">
        <v>4.2109284650752903</v>
      </c>
      <c r="L336" s="150">
        <v>0.58120000000000005</v>
      </c>
      <c r="M336" s="150">
        <v>4.0683999999999996</v>
      </c>
      <c r="N336" s="150">
        <v>31.936061024400001</v>
      </c>
      <c r="O336" s="150">
        <v>8.2034079727999991</v>
      </c>
      <c r="P336" s="150">
        <v>2.3643000000000001</v>
      </c>
      <c r="Q336" s="150">
        <v>12.8088</v>
      </c>
      <c r="R336" s="150">
        <v>18.7133695785</v>
      </c>
      <c r="S336" s="150">
        <v>676.340484040776</v>
      </c>
    </row>
    <row r="337" spans="1:19" ht="14.5" x14ac:dyDescent="0.35">
      <c r="A337" t="s">
        <v>510</v>
      </c>
      <c r="B337" s="150">
        <v>1321.0559270000001</v>
      </c>
      <c r="C337" s="150">
        <v>376.71311800000001</v>
      </c>
      <c r="D337" s="150">
        <v>1</v>
      </c>
      <c r="E337" s="150">
        <v>31.193999999999999</v>
      </c>
      <c r="F337" s="150">
        <v>115.226862</v>
      </c>
      <c r="G337" s="150">
        <v>17.408412999999999</v>
      </c>
      <c r="H337" s="150">
        <v>0</v>
      </c>
      <c r="I337" s="150">
        <v>4.5679410000000003</v>
      </c>
      <c r="J337" s="150">
        <v>13</v>
      </c>
      <c r="K337" s="150">
        <v>23.2555115812171</v>
      </c>
      <c r="L337" s="150">
        <v>0.29060000000000002</v>
      </c>
      <c r="M337" s="150">
        <v>9.0649764000000008</v>
      </c>
      <c r="N337" s="150">
        <v>84.968288038799898</v>
      </c>
      <c r="O337" s="150">
        <v>30.840744470800001</v>
      </c>
      <c r="P337" s="150">
        <v>0</v>
      </c>
      <c r="Q337" s="150">
        <v>14.6274606702</v>
      </c>
      <c r="R337" s="150">
        <v>61.366500000000002</v>
      </c>
      <c r="S337" s="150">
        <v>1545.4700081610199</v>
      </c>
    </row>
    <row r="338" spans="1:19" ht="14.5" x14ac:dyDescent="0.35">
      <c r="A338" t="s">
        <v>511</v>
      </c>
      <c r="B338" s="150">
        <v>2631.8449209999999</v>
      </c>
      <c r="C338" s="150">
        <v>370.75195500000001</v>
      </c>
      <c r="D338" s="150">
        <v>45.042209</v>
      </c>
      <c r="E338" s="150">
        <v>54.238487999999997</v>
      </c>
      <c r="F338" s="150">
        <v>170.45197099999999</v>
      </c>
      <c r="G338" s="150">
        <v>14.376239999999999</v>
      </c>
      <c r="H338" s="150">
        <v>0.93084599999999995</v>
      </c>
      <c r="I338" s="150">
        <v>13.872745999999999</v>
      </c>
      <c r="J338" s="150">
        <v>32.827036</v>
      </c>
      <c r="K338" s="150">
        <v>11.2811556529371</v>
      </c>
      <c r="L338" s="150">
        <v>13.0892659354</v>
      </c>
      <c r="M338" s="150">
        <v>15.761704612799999</v>
      </c>
      <c r="N338" s="150">
        <v>125.69128341539999</v>
      </c>
      <c r="O338" s="150">
        <v>25.468946784</v>
      </c>
      <c r="P338" s="150">
        <v>2.2007991977999999</v>
      </c>
      <c r="Q338" s="150">
        <v>44.4233072412</v>
      </c>
      <c r="R338" s="150">
        <v>154.96002343800001</v>
      </c>
      <c r="S338" s="150">
        <v>3024.72140727754</v>
      </c>
    </row>
    <row r="339" spans="1:19" ht="14.5" x14ac:dyDescent="0.35">
      <c r="A339" t="s">
        <v>512</v>
      </c>
      <c r="B339" s="150">
        <v>1485.7324719999999</v>
      </c>
      <c r="C339" s="150">
        <v>1051.2840739999999</v>
      </c>
      <c r="D339" s="150">
        <v>3.6220699999999999</v>
      </c>
      <c r="E339" s="150">
        <v>52.991213999999999</v>
      </c>
      <c r="F339" s="150">
        <v>134.48365100000001</v>
      </c>
      <c r="G339" s="150">
        <v>9.6081240000000001</v>
      </c>
      <c r="H339" s="150">
        <v>0</v>
      </c>
      <c r="I339" s="150">
        <v>12.528273</v>
      </c>
      <c r="J339" s="150">
        <v>21.066258999999999</v>
      </c>
      <c r="K339" s="150">
        <v>157.461691822185</v>
      </c>
      <c r="L339" s="150">
        <v>1.052573542</v>
      </c>
      <c r="M339" s="150">
        <v>15.399246788399999</v>
      </c>
      <c r="N339" s="150">
        <v>99.168244247399798</v>
      </c>
      <c r="O339" s="150">
        <v>17.0217524784</v>
      </c>
      <c r="P339" s="150">
        <v>0</v>
      </c>
      <c r="Q339" s="150">
        <v>40.118035800599998</v>
      </c>
      <c r="R339" s="150">
        <v>99.443275609500006</v>
      </c>
      <c r="S339" s="150">
        <v>1915.39729228848</v>
      </c>
    </row>
    <row r="340" spans="1:19" ht="14.5" x14ac:dyDescent="0.35">
      <c r="A340" t="s">
        <v>513</v>
      </c>
      <c r="B340" s="150">
        <v>1295.562623</v>
      </c>
      <c r="C340" s="150">
        <v>643.44989199999998</v>
      </c>
      <c r="D340" s="150">
        <v>69.012193999999994</v>
      </c>
      <c r="E340" s="150">
        <v>17</v>
      </c>
      <c r="F340" s="150">
        <v>151.96042</v>
      </c>
      <c r="G340" s="150">
        <v>18.440324</v>
      </c>
      <c r="H340" s="150">
        <v>0</v>
      </c>
      <c r="I340" s="150">
        <v>8.1783409999999996</v>
      </c>
      <c r="J340" s="150">
        <v>18.631122999999999</v>
      </c>
      <c r="K340" s="150">
        <v>68.181738024403799</v>
      </c>
      <c r="L340" s="150">
        <v>20.054943576399999</v>
      </c>
      <c r="M340" s="150">
        <v>4.9401999999999999</v>
      </c>
      <c r="N340" s="150">
        <v>112.055613708</v>
      </c>
      <c r="O340" s="150">
        <v>32.668877998399999</v>
      </c>
      <c r="P340" s="150">
        <v>0</v>
      </c>
      <c r="Q340" s="150">
        <v>26.1886835502</v>
      </c>
      <c r="R340" s="150">
        <v>87.948216121499996</v>
      </c>
      <c r="S340" s="150">
        <v>1647.6008959789001</v>
      </c>
    </row>
    <row r="341" spans="1:19" ht="14.5" x14ac:dyDescent="0.35">
      <c r="A341" t="s">
        <v>514</v>
      </c>
      <c r="B341" s="150">
        <v>7211.5167589999901</v>
      </c>
      <c r="C341" s="150">
        <v>778.72084900000004</v>
      </c>
      <c r="D341" s="150">
        <v>47.034122000000004</v>
      </c>
      <c r="E341" s="150">
        <v>102.74264599999999</v>
      </c>
      <c r="F341" s="150">
        <v>410.49316399999998</v>
      </c>
      <c r="G341" s="150">
        <v>27.680440999999998</v>
      </c>
      <c r="H341" s="150">
        <v>0.5</v>
      </c>
      <c r="I341" s="150">
        <v>28.242286</v>
      </c>
      <c r="J341" s="150">
        <v>104.797741</v>
      </c>
      <c r="K341" s="150">
        <v>17.7804612633152</v>
      </c>
      <c r="L341" s="150">
        <v>13.6681158532</v>
      </c>
      <c r="M341" s="150">
        <v>29.8570129276</v>
      </c>
      <c r="N341" s="150">
        <v>302.69765913359998</v>
      </c>
      <c r="O341" s="150">
        <v>49.0386692756</v>
      </c>
      <c r="P341" s="150">
        <v>1.18215</v>
      </c>
      <c r="Q341" s="150">
        <v>90.437448229200001</v>
      </c>
      <c r="R341" s="150">
        <v>494.69773639049998</v>
      </c>
      <c r="S341" s="150">
        <v>8210.8760120730003</v>
      </c>
    </row>
    <row r="342" spans="1:19" ht="14.5" x14ac:dyDescent="0.35">
      <c r="A342" t="s">
        <v>515</v>
      </c>
      <c r="B342" s="150">
        <v>8357.9329409999009</v>
      </c>
      <c r="C342" s="150">
        <v>5767.7866159999103</v>
      </c>
      <c r="D342" s="150">
        <v>320.37274000000002</v>
      </c>
      <c r="E342" s="150">
        <v>147.09345400000001</v>
      </c>
      <c r="F342" s="150">
        <v>945.13188900000398</v>
      </c>
      <c r="G342" s="150">
        <v>108.64727499999999</v>
      </c>
      <c r="H342" s="150">
        <v>11.783712</v>
      </c>
      <c r="I342" s="150">
        <v>54.946111999999999</v>
      </c>
      <c r="J342" s="150">
        <v>120.551376</v>
      </c>
      <c r="K342" s="150">
        <v>844.02397948203497</v>
      </c>
      <c r="L342" s="150">
        <v>93.100318243999695</v>
      </c>
      <c r="M342" s="150">
        <v>42.745357732400002</v>
      </c>
      <c r="N342" s="150">
        <v>696.94025494859602</v>
      </c>
      <c r="O342" s="150">
        <v>192.47951239</v>
      </c>
      <c r="P342" s="150">
        <v>27.8602302816</v>
      </c>
      <c r="Q342" s="150">
        <v>175.94843984639999</v>
      </c>
      <c r="R342" s="150">
        <v>569.06277040800103</v>
      </c>
      <c r="S342" s="150">
        <v>11000.093804332901</v>
      </c>
    </row>
    <row r="343" spans="1:19" ht="14.5" x14ac:dyDescent="0.35">
      <c r="A343" t="s">
        <v>516</v>
      </c>
      <c r="B343" s="150">
        <v>7454.4672180000298</v>
      </c>
      <c r="C343" s="150">
        <v>1708.1413190000001</v>
      </c>
      <c r="D343" s="150">
        <v>76.044910000000002</v>
      </c>
      <c r="E343" s="150">
        <v>110.447119</v>
      </c>
      <c r="F343" s="150">
        <v>765.02545799999996</v>
      </c>
      <c r="G343" s="150">
        <v>80.205856999999995</v>
      </c>
      <c r="H343" s="150">
        <v>11.056886</v>
      </c>
      <c r="I343" s="150">
        <v>104.463204</v>
      </c>
      <c r="J343" s="150">
        <v>111.04056799999999</v>
      </c>
      <c r="K343" s="150">
        <v>84.424095993494703</v>
      </c>
      <c r="L343" s="150">
        <v>22.098650846000002</v>
      </c>
      <c r="M343" s="150">
        <v>32.095932781400002</v>
      </c>
      <c r="N343" s="150">
        <v>564.12977272919295</v>
      </c>
      <c r="O343" s="150">
        <v>142.09269626119999</v>
      </c>
      <c r="P343" s="150">
        <v>26.141795569799999</v>
      </c>
      <c r="Q343" s="150">
        <v>334.51207184880002</v>
      </c>
      <c r="R343" s="150">
        <v>524.16700124400097</v>
      </c>
      <c r="S343" s="150">
        <v>9184.1292352739201</v>
      </c>
    </row>
    <row r="344" spans="1:19" ht="14.5" x14ac:dyDescent="0.35">
      <c r="A344" t="s">
        <v>517</v>
      </c>
      <c r="B344" s="150">
        <v>3679.5529729999698</v>
      </c>
      <c r="C344" s="150">
        <v>1449.3373360000001</v>
      </c>
      <c r="D344" s="150">
        <v>11.733582</v>
      </c>
      <c r="E344" s="150">
        <v>60.582343000000002</v>
      </c>
      <c r="F344" s="150">
        <v>332.71865000000003</v>
      </c>
      <c r="G344" s="150">
        <v>28.157287</v>
      </c>
      <c r="H344" s="150">
        <v>5.5089819999999996</v>
      </c>
      <c r="I344" s="150">
        <v>29.346686999999999</v>
      </c>
      <c r="J344" s="150">
        <v>34.642637999999998</v>
      </c>
      <c r="K344" s="150">
        <v>121.558449682061</v>
      </c>
      <c r="L344" s="150">
        <v>3.4097789291999998</v>
      </c>
      <c r="M344" s="150">
        <v>17.605228875800002</v>
      </c>
      <c r="N344" s="150">
        <v>245.346732510001</v>
      </c>
      <c r="O344" s="150">
        <v>49.883449649200003</v>
      </c>
      <c r="P344" s="150">
        <v>13.0248861426</v>
      </c>
      <c r="Q344" s="150">
        <v>93.973961111400001</v>
      </c>
      <c r="R344" s="150">
        <v>163.53057267899999</v>
      </c>
      <c r="S344" s="150">
        <v>4387.8860325792302</v>
      </c>
    </row>
    <row r="345" spans="1:19" ht="14.5" x14ac:dyDescent="0.35">
      <c r="A345" t="s">
        <v>518</v>
      </c>
      <c r="B345" s="150">
        <v>2184.0104970000002</v>
      </c>
      <c r="C345" s="150">
        <v>679.31108300000096</v>
      </c>
      <c r="D345" s="150">
        <v>1.2911760000000001</v>
      </c>
      <c r="E345" s="150">
        <v>55.878340999999999</v>
      </c>
      <c r="F345" s="150">
        <v>228.05184199999999</v>
      </c>
      <c r="G345" s="150">
        <v>27.525137999999998</v>
      </c>
      <c r="H345" s="150">
        <v>1</v>
      </c>
      <c r="I345" s="150">
        <v>17.917590000000001</v>
      </c>
      <c r="J345" s="150">
        <v>24.811368000000002</v>
      </c>
      <c r="K345" s="150">
        <v>44.518244795116303</v>
      </c>
      <c r="L345" s="150">
        <v>0.37521574559999998</v>
      </c>
      <c r="M345" s="150">
        <v>16.238245894599999</v>
      </c>
      <c r="N345" s="150">
        <v>168.16542829080001</v>
      </c>
      <c r="O345" s="150">
        <v>48.763534480799997</v>
      </c>
      <c r="P345" s="150">
        <v>2.3643000000000001</v>
      </c>
      <c r="Q345" s="150">
        <v>57.375706698000002</v>
      </c>
      <c r="R345" s="150">
        <v>117.122062644</v>
      </c>
      <c r="S345" s="150">
        <v>2638.93323554892</v>
      </c>
    </row>
    <row r="346" spans="1:19" ht="14.5" x14ac:dyDescent="0.35">
      <c r="A346" t="s">
        <v>519</v>
      </c>
      <c r="B346" s="150">
        <v>563.030493000001</v>
      </c>
      <c r="C346" s="150">
        <v>226.50996499999999</v>
      </c>
      <c r="D346" s="150">
        <v>3</v>
      </c>
      <c r="E346" s="150">
        <v>7</v>
      </c>
      <c r="F346" s="150">
        <v>38.530118000000002</v>
      </c>
      <c r="G346" s="150">
        <v>1</v>
      </c>
      <c r="H346" s="150">
        <v>0</v>
      </c>
      <c r="I346" s="150">
        <v>0</v>
      </c>
      <c r="J346" s="150">
        <v>3</v>
      </c>
      <c r="K346" s="150">
        <v>18.916446115661099</v>
      </c>
      <c r="L346" s="150">
        <v>0.87180000000000002</v>
      </c>
      <c r="M346" s="150">
        <v>2.0341999999999998</v>
      </c>
      <c r="N346" s="150">
        <v>28.412109013199998</v>
      </c>
      <c r="O346" s="150">
        <v>1.7716000000000001</v>
      </c>
      <c r="P346" s="150">
        <v>0</v>
      </c>
      <c r="Q346" s="150">
        <v>0</v>
      </c>
      <c r="R346" s="150">
        <v>14.1615</v>
      </c>
      <c r="S346" s="150">
        <v>629.19814812886204</v>
      </c>
    </row>
    <row r="347" spans="1:19" ht="14.5" x14ac:dyDescent="0.35">
      <c r="A347" t="s">
        <v>520</v>
      </c>
      <c r="B347" s="150">
        <v>556.86679400000003</v>
      </c>
      <c r="C347" s="150">
        <v>112.195397</v>
      </c>
      <c r="D347" s="150">
        <v>0.37167699999999998</v>
      </c>
      <c r="E347" s="150">
        <v>13</v>
      </c>
      <c r="F347" s="150">
        <v>50.838467999999999</v>
      </c>
      <c r="G347" s="150">
        <v>2.9525489999999999</v>
      </c>
      <c r="H347" s="150">
        <v>0</v>
      </c>
      <c r="I347" s="150">
        <v>0</v>
      </c>
      <c r="J347" s="150">
        <v>6.5984429999999996</v>
      </c>
      <c r="K347" s="150">
        <v>4.7136238315133099</v>
      </c>
      <c r="L347" s="150">
        <v>0.1080093362</v>
      </c>
      <c r="M347" s="150">
        <v>3.7778</v>
      </c>
      <c r="N347" s="150">
        <v>37.488286303199999</v>
      </c>
      <c r="O347" s="150">
        <v>5.2307358084000004</v>
      </c>
      <c r="P347" s="150">
        <v>0</v>
      </c>
      <c r="Q347" s="150">
        <v>0</v>
      </c>
      <c r="R347" s="150">
        <v>31.147950181500001</v>
      </c>
      <c r="S347" s="150">
        <v>639.33319946081303</v>
      </c>
    </row>
    <row r="348" spans="1:19" ht="14.5" x14ac:dyDescent="0.35">
      <c r="A348" t="s">
        <v>521</v>
      </c>
      <c r="B348" s="150">
        <v>523.99136899999996</v>
      </c>
      <c r="C348" s="150">
        <v>155.777434</v>
      </c>
      <c r="D348" s="150">
        <v>0</v>
      </c>
      <c r="E348" s="150">
        <v>4</v>
      </c>
      <c r="F348" s="150">
        <v>63.262453999999998</v>
      </c>
      <c r="G348" s="150">
        <v>8.5254309999999993</v>
      </c>
      <c r="H348" s="150">
        <v>0</v>
      </c>
      <c r="I348" s="150">
        <v>4.8623289999999999</v>
      </c>
      <c r="J348" s="150">
        <v>5</v>
      </c>
      <c r="K348" s="150">
        <v>9.9411152837826098</v>
      </c>
      <c r="L348" s="150">
        <v>0</v>
      </c>
      <c r="M348" s="150">
        <v>1.1624000000000001</v>
      </c>
      <c r="N348" s="150">
        <v>46.649733579600003</v>
      </c>
      <c r="O348" s="150">
        <v>15.1036535596</v>
      </c>
      <c r="P348" s="150">
        <v>0</v>
      </c>
      <c r="Q348" s="150">
        <v>15.570149923800001</v>
      </c>
      <c r="R348" s="150">
        <v>23.602499999999999</v>
      </c>
      <c r="S348" s="150">
        <v>636.02092134678298</v>
      </c>
    </row>
    <row r="349" spans="1:19" ht="14.5" x14ac:dyDescent="0.35">
      <c r="A349" t="s">
        <v>522</v>
      </c>
      <c r="B349" s="150">
        <v>1469.8847370000001</v>
      </c>
      <c r="C349" s="150">
        <v>330.95947100000001</v>
      </c>
      <c r="D349" s="150">
        <v>5.9466729999999997</v>
      </c>
      <c r="E349" s="150">
        <v>22.319963000000001</v>
      </c>
      <c r="F349" s="150">
        <v>87.329730999999995</v>
      </c>
      <c r="G349" s="150">
        <v>1</v>
      </c>
      <c r="H349" s="150">
        <v>0</v>
      </c>
      <c r="I349" s="150">
        <v>6.9529820000000004</v>
      </c>
      <c r="J349" s="150">
        <v>12.076299000000001</v>
      </c>
      <c r="K349" s="150">
        <v>15.473320116789299</v>
      </c>
      <c r="L349" s="150">
        <v>1.7281031737999999</v>
      </c>
      <c r="M349" s="150">
        <v>6.4861812478000003</v>
      </c>
      <c r="N349" s="150">
        <v>64.396943639400007</v>
      </c>
      <c r="O349" s="150">
        <v>1.7716000000000001</v>
      </c>
      <c r="P349" s="150">
        <v>0</v>
      </c>
      <c r="Q349" s="150">
        <v>22.264838960399999</v>
      </c>
      <c r="R349" s="150">
        <v>57.006169429499998</v>
      </c>
      <c r="S349" s="150">
        <v>1639.0118935676901</v>
      </c>
    </row>
    <row r="350" spans="1:19" ht="14.5" x14ac:dyDescent="0.35">
      <c r="A350" t="s">
        <v>523</v>
      </c>
      <c r="B350" s="150">
        <v>652.60220100000095</v>
      </c>
      <c r="C350" s="150">
        <v>236.85785000000001</v>
      </c>
      <c r="D350" s="150">
        <v>15.171296999999999</v>
      </c>
      <c r="E350" s="150">
        <v>13.999997</v>
      </c>
      <c r="F350" s="150">
        <v>42.333711999999998</v>
      </c>
      <c r="G350" s="150">
        <v>7</v>
      </c>
      <c r="H350" s="150">
        <v>0</v>
      </c>
      <c r="I350" s="150">
        <v>3</v>
      </c>
      <c r="J350" s="150">
        <v>6</v>
      </c>
      <c r="K350" s="150">
        <v>18.132537877348899</v>
      </c>
      <c r="L350" s="150">
        <v>4.4087789082000004</v>
      </c>
      <c r="M350" s="150">
        <v>4.0683991282000003</v>
      </c>
      <c r="N350" s="150">
        <v>31.2168792288</v>
      </c>
      <c r="O350" s="150">
        <v>12.401199999999999</v>
      </c>
      <c r="P350" s="150">
        <v>0</v>
      </c>
      <c r="Q350" s="150">
        <v>9.6066000000000003</v>
      </c>
      <c r="R350" s="150">
        <v>28.323</v>
      </c>
      <c r="S350" s="150">
        <v>760.75959614254998</v>
      </c>
    </row>
    <row r="351" spans="1:19" ht="14.5" x14ac:dyDescent="0.35">
      <c r="A351" t="s">
        <v>524</v>
      </c>
      <c r="B351" s="150">
        <v>1049.4193740000001</v>
      </c>
      <c r="C351" s="150">
        <v>114.02030999999999</v>
      </c>
      <c r="D351" s="150">
        <v>20.476299000000001</v>
      </c>
      <c r="E351" s="150">
        <v>22</v>
      </c>
      <c r="F351" s="150">
        <v>53.980922999999997</v>
      </c>
      <c r="G351" s="150">
        <v>3</v>
      </c>
      <c r="H351" s="150">
        <v>0</v>
      </c>
      <c r="I351" s="150">
        <v>4.12</v>
      </c>
      <c r="J351" s="150">
        <v>17.600000000000001</v>
      </c>
      <c r="K351" s="150">
        <v>2.5852272490761101</v>
      </c>
      <c r="L351" s="150">
        <v>5.9504124893999997</v>
      </c>
      <c r="M351" s="150">
        <v>6.3932000000000002</v>
      </c>
      <c r="N351" s="150">
        <v>39.805532620199997</v>
      </c>
      <c r="O351" s="150">
        <v>5.3148</v>
      </c>
      <c r="P351" s="150">
        <v>0</v>
      </c>
      <c r="Q351" s="150">
        <v>13.193064</v>
      </c>
      <c r="R351" s="150">
        <v>83.080799999999996</v>
      </c>
      <c r="S351" s="150">
        <v>1205.74241035868</v>
      </c>
    </row>
    <row r="352" spans="1:19" ht="14.5" x14ac:dyDescent="0.35">
      <c r="A352" t="s">
        <v>525</v>
      </c>
      <c r="B352" s="150">
        <v>171.535178</v>
      </c>
      <c r="C352" s="150">
        <v>64.772774999999996</v>
      </c>
      <c r="D352" s="150">
        <v>0</v>
      </c>
      <c r="E352" s="150">
        <v>2.3572109999999999</v>
      </c>
      <c r="F352" s="150">
        <v>19.818991</v>
      </c>
      <c r="G352" s="150">
        <v>0</v>
      </c>
      <c r="H352" s="150">
        <v>0</v>
      </c>
      <c r="I352" s="150">
        <v>1</v>
      </c>
      <c r="J352" s="150">
        <v>0</v>
      </c>
      <c r="K352" s="150">
        <v>5.0108847461233603</v>
      </c>
      <c r="L352" s="150">
        <v>0</v>
      </c>
      <c r="M352" s="150">
        <v>0.68500551659999998</v>
      </c>
      <c r="N352" s="150">
        <v>14.6145239634</v>
      </c>
      <c r="O352" s="150">
        <v>0</v>
      </c>
      <c r="P352" s="150">
        <v>0</v>
      </c>
      <c r="Q352" s="150">
        <v>3.2021999999999999</v>
      </c>
      <c r="R352" s="150">
        <v>0</v>
      </c>
      <c r="S352" s="150">
        <v>195.04779222612299</v>
      </c>
    </row>
    <row r="353" spans="1:19" ht="14.5" x14ac:dyDescent="0.35">
      <c r="A353" t="s">
        <v>526</v>
      </c>
      <c r="B353" s="150">
        <v>384.98891700000001</v>
      </c>
      <c r="C353" s="150">
        <v>145.90606</v>
      </c>
      <c r="D353" s="150">
        <v>2.1828910000000001</v>
      </c>
      <c r="E353" s="150">
        <v>16</v>
      </c>
      <c r="F353" s="150">
        <v>23.830722999999999</v>
      </c>
      <c r="G353" s="150">
        <v>5</v>
      </c>
      <c r="H353" s="150">
        <v>0</v>
      </c>
      <c r="I353" s="150">
        <v>0</v>
      </c>
      <c r="J353" s="150">
        <v>1</v>
      </c>
      <c r="K353" s="150">
        <v>11.5616569609158</v>
      </c>
      <c r="L353" s="150">
        <v>0.63434812460000001</v>
      </c>
      <c r="M353" s="150">
        <v>4.6496000000000004</v>
      </c>
      <c r="N353" s="150">
        <v>17.572775140200001</v>
      </c>
      <c r="O353" s="150">
        <v>8.8580000000000005</v>
      </c>
      <c r="P353" s="150">
        <v>0</v>
      </c>
      <c r="Q353" s="150">
        <v>0</v>
      </c>
      <c r="R353" s="150">
        <v>4.7205000000000004</v>
      </c>
      <c r="S353" s="150">
        <v>432.985797225716</v>
      </c>
    </row>
    <row r="354" spans="1:19" ht="14.5" x14ac:dyDescent="0.35">
      <c r="A354" t="s">
        <v>527</v>
      </c>
      <c r="B354" s="150">
        <v>518.260223</v>
      </c>
      <c r="C354" s="150">
        <v>188.95697799999999</v>
      </c>
      <c r="D354" s="150">
        <v>0</v>
      </c>
      <c r="E354" s="150">
        <v>13</v>
      </c>
      <c r="F354" s="150">
        <v>35.883882</v>
      </c>
      <c r="G354" s="150">
        <v>1</v>
      </c>
      <c r="H354" s="150">
        <v>0</v>
      </c>
      <c r="I354" s="150">
        <v>1</v>
      </c>
      <c r="J354" s="150">
        <v>8</v>
      </c>
      <c r="K354" s="150">
        <v>14.2637327908248</v>
      </c>
      <c r="L354" s="150">
        <v>0</v>
      </c>
      <c r="M354" s="150">
        <v>3.7778</v>
      </c>
      <c r="N354" s="150">
        <v>26.460774586799999</v>
      </c>
      <c r="O354" s="150">
        <v>1.7716000000000001</v>
      </c>
      <c r="P354" s="150">
        <v>0</v>
      </c>
      <c r="Q354" s="150">
        <v>3.2021999999999999</v>
      </c>
      <c r="R354" s="150">
        <v>37.764000000000003</v>
      </c>
      <c r="S354" s="150">
        <v>605.500330377625</v>
      </c>
    </row>
    <row r="355" spans="1:19" ht="14.5" x14ac:dyDescent="0.35">
      <c r="A355" t="s">
        <v>528</v>
      </c>
      <c r="B355" s="150">
        <v>1027.6852739999999</v>
      </c>
      <c r="C355" s="150">
        <v>340.11018899999999</v>
      </c>
      <c r="D355" s="150">
        <v>3</v>
      </c>
      <c r="E355" s="150">
        <v>20.443838</v>
      </c>
      <c r="F355" s="150">
        <v>115.24684000000001</v>
      </c>
      <c r="G355" s="150">
        <v>10.374715</v>
      </c>
      <c r="H355" s="150">
        <v>2</v>
      </c>
      <c r="I355" s="150">
        <v>8.8800000000000008</v>
      </c>
      <c r="J355" s="150">
        <v>4.7759799999999997</v>
      </c>
      <c r="K355" s="150">
        <v>24.205757858921199</v>
      </c>
      <c r="L355" s="150">
        <v>0.87180000000000002</v>
      </c>
      <c r="M355" s="150">
        <v>5.9409793227999996</v>
      </c>
      <c r="N355" s="150">
        <v>84.983019815999896</v>
      </c>
      <c r="O355" s="150">
        <v>18.379845094</v>
      </c>
      <c r="P355" s="150">
        <v>4.7286000000000001</v>
      </c>
      <c r="Q355" s="150">
        <v>28.435535999999999</v>
      </c>
      <c r="R355" s="150">
        <v>22.54501359</v>
      </c>
      <c r="S355" s="150">
        <v>1217.7758256817201</v>
      </c>
    </row>
    <row r="356" spans="1:19" ht="14.5" x14ac:dyDescent="0.35">
      <c r="A356" t="s">
        <v>529</v>
      </c>
      <c r="B356" s="150">
        <v>398.22706299999999</v>
      </c>
      <c r="C356" s="150">
        <v>239.179811</v>
      </c>
      <c r="D356" s="150">
        <v>0</v>
      </c>
      <c r="E356" s="150">
        <v>7</v>
      </c>
      <c r="F356" s="150">
        <v>65.424002999999999</v>
      </c>
      <c r="G356" s="150">
        <v>1.2930349999999999</v>
      </c>
      <c r="H356" s="150">
        <v>2</v>
      </c>
      <c r="I356" s="150">
        <v>2.2419210000000001</v>
      </c>
      <c r="J356" s="150">
        <v>2.87</v>
      </c>
      <c r="K356" s="150">
        <v>30.428878642849501</v>
      </c>
      <c r="L356" s="150">
        <v>0</v>
      </c>
      <c r="M356" s="150">
        <v>2.0341999999999998</v>
      </c>
      <c r="N356" s="150">
        <v>48.243659812200001</v>
      </c>
      <c r="O356" s="150">
        <v>2.2907408060000001</v>
      </c>
      <c r="P356" s="150">
        <v>4.7286000000000001</v>
      </c>
      <c r="Q356" s="150">
        <v>7.1790794262000004</v>
      </c>
      <c r="R356" s="150">
        <v>13.547834999999999</v>
      </c>
      <c r="S356" s="150">
        <v>506.68005668724999</v>
      </c>
    </row>
    <row r="357" spans="1:19" ht="14.5" x14ac:dyDescent="0.35">
      <c r="A357" t="s">
        <v>530</v>
      </c>
      <c r="B357" s="150">
        <v>462.65365200000002</v>
      </c>
      <c r="C357" s="150">
        <v>180.062748</v>
      </c>
      <c r="D357" s="150">
        <v>0</v>
      </c>
      <c r="E357" s="150">
        <v>31.001992000000001</v>
      </c>
      <c r="F357" s="150">
        <v>50.933765000000001</v>
      </c>
      <c r="G357" s="150">
        <v>2.2395420000000001</v>
      </c>
      <c r="H357" s="150">
        <v>1</v>
      </c>
      <c r="I357" s="150">
        <v>1</v>
      </c>
      <c r="J357" s="150">
        <v>1.38</v>
      </c>
      <c r="K357" s="150">
        <v>14.5359227895904</v>
      </c>
      <c r="L357" s="150">
        <v>0</v>
      </c>
      <c r="M357" s="150">
        <v>9.0091788751999999</v>
      </c>
      <c r="N357" s="150">
        <v>37.558558310999999</v>
      </c>
      <c r="O357" s="150">
        <v>3.9675726072000002</v>
      </c>
      <c r="P357" s="150">
        <v>2.3643000000000001</v>
      </c>
      <c r="Q357" s="150">
        <v>3.2021999999999999</v>
      </c>
      <c r="R357" s="150">
        <v>6.5142899999999999</v>
      </c>
      <c r="S357" s="150">
        <v>539.80567458299004</v>
      </c>
    </row>
    <row r="358" spans="1:19" ht="14.5" x14ac:dyDescent="0.35">
      <c r="A358" t="s">
        <v>531</v>
      </c>
      <c r="B358" s="150">
        <v>422.26413300000002</v>
      </c>
      <c r="C358" s="150">
        <v>105.640238</v>
      </c>
      <c r="D358" s="150">
        <v>2</v>
      </c>
      <c r="E358" s="150">
        <v>7</v>
      </c>
      <c r="F358" s="150">
        <v>41.775132999999997</v>
      </c>
      <c r="G358" s="150">
        <v>2</v>
      </c>
      <c r="H358" s="150">
        <v>0</v>
      </c>
      <c r="I358" s="150">
        <v>1</v>
      </c>
      <c r="J358" s="150">
        <v>4</v>
      </c>
      <c r="K358" s="150">
        <v>5.6195009722186997</v>
      </c>
      <c r="L358" s="150">
        <v>0.58120000000000005</v>
      </c>
      <c r="M358" s="150">
        <v>2.0341999999999998</v>
      </c>
      <c r="N358" s="150">
        <v>30.804983074199999</v>
      </c>
      <c r="O358" s="150">
        <v>3.5432000000000001</v>
      </c>
      <c r="P358" s="150">
        <v>0</v>
      </c>
      <c r="Q358" s="150">
        <v>3.2021999999999999</v>
      </c>
      <c r="R358" s="150">
        <v>18.882000000000001</v>
      </c>
      <c r="S358" s="150">
        <v>486.93141704641903</v>
      </c>
    </row>
    <row r="359" spans="1:19" ht="14.5" x14ac:dyDescent="0.35">
      <c r="A359" t="s">
        <v>532</v>
      </c>
      <c r="B359" s="150">
        <v>1000.000695</v>
      </c>
      <c r="C359" s="150">
        <v>243.24689599999999</v>
      </c>
      <c r="D359" s="150">
        <v>0.53713999999999995</v>
      </c>
      <c r="E359" s="150">
        <v>12</v>
      </c>
      <c r="F359" s="150">
        <v>98.120141000000004</v>
      </c>
      <c r="G359" s="150">
        <v>19.24559</v>
      </c>
      <c r="H359" s="150">
        <v>0</v>
      </c>
      <c r="I359" s="150">
        <v>9.6728100000000001</v>
      </c>
      <c r="J359" s="150">
        <v>17.140173000000001</v>
      </c>
      <c r="K359" s="150">
        <v>12.818095420485299</v>
      </c>
      <c r="L359" s="150">
        <v>0.15609288399999999</v>
      </c>
      <c r="M359" s="150">
        <v>3.4872000000000001</v>
      </c>
      <c r="N359" s="150">
        <v>72.353791973400007</v>
      </c>
      <c r="O359" s="150">
        <v>34.095487243999997</v>
      </c>
      <c r="P359" s="150">
        <v>0</v>
      </c>
      <c r="Q359" s="150">
        <v>30.974272182</v>
      </c>
      <c r="R359" s="150">
        <v>80.910186646499994</v>
      </c>
      <c r="S359" s="150">
        <v>1234.79582135039</v>
      </c>
    </row>
    <row r="360" spans="1:19" ht="14.5" x14ac:dyDescent="0.35">
      <c r="A360" t="s">
        <v>533</v>
      </c>
      <c r="B360" s="150">
        <v>806.99860999999805</v>
      </c>
      <c r="C360" s="150">
        <v>233.85560000000001</v>
      </c>
      <c r="D360" s="150">
        <v>1</v>
      </c>
      <c r="E360" s="150">
        <v>12.310222</v>
      </c>
      <c r="F360" s="150">
        <v>81.090630000000004</v>
      </c>
      <c r="G360" s="150">
        <v>6.3119959999999997</v>
      </c>
      <c r="H360" s="150">
        <v>0</v>
      </c>
      <c r="I360" s="150">
        <v>2.78</v>
      </c>
      <c r="J360" s="150">
        <v>3.3477640000000002</v>
      </c>
      <c r="K360" s="150">
        <v>14.055280200753</v>
      </c>
      <c r="L360" s="150">
        <v>0.29060000000000002</v>
      </c>
      <c r="M360" s="150">
        <v>3.5773505131999999</v>
      </c>
      <c r="N360" s="150">
        <v>59.796230562000098</v>
      </c>
      <c r="O360" s="150">
        <v>11.182332113599999</v>
      </c>
      <c r="P360" s="150">
        <v>0</v>
      </c>
      <c r="Q360" s="150">
        <v>8.9021159999999995</v>
      </c>
      <c r="R360" s="150">
        <v>15.803119962</v>
      </c>
      <c r="S360" s="150">
        <v>920.60563935155096</v>
      </c>
    </row>
    <row r="361" spans="1:19" ht="14.5" x14ac:dyDescent="0.35">
      <c r="A361" t="s">
        <v>534</v>
      </c>
      <c r="B361" s="150">
        <v>705.11652800000104</v>
      </c>
      <c r="C361" s="150">
        <v>380.46021500000103</v>
      </c>
      <c r="D361" s="150">
        <v>0</v>
      </c>
      <c r="E361" s="150">
        <v>19.530427</v>
      </c>
      <c r="F361" s="150">
        <v>70.903537</v>
      </c>
      <c r="G361" s="150">
        <v>8.0582840000000004</v>
      </c>
      <c r="H361" s="150">
        <v>0</v>
      </c>
      <c r="I361" s="150">
        <v>4.1549829999999996</v>
      </c>
      <c r="J361" s="150">
        <v>10.788437999999999</v>
      </c>
      <c r="K361" s="150">
        <v>43.752724452343699</v>
      </c>
      <c r="L361" s="150">
        <v>0</v>
      </c>
      <c r="M361" s="150">
        <v>5.6755420862000001</v>
      </c>
      <c r="N361" s="150">
        <v>52.284268183800002</v>
      </c>
      <c r="O361" s="150">
        <v>14.2760559344</v>
      </c>
      <c r="P361" s="150">
        <v>0</v>
      </c>
      <c r="Q361" s="150">
        <v>13.3050865626</v>
      </c>
      <c r="R361" s="150">
        <v>50.926821578999999</v>
      </c>
      <c r="S361" s="150">
        <v>885.33702679834505</v>
      </c>
    </row>
    <row r="362" spans="1:19" ht="14.5" x14ac:dyDescent="0.35">
      <c r="A362" t="s">
        <v>535</v>
      </c>
      <c r="B362" s="150">
        <v>894.52233999999999</v>
      </c>
      <c r="C362" s="150">
        <v>302.398056</v>
      </c>
      <c r="D362" s="150">
        <v>1</v>
      </c>
      <c r="E362" s="150">
        <v>28.892066</v>
      </c>
      <c r="F362" s="150">
        <v>95.682827000000003</v>
      </c>
      <c r="G362" s="150">
        <v>6.8822720000000004</v>
      </c>
      <c r="H362" s="150">
        <v>0</v>
      </c>
      <c r="I362" s="150">
        <v>6</v>
      </c>
      <c r="J362" s="150">
        <v>10.360671</v>
      </c>
      <c r="K362" s="150">
        <v>21.591808880085001</v>
      </c>
      <c r="L362" s="150">
        <v>0.29060000000000002</v>
      </c>
      <c r="M362" s="150">
        <v>8.3960343795999997</v>
      </c>
      <c r="N362" s="150">
        <v>70.556516629800001</v>
      </c>
      <c r="O362" s="150">
        <v>12.1926330752</v>
      </c>
      <c r="P362" s="150">
        <v>0</v>
      </c>
      <c r="Q362" s="150">
        <v>19.213200000000001</v>
      </c>
      <c r="R362" s="150">
        <v>48.907547455500001</v>
      </c>
      <c r="S362" s="150">
        <v>1075.6706804201899</v>
      </c>
    </row>
    <row r="363" spans="1:19" ht="14.5" x14ac:dyDescent="0.35">
      <c r="A363" t="s">
        <v>536</v>
      </c>
      <c r="B363" s="150">
        <v>1121.7492749999999</v>
      </c>
      <c r="C363" s="150">
        <v>461.38473900000002</v>
      </c>
      <c r="D363" s="150">
        <v>0</v>
      </c>
      <c r="E363" s="150">
        <v>45.235698999999997</v>
      </c>
      <c r="F363" s="150">
        <v>125.792914</v>
      </c>
      <c r="G363" s="150">
        <v>11.284274999999999</v>
      </c>
      <c r="H363" s="150">
        <v>1</v>
      </c>
      <c r="I363" s="150">
        <v>7.9603960000000002</v>
      </c>
      <c r="J363" s="150">
        <v>16.786375</v>
      </c>
      <c r="K363" s="150">
        <v>40.413226364959399</v>
      </c>
      <c r="L363" s="150">
        <v>0</v>
      </c>
      <c r="M363" s="150">
        <v>13.145494129399999</v>
      </c>
      <c r="N363" s="150">
        <v>92.759694783599898</v>
      </c>
      <c r="O363" s="150">
        <v>19.991221589999999</v>
      </c>
      <c r="P363" s="150">
        <v>2.3643000000000001</v>
      </c>
      <c r="Q363" s="150">
        <v>25.4907800712</v>
      </c>
      <c r="R363" s="150">
        <v>79.240083187500005</v>
      </c>
      <c r="S363" s="150">
        <v>1395.15407512666</v>
      </c>
    </row>
    <row r="364" spans="1:19" ht="14.5" x14ac:dyDescent="0.35">
      <c r="A364" t="s">
        <v>537</v>
      </c>
      <c r="B364" s="150">
        <v>1599.8592980000001</v>
      </c>
      <c r="C364" s="150">
        <v>315.844719</v>
      </c>
      <c r="D364" s="150">
        <v>194.61784</v>
      </c>
      <c r="E364" s="150">
        <v>19</v>
      </c>
      <c r="F364" s="150">
        <v>120.522846</v>
      </c>
      <c r="G364" s="150">
        <v>6.4652089999999998</v>
      </c>
      <c r="H364" s="150">
        <v>1.170973</v>
      </c>
      <c r="I364" s="150">
        <v>16</v>
      </c>
      <c r="J364" s="150">
        <v>8.9709459999999996</v>
      </c>
      <c r="K364" s="150">
        <v>13.156275559175199</v>
      </c>
      <c r="L364" s="150">
        <v>56.555944303999901</v>
      </c>
      <c r="M364" s="150">
        <v>5.5213999999999999</v>
      </c>
      <c r="N364" s="150">
        <v>88.873546640399894</v>
      </c>
      <c r="O364" s="150">
        <v>11.4537642644</v>
      </c>
      <c r="P364" s="150">
        <v>2.7685314639</v>
      </c>
      <c r="Q364" s="150">
        <v>51.235199999999999</v>
      </c>
      <c r="R364" s="150">
        <v>42.347350593000002</v>
      </c>
      <c r="S364" s="150">
        <v>1871.7713108248799</v>
      </c>
    </row>
    <row r="365" spans="1:19" ht="14.5" x14ac:dyDescent="0.35">
      <c r="A365" t="s">
        <v>539</v>
      </c>
      <c r="B365" s="150">
        <v>1975.631617</v>
      </c>
      <c r="C365" s="150">
        <v>715.49771700000099</v>
      </c>
      <c r="D365" s="150">
        <v>9.0770079999999993</v>
      </c>
      <c r="E365" s="150">
        <v>47.328740000000003</v>
      </c>
      <c r="F365" s="150">
        <v>236.712706</v>
      </c>
      <c r="G365" s="150">
        <v>17.705155999999999</v>
      </c>
      <c r="H365" s="150">
        <v>0</v>
      </c>
      <c r="I365" s="150">
        <v>14.982013</v>
      </c>
      <c r="J365" s="150">
        <v>10</v>
      </c>
      <c r="K365" s="150">
        <v>54.961831369227397</v>
      </c>
      <c r="L365" s="150">
        <v>2.6377785247999999</v>
      </c>
      <c r="M365" s="150">
        <v>13.753731844000001</v>
      </c>
      <c r="N365" s="150">
        <v>174.55194940440001</v>
      </c>
      <c r="O365" s="150">
        <v>31.3664543696</v>
      </c>
      <c r="P365" s="150">
        <v>0</v>
      </c>
      <c r="Q365" s="150">
        <v>47.975402028600001</v>
      </c>
      <c r="R365" s="150">
        <v>47.204999999999998</v>
      </c>
      <c r="S365" s="150">
        <v>2348.08376454063</v>
      </c>
    </row>
    <row r="366" spans="1:19" ht="14.5" x14ac:dyDescent="0.35">
      <c r="A366" t="s">
        <v>540</v>
      </c>
      <c r="B366" s="150">
        <v>549.26132399999995</v>
      </c>
      <c r="C366" s="150">
        <v>173.655708</v>
      </c>
      <c r="D366" s="150">
        <v>0.29446099999999997</v>
      </c>
      <c r="E366" s="150">
        <v>12.547945</v>
      </c>
      <c r="F366" s="150">
        <v>49.103907</v>
      </c>
      <c r="G366" s="150">
        <v>0</v>
      </c>
      <c r="H366" s="150">
        <v>1</v>
      </c>
      <c r="I366" s="150">
        <v>5</v>
      </c>
      <c r="J366" s="150">
        <v>5.8</v>
      </c>
      <c r="K366" s="150">
        <v>11.377711431153999</v>
      </c>
      <c r="L366" s="150">
        <v>8.5570366600000003E-2</v>
      </c>
      <c r="M366" s="150">
        <v>3.646432817</v>
      </c>
      <c r="N366" s="150">
        <v>36.209221021799998</v>
      </c>
      <c r="O366" s="150">
        <v>0</v>
      </c>
      <c r="P366" s="150">
        <v>2.3643000000000001</v>
      </c>
      <c r="Q366" s="150">
        <v>16.010999999999999</v>
      </c>
      <c r="R366" s="150">
        <v>27.378900000000002</v>
      </c>
      <c r="S366" s="150">
        <v>646.33445963655402</v>
      </c>
    </row>
    <row r="367" spans="1:19" ht="14.5" x14ac:dyDescent="0.35">
      <c r="A367" t="s">
        <v>541</v>
      </c>
      <c r="B367" s="150">
        <v>862.33234500000003</v>
      </c>
      <c r="C367" s="150">
        <v>393.08832799999999</v>
      </c>
      <c r="D367" s="150">
        <v>0</v>
      </c>
      <c r="E367" s="150">
        <v>29.841822000000001</v>
      </c>
      <c r="F367" s="150">
        <v>80.450166999999993</v>
      </c>
      <c r="G367" s="150">
        <v>6</v>
      </c>
      <c r="H367" s="150">
        <v>0</v>
      </c>
      <c r="I367" s="150">
        <v>2.9196390000000001</v>
      </c>
      <c r="J367" s="150">
        <v>11.213342000000001</v>
      </c>
      <c r="K367" s="150">
        <v>37.6566387125497</v>
      </c>
      <c r="L367" s="150">
        <v>0</v>
      </c>
      <c r="M367" s="150">
        <v>8.6720334732000097</v>
      </c>
      <c r="N367" s="150">
        <v>59.323953145800097</v>
      </c>
      <c r="O367" s="150">
        <v>10.6296</v>
      </c>
      <c r="P367" s="150">
        <v>0</v>
      </c>
      <c r="Q367" s="150">
        <v>9.3492680058000008</v>
      </c>
      <c r="R367" s="150">
        <v>52.932580911000002</v>
      </c>
      <c r="S367" s="150">
        <v>1040.89641924835</v>
      </c>
    </row>
    <row r="368" spans="1:19" ht="14.5" x14ac:dyDescent="0.35">
      <c r="A368" t="s">
        <v>542</v>
      </c>
      <c r="B368" s="150">
        <v>735.96756200000004</v>
      </c>
      <c r="C368" s="150">
        <v>217.932434</v>
      </c>
      <c r="D368" s="150">
        <v>4</v>
      </c>
      <c r="E368" s="150">
        <v>23.407264999999999</v>
      </c>
      <c r="F368" s="150">
        <v>55.042848999999997</v>
      </c>
      <c r="G368" s="150">
        <v>1.517949</v>
      </c>
      <c r="H368" s="150">
        <v>2</v>
      </c>
      <c r="I368" s="150">
        <v>5.3492689999999996</v>
      </c>
      <c r="J368" s="150">
        <v>12</v>
      </c>
      <c r="K368" s="150">
        <v>13.788285754788999</v>
      </c>
      <c r="L368" s="150">
        <v>1.1624000000000001</v>
      </c>
      <c r="M368" s="150">
        <v>6.8021512089999998</v>
      </c>
      <c r="N368" s="150">
        <v>40.588596852599998</v>
      </c>
      <c r="O368" s="150">
        <v>2.6891984484</v>
      </c>
      <c r="P368" s="150">
        <v>4.7286000000000001</v>
      </c>
      <c r="Q368" s="150">
        <v>17.1294291918</v>
      </c>
      <c r="R368" s="150">
        <v>56.646000000000001</v>
      </c>
      <c r="S368" s="150">
        <v>879.50222345658904</v>
      </c>
    </row>
    <row r="369" spans="1:19" ht="14.5" x14ac:dyDescent="0.35">
      <c r="A369" t="s">
        <v>543</v>
      </c>
      <c r="B369" s="150">
        <v>974.51180499999998</v>
      </c>
      <c r="C369" s="150">
        <v>429.777221</v>
      </c>
      <c r="D369" s="150">
        <v>0</v>
      </c>
      <c r="E369" s="150">
        <v>31.436183</v>
      </c>
      <c r="F369" s="150">
        <v>98.309214999999995</v>
      </c>
      <c r="G369" s="150">
        <v>7</v>
      </c>
      <c r="H369" s="150">
        <v>0</v>
      </c>
      <c r="I369" s="150">
        <v>5.5497129999999997</v>
      </c>
      <c r="J369" s="150">
        <v>9</v>
      </c>
      <c r="K369" s="150">
        <v>39.874874228285996</v>
      </c>
      <c r="L369" s="150">
        <v>0</v>
      </c>
      <c r="M369" s="150">
        <v>9.1353547798000001</v>
      </c>
      <c r="N369" s="150">
        <v>72.493215140999993</v>
      </c>
      <c r="O369" s="150">
        <v>12.401199999999999</v>
      </c>
      <c r="P369" s="150">
        <v>0</v>
      </c>
      <c r="Q369" s="150">
        <v>17.771290968599999</v>
      </c>
      <c r="R369" s="150">
        <v>42.484499999999997</v>
      </c>
      <c r="S369" s="150">
        <v>1168.6722401176901</v>
      </c>
    </row>
    <row r="370" spans="1:19" ht="14.5" x14ac:dyDescent="0.35">
      <c r="A370" t="s">
        <v>544</v>
      </c>
      <c r="B370" s="150">
        <v>1137.12221</v>
      </c>
      <c r="C370" s="150">
        <v>885.51129300000002</v>
      </c>
      <c r="D370" s="150">
        <v>0</v>
      </c>
      <c r="E370" s="150">
        <v>23.668372000000002</v>
      </c>
      <c r="F370" s="150">
        <v>84.060461000000004</v>
      </c>
      <c r="G370" s="150">
        <v>8.4689309999999995</v>
      </c>
      <c r="H370" s="150">
        <v>2</v>
      </c>
      <c r="I370" s="150">
        <v>19.552672999999999</v>
      </c>
      <c r="J370" s="150">
        <v>6.513401</v>
      </c>
      <c r="K370" s="150">
        <v>146.092434941173</v>
      </c>
      <c r="L370" s="150">
        <v>0</v>
      </c>
      <c r="M370" s="150">
        <v>6.8780289031999997</v>
      </c>
      <c r="N370" s="150">
        <v>61.9861839414</v>
      </c>
      <c r="O370" s="150">
        <v>15.003558159600001</v>
      </c>
      <c r="P370" s="150">
        <v>4.7286000000000001</v>
      </c>
      <c r="Q370" s="150">
        <v>62.611569480599996</v>
      </c>
      <c r="R370" s="150">
        <v>30.746509420500001</v>
      </c>
      <c r="S370" s="150">
        <v>1465.16909484647</v>
      </c>
    </row>
    <row r="371" spans="1:19" ht="14.5" x14ac:dyDescent="0.35">
      <c r="A371" t="s">
        <v>545</v>
      </c>
      <c r="B371" s="150">
        <v>1542.008251</v>
      </c>
      <c r="C371" s="150">
        <v>829.75087399999995</v>
      </c>
      <c r="D371" s="150">
        <v>0</v>
      </c>
      <c r="E371" s="150">
        <v>40.232038000000003</v>
      </c>
      <c r="F371" s="150">
        <v>179.240307</v>
      </c>
      <c r="G371" s="150">
        <v>23.513811</v>
      </c>
      <c r="H371" s="150">
        <v>7</v>
      </c>
      <c r="I371" s="150">
        <v>13.120899</v>
      </c>
      <c r="J371" s="150">
        <v>21.929825000000001</v>
      </c>
      <c r="K371" s="150">
        <v>95.842042347951903</v>
      </c>
      <c r="L371" s="150">
        <v>0</v>
      </c>
      <c r="M371" s="150">
        <v>11.691430242799999</v>
      </c>
      <c r="N371" s="150">
        <v>132.17180238180001</v>
      </c>
      <c r="O371" s="150">
        <v>41.657067567600002</v>
      </c>
      <c r="P371" s="150">
        <v>16.5501</v>
      </c>
      <c r="Q371" s="150">
        <v>42.0157427778</v>
      </c>
      <c r="R371" s="150">
        <v>103.5197389125</v>
      </c>
      <c r="S371" s="150">
        <v>1985.4561752304501</v>
      </c>
    </row>
    <row r="372" spans="1:19" ht="14.5" x14ac:dyDescent="0.35">
      <c r="A372" t="s">
        <v>546</v>
      </c>
      <c r="B372" s="150">
        <v>1405.5900489999999</v>
      </c>
      <c r="C372" s="150">
        <v>694.98391100000003</v>
      </c>
      <c r="D372" s="150">
        <v>1.6959599999999999</v>
      </c>
      <c r="E372" s="150">
        <v>25.356317000000001</v>
      </c>
      <c r="F372" s="150">
        <v>125.91364</v>
      </c>
      <c r="G372" s="150">
        <v>9.6141649999999998</v>
      </c>
      <c r="H372" s="150">
        <v>1</v>
      </c>
      <c r="I372" s="150">
        <v>11.691575</v>
      </c>
      <c r="J372" s="150">
        <v>19.340710999999999</v>
      </c>
      <c r="K372" s="150">
        <v>72.756374136850496</v>
      </c>
      <c r="L372" s="150">
        <v>0.49284597600000002</v>
      </c>
      <c r="M372" s="150">
        <v>7.3685457202000002</v>
      </c>
      <c r="N372" s="150">
        <v>92.848718135999903</v>
      </c>
      <c r="O372" s="150">
        <v>17.032454714</v>
      </c>
      <c r="P372" s="150">
        <v>2.3643000000000001</v>
      </c>
      <c r="Q372" s="150">
        <v>37.438761464999999</v>
      </c>
      <c r="R372" s="150">
        <v>91.2978262755</v>
      </c>
      <c r="S372" s="150">
        <v>1727.1898754235499</v>
      </c>
    </row>
    <row r="373" spans="1:19" ht="14.5" x14ac:dyDescent="0.35">
      <c r="A373" t="s">
        <v>547</v>
      </c>
      <c r="B373" s="150">
        <v>2026.1488179999999</v>
      </c>
      <c r="C373" s="150">
        <v>1185.549886</v>
      </c>
      <c r="D373" s="150">
        <v>0.46706599999999998</v>
      </c>
      <c r="E373" s="150">
        <v>17.383393000000002</v>
      </c>
      <c r="F373" s="150">
        <v>125.658744</v>
      </c>
      <c r="G373" s="150">
        <v>19.299399999999999</v>
      </c>
      <c r="H373" s="150">
        <v>2</v>
      </c>
      <c r="I373" s="150">
        <v>27.616765999999998</v>
      </c>
      <c r="J373" s="150">
        <v>33.390445999999997</v>
      </c>
      <c r="K373" s="150">
        <v>148.55671673764999</v>
      </c>
      <c r="L373" s="150">
        <v>0.13572937960000001</v>
      </c>
      <c r="M373" s="150">
        <v>5.0516140058000003</v>
      </c>
      <c r="N373" s="150">
        <v>92.660757825599902</v>
      </c>
      <c r="O373" s="150">
        <v>34.190817039999999</v>
      </c>
      <c r="P373" s="150">
        <v>4.7286000000000001</v>
      </c>
      <c r="Q373" s="150">
        <v>88.434408085200005</v>
      </c>
      <c r="R373" s="150">
        <v>157.619600343</v>
      </c>
      <c r="S373" s="150">
        <v>2557.5270614168498</v>
      </c>
    </row>
    <row r="374" spans="1:19" ht="14.5" x14ac:dyDescent="0.35">
      <c r="A374" t="s">
        <v>548</v>
      </c>
      <c r="B374" s="150">
        <v>1069.366321</v>
      </c>
      <c r="C374" s="150">
        <v>220.29211000000001</v>
      </c>
      <c r="D374" s="150">
        <v>1</v>
      </c>
      <c r="E374" s="150">
        <v>15.331635</v>
      </c>
      <c r="F374" s="150">
        <v>66.348669999999998</v>
      </c>
      <c r="G374" s="150">
        <v>3.75</v>
      </c>
      <c r="H374" s="150">
        <v>1.1299999999999999</v>
      </c>
      <c r="I374" s="150">
        <v>5</v>
      </c>
      <c r="J374" s="150">
        <v>17.447624999999999</v>
      </c>
      <c r="K374" s="150">
        <v>9.6770760836206993</v>
      </c>
      <c r="L374" s="150">
        <v>0.29060000000000002</v>
      </c>
      <c r="M374" s="150">
        <v>4.455373131</v>
      </c>
      <c r="N374" s="150">
        <v>48.925509257999998</v>
      </c>
      <c r="O374" s="150">
        <v>6.6435000000000004</v>
      </c>
      <c r="P374" s="150">
        <v>2.671659</v>
      </c>
      <c r="Q374" s="150">
        <v>16.010999999999999</v>
      </c>
      <c r="R374" s="150">
        <v>82.361513812499993</v>
      </c>
      <c r="S374" s="150">
        <v>1240.40255228512</v>
      </c>
    </row>
    <row r="375" spans="1:19" ht="14.5" x14ac:dyDescent="0.35">
      <c r="A375" t="s">
        <v>549</v>
      </c>
      <c r="B375" s="150">
        <v>629.28938799999901</v>
      </c>
      <c r="C375" s="150">
        <v>267.67976700000003</v>
      </c>
      <c r="D375" s="150">
        <v>10</v>
      </c>
      <c r="E375" s="150">
        <v>15</v>
      </c>
      <c r="F375" s="150">
        <v>52.941509000000003</v>
      </c>
      <c r="G375" s="150">
        <v>11.048596999999999</v>
      </c>
      <c r="H375" s="150">
        <v>0</v>
      </c>
      <c r="I375" s="150">
        <v>3</v>
      </c>
      <c r="J375" s="150">
        <v>4.6179410000000001</v>
      </c>
      <c r="K375" s="150">
        <v>24.338806740748002</v>
      </c>
      <c r="L375" s="150">
        <v>2.9060000000000001</v>
      </c>
      <c r="M375" s="150">
        <v>4.359</v>
      </c>
      <c r="N375" s="150">
        <v>39.039068736600001</v>
      </c>
      <c r="O375" s="150">
        <v>19.573694445200001</v>
      </c>
      <c r="P375" s="150">
        <v>0</v>
      </c>
      <c r="Q375" s="150">
        <v>9.6066000000000003</v>
      </c>
      <c r="R375" s="150">
        <v>21.7989904905</v>
      </c>
      <c r="S375" s="150">
        <v>750.91154841304694</v>
      </c>
    </row>
    <row r="376" spans="1:19" ht="14.5" x14ac:dyDescent="0.35">
      <c r="A376" t="s">
        <v>550</v>
      </c>
      <c r="B376" s="150">
        <v>885.96394400000099</v>
      </c>
      <c r="C376" s="150">
        <v>341.93412599999999</v>
      </c>
      <c r="D376" s="150">
        <v>1</v>
      </c>
      <c r="E376" s="150">
        <v>16.047243999999999</v>
      </c>
      <c r="F376" s="150">
        <v>84.243431999999999</v>
      </c>
      <c r="G376" s="150">
        <v>8.6101189999999992</v>
      </c>
      <c r="H376" s="150">
        <v>0</v>
      </c>
      <c r="I376" s="150">
        <v>6</v>
      </c>
      <c r="J376" s="150">
        <v>15.318910000000001</v>
      </c>
      <c r="K376" s="150">
        <v>27.955341538845399</v>
      </c>
      <c r="L376" s="150">
        <v>0.29060000000000002</v>
      </c>
      <c r="M376" s="150">
        <v>4.6633291064</v>
      </c>
      <c r="N376" s="150">
        <v>62.121106756800103</v>
      </c>
      <c r="O376" s="150">
        <v>15.2536868204</v>
      </c>
      <c r="P376" s="150">
        <v>0</v>
      </c>
      <c r="Q376" s="150">
        <v>19.213200000000001</v>
      </c>
      <c r="R376" s="150">
        <v>72.312914655</v>
      </c>
      <c r="S376" s="150">
        <v>1087.7741228774501</v>
      </c>
    </row>
    <row r="377" spans="1:19" ht="14.5" x14ac:dyDescent="0.35">
      <c r="A377" t="s">
        <v>551</v>
      </c>
      <c r="B377" s="150">
        <v>1166.2090490000001</v>
      </c>
      <c r="C377" s="150">
        <v>336.86351200000001</v>
      </c>
      <c r="D377" s="150">
        <v>0</v>
      </c>
      <c r="E377" s="150">
        <v>15.254821</v>
      </c>
      <c r="F377" s="150">
        <v>178.32230899999999</v>
      </c>
      <c r="G377" s="150">
        <v>3.5944090000000002</v>
      </c>
      <c r="H377" s="150">
        <v>3</v>
      </c>
      <c r="I377" s="150">
        <v>3.5</v>
      </c>
      <c r="J377" s="150">
        <v>16.934463999999998</v>
      </c>
      <c r="K377" s="150">
        <v>20.700339186117102</v>
      </c>
      <c r="L377" s="150">
        <v>0</v>
      </c>
      <c r="M377" s="150">
        <v>4.4330509826000002</v>
      </c>
      <c r="N377" s="150">
        <v>131.4948706566</v>
      </c>
      <c r="O377" s="150">
        <v>6.3678549844000001</v>
      </c>
      <c r="P377" s="150">
        <v>7.0929000000000002</v>
      </c>
      <c r="Q377" s="150">
        <v>11.207700000000001</v>
      </c>
      <c r="R377" s="150">
        <v>79.939137312</v>
      </c>
      <c r="S377" s="150">
        <v>1427.4449021217199</v>
      </c>
    </row>
    <row r="378" spans="1:19" ht="14.5" x14ac:dyDescent="0.35">
      <c r="A378" t="s">
        <v>552</v>
      </c>
      <c r="B378" s="150">
        <v>1163.2692480000001</v>
      </c>
      <c r="C378" s="150">
        <v>82.312275999999997</v>
      </c>
      <c r="D378" s="150">
        <v>3</v>
      </c>
      <c r="E378" s="150">
        <v>16.714286000000001</v>
      </c>
      <c r="F378" s="150">
        <v>105.559394</v>
      </c>
      <c r="G378" s="150">
        <v>4</v>
      </c>
      <c r="H378" s="150">
        <v>0</v>
      </c>
      <c r="I378" s="150">
        <v>2.4207320000000001</v>
      </c>
      <c r="J378" s="150">
        <v>4</v>
      </c>
      <c r="K378" s="150">
        <v>1.2138461923425401</v>
      </c>
      <c r="L378" s="150">
        <v>0.87180000000000002</v>
      </c>
      <c r="M378" s="150">
        <v>4.8571715115999998</v>
      </c>
      <c r="N378" s="150">
        <v>77.839497135599899</v>
      </c>
      <c r="O378" s="150">
        <v>7.0864000000000003</v>
      </c>
      <c r="P378" s="150">
        <v>0</v>
      </c>
      <c r="Q378" s="150">
        <v>7.7516680104000004</v>
      </c>
      <c r="R378" s="150">
        <v>18.882000000000001</v>
      </c>
      <c r="S378" s="150">
        <v>1281.77163084994</v>
      </c>
    </row>
    <row r="379" spans="1:19" ht="14.5" x14ac:dyDescent="0.35">
      <c r="A379" t="s">
        <v>553</v>
      </c>
      <c r="B379" s="150">
        <v>2865.228509</v>
      </c>
      <c r="C379" s="150">
        <v>947.84141399999999</v>
      </c>
      <c r="D379" s="150">
        <v>37.499999000000003</v>
      </c>
      <c r="E379" s="150">
        <v>65.015665999999996</v>
      </c>
      <c r="F379" s="150">
        <v>219.80182099999999</v>
      </c>
      <c r="G379" s="150">
        <v>25.790346</v>
      </c>
      <c r="H379" s="150">
        <v>1.5</v>
      </c>
      <c r="I379" s="150">
        <v>15.580401999999999</v>
      </c>
      <c r="J379" s="150">
        <v>46.933366999999997</v>
      </c>
      <c r="K379" s="150">
        <v>66.588918832926893</v>
      </c>
      <c r="L379" s="150">
        <v>10.8974997094</v>
      </c>
      <c r="M379" s="150">
        <v>18.893552539600002</v>
      </c>
      <c r="N379" s="150">
        <v>162.08186280539999</v>
      </c>
      <c r="O379" s="150">
        <v>45.690176973600003</v>
      </c>
      <c r="P379" s="150">
        <v>3.5464500000000001</v>
      </c>
      <c r="Q379" s="150">
        <v>49.8915632844</v>
      </c>
      <c r="R379" s="150">
        <v>221.54895892350001</v>
      </c>
      <c r="S379" s="150">
        <v>3444.36749206883</v>
      </c>
    </row>
    <row r="380" spans="1:19" ht="14.5" x14ac:dyDescent="0.35">
      <c r="A380" t="s">
        <v>554</v>
      </c>
      <c r="B380" s="150">
        <v>4200.0939799999996</v>
      </c>
      <c r="C380" s="150">
        <v>1038.195234</v>
      </c>
      <c r="D380" s="150">
        <v>97.736155999999994</v>
      </c>
      <c r="E380" s="150">
        <v>62.086055999999999</v>
      </c>
      <c r="F380" s="150">
        <v>327.16193700000002</v>
      </c>
      <c r="G380" s="150">
        <v>37.012338</v>
      </c>
      <c r="H380" s="150">
        <v>3</v>
      </c>
      <c r="I380" s="150">
        <v>7.047059</v>
      </c>
      <c r="J380" s="150">
        <v>43.796393000000002</v>
      </c>
      <c r="K380" s="150">
        <v>54.072595407561302</v>
      </c>
      <c r="L380" s="150">
        <v>28.402126933600002</v>
      </c>
      <c r="M380" s="150">
        <v>18.042207873599999</v>
      </c>
      <c r="N380" s="150">
        <v>241.24921234380099</v>
      </c>
      <c r="O380" s="150">
        <v>65.571058000799994</v>
      </c>
      <c r="P380" s="150">
        <v>7.0929000000000002</v>
      </c>
      <c r="Q380" s="150">
        <v>22.5660923298</v>
      </c>
      <c r="R380" s="150">
        <v>206.74087315649999</v>
      </c>
      <c r="S380" s="150">
        <v>4843.8310460456596</v>
      </c>
    </row>
    <row r="381" spans="1:19" ht="14.5" x14ac:dyDescent="0.35">
      <c r="A381" t="s">
        <v>555</v>
      </c>
      <c r="B381" s="150">
        <v>1559.8892040000001</v>
      </c>
      <c r="C381" s="150">
        <v>384.07131500000003</v>
      </c>
      <c r="D381" s="150">
        <v>35.924728000000002</v>
      </c>
      <c r="E381" s="150">
        <v>24</v>
      </c>
      <c r="F381" s="150">
        <v>76.443647999999996</v>
      </c>
      <c r="G381" s="150">
        <v>9.579345</v>
      </c>
      <c r="H381" s="150">
        <v>0</v>
      </c>
      <c r="I381" s="150">
        <v>7</v>
      </c>
      <c r="J381" s="150">
        <v>17.5</v>
      </c>
      <c r="K381" s="150">
        <v>20.008240802206998</v>
      </c>
      <c r="L381" s="150">
        <v>10.4397259568</v>
      </c>
      <c r="M381" s="150">
        <v>6.9744000000000002</v>
      </c>
      <c r="N381" s="150">
        <v>56.369546035200003</v>
      </c>
      <c r="O381" s="150">
        <v>16.970767601999999</v>
      </c>
      <c r="P381" s="150">
        <v>0</v>
      </c>
      <c r="Q381" s="150">
        <v>22.415400000000002</v>
      </c>
      <c r="R381" s="150">
        <v>82.608750000000001</v>
      </c>
      <c r="S381" s="150">
        <v>1775.6760343962101</v>
      </c>
    </row>
    <row r="382" spans="1:19" ht="14.5" x14ac:dyDescent="0.35">
      <c r="A382" t="s">
        <v>556</v>
      </c>
      <c r="B382" s="150">
        <v>1123.4703199999999</v>
      </c>
      <c r="C382" s="150">
        <v>1075.490012</v>
      </c>
      <c r="D382" s="150">
        <v>0</v>
      </c>
      <c r="E382" s="150">
        <v>7.225943</v>
      </c>
      <c r="F382" s="150">
        <v>168.24517499999999</v>
      </c>
      <c r="G382" s="150">
        <v>9.3000000000000007</v>
      </c>
      <c r="H382" s="150">
        <v>2</v>
      </c>
      <c r="I382" s="150">
        <v>17.069219</v>
      </c>
      <c r="J382" s="150">
        <v>19.079443000000001</v>
      </c>
      <c r="K382" s="150">
        <v>220.03739806196</v>
      </c>
      <c r="L382" s="150">
        <v>0</v>
      </c>
      <c r="M382" s="150">
        <v>2.0998590358000002</v>
      </c>
      <c r="N382" s="150">
        <v>124.06399204500001</v>
      </c>
      <c r="O382" s="150">
        <v>16.47588</v>
      </c>
      <c r="P382" s="150">
        <v>4.7286000000000001</v>
      </c>
      <c r="Q382" s="150">
        <v>54.659053081800003</v>
      </c>
      <c r="R382" s="150">
        <v>90.064510681499996</v>
      </c>
      <c r="S382" s="150">
        <v>1635.59961290606</v>
      </c>
    </row>
    <row r="383" spans="1:19" ht="14.5" x14ac:dyDescent="0.35">
      <c r="A383" t="s">
        <v>557</v>
      </c>
      <c r="B383" s="150">
        <v>1515.1381710000001</v>
      </c>
      <c r="C383" s="150">
        <v>548.999898999999</v>
      </c>
      <c r="D383" s="150">
        <v>0</v>
      </c>
      <c r="E383" s="150">
        <v>1.2203390000000001</v>
      </c>
      <c r="F383" s="150">
        <v>174.98873900000001</v>
      </c>
      <c r="G383" s="150">
        <v>5.4971750000000004</v>
      </c>
      <c r="H383" s="150">
        <v>3</v>
      </c>
      <c r="I383" s="150">
        <v>12.531075</v>
      </c>
      <c r="J383" s="150">
        <v>20.033898000000001</v>
      </c>
      <c r="K383" s="150">
        <v>41.833555123734897</v>
      </c>
      <c r="L383" s="150">
        <v>0</v>
      </c>
      <c r="M383" s="150">
        <v>0.35463051340000001</v>
      </c>
      <c r="N383" s="150">
        <v>129.03669613860001</v>
      </c>
      <c r="O383" s="150">
        <v>9.7387952299999991</v>
      </c>
      <c r="P383" s="150">
        <v>7.0929000000000002</v>
      </c>
      <c r="Q383" s="150">
        <v>40.127008365000002</v>
      </c>
      <c r="R383" s="150">
        <v>94.570015509000001</v>
      </c>
      <c r="S383" s="150">
        <v>1837.89177187973</v>
      </c>
    </row>
    <row r="384" spans="1:19" ht="14.5" x14ac:dyDescent="0.35">
      <c r="A384" t="s">
        <v>558</v>
      </c>
      <c r="B384" s="150">
        <v>1405.08158</v>
      </c>
      <c r="C384" s="150">
        <v>183.76408000000001</v>
      </c>
      <c r="D384" s="150">
        <v>0</v>
      </c>
      <c r="E384" s="150">
        <v>39.164180999999999</v>
      </c>
      <c r="F384" s="150">
        <v>112.103725</v>
      </c>
      <c r="G384" s="150">
        <v>13.462222000000001</v>
      </c>
      <c r="H384" s="150">
        <v>1.830943</v>
      </c>
      <c r="I384" s="150">
        <v>46.209972999999998</v>
      </c>
      <c r="J384" s="150">
        <v>35.803494999999998</v>
      </c>
      <c r="K384" s="150">
        <v>5.2595931568872203</v>
      </c>
      <c r="L384" s="150">
        <v>0</v>
      </c>
      <c r="M384" s="150">
        <v>11.381110998600001</v>
      </c>
      <c r="N384" s="150">
        <v>82.665286814999902</v>
      </c>
      <c r="O384" s="150">
        <v>23.8496724952</v>
      </c>
      <c r="P384" s="150">
        <v>4.3288985349000004</v>
      </c>
      <c r="Q384" s="150">
        <v>147.9735755406</v>
      </c>
      <c r="R384" s="150">
        <v>169.01039814750001</v>
      </c>
      <c r="S384" s="150">
        <v>1849.5501156886901</v>
      </c>
    </row>
    <row r="385" spans="1:19" ht="14.5" x14ac:dyDescent="0.35">
      <c r="A385" t="s">
        <v>559</v>
      </c>
      <c r="B385" s="150">
        <v>1429.766138</v>
      </c>
      <c r="C385" s="150">
        <v>1305.2038339999999</v>
      </c>
      <c r="D385" s="150">
        <v>0</v>
      </c>
      <c r="E385" s="150">
        <v>24.167954999999999</v>
      </c>
      <c r="F385" s="150">
        <v>87.562214999999995</v>
      </c>
      <c r="G385" s="150">
        <v>16.541025000000001</v>
      </c>
      <c r="H385" s="150">
        <v>2</v>
      </c>
      <c r="I385" s="150">
        <v>6.2344629999999999</v>
      </c>
      <c r="J385" s="150">
        <v>13.58</v>
      </c>
      <c r="K385" s="150">
        <v>250.90297985941501</v>
      </c>
      <c r="L385" s="150">
        <v>0</v>
      </c>
      <c r="M385" s="150">
        <v>7.0232077229999996</v>
      </c>
      <c r="N385" s="150">
        <v>64.568377341000001</v>
      </c>
      <c r="O385" s="150">
        <v>29.304079890000001</v>
      </c>
      <c r="P385" s="150">
        <v>4.7286000000000001</v>
      </c>
      <c r="Q385" s="150">
        <v>19.963997418600002</v>
      </c>
      <c r="R385" s="150">
        <v>64.104389999999995</v>
      </c>
      <c r="S385" s="150">
        <v>1870.36177023201</v>
      </c>
    </row>
    <row r="386" spans="1:19" ht="14.5" x14ac:dyDescent="0.35">
      <c r="A386" t="s">
        <v>560</v>
      </c>
      <c r="B386" s="150">
        <v>787.25547500000005</v>
      </c>
      <c r="C386" s="150">
        <v>756.21400900000003</v>
      </c>
      <c r="D386" s="150">
        <v>0</v>
      </c>
      <c r="E386" s="150">
        <v>19.573774</v>
      </c>
      <c r="F386" s="150">
        <v>88.950134000000006</v>
      </c>
      <c r="G386" s="150">
        <v>4.0626319999999998</v>
      </c>
      <c r="H386" s="150">
        <v>1</v>
      </c>
      <c r="I386" s="150">
        <v>7.7743370000000001</v>
      </c>
      <c r="J386" s="150">
        <v>13</v>
      </c>
      <c r="K386" s="150">
        <v>153.68760289266999</v>
      </c>
      <c r="L386" s="150">
        <v>0</v>
      </c>
      <c r="M386" s="150">
        <v>5.6881387243999999</v>
      </c>
      <c r="N386" s="150">
        <v>65.591828811600095</v>
      </c>
      <c r="O386" s="150">
        <v>7.1973588511999997</v>
      </c>
      <c r="P386" s="150">
        <v>2.3643000000000001</v>
      </c>
      <c r="Q386" s="150">
        <v>24.894981941400001</v>
      </c>
      <c r="R386" s="150">
        <v>61.366500000000002</v>
      </c>
      <c r="S386" s="150">
        <v>1108.0461862212701</v>
      </c>
    </row>
    <row r="387" spans="1:19" ht="14.5" x14ac:dyDescent="0.35">
      <c r="A387" t="s">
        <v>561</v>
      </c>
      <c r="B387" s="150">
        <v>1655.95610299999</v>
      </c>
      <c r="C387" s="150">
        <v>348.56106299999999</v>
      </c>
      <c r="D387" s="150">
        <v>17.738810999999998</v>
      </c>
      <c r="E387" s="150">
        <v>31.305516000000001</v>
      </c>
      <c r="F387" s="150">
        <v>104.302514</v>
      </c>
      <c r="G387" s="150">
        <v>6.9332739999999999</v>
      </c>
      <c r="H387" s="150">
        <v>0</v>
      </c>
      <c r="I387" s="150">
        <v>11.993302999999999</v>
      </c>
      <c r="J387" s="150">
        <v>7.2207229999999996</v>
      </c>
      <c r="K387" s="150">
        <v>15.256261552046899</v>
      </c>
      <c r="L387" s="150">
        <v>5.1548984765999997</v>
      </c>
      <c r="M387" s="150">
        <v>9.0973829496</v>
      </c>
      <c r="N387" s="150">
        <v>76.912673823600002</v>
      </c>
      <c r="O387" s="150">
        <v>12.2829882184</v>
      </c>
      <c r="P387" s="150">
        <v>0</v>
      </c>
      <c r="Q387" s="150">
        <v>38.404954866600001</v>
      </c>
      <c r="R387" s="150">
        <v>34.085422921499998</v>
      </c>
      <c r="S387" s="150">
        <v>1847.1506858083401</v>
      </c>
    </row>
    <row r="388" spans="1:19" ht="14.5" x14ac:dyDescent="0.35">
      <c r="A388" t="s">
        <v>562</v>
      </c>
      <c r="B388" s="150">
        <v>1796.19173799999</v>
      </c>
      <c r="C388" s="150">
        <v>830.84320600000001</v>
      </c>
      <c r="D388" s="150">
        <v>4.4886990000000004</v>
      </c>
      <c r="E388" s="150">
        <v>47.101049000000003</v>
      </c>
      <c r="F388" s="150">
        <v>200.26522900000001</v>
      </c>
      <c r="G388" s="150">
        <v>11.694928000000001</v>
      </c>
      <c r="H388" s="150">
        <v>0</v>
      </c>
      <c r="I388" s="150">
        <v>11.982659</v>
      </c>
      <c r="J388" s="150">
        <v>39.820923999999998</v>
      </c>
      <c r="K388" s="150">
        <v>82.048508156030294</v>
      </c>
      <c r="L388" s="150">
        <v>1.3044159294</v>
      </c>
      <c r="M388" s="150">
        <v>13.6875648394</v>
      </c>
      <c r="N388" s="150">
        <v>147.6755798646</v>
      </c>
      <c r="O388" s="150">
        <v>20.718734444799999</v>
      </c>
      <c r="P388" s="150">
        <v>0</v>
      </c>
      <c r="Q388" s="150">
        <v>38.370870649799997</v>
      </c>
      <c r="R388" s="150">
        <v>187.974671742</v>
      </c>
      <c r="S388" s="150">
        <v>2287.9720836260199</v>
      </c>
    </row>
    <row r="389" spans="1:19" ht="14.5" x14ac:dyDescent="0.35">
      <c r="A389" t="s">
        <v>563</v>
      </c>
      <c r="B389" s="150">
        <v>4624.3224719999998</v>
      </c>
      <c r="C389" s="150">
        <v>2062.2977609999998</v>
      </c>
      <c r="D389" s="150">
        <v>504.76817899999998</v>
      </c>
      <c r="E389" s="150">
        <v>117.32479499999999</v>
      </c>
      <c r="F389" s="150">
        <v>301.840101</v>
      </c>
      <c r="G389" s="150">
        <v>29.979185000000001</v>
      </c>
      <c r="H389" s="150">
        <v>5</v>
      </c>
      <c r="I389" s="150">
        <v>23.176328999999999</v>
      </c>
      <c r="J389" s="150">
        <v>88.809034999999994</v>
      </c>
      <c r="K389" s="150">
        <v>195.241341518149</v>
      </c>
      <c r="L389" s="150">
        <v>146.68563281740001</v>
      </c>
      <c r="M389" s="150">
        <v>34.094585426999998</v>
      </c>
      <c r="N389" s="150">
        <v>222.57689047740001</v>
      </c>
      <c r="O389" s="150">
        <v>53.111124146000002</v>
      </c>
      <c r="P389" s="150">
        <v>11.8215</v>
      </c>
      <c r="Q389" s="150">
        <v>74.215240723799994</v>
      </c>
      <c r="R389" s="150">
        <v>419.22304971749998</v>
      </c>
      <c r="S389" s="150">
        <v>5781.2918368272503</v>
      </c>
    </row>
    <row r="390" spans="1:19" ht="14.5" x14ac:dyDescent="0.35">
      <c r="A390" t="s">
        <v>564</v>
      </c>
      <c r="B390" s="150">
        <v>1951.55173300001</v>
      </c>
      <c r="C390" s="150">
        <v>649.04998899999998</v>
      </c>
      <c r="D390" s="150">
        <v>4.8899999999999997</v>
      </c>
      <c r="E390" s="150">
        <v>38.907888999999997</v>
      </c>
      <c r="F390" s="150">
        <v>129.60721100000001</v>
      </c>
      <c r="G390" s="150">
        <v>8.9839450000000003</v>
      </c>
      <c r="H390" s="150">
        <v>1</v>
      </c>
      <c r="I390" s="150">
        <v>7.6362389999999998</v>
      </c>
      <c r="J390" s="150">
        <v>32.015928000000002</v>
      </c>
      <c r="K390" s="150">
        <v>46.146165689564803</v>
      </c>
      <c r="L390" s="150">
        <v>1.4210339999999999</v>
      </c>
      <c r="M390" s="150">
        <v>11.306632543399999</v>
      </c>
      <c r="N390" s="150">
        <v>95.572357391399805</v>
      </c>
      <c r="O390" s="150">
        <v>15.915956961999999</v>
      </c>
      <c r="P390" s="150">
        <v>2.3643000000000001</v>
      </c>
      <c r="Q390" s="150">
        <v>24.452764525799999</v>
      </c>
      <c r="R390" s="150">
        <v>151.131188124</v>
      </c>
      <c r="S390" s="150">
        <v>2299.8621322361701</v>
      </c>
    </row>
    <row r="391" spans="1:19" ht="14.5" x14ac:dyDescent="0.35">
      <c r="A391" t="s">
        <v>565</v>
      </c>
      <c r="B391" s="150">
        <v>1509.318004</v>
      </c>
      <c r="C391" s="150">
        <v>510.68311299999999</v>
      </c>
      <c r="D391" s="150">
        <v>0</v>
      </c>
      <c r="E391" s="150">
        <v>28.920287999999999</v>
      </c>
      <c r="F391" s="150">
        <v>177.22927200000001</v>
      </c>
      <c r="G391" s="150">
        <v>20.270371999999998</v>
      </c>
      <c r="H391" s="150">
        <v>1</v>
      </c>
      <c r="I391" s="150">
        <v>10</v>
      </c>
      <c r="J391" s="150">
        <v>15.486765999999999</v>
      </c>
      <c r="K391" s="150">
        <v>36.558004125929102</v>
      </c>
      <c r="L391" s="150">
        <v>0</v>
      </c>
      <c r="M391" s="150">
        <v>8.4042356928000093</v>
      </c>
      <c r="N391" s="150">
        <v>130.68886517280001</v>
      </c>
      <c r="O391" s="150">
        <v>35.910991035199999</v>
      </c>
      <c r="P391" s="150">
        <v>2.3643000000000001</v>
      </c>
      <c r="Q391" s="150">
        <v>32.021999999999998</v>
      </c>
      <c r="R391" s="150">
        <v>73.105278902999999</v>
      </c>
      <c r="S391" s="150">
        <v>1828.37167892973</v>
      </c>
    </row>
    <row r="392" spans="1:19" ht="14.5" x14ac:dyDescent="0.35">
      <c r="A392" t="s">
        <v>566</v>
      </c>
      <c r="B392" s="150">
        <v>1092.0529349999999</v>
      </c>
      <c r="C392" s="150">
        <v>335.53243099999997</v>
      </c>
      <c r="D392" s="150">
        <v>11.306020999999999</v>
      </c>
      <c r="E392" s="150">
        <v>15.166677</v>
      </c>
      <c r="F392" s="150">
        <v>109.747366</v>
      </c>
      <c r="G392" s="150">
        <v>3.9337939999999998</v>
      </c>
      <c r="H392" s="150">
        <v>0</v>
      </c>
      <c r="I392" s="150">
        <v>4</v>
      </c>
      <c r="J392" s="150">
        <v>17.514769000000001</v>
      </c>
      <c r="K392" s="150">
        <v>21.915540126831001</v>
      </c>
      <c r="L392" s="150">
        <v>3.2855297025999999</v>
      </c>
      <c r="M392" s="150">
        <v>4.4074363362</v>
      </c>
      <c r="N392" s="150">
        <v>80.927707688400005</v>
      </c>
      <c r="O392" s="150">
        <v>6.9691094504000004</v>
      </c>
      <c r="P392" s="150">
        <v>0</v>
      </c>
      <c r="Q392" s="150">
        <v>12.8088</v>
      </c>
      <c r="R392" s="150">
        <v>82.678467064499998</v>
      </c>
      <c r="S392" s="150">
        <v>1305.0455253689299</v>
      </c>
    </row>
    <row r="393" spans="1:19" ht="14.5" x14ac:dyDescent="0.35">
      <c r="A393" t="s">
        <v>567</v>
      </c>
      <c r="B393" s="150">
        <v>4326.7279139999901</v>
      </c>
      <c r="C393" s="150">
        <v>1250.2471949999999</v>
      </c>
      <c r="D393" s="150">
        <v>105.349028</v>
      </c>
      <c r="E393" s="150">
        <v>111.89538400000001</v>
      </c>
      <c r="F393" s="150">
        <v>338.32457599999998</v>
      </c>
      <c r="G393" s="150">
        <v>42.547262000000003</v>
      </c>
      <c r="H393" s="150">
        <v>2</v>
      </c>
      <c r="I393" s="150">
        <v>29.342835000000001</v>
      </c>
      <c r="J393" s="150">
        <v>78.969836000000001</v>
      </c>
      <c r="K393" s="150">
        <v>77.624269995184505</v>
      </c>
      <c r="L393" s="150">
        <v>30.6144275368001</v>
      </c>
      <c r="M393" s="150">
        <v>32.5167985904001</v>
      </c>
      <c r="N393" s="150">
        <v>249.48054234240101</v>
      </c>
      <c r="O393" s="150">
        <v>75.376729359199999</v>
      </c>
      <c r="P393" s="150">
        <v>4.7286000000000001</v>
      </c>
      <c r="Q393" s="150">
        <v>93.961626237000004</v>
      </c>
      <c r="R393" s="150">
        <v>372.777110838</v>
      </c>
      <c r="S393" s="150">
        <v>5263.8080188989798</v>
      </c>
    </row>
    <row r="394" spans="1:19" ht="14.5" x14ac:dyDescent="0.35">
      <c r="A394" t="s">
        <v>568</v>
      </c>
      <c r="B394" s="150">
        <v>1638.973354</v>
      </c>
      <c r="C394" s="150">
        <v>368.19826499999999</v>
      </c>
      <c r="D394" s="150">
        <v>2</v>
      </c>
      <c r="E394" s="150">
        <v>22.297335</v>
      </c>
      <c r="F394" s="150">
        <v>145.81817699999999</v>
      </c>
      <c r="G394" s="150">
        <v>7.1511480000000001</v>
      </c>
      <c r="H394" s="150">
        <v>1</v>
      </c>
      <c r="I394" s="150">
        <v>8.3240350000000003</v>
      </c>
      <c r="J394" s="150">
        <v>14.923432999999999</v>
      </c>
      <c r="K394" s="150">
        <v>17.317302937990299</v>
      </c>
      <c r="L394" s="150">
        <v>0.58120000000000005</v>
      </c>
      <c r="M394" s="150">
        <v>6.4796055509999997</v>
      </c>
      <c r="N394" s="150">
        <v>107.5263237198</v>
      </c>
      <c r="O394" s="150">
        <v>12.6689737968</v>
      </c>
      <c r="P394" s="150">
        <v>2.3643000000000001</v>
      </c>
      <c r="Q394" s="150">
        <v>26.655224876999998</v>
      </c>
      <c r="R394" s="150">
        <v>70.446065476499996</v>
      </c>
      <c r="S394" s="150">
        <v>1883.0123503590901</v>
      </c>
    </row>
    <row r="395" spans="1:19" ht="14.5" x14ac:dyDescent="0.35">
      <c r="A395" t="s">
        <v>569</v>
      </c>
      <c r="B395" s="150">
        <v>1417.6664510000101</v>
      </c>
      <c r="C395" s="150">
        <v>601.91514600000005</v>
      </c>
      <c r="D395" s="150">
        <v>1.32989</v>
      </c>
      <c r="E395" s="150">
        <v>30.928923000000001</v>
      </c>
      <c r="F395" s="150">
        <v>137.573272</v>
      </c>
      <c r="G395" s="150">
        <v>4.7882249999999997</v>
      </c>
      <c r="H395" s="150">
        <v>3.9722170000000001</v>
      </c>
      <c r="I395" s="150">
        <v>10.312063</v>
      </c>
      <c r="J395" s="150">
        <v>12.445701</v>
      </c>
      <c r="K395" s="150">
        <v>53.796773220077299</v>
      </c>
      <c r="L395" s="150">
        <v>0.38646603400000001</v>
      </c>
      <c r="M395" s="150">
        <v>8.9879450238</v>
      </c>
      <c r="N395" s="150">
        <v>101.4465307728</v>
      </c>
      <c r="O395" s="150">
        <v>8.4828194099999994</v>
      </c>
      <c r="P395" s="150">
        <v>9.3915126530999995</v>
      </c>
      <c r="Q395" s="150">
        <v>33.021288138599999</v>
      </c>
      <c r="R395" s="150">
        <v>58.749931570500003</v>
      </c>
      <c r="S395" s="150">
        <v>1691.9297178228801</v>
      </c>
    </row>
    <row r="396" spans="1:19" ht="14.5" x14ac:dyDescent="0.35">
      <c r="A396" t="s">
        <v>570</v>
      </c>
      <c r="B396" s="150">
        <v>572.01561800000195</v>
      </c>
      <c r="C396" s="150">
        <v>265.234782</v>
      </c>
      <c r="D396" s="150">
        <v>0</v>
      </c>
      <c r="E396" s="150">
        <v>21.013662</v>
      </c>
      <c r="F396" s="150">
        <v>59.528320000000001</v>
      </c>
      <c r="G396" s="150">
        <v>2.2512599999999998</v>
      </c>
      <c r="H396" s="150">
        <v>1</v>
      </c>
      <c r="I396" s="150">
        <v>6.0244439999999999</v>
      </c>
      <c r="J396" s="150">
        <v>3.7937349999999999</v>
      </c>
      <c r="K396" s="150">
        <v>26.0379003639754</v>
      </c>
      <c r="L396" s="150">
        <v>0</v>
      </c>
      <c r="M396" s="150">
        <v>6.1065701772000001</v>
      </c>
      <c r="N396" s="150">
        <v>43.896183168</v>
      </c>
      <c r="O396" s="150">
        <v>3.9883322159999999</v>
      </c>
      <c r="P396" s="150">
        <v>2.3643000000000001</v>
      </c>
      <c r="Q396" s="150">
        <v>19.291474576799999</v>
      </c>
      <c r="R396" s="150">
        <v>17.908326067499999</v>
      </c>
      <c r="S396" s="150">
        <v>691.60870456947703</v>
      </c>
    </row>
    <row r="397" spans="1:19" ht="14.5" x14ac:dyDescent="0.35">
      <c r="A397" t="s">
        <v>571</v>
      </c>
      <c r="B397" s="150">
        <v>4409.4437260000004</v>
      </c>
      <c r="C397" s="150">
        <v>469.14273200000002</v>
      </c>
      <c r="D397" s="150">
        <v>73.487750000000005</v>
      </c>
      <c r="E397" s="150">
        <v>56.525424000000001</v>
      </c>
      <c r="F397" s="150">
        <v>244.019769</v>
      </c>
      <c r="G397" s="150">
        <v>8.2970469999999992</v>
      </c>
      <c r="H397" s="150">
        <v>5</v>
      </c>
      <c r="I397" s="150">
        <v>12.067797000000001</v>
      </c>
      <c r="J397" s="150">
        <v>62.713482999999997</v>
      </c>
      <c r="K397" s="150">
        <v>10.569727086861</v>
      </c>
      <c r="L397" s="150">
        <v>21.355540149999999</v>
      </c>
      <c r="M397" s="150">
        <v>16.4262882144</v>
      </c>
      <c r="N397" s="150">
        <v>179.9401776606</v>
      </c>
      <c r="O397" s="150">
        <v>14.699048465200001</v>
      </c>
      <c r="P397" s="150">
        <v>11.8215</v>
      </c>
      <c r="Q397" s="150">
        <v>38.643499553399998</v>
      </c>
      <c r="R397" s="150">
        <v>296.03899650149998</v>
      </c>
      <c r="S397" s="150">
        <v>4998.93850363196</v>
      </c>
    </row>
    <row r="398" spans="1:19" ht="14.5" x14ac:dyDescent="0.35">
      <c r="A398" t="s">
        <v>572</v>
      </c>
      <c r="B398" s="150">
        <v>3739.208063</v>
      </c>
      <c r="C398" s="150">
        <v>315.81052399999999</v>
      </c>
      <c r="D398" s="150">
        <v>17.662858</v>
      </c>
      <c r="E398" s="150">
        <v>33.137625999999997</v>
      </c>
      <c r="F398" s="150">
        <v>245.091184</v>
      </c>
      <c r="G398" s="150">
        <v>19.462857</v>
      </c>
      <c r="H398" s="150">
        <v>1</v>
      </c>
      <c r="I398" s="150">
        <v>11.4</v>
      </c>
      <c r="J398" s="150">
        <v>54.916016999999997</v>
      </c>
      <c r="K398" s="150">
        <v>5.6283111024816401</v>
      </c>
      <c r="L398" s="150">
        <v>5.1328265348000004</v>
      </c>
      <c r="M398" s="150">
        <v>9.6297941155999993</v>
      </c>
      <c r="N398" s="150">
        <v>180.73023908159999</v>
      </c>
      <c r="O398" s="150">
        <v>34.480397461199999</v>
      </c>
      <c r="P398" s="150">
        <v>2.3643000000000001</v>
      </c>
      <c r="Q398" s="150">
        <v>36.50508</v>
      </c>
      <c r="R398" s="150">
        <v>259.23105824850001</v>
      </c>
      <c r="S398" s="150">
        <v>4272.9100695441803</v>
      </c>
    </row>
    <row r="399" spans="1:19" ht="14.5" x14ac:dyDescent="0.35">
      <c r="A399" t="s">
        <v>573</v>
      </c>
      <c r="B399" s="150">
        <v>1554.5400030000001</v>
      </c>
      <c r="C399" s="150">
        <v>1529.634311</v>
      </c>
      <c r="D399" s="150">
        <v>37.332521</v>
      </c>
      <c r="E399" s="150">
        <v>7.1264370000000001</v>
      </c>
      <c r="F399" s="150">
        <v>113.670168</v>
      </c>
      <c r="G399" s="150">
        <v>13.572359000000001</v>
      </c>
      <c r="H399" s="150">
        <v>1</v>
      </c>
      <c r="I399" s="150">
        <v>1</v>
      </c>
      <c r="J399" s="150">
        <v>9.3333329999999997</v>
      </c>
      <c r="K399" s="150">
        <v>313.37923848591601</v>
      </c>
      <c r="L399" s="150">
        <v>10.8488306026</v>
      </c>
      <c r="M399" s="150">
        <v>2.0709425922000002</v>
      </c>
      <c r="N399" s="150">
        <v>83.8203818831999</v>
      </c>
      <c r="O399" s="150">
        <v>24.044791204399999</v>
      </c>
      <c r="P399" s="150">
        <v>2.3643000000000001</v>
      </c>
      <c r="Q399" s="150">
        <v>3.2021999999999999</v>
      </c>
      <c r="R399" s="150">
        <v>44.057998426499999</v>
      </c>
      <c r="S399" s="150">
        <v>2038.32868619481</v>
      </c>
    </row>
    <row r="400" spans="1:19" ht="14.5" x14ac:dyDescent="0.35">
      <c r="A400" t="s">
        <v>574</v>
      </c>
      <c r="B400" s="150">
        <v>870.18652699999996</v>
      </c>
      <c r="C400" s="150">
        <v>192.80123900000001</v>
      </c>
      <c r="D400" s="150">
        <v>0</v>
      </c>
      <c r="E400" s="150">
        <v>22</v>
      </c>
      <c r="F400" s="150">
        <v>53.442112000000002</v>
      </c>
      <c r="G400" s="150">
        <v>1</v>
      </c>
      <c r="H400" s="150">
        <v>0</v>
      </c>
      <c r="I400" s="150">
        <v>0</v>
      </c>
      <c r="J400" s="150">
        <v>8.6372269999999993</v>
      </c>
      <c r="K400" s="150">
        <v>8.8878252181402608</v>
      </c>
      <c r="L400" s="150">
        <v>0</v>
      </c>
      <c r="M400" s="150">
        <v>6.3932000000000002</v>
      </c>
      <c r="N400" s="150">
        <v>39.4082133888</v>
      </c>
      <c r="O400" s="150">
        <v>1.7716000000000001</v>
      </c>
      <c r="P400" s="150">
        <v>0</v>
      </c>
      <c r="Q400" s="150">
        <v>0</v>
      </c>
      <c r="R400" s="150">
        <v>40.772030053500004</v>
      </c>
      <c r="S400" s="150">
        <v>967.41939566044005</v>
      </c>
    </row>
    <row r="401" spans="1:19" ht="14.5" x14ac:dyDescent="0.35">
      <c r="A401" t="s">
        <v>575</v>
      </c>
      <c r="B401" s="150">
        <v>1616.958697</v>
      </c>
      <c r="C401" s="150">
        <v>500.991086</v>
      </c>
      <c r="D401" s="150">
        <v>0</v>
      </c>
      <c r="E401" s="150">
        <v>18.831685</v>
      </c>
      <c r="F401" s="150">
        <v>140.30544900000001</v>
      </c>
      <c r="G401" s="150">
        <v>9</v>
      </c>
      <c r="H401" s="150">
        <v>1</v>
      </c>
      <c r="I401" s="150">
        <v>6.6250559999999998</v>
      </c>
      <c r="J401" s="150">
        <v>24.679832000000001</v>
      </c>
      <c r="K401" s="150">
        <v>32.872686607487303</v>
      </c>
      <c r="L401" s="150">
        <v>0</v>
      </c>
      <c r="M401" s="150">
        <v>5.4724876609999997</v>
      </c>
      <c r="N401" s="150">
        <v>103.4612380926</v>
      </c>
      <c r="O401" s="150">
        <v>15.9444</v>
      </c>
      <c r="P401" s="150">
        <v>2.3643000000000001</v>
      </c>
      <c r="Q401" s="150">
        <v>21.214754323200001</v>
      </c>
      <c r="R401" s="150">
        <v>116.501146956</v>
      </c>
      <c r="S401" s="150">
        <v>1914.78971064029</v>
      </c>
    </row>
    <row r="402" spans="1:19" ht="14.5" x14ac:dyDescent="0.35">
      <c r="A402" t="s">
        <v>576</v>
      </c>
      <c r="B402" s="150">
        <v>1445.903961</v>
      </c>
      <c r="C402" s="150">
        <v>386.51812899999999</v>
      </c>
      <c r="D402" s="150">
        <v>0</v>
      </c>
      <c r="E402" s="150">
        <v>20.256098000000001</v>
      </c>
      <c r="F402" s="150">
        <v>101.82258</v>
      </c>
      <c r="G402" s="150">
        <v>8.0498519999999996</v>
      </c>
      <c r="H402" s="150">
        <v>0</v>
      </c>
      <c r="I402" s="150">
        <v>2.4060609999999998</v>
      </c>
      <c r="J402" s="150">
        <v>21.248484999999999</v>
      </c>
      <c r="K402" s="150">
        <v>22.0225030378997</v>
      </c>
      <c r="L402" s="150">
        <v>0</v>
      </c>
      <c r="M402" s="150">
        <v>5.8864220787999999</v>
      </c>
      <c r="N402" s="150">
        <v>75.083970492000006</v>
      </c>
      <c r="O402" s="150">
        <v>14.261117803199999</v>
      </c>
      <c r="P402" s="150">
        <v>0</v>
      </c>
      <c r="Q402" s="150">
        <v>7.7046885341999998</v>
      </c>
      <c r="R402" s="150">
        <v>100.30347344250001</v>
      </c>
      <c r="S402" s="150">
        <v>1671.1661363886001</v>
      </c>
    </row>
    <row r="403" spans="1:19" ht="14.5" x14ac:dyDescent="0.35">
      <c r="A403" t="s">
        <v>577</v>
      </c>
      <c r="B403" s="150">
        <v>2811.0696929999999</v>
      </c>
      <c r="C403" s="150">
        <v>1017.985262</v>
      </c>
      <c r="D403" s="150">
        <v>8.9823710000000005</v>
      </c>
      <c r="E403" s="150">
        <v>38.574216999999997</v>
      </c>
      <c r="F403" s="150">
        <v>267.22764599999999</v>
      </c>
      <c r="G403" s="150">
        <v>13.658823999999999</v>
      </c>
      <c r="H403" s="150">
        <v>1</v>
      </c>
      <c r="I403" s="150">
        <v>13.093299999999999</v>
      </c>
      <c r="J403" s="150">
        <v>28.265571000000001</v>
      </c>
      <c r="K403" s="150">
        <v>77.855429493364298</v>
      </c>
      <c r="L403" s="150">
        <v>2.6102770126000001</v>
      </c>
      <c r="M403" s="150">
        <v>11.2096674602</v>
      </c>
      <c r="N403" s="150">
        <v>197.05366616040001</v>
      </c>
      <c r="O403" s="150">
        <v>24.1979725984</v>
      </c>
      <c r="P403" s="150">
        <v>2.3643000000000001</v>
      </c>
      <c r="Q403" s="150">
        <v>41.927365260000002</v>
      </c>
      <c r="R403" s="150">
        <v>133.4276279055</v>
      </c>
      <c r="S403" s="150">
        <v>3301.71599889047</v>
      </c>
    </row>
    <row r="404" spans="1:19" ht="14.5" x14ac:dyDescent="0.35">
      <c r="A404" t="s">
        <v>578</v>
      </c>
      <c r="B404" s="150">
        <v>4162.5820129999702</v>
      </c>
      <c r="C404" s="150">
        <v>445.77314000000001</v>
      </c>
      <c r="D404" s="150">
        <v>21.063941</v>
      </c>
      <c r="E404" s="150">
        <v>64.215772999999999</v>
      </c>
      <c r="F404" s="150">
        <v>261.00905499999999</v>
      </c>
      <c r="G404" s="150">
        <v>35.054411000000002</v>
      </c>
      <c r="H404" s="150">
        <v>1.87</v>
      </c>
      <c r="I404" s="150">
        <v>24.101002999999999</v>
      </c>
      <c r="J404" s="150">
        <v>51.555252000000003</v>
      </c>
      <c r="K404" s="150">
        <v>10.502440247134</v>
      </c>
      <c r="L404" s="150">
        <v>6.1211812545999997</v>
      </c>
      <c r="M404" s="150">
        <v>18.6611036338</v>
      </c>
      <c r="N404" s="150">
        <v>192.46807715700001</v>
      </c>
      <c r="O404" s="150">
        <v>62.102394527599998</v>
      </c>
      <c r="P404" s="150">
        <v>4.4212410000000002</v>
      </c>
      <c r="Q404" s="150">
        <v>77.176231806600001</v>
      </c>
      <c r="R404" s="150">
        <v>243.36656706599999</v>
      </c>
      <c r="S404" s="150">
        <v>4777.4012496926998</v>
      </c>
    </row>
    <row r="405" spans="1:19" ht="14.5" x14ac:dyDescent="0.35">
      <c r="A405" t="s">
        <v>579</v>
      </c>
      <c r="B405" s="150">
        <v>1010.523324</v>
      </c>
      <c r="C405" s="150">
        <v>7</v>
      </c>
      <c r="D405" s="150">
        <v>10.750798</v>
      </c>
      <c r="E405" s="150">
        <v>6</v>
      </c>
      <c r="F405" s="150">
        <v>39.186630999999998</v>
      </c>
      <c r="G405" s="150">
        <v>3.8280799999999999</v>
      </c>
      <c r="H405" s="150">
        <v>1</v>
      </c>
      <c r="I405" s="150">
        <v>3</v>
      </c>
      <c r="J405" s="150">
        <v>13</v>
      </c>
      <c r="K405" s="150">
        <v>9.9341872622201195E-3</v>
      </c>
      <c r="L405" s="150">
        <v>3.1241818987999999</v>
      </c>
      <c r="M405" s="150">
        <v>1.7436</v>
      </c>
      <c r="N405" s="150">
        <v>28.896221699400002</v>
      </c>
      <c r="O405" s="150">
        <v>6.7818265279999999</v>
      </c>
      <c r="P405" s="150">
        <v>2.3643000000000001</v>
      </c>
      <c r="Q405" s="150">
        <v>9.6066000000000003</v>
      </c>
      <c r="R405" s="150">
        <v>61.366500000000002</v>
      </c>
      <c r="S405" s="150">
        <v>1124.4164883134599</v>
      </c>
    </row>
    <row r="406" spans="1:19" ht="14.5" x14ac:dyDescent="0.35">
      <c r="A406" t="s">
        <v>580</v>
      </c>
      <c r="B406" s="150">
        <v>3556.6179499999998</v>
      </c>
      <c r="C406" s="150">
        <v>1377.5757269999999</v>
      </c>
      <c r="D406" s="150">
        <v>25.273074000000001</v>
      </c>
      <c r="E406" s="150">
        <v>51.546190000000003</v>
      </c>
      <c r="F406" s="150">
        <v>282.11552699999999</v>
      </c>
      <c r="G406" s="150">
        <v>55.297643000000001</v>
      </c>
      <c r="H406" s="150">
        <v>1</v>
      </c>
      <c r="I406" s="150">
        <v>34.274673</v>
      </c>
      <c r="J406" s="150">
        <v>74.221632</v>
      </c>
      <c r="K406" s="150">
        <v>116.226749947895</v>
      </c>
      <c r="L406" s="150">
        <v>7.3443553043999996</v>
      </c>
      <c r="M406" s="150">
        <v>14.979322814</v>
      </c>
      <c r="N406" s="150">
        <v>208.03198960980001</v>
      </c>
      <c r="O406" s="150">
        <v>97.965304338800095</v>
      </c>
      <c r="P406" s="150">
        <v>2.3643000000000001</v>
      </c>
      <c r="Q406" s="150">
        <v>109.7543578806</v>
      </c>
      <c r="R406" s="150">
        <v>350.36321385600002</v>
      </c>
      <c r="S406" s="150">
        <v>4463.6475437515001</v>
      </c>
    </row>
    <row r="407" spans="1:19" ht="14.5" x14ac:dyDescent="0.35">
      <c r="A407" t="s">
        <v>581</v>
      </c>
      <c r="B407" s="150">
        <v>6947.0051799999901</v>
      </c>
      <c r="C407" s="150">
        <v>3513.4144919999999</v>
      </c>
      <c r="D407" s="150">
        <v>54.651533999999998</v>
      </c>
      <c r="E407" s="150">
        <v>85.089551999999998</v>
      </c>
      <c r="F407" s="150">
        <v>720.94819299999995</v>
      </c>
      <c r="G407" s="150">
        <v>107.69399199999999</v>
      </c>
      <c r="H407" s="150">
        <v>5</v>
      </c>
      <c r="I407" s="150">
        <v>32.229638000000001</v>
      </c>
      <c r="J407" s="150">
        <v>133.190685</v>
      </c>
      <c r="K407" s="150">
        <v>381.98796148580499</v>
      </c>
      <c r="L407" s="150">
        <v>15.8817357804</v>
      </c>
      <c r="M407" s="150">
        <v>24.727023811199999</v>
      </c>
      <c r="N407" s="150">
        <v>531.62719751819395</v>
      </c>
      <c r="O407" s="150">
        <v>190.79067622720001</v>
      </c>
      <c r="P407" s="150">
        <v>11.8215</v>
      </c>
      <c r="Q407" s="150">
        <v>103.20574680359999</v>
      </c>
      <c r="R407" s="150">
        <v>628.72662854250098</v>
      </c>
      <c r="S407" s="150">
        <v>8835.7736501688905</v>
      </c>
    </row>
    <row r="408" spans="1:19" ht="14.5" x14ac:dyDescent="0.35">
      <c r="A408" t="s">
        <v>582</v>
      </c>
      <c r="B408" s="150">
        <v>1114.7909729999999</v>
      </c>
      <c r="C408" s="150">
        <v>473.32142099999902</v>
      </c>
      <c r="D408" s="150">
        <v>4.9407540000000001</v>
      </c>
      <c r="E408" s="150">
        <v>14.900886</v>
      </c>
      <c r="F408" s="150">
        <v>123.680559</v>
      </c>
      <c r="G408" s="150">
        <v>12.701859000000001</v>
      </c>
      <c r="H408" s="150">
        <v>1</v>
      </c>
      <c r="I408" s="150">
        <v>8.1549390000000006</v>
      </c>
      <c r="J408" s="150">
        <v>13.921571</v>
      </c>
      <c r="K408" s="150">
        <v>42.620705790901802</v>
      </c>
      <c r="L408" s="150">
        <v>1.4357831124</v>
      </c>
      <c r="M408" s="150">
        <v>4.3301974716</v>
      </c>
      <c r="N408" s="150">
        <v>91.202044206599894</v>
      </c>
      <c r="O408" s="150">
        <v>22.502613404400002</v>
      </c>
      <c r="P408" s="150">
        <v>2.3643000000000001</v>
      </c>
      <c r="Q408" s="150">
        <v>26.1137456658</v>
      </c>
      <c r="R408" s="150">
        <v>65.7167759055</v>
      </c>
      <c r="S408" s="150">
        <v>1371.0771385572</v>
      </c>
    </row>
    <row r="409" spans="1:19" ht="14.5" x14ac:dyDescent="0.35">
      <c r="A409" t="s">
        <v>583</v>
      </c>
      <c r="B409" s="150">
        <v>2192.0257430000302</v>
      </c>
      <c r="C409" s="150">
        <v>499.85542700000099</v>
      </c>
      <c r="D409" s="150">
        <v>59.390540000000001</v>
      </c>
      <c r="E409" s="150">
        <v>34.265273999999998</v>
      </c>
      <c r="F409" s="150">
        <v>177.64214699999999</v>
      </c>
      <c r="G409" s="150">
        <v>6.2784319999999996</v>
      </c>
      <c r="H409" s="150">
        <v>0</v>
      </c>
      <c r="I409" s="150">
        <v>7.9504830000000002</v>
      </c>
      <c r="J409" s="150">
        <v>24.906607999999999</v>
      </c>
      <c r="K409" s="150">
        <v>24.1357571104576</v>
      </c>
      <c r="L409" s="150">
        <v>17.258890923999999</v>
      </c>
      <c r="M409" s="150">
        <v>9.9574886243999998</v>
      </c>
      <c r="N409" s="150">
        <v>130.99331919779999</v>
      </c>
      <c r="O409" s="150">
        <v>11.122870131199999</v>
      </c>
      <c r="P409" s="150">
        <v>0</v>
      </c>
      <c r="Q409" s="150">
        <v>25.459036662599999</v>
      </c>
      <c r="R409" s="150">
        <v>117.571643064</v>
      </c>
      <c r="S409" s="150">
        <v>2528.5247487144802</v>
      </c>
    </row>
    <row r="410" spans="1:19" ht="14.5" x14ac:dyDescent="0.35">
      <c r="A410" t="s">
        <v>584</v>
      </c>
      <c r="B410" s="150">
        <v>1148.5020500000001</v>
      </c>
      <c r="C410" s="150">
        <v>464.15004900000002</v>
      </c>
      <c r="D410" s="150">
        <v>5.6630010000000004</v>
      </c>
      <c r="E410" s="150">
        <v>22.973274</v>
      </c>
      <c r="F410" s="150">
        <v>134.46004300000001</v>
      </c>
      <c r="G410" s="150">
        <v>5.4873789999999998</v>
      </c>
      <c r="H410" s="150">
        <v>0</v>
      </c>
      <c r="I410" s="150">
        <v>7</v>
      </c>
      <c r="J410" s="150">
        <v>13.715922000000001</v>
      </c>
      <c r="K410" s="150">
        <v>39.354731119962203</v>
      </c>
      <c r="L410" s="150">
        <v>1.6456680906000001</v>
      </c>
      <c r="M410" s="150">
        <v>6.6760334243999999</v>
      </c>
      <c r="N410" s="150">
        <v>99.150835708199807</v>
      </c>
      <c r="O410" s="150">
        <v>9.7214406364000006</v>
      </c>
      <c r="P410" s="150">
        <v>0</v>
      </c>
      <c r="Q410" s="150">
        <v>22.415400000000002</v>
      </c>
      <c r="R410" s="150">
        <v>64.746009801</v>
      </c>
      <c r="S410" s="150">
        <v>1392.21216878056</v>
      </c>
    </row>
    <row r="411" spans="1:19" ht="14.5" x14ac:dyDescent="0.35">
      <c r="A411" t="s">
        <v>585</v>
      </c>
      <c r="B411" s="150">
        <v>4273.8691360000003</v>
      </c>
      <c r="C411" s="150">
        <v>2142.597518</v>
      </c>
      <c r="D411" s="150">
        <v>29.376977</v>
      </c>
      <c r="E411" s="150">
        <v>70.941310999999999</v>
      </c>
      <c r="F411" s="150">
        <v>480.980729</v>
      </c>
      <c r="G411" s="150">
        <v>29.334029000000001</v>
      </c>
      <c r="H411" s="150">
        <v>1</v>
      </c>
      <c r="I411" s="150">
        <v>22.954599999999999</v>
      </c>
      <c r="J411" s="150">
        <v>65.528631000000004</v>
      </c>
      <c r="K411" s="150">
        <v>226.51285361108299</v>
      </c>
      <c r="L411" s="150">
        <v>8.5369495162</v>
      </c>
      <c r="M411" s="150">
        <v>20.615544976599999</v>
      </c>
      <c r="N411" s="150">
        <v>354.67518956459799</v>
      </c>
      <c r="O411" s="150">
        <v>51.968165776399999</v>
      </c>
      <c r="P411" s="150">
        <v>2.3643000000000001</v>
      </c>
      <c r="Q411" s="150">
        <v>73.505220120000004</v>
      </c>
      <c r="R411" s="150">
        <v>309.32790263549998</v>
      </c>
      <c r="S411" s="150">
        <v>5321.3752622003803</v>
      </c>
    </row>
    <row r="412" spans="1:19" ht="14.5" x14ac:dyDescent="0.35">
      <c r="A412" t="s">
        <v>586</v>
      </c>
      <c r="B412" s="150">
        <v>3922.435203</v>
      </c>
      <c r="C412" s="150">
        <v>1605.9650280000001</v>
      </c>
      <c r="D412" s="150">
        <v>58.164276999999998</v>
      </c>
      <c r="E412" s="150">
        <v>67.712545000000006</v>
      </c>
      <c r="F412" s="150">
        <v>403.31281799999999</v>
      </c>
      <c r="G412" s="150">
        <v>35.931173999999999</v>
      </c>
      <c r="H412" s="150">
        <v>1</v>
      </c>
      <c r="I412" s="150">
        <v>20.256340999999999</v>
      </c>
      <c r="J412" s="150">
        <v>48.477719</v>
      </c>
      <c r="K412" s="150">
        <v>139.201160851879</v>
      </c>
      <c r="L412" s="150">
        <v>16.902538896199999</v>
      </c>
      <c r="M412" s="150">
        <v>19.677265577</v>
      </c>
      <c r="N412" s="150">
        <v>297.40287199319999</v>
      </c>
      <c r="O412" s="150">
        <v>63.655667858400001</v>
      </c>
      <c r="P412" s="150">
        <v>2.3643000000000001</v>
      </c>
      <c r="Q412" s="150">
        <v>64.8648551502</v>
      </c>
      <c r="R412" s="150">
        <v>228.83907253949999</v>
      </c>
      <c r="S412" s="150">
        <v>4755.3429358663798</v>
      </c>
    </row>
    <row r="413" spans="1:19" ht="14.5" x14ac:dyDescent="0.35">
      <c r="A413" t="s">
        <v>587</v>
      </c>
      <c r="B413" s="150">
        <v>2563.3873469999999</v>
      </c>
      <c r="C413" s="150">
        <v>298.85181899999998</v>
      </c>
      <c r="D413" s="150">
        <v>11.228548</v>
      </c>
      <c r="E413" s="150">
        <v>27.028061999999998</v>
      </c>
      <c r="F413" s="150">
        <v>172.90858</v>
      </c>
      <c r="G413" s="150">
        <v>3.922863</v>
      </c>
      <c r="H413" s="150">
        <v>0</v>
      </c>
      <c r="I413" s="150">
        <v>6.7183909999999996</v>
      </c>
      <c r="J413" s="150">
        <v>24.415344999999999</v>
      </c>
      <c r="K413" s="150">
        <v>7.2712907537567197</v>
      </c>
      <c r="L413" s="150">
        <v>3.2630160488</v>
      </c>
      <c r="M413" s="150">
        <v>7.8543548172000097</v>
      </c>
      <c r="N413" s="150">
        <v>127.502786892</v>
      </c>
      <c r="O413" s="150">
        <v>6.9497440908000003</v>
      </c>
      <c r="P413" s="150">
        <v>0</v>
      </c>
      <c r="Q413" s="150">
        <v>21.513631660200002</v>
      </c>
      <c r="R413" s="150">
        <v>115.2526360725</v>
      </c>
      <c r="S413" s="150">
        <v>2852.9948073352598</v>
      </c>
    </row>
    <row r="414" spans="1:19" ht="14.5" x14ac:dyDescent="0.35">
      <c r="A414" t="s">
        <v>588</v>
      </c>
      <c r="B414" s="150">
        <v>761.31941600000005</v>
      </c>
      <c r="C414" s="150">
        <v>303.78412100000003</v>
      </c>
      <c r="D414" s="150">
        <v>1</v>
      </c>
      <c r="E414" s="150">
        <v>19.041177999999999</v>
      </c>
      <c r="F414" s="150">
        <v>58.823531000000003</v>
      </c>
      <c r="G414" s="150">
        <v>7.9352939999999998</v>
      </c>
      <c r="H414" s="150">
        <v>1</v>
      </c>
      <c r="I414" s="150">
        <v>6</v>
      </c>
      <c r="J414" s="150">
        <v>11.047059000000001</v>
      </c>
      <c r="K414" s="150">
        <v>25.896684863754398</v>
      </c>
      <c r="L414" s="150">
        <v>0.29060000000000002</v>
      </c>
      <c r="M414" s="150">
        <v>5.5333663268000004</v>
      </c>
      <c r="N414" s="150">
        <v>43.376471759399998</v>
      </c>
      <c r="O414" s="150">
        <v>14.058166850399999</v>
      </c>
      <c r="P414" s="150">
        <v>2.3643000000000001</v>
      </c>
      <c r="Q414" s="150">
        <v>19.213200000000001</v>
      </c>
      <c r="R414" s="150">
        <v>52.147642009499997</v>
      </c>
      <c r="S414" s="150">
        <v>924.19984780985396</v>
      </c>
    </row>
    <row r="415" spans="1:19" ht="14.5" x14ac:dyDescent="0.35">
      <c r="A415" t="s">
        <v>589</v>
      </c>
      <c r="B415" s="150">
        <v>465.09323999999998</v>
      </c>
      <c r="C415" s="150">
        <v>240.136077</v>
      </c>
      <c r="D415" s="150">
        <v>0</v>
      </c>
      <c r="E415" s="150">
        <v>5</v>
      </c>
      <c r="F415" s="150">
        <v>48.164918999999998</v>
      </c>
      <c r="G415" s="150">
        <v>0</v>
      </c>
      <c r="H415" s="150">
        <v>0</v>
      </c>
      <c r="I415" s="150">
        <v>2</v>
      </c>
      <c r="J415" s="150">
        <v>4</v>
      </c>
      <c r="K415" s="150">
        <v>25.9302808222461</v>
      </c>
      <c r="L415" s="150">
        <v>0</v>
      </c>
      <c r="M415" s="150">
        <v>1.4530000000000001</v>
      </c>
      <c r="N415" s="150">
        <v>35.516811270600002</v>
      </c>
      <c r="O415" s="150">
        <v>0</v>
      </c>
      <c r="P415" s="150">
        <v>0</v>
      </c>
      <c r="Q415" s="150">
        <v>6.4043999999999999</v>
      </c>
      <c r="R415" s="150">
        <v>18.882000000000001</v>
      </c>
      <c r="S415" s="150">
        <v>553.27973209284596</v>
      </c>
    </row>
    <row r="416" spans="1:19" ht="14.5" x14ac:dyDescent="0.35">
      <c r="A416" t="s">
        <v>590</v>
      </c>
      <c r="B416" s="150">
        <v>1766.5132209999999</v>
      </c>
      <c r="C416" s="150">
        <v>238.33322799999999</v>
      </c>
      <c r="D416" s="150">
        <v>2</v>
      </c>
      <c r="E416" s="150">
        <v>14.541682</v>
      </c>
      <c r="F416" s="150">
        <v>114.698511</v>
      </c>
      <c r="G416" s="150">
        <v>2</v>
      </c>
      <c r="H416" s="150">
        <v>3</v>
      </c>
      <c r="I416" s="150">
        <v>7.7495450000000003</v>
      </c>
      <c r="J416" s="150">
        <v>19.368497000000001</v>
      </c>
      <c r="K416" s="150">
        <v>6.8034796239454103</v>
      </c>
      <c r="L416" s="150">
        <v>0.58120000000000005</v>
      </c>
      <c r="M416" s="150">
        <v>4.2258127891999999</v>
      </c>
      <c r="N416" s="150">
        <v>84.578682011399906</v>
      </c>
      <c r="O416" s="150">
        <v>3.5432000000000001</v>
      </c>
      <c r="P416" s="150">
        <v>7.0929000000000002</v>
      </c>
      <c r="Q416" s="150">
        <v>24.815592999</v>
      </c>
      <c r="R416" s="150">
        <v>91.428990088500001</v>
      </c>
      <c r="S416" s="150">
        <v>1989.5830785120399</v>
      </c>
    </row>
    <row r="417" spans="1:19" ht="14.5" x14ac:dyDescent="0.35">
      <c r="A417" t="s">
        <v>591</v>
      </c>
      <c r="B417" s="150">
        <v>375.73766699999999</v>
      </c>
      <c r="C417" s="150">
        <v>361.60394600000001</v>
      </c>
      <c r="D417" s="150">
        <v>1</v>
      </c>
      <c r="E417" s="150">
        <v>5.1104649999999996</v>
      </c>
      <c r="F417" s="150">
        <v>51.759152</v>
      </c>
      <c r="G417" s="150">
        <v>3</v>
      </c>
      <c r="H417" s="150">
        <v>0</v>
      </c>
      <c r="I417" s="150">
        <v>2</v>
      </c>
      <c r="J417" s="150">
        <v>8.2965119999999999</v>
      </c>
      <c r="K417" s="150">
        <v>73.917454362314601</v>
      </c>
      <c r="L417" s="150">
        <v>0.29060000000000002</v>
      </c>
      <c r="M417" s="150">
        <v>1.485101129</v>
      </c>
      <c r="N417" s="150">
        <v>38.167198684799999</v>
      </c>
      <c r="O417" s="150">
        <v>5.3148</v>
      </c>
      <c r="P417" s="150">
        <v>0</v>
      </c>
      <c r="Q417" s="150">
        <v>6.4043999999999999</v>
      </c>
      <c r="R417" s="150">
        <v>39.163684895999999</v>
      </c>
      <c r="S417" s="150">
        <v>540.48090607211498</v>
      </c>
    </row>
    <row r="418" spans="1:19" ht="14.5" x14ac:dyDescent="0.35">
      <c r="A418" t="s">
        <v>592</v>
      </c>
      <c r="B418" s="150">
        <v>1201.0782360000001</v>
      </c>
      <c r="C418" s="150">
        <v>235.38642400000001</v>
      </c>
      <c r="D418" s="150">
        <v>2</v>
      </c>
      <c r="E418" s="150">
        <v>16</v>
      </c>
      <c r="F418" s="150">
        <v>118.340658</v>
      </c>
      <c r="G418" s="150">
        <v>2.335534</v>
      </c>
      <c r="H418" s="150">
        <v>0</v>
      </c>
      <c r="I418" s="150">
        <v>3</v>
      </c>
      <c r="J418" s="150">
        <v>7.3828569999999996</v>
      </c>
      <c r="K418" s="150">
        <v>9.6249954790626209</v>
      </c>
      <c r="L418" s="150">
        <v>0.58120000000000005</v>
      </c>
      <c r="M418" s="150">
        <v>4.6496000000000004</v>
      </c>
      <c r="N418" s="150">
        <v>87.264401209199903</v>
      </c>
      <c r="O418" s="150">
        <v>4.1376320344000002</v>
      </c>
      <c r="P418" s="150">
        <v>0</v>
      </c>
      <c r="Q418" s="150">
        <v>9.6066000000000003</v>
      </c>
      <c r="R418" s="150">
        <v>34.850776468500001</v>
      </c>
      <c r="S418" s="150">
        <v>1351.7934411911599</v>
      </c>
    </row>
    <row r="419" spans="1:19" ht="14.5" x14ac:dyDescent="0.35">
      <c r="A419" t="s">
        <v>593</v>
      </c>
      <c r="B419" s="150">
        <v>946.97253000000103</v>
      </c>
      <c r="C419" s="150">
        <v>269.18336599999998</v>
      </c>
      <c r="D419" s="150">
        <v>0</v>
      </c>
      <c r="E419" s="150">
        <v>26.530004999999999</v>
      </c>
      <c r="F419" s="150">
        <v>68.945248000000007</v>
      </c>
      <c r="G419" s="150">
        <v>1</v>
      </c>
      <c r="H419" s="150">
        <v>0</v>
      </c>
      <c r="I419" s="150">
        <v>9</v>
      </c>
      <c r="J419" s="150">
        <v>9</v>
      </c>
      <c r="K419" s="150">
        <v>16.083885062861501</v>
      </c>
      <c r="L419" s="150">
        <v>0</v>
      </c>
      <c r="M419" s="150">
        <v>7.7096194530000099</v>
      </c>
      <c r="N419" s="150">
        <v>50.840225875199998</v>
      </c>
      <c r="O419" s="150">
        <v>1.7716000000000001</v>
      </c>
      <c r="P419" s="150">
        <v>0</v>
      </c>
      <c r="Q419" s="150">
        <v>28.819800000000001</v>
      </c>
      <c r="R419" s="150">
        <v>42.484499999999997</v>
      </c>
      <c r="S419" s="150">
        <v>1094.6821603910601</v>
      </c>
    </row>
    <row r="420" spans="1:19" ht="14.5" x14ac:dyDescent="0.35">
      <c r="A420" t="s">
        <v>594</v>
      </c>
      <c r="B420" s="150">
        <v>1879.4192640000001</v>
      </c>
      <c r="C420" s="150">
        <v>623.47291800000096</v>
      </c>
      <c r="D420" s="150">
        <v>6.8986619999999998</v>
      </c>
      <c r="E420" s="150">
        <v>43.125822999999997</v>
      </c>
      <c r="F420" s="150">
        <v>158.35758799999999</v>
      </c>
      <c r="G420" s="150">
        <v>27.270596000000001</v>
      </c>
      <c r="H420" s="150">
        <v>1</v>
      </c>
      <c r="I420" s="150">
        <v>10.399804</v>
      </c>
      <c r="J420" s="150">
        <v>17.328975</v>
      </c>
      <c r="K420" s="150">
        <v>44.793634932456897</v>
      </c>
      <c r="L420" s="150">
        <v>2.0047511772000002</v>
      </c>
      <c r="M420" s="150">
        <v>12.532364163800001</v>
      </c>
      <c r="N420" s="150">
        <v>116.77288539120001</v>
      </c>
      <c r="O420" s="150">
        <v>48.312587873600002</v>
      </c>
      <c r="P420" s="150">
        <v>2.3643000000000001</v>
      </c>
      <c r="Q420" s="150">
        <v>33.302252368799998</v>
      </c>
      <c r="R420" s="150">
        <v>81.801426487499995</v>
      </c>
      <c r="S420" s="150">
        <v>2221.30346639455</v>
      </c>
    </row>
    <row r="421" spans="1:19" ht="14.5" x14ac:dyDescent="0.35">
      <c r="A421" t="s">
        <v>595</v>
      </c>
      <c r="B421" s="150">
        <v>642.73221899999999</v>
      </c>
      <c r="C421" s="150">
        <v>158.32016200000001</v>
      </c>
      <c r="D421" s="150">
        <v>0</v>
      </c>
      <c r="E421" s="150">
        <v>19.988520000000001</v>
      </c>
      <c r="F421" s="150">
        <v>47.774323000000003</v>
      </c>
      <c r="G421" s="150">
        <v>2</v>
      </c>
      <c r="H421" s="150">
        <v>0</v>
      </c>
      <c r="I421" s="150">
        <v>3</v>
      </c>
      <c r="J421" s="150">
        <v>6</v>
      </c>
      <c r="K421" s="150">
        <v>8.1409935085118708</v>
      </c>
      <c r="L421" s="150">
        <v>0</v>
      </c>
      <c r="M421" s="150">
        <v>5.8086639120000001</v>
      </c>
      <c r="N421" s="150">
        <v>35.228785780199999</v>
      </c>
      <c r="O421" s="150">
        <v>3.5432000000000001</v>
      </c>
      <c r="P421" s="150">
        <v>0</v>
      </c>
      <c r="Q421" s="150">
        <v>9.6066000000000003</v>
      </c>
      <c r="R421" s="150">
        <v>28.323</v>
      </c>
      <c r="S421" s="150">
        <v>733.38346220071196</v>
      </c>
    </row>
    <row r="422" spans="1:19" ht="14.5" x14ac:dyDescent="0.35">
      <c r="A422" t="s">
        <v>596</v>
      </c>
      <c r="B422" s="150">
        <v>1029.250192</v>
      </c>
      <c r="C422" s="150">
        <v>548.29848100000004</v>
      </c>
      <c r="D422" s="150">
        <v>13.437861</v>
      </c>
      <c r="E422" s="150">
        <v>17.826429999999998</v>
      </c>
      <c r="F422" s="150">
        <v>118.784936</v>
      </c>
      <c r="G422" s="150">
        <v>4</v>
      </c>
      <c r="H422" s="150">
        <v>2</v>
      </c>
      <c r="I422" s="150">
        <v>6.9644969999999997</v>
      </c>
      <c r="J422" s="150">
        <v>11</v>
      </c>
      <c r="K422" s="150">
        <v>61.364638308682103</v>
      </c>
      <c r="L422" s="150">
        <v>3.9050424065999998</v>
      </c>
      <c r="M422" s="150">
        <v>5.1803605580000003</v>
      </c>
      <c r="N422" s="150">
        <v>87.592011806399896</v>
      </c>
      <c r="O422" s="150">
        <v>7.0864000000000003</v>
      </c>
      <c r="P422" s="150">
        <v>4.7286000000000001</v>
      </c>
      <c r="Q422" s="150">
        <v>22.301712293400001</v>
      </c>
      <c r="R422" s="150">
        <v>51.9255</v>
      </c>
      <c r="S422" s="150">
        <v>1273.3344573730801</v>
      </c>
    </row>
    <row r="423" spans="1:19" ht="14.5" x14ac:dyDescent="0.35">
      <c r="A423" t="s">
        <v>597</v>
      </c>
      <c r="B423" s="150">
        <v>1289.4175700000001</v>
      </c>
      <c r="C423" s="150">
        <v>450.61565100000001</v>
      </c>
      <c r="D423" s="150">
        <v>21.621113999999999</v>
      </c>
      <c r="E423" s="150">
        <v>16.793596000000001</v>
      </c>
      <c r="F423" s="150">
        <v>90.087562000000005</v>
      </c>
      <c r="G423" s="150">
        <v>5.3217109999999996</v>
      </c>
      <c r="H423" s="150">
        <v>0</v>
      </c>
      <c r="I423" s="150">
        <v>0</v>
      </c>
      <c r="J423" s="150">
        <v>23.687062999999998</v>
      </c>
      <c r="K423" s="150">
        <v>33.408944885099402</v>
      </c>
      <c r="L423" s="150">
        <v>6.2830957284000002</v>
      </c>
      <c r="M423" s="150">
        <v>4.8802189976000001</v>
      </c>
      <c r="N423" s="150">
        <v>66.430568218800005</v>
      </c>
      <c r="O423" s="150">
        <v>9.4279432076000003</v>
      </c>
      <c r="P423" s="150">
        <v>0</v>
      </c>
      <c r="Q423" s="150">
        <v>0</v>
      </c>
      <c r="R423" s="150">
        <v>111.81478089150001</v>
      </c>
      <c r="S423" s="150">
        <v>1521.663121929</v>
      </c>
    </row>
    <row r="424" spans="1:19" ht="14.5" x14ac:dyDescent="0.35">
      <c r="A424" t="s">
        <v>598</v>
      </c>
      <c r="B424" s="150">
        <v>623.53510900000003</v>
      </c>
      <c r="C424" s="150">
        <v>305.105256</v>
      </c>
      <c r="D424" s="150">
        <v>0</v>
      </c>
      <c r="E424" s="150">
        <v>13.528090000000001</v>
      </c>
      <c r="F424" s="150">
        <v>58.430323000000001</v>
      </c>
      <c r="G424" s="150">
        <v>5.5328400000000002</v>
      </c>
      <c r="H424" s="150">
        <v>0</v>
      </c>
      <c r="I424" s="150">
        <v>2</v>
      </c>
      <c r="J424" s="150">
        <v>3.339318</v>
      </c>
      <c r="K424" s="150">
        <v>31.187368359225999</v>
      </c>
      <c r="L424" s="150">
        <v>0</v>
      </c>
      <c r="M424" s="150">
        <v>3.9312629540000001</v>
      </c>
      <c r="N424" s="150">
        <v>43.086520180199997</v>
      </c>
      <c r="O424" s="150">
        <v>9.8019793439999994</v>
      </c>
      <c r="P424" s="150">
        <v>0</v>
      </c>
      <c r="Q424" s="150">
        <v>6.4043999999999999</v>
      </c>
      <c r="R424" s="150">
        <v>15.763250619000001</v>
      </c>
      <c r="S424" s="150">
        <v>733.70989045642602</v>
      </c>
    </row>
    <row r="425" spans="1:19" ht="14.5" x14ac:dyDescent="0.35">
      <c r="A425" t="s">
        <v>599</v>
      </c>
      <c r="B425" s="150">
        <v>1933.735774</v>
      </c>
      <c r="C425" s="150">
        <v>648.46880899999996</v>
      </c>
      <c r="D425" s="150">
        <v>3.6630470000000002</v>
      </c>
      <c r="E425" s="150">
        <v>43.786681000000002</v>
      </c>
      <c r="F425" s="150">
        <v>120.827707</v>
      </c>
      <c r="G425" s="150">
        <v>4.2890290000000002</v>
      </c>
      <c r="H425" s="150">
        <v>0</v>
      </c>
      <c r="I425" s="150">
        <v>17.675386</v>
      </c>
      <c r="J425" s="150">
        <v>21.923763000000001</v>
      </c>
      <c r="K425" s="150">
        <v>46.423215531316302</v>
      </c>
      <c r="L425" s="150">
        <v>1.0644814582</v>
      </c>
      <c r="M425" s="150">
        <v>12.7244094986</v>
      </c>
      <c r="N425" s="150">
        <v>89.098351141799895</v>
      </c>
      <c r="O425" s="150">
        <v>7.5984437763999999</v>
      </c>
      <c r="P425" s="150">
        <v>0</v>
      </c>
      <c r="Q425" s="150">
        <v>56.600121049199998</v>
      </c>
      <c r="R425" s="150">
        <v>103.49112324150001</v>
      </c>
      <c r="S425" s="150">
        <v>2250.7359196970201</v>
      </c>
    </row>
    <row r="426" spans="1:19" ht="14.5" x14ac:dyDescent="0.35">
      <c r="A426" t="s">
        <v>600</v>
      </c>
      <c r="B426" s="150">
        <v>1083.522324</v>
      </c>
      <c r="C426" s="150">
        <v>380.91748899999999</v>
      </c>
      <c r="D426" s="150">
        <v>2</v>
      </c>
      <c r="E426" s="150">
        <v>41.910460999999998</v>
      </c>
      <c r="F426" s="150">
        <v>124.997871</v>
      </c>
      <c r="G426" s="150">
        <v>3.4124629999999998</v>
      </c>
      <c r="H426" s="150">
        <v>1</v>
      </c>
      <c r="I426" s="150">
        <v>5.7256600000000004</v>
      </c>
      <c r="J426" s="150">
        <v>10.456647</v>
      </c>
      <c r="K426" s="150">
        <v>27.7754608788441</v>
      </c>
      <c r="L426" s="150">
        <v>0.58120000000000005</v>
      </c>
      <c r="M426" s="150">
        <v>12.1791799666</v>
      </c>
      <c r="N426" s="150">
        <v>92.173430075399907</v>
      </c>
      <c r="O426" s="150">
        <v>6.0455194507999996</v>
      </c>
      <c r="P426" s="150">
        <v>2.3643000000000001</v>
      </c>
      <c r="Q426" s="150">
        <v>18.334708452000001</v>
      </c>
      <c r="R426" s="150">
        <v>49.360602163499998</v>
      </c>
      <c r="S426" s="150">
        <v>1292.3367249871401</v>
      </c>
    </row>
    <row r="427" spans="1:19" ht="14.5" x14ac:dyDescent="0.35">
      <c r="A427" t="s">
        <v>601</v>
      </c>
      <c r="B427" s="150">
        <v>2271.0562460000001</v>
      </c>
      <c r="C427" s="150">
        <v>419.65704599999998</v>
      </c>
      <c r="D427" s="150">
        <v>10.400083</v>
      </c>
      <c r="E427" s="150">
        <v>38.315212000000002</v>
      </c>
      <c r="F427" s="150">
        <v>137.27301800000001</v>
      </c>
      <c r="G427" s="150">
        <v>25.424160000000001</v>
      </c>
      <c r="H427" s="150">
        <v>2</v>
      </c>
      <c r="I427" s="150">
        <v>8.7716419999999999</v>
      </c>
      <c r="J427" s="150">
        <v>17.045107999999999</v>
      </c>
      <c r="K427" s="150">
        <v>16.6680614863456</v>
      </c>
      <c r="L427" s="150">
        <v>3.0222641198</v>
      </c>
      <c r="M427" s="150">
        <v>11.1344006072</v>
      </c>
      <c r="N427" s="150">
        <v>101.2251234732</v>
      </c>
      <c r="O427" s="150">
        <v>45.041441855999999</v>
      </c>
      <c r="P427" s="150">
        <v>4.7286000000000001</v>
      </c>
      <c r="Q427" s="150">
        <v>28.088552012400001</v>
      </c>
      <c r="R427" s="150">
        <v>80.461432314000007</v>
      </c>
      <c r="S427" s="150">
        <v>2561.4261218689498</v>
      </c>
    </row>
    <row r="428" spans="1:19" ht="14.5" x14ac:dyDescent="0.35">
      <c r="A428" t="s">
        <v>602</v>
      </c>
      <c r="B428" s="150">
        <v>2297.7376549999999</v>
      </c>
      <c r="C428" s="150">
        <v>689.26976200000001</v>
      </c>
      <c r="D428" s="150">
        <v>5.9504960000000002</v>
      </c>
      <c r="E428" s="150">
        <v>52.798448999999998</v>
      </c>
      <c r="F428" s="150">
        <v>174.36034799999999</v>
      </c>
      <c r="G428" s="150">
        <v>13.573339000000001</v>
      </c>
      <c r="H428" s="150">
        <v>1</v>
      </c>
      <c r="I428" s="150">
        <v>29.110192999999999</v>
      </c>
      <c r="J428" s="150">
        <v>24.303529999999999</v>
      </c>
      <c r="K428" s="150">
        <v>43.742556443930297</v>
      </c>
      <c r="L428" s="150">
        <v>1.7292141376000001</v>
      </c>
      <c r="M428" s="150">
        <v>15.343229279399999</v>
      </c>
      <c r="N428" s="150">
        <v>128.5733206152</v>
      </c>
      <c r="O428" s="150">
        <v>24.0465273724</v>
      </c>
      <c r="P428" s="150">
        <v>2.3643000000000001</v>
      </c>
      <c r="Q428" s="150">
        <v>93.216660024600003</v>
      </c>
      <c r="R428" s="150">
        <v>114.724813365</v>
      </c>
      <c r="S428" s="150">
        <v>2721.4782762381301</v>
      </c>
    </row>
    <row r="429" spans="1:19" ht="14.5" x14ac:dyDescent="0.35">
      <c r="A429" t="s">
        <v>603</v>
      </c>
      <c r="B429" s="150">
        <v>3256.6590999999999</v>
      </c>
      <c r="C429" s="150">
        <v>160.6585</v>
      </c>
      <c r="D429" s="150">
        <v>23.301245000000002</v>
      </c>
      <c r="E429" s="150">
        <v>27.950398</v>
      </c>
      <c r="F429" s="150">
        <v>211.49165199999999</v>
      </c>
      <c r="G429" s="150">
        <v>39.140144999999997</v>
      </c>
      <c r="H429" s="150">
        <v>3</v>
      </c>
      <c r="I429" s="150">
        <v>33</v>
      </c>
      <c r="J429" s="150">
        <v>26</v>
      </c>
      <c r="K429" s="150">
        <v>1.7147058719747501</v>
      </c>
      <c r="L429" s="150">
        <v>6.7713417969999998</v>
      </c>
      <c r="M429" s="150">
        <v>8.1223856588000007</v>
      </c>
      <c r="N429" s="150">
        <v>155.95394418480001</v>
      </c>
      <c r="O429" s="150">
        <v>69.340680882000001</v>
      </c>
      <c r="P429" s="150">
        <v>7.0929000000000002</v>
      </c>
      <c r="Q429" s="150">
        <v>105.6726</v>
      </c>
      <c r="R429" s="150">
        <v>122.733</v>
      </c>
      <c r="S429" s="150">
        <v>3734.0606583945801</v>
      </c>
    </row>
    <row r="430" spans="1:19" ht="14.5" x14ac:dyDescent="0.35">
      <c r="A430" t="s">
        <v>604</v>
      </c>
      <c r="B430" s="150">
        <v>780.09594500000003</v>
      </c>
      <c r="C430" s="150">
        <v>371.87199299999997</v>
      </c>
      <c r="D430" s="150">
        <v>0</v>
      </c>
      <c r="E430" s="150">
        <v>15.344517</v>
      </c>
      <c r="F430" s="150">
        <v>59.696230999999997</v>
      </c>
      <c r="G430" s="150">
        <v>3.8260049999999999</v>
      </c>
      <c r="H430" s="150">
        <v>1</v>
      </c>
      <c r="I430" s="150">
        <v>8.5860109999999992</v>
      </c>
      <c r="J430" s="150">
        <v>7.7300069999999996</v>
      </c>
      <c r="K430" s="150">
        <v>37.5471486499641</v>
      </c>
      <c r="L430" s="150">
        <v>0</v>
      </c>
      <c r="M430" s="150">
        <v>4.4591166402000004</v>
      </c>
      <c r="N430" s="150">
        <v>44.020000739399997</v>
      </c>
      <c r="O430" s="150">
        <v>6.7781504579999998</v>
      </c>
      <c r="P430" s="150">
        <v>2.3643000000000001</v>
      </c>
      <c r="Q430" s="150">
        <v>27.494124424199999</v>
      </c>
      <c r="R430" s="150">
        <v>36.489498043499999</v>
      </c>
      <c r="S430" s="150">
        <v>939.24828395526401</v>
      </c>
    </row>
    <row r="431" spans="1:19" ht="14.5" x14ac:dyDescent="0.35">
      <c r="A431" t="s">
        <v>606</v>
      </c>
      <c r="B431" s="150">
        <v>1653.044359</v>
      </c>
      <c r="C431" s="150">
        <v>1592.2116579999999</v>
      </c>
      <c r="D431" s="150">
        <v>0</v>
      </c>
      <c r="E431" s="150">
        <v>45.599755000000002</v>
      </c>
      <c r="F431" s="150">
        <v>147.66120599999999</v>
      </c>
      <c r="G431" s="150">
        <v>20.942520999999999</v>
      </c>
      <c r="H431" s="150">
        <v>0</v>
      </c>
      <c r="I431" s="150">
        <v>11.907416</v>
      </c>
      <c r="J431" s="150">
        <v>27.982764</v>
      </c>
      <c r="K431" s="150">
        <v>326.19958463551802</v>
      </c>
      <c r="L431" s="150">
        <v>0</v>
      </c>
      <c r="M431" s="150">
        <v>13.251288803</v>
      </c>
      <c r="N431" s="150">
        <v>108.88537330440001</v>
      </c>
      <c r="O431" s="150">
        <v>37.101770203599997</v>
      </c>
      <c r="P431" s="150">
        <v>0</v>
      </c>
      <c r="Q431" s="150">
        <v>38.129927515200002</v>
      </c>
      <c r="R431" s="150">
        <v>132.092637462</v>
      </c>
      <c r="S431" s="150">
        <v>2308.7049409237202</v>
      </c>
    </row>
    <row r="432" spans="1:19" ht="14.5" x14ac:dyDescent="0.35">
      <c r="A432" t="s">
        <v>607</v>
      </c>
      <c r="B432" s="150">
        <v>725.91054299999996</v>
      </c>
      <c r="C432" s="150">
        <v>699.25514799999996</v>
      </c>
      <c r="D432" s="150">
        <v>0</v>
      </c>
      <c r="E432" s="150">
        <v>17.41958</v>
      </c>
      <c r="F432" s="150">
        <v>79.226910000000004</v>
      </c>
      <c r="G432" s="150">
        <v>8</v>
      </c>
      <c r="H432" s="150">
        <v>0</v>
      </c>
      <c r="I432" s="150">
        <v>7.3276969999999997</v>
      </c>
      <c r="J432" s="150">
        <v>9</v>
      </c>
      <c r="K432" s="150">
        <v>142.798430602389</v>
      </c>
      <c r="L432" s="150">
        <v>0</v>
      </c>
      <c r="M432" s="150">
        <v>5.0621299479999999</v>
      </c>
      <c r="N432" s="150">
        <v>58.421923434</v>
      </c>
      <c r="O432" s="150">
        <v>14.172800000000001</v>
      </c>
      <c r="P432" s="150">
        <v>0</v>
      </c>
      <c r="Q432" s="150">
        <v>23.464751333399999</v>
      </c>
      <c r="R432" s="150">
        <v>42.484499999999997</v>
      </c>
      <c r="S432" s="150">
        <v>1012.31507831779</v>
      </c>
    </row>
    <row r="433" spans="1:19" ht="14.5" x14ac:dyDescent="0.35">
      <c r="A433" t="s">
        <v>608</v>
      </c>
      <c r="B433" s="150">
        <v>847.054746999999</v>
      </c>
      <c r="C433" s="150">
        <v>22.755331000000002</v>
      </c>
      <c r="D433" s="150">
        <v>3</v>
      </c>
      <c r="E433" s="150">
        <v>21.158483</v>
      </c>
      <c r="F433" s="150">
        <v>62.242337999999997</v>
      </c>
      <c r="G433" s="150">
        <v>2</v>
      </c>
      <c r="H433" s="150">
        <v>0</v>
      </c>
      <c r="I433" s="150">
        <v>3</v>
      </c>
      <c r="J433" s="150">
        <v>3.13</v>
      </c>
      <c r="K433" s="150">
        <v>0.12523837904179699</v>
      </c>
      <c r="L433" s="150">
        <v>0.87180000000000002</v>
      </c>
      <c r="M433" s="150">
        <v>6.1486551597999997</v>
      </c>
      <c r="N433" s="150">
        <v>45.897500041199997</v>
      </c>
      <c r="O433" s="150">
        <v>3.5432000000000001</v>
      </c>
      <c r="P433" s="150">
        <v>0</v>
      </c>
      <c r="Q433" s="150">
        <v>9.6066000000000003</v>
      </c>
      <c r="R433" s="150">
        <v>14.775164999999999</v>
      </c>
      <c r="S433" s="150">
        <v>928.02290558004097</v>
      </c>
    </row>
    <row r="434" spans="1:19" ht="14.5" x14ac:dyDescent="0.35">
      <c r="A434" t="s">
        <v>609</v>
      </c>
      <c r="B434" s="150">
        <v>1045.083959</v>
      </c>
      <c r="C434" s="150">
        <v>278.302977</v>
      </c>
      <c r="D434" s="150">
        <v>6.1183180000000004</v>
      </c>
      <c r="E434" s="150">
        <v>21</v>
      </c>
      <c r="F434" s="150">
        <v>95.261762000000004</v>
      </c>
      <c r="G434" s="150">
        <v>5.5429050000000002</v>
      </c>
      <c r="H434" s="150">
        <v>0</v>
      </c>
      <c r="I434" s="150">
        <v>9.3949610000000003</v>
      </c>
      <c r="J434" s="150">
        <v>9.762791</v>
      </c>
      <c r="K434" s="150">
        <v>15.6588813160184</v>
      </c>
      <c r="L434" s="150">
        <v>1.7779832108</v>
      </c>
      <c r="M434" s="150">
        <v>6.1025999999999998</v>
      </c>
      <c r="N434" s="150">
        <v>70.246023298799997</v>
      </c>
      <c r="O434" s="150">
        <v>9.8198104980000007</v>
      </c>
      <c r="P434" s="150">
        <v>0</v>
      </c>
      <c r="Q434" s="150">
        <v>30.0845441142</v>
      </c>
      <c r="R434" s="150">
        <v>46.085254915500002</v>
      </c>
      <c r="S434" s="150">
        <v>1224.8590563533201</v>
      </c>
    </row>
    <row r="435" spans="1:19" ht="14.5" x14ac:dyDescent="0.35">
      <c r="A435" t="s">
        <v>610</v>
      </c>
      <c r="B435" s="150">
        <v>971.79660300000103</v>
      </c>
      <c r="C435" s="150">
        <v>73.513765000000006</v>
      </c>
      <c r="D435" s="150">
        <v>3.7378369999999999</v>
      </c>
      <c r="E435" s="150">
        <v>17</v>
      </c>
      <c r="F435" s="150">
        <v>67.611243999999999</v>
      </c>
      <c r="G435" s="150">
        <v>3</v>
      </c>
      <c r="H435" s="150">
        <v>0</v>
      </c>
      <c r="I435" s="150">
        <v>4</v>
      </c>
      <c r="J435" s="150">
        <v>2.8890859999999998</v>
      </c>
      <c r="K435" s="150">
        <v>1.1840920302662099</v>
      </c>
      <c r="L435" s="150">
        <v>1.0862154321999999</v>
      </c>
      <c r="M435" s="150">
        <v>4.9401999999999999</v>
      </c>
      <c r="N435" s="150">
        <v>49.856531325600002</v>
      </c>
      <c r="O435" s="150">
        <v>5.3148</v>
      </c>
      <c r="P435" s="150">
        <v>0</v>
      </c>
      <c r="Q435" s="150">
        <v>12.8088</v>
      </c>
      <c r="R435" s="150">
        <v>13.637930463</v>
      </c>
      <c r="S435" s="150">
        <v>1060.6251722510699</v>
      </c>
    </row>
    <row r="436" spans="1:19" ht="14.5" x14ac:dyDescent="0.35">
      <c r="A436" t="s">
        <v>611</v>
      </c>
      <c r="B436" s="150">
        <v>1000.303168</v>
      </c>
      <c r="C436" s="150">
        <v>88.268319000000005</v>
      </c>
      <c r="D436" s="150">
        <v>1</v>
      </c>
      <c r="E436" s="150">
        <v>21.261863999999999</v>
      </c>
      <c r="F436" s="150">
        <v>58.972065999999998</v>
      </c>
      <c r="G436" s="150">
        <v>2</v>
      </c>
      <c r="H436" s="150">
        <v>0</v>
      </c>
      <c r="I436" s="150">
        <v>6</v>
      </c>
      <c r="J436" s="150">
        <v>9</v>
      </c>
      <c r="K436" s="150">
        <v>1.66804754111031</v>
      </c>
      <c r="L436" s="150">
        <v>0.29060000000000002</v>
      </c>
      <c r="M436" s="150">
        <v>6.1786976783999998</v>
      </c>
      <c r="N436" s="150">
        <v>43.486001468399998</v>
      </c>
      <c r="O436" s="150">
        <v>3.5432000000000001</v>
      </c>
      <c r="P436" s="150">
        <v>0</v>
      </c>
      <c r="Q436" s="150">
        <v>19.213200000000001</v>
      </c>
      <c r="R436" s="150">
        <v>42.484499999999997</v>
      </c>
      <c r="S436" s="150">
        <v>1117.16741468791</v>
      </c>
    </row>
    <row r="437" spans="1:19" ht="14.5" x14ac:dyDescent="0.35">
      <c r="A437" t="s">
        <v>612</v>
      </c>
      <c r="B437" s="150">
        <v>1559.2962009999901</v>
      </c>
      <c r="C437" s="150">
        <v>438.31388600000002</v>
      </c>
      <c r="D437" s="150">
        <v>142.81641200000001</v>
      </c>
      <c r="E437" s="150">
        <v>15</v>
      </c>
      <c r="F437" s="150">
        <v>57.691875000000003</v>
      </c>
      <c r="G437" s="150">
        <v>4.7709950000000001</v>
      </c>
      <c r="H437" s="150">
        <v>3</v>
      </c>
      <c r="I437" s="150">
        <v>5</v>
      </c>
      <c r="J437" s="150">
        <v>20.695471000000001</v>
      </c>
      <c r="K437" s="150">
        <v>25.747151983733001</v>
      </c>
      <c r="L437" s="150">
        <v>41.502449327199997</v>
      </c>
      <c r="M437" s="150">
        <v>4.359</v>
      </c>
      <c r="N437" s="150">
        <v>42.541988625000002</v>
      </c>
      <c r="O437" s="150">
        <v>8.4522947419999994</v>
      </c>
      <c r="P437" s="150">
        <v>7.0929000000000002</v>
      </c>
      <c r="Q437" s="150">
        <v>16.010999999999999</v>
      </c>
      <c r="R437" s="150">
        <v>97.692970855499993</v>
      </c>
      <c r="S437" s="150">
        <v>1802.69595653343</v>
      </c>
    </row>
    <row r="438" spans="1:19" ht="14.5" x14ac:dyDescent="0.35">
      <c r="A438" t="s">
        <v>613</v>
      </c>
      <c r="B438" s="150">
        <v>1288.482745</v>
      </c>
      <c r="C438" s="150">
        <v>210.626597</v>
      </c>
      <c r="D438" s="150">
        <v>0</v>
      </c>
      <c r="E438" s="150">
        <v>22.232316000000001</v>
      </c>
      <c r="F438" s="150">
        <v>80.124262000000002</v>
      </c>
      <c r="G438" s="150">
        <v>0</v>
      </c>
      <c r="H438" s="150">
        <v>1</v>
      </c>
      <c r="I438" s="150">
        <v>4</v>
      </c>
      <c r="J438" s="150">
        <v>13</v>
      </c>
      <c r="K438" s="150">
        <v>7.1878788417924797</v>
      </c>
      <c r="L438" s="150">
        <v>0</v>
      </c>
      <c r="M438" s="150">
        <v>6.4607110295999997</v>
      </c>
      <c r="N438" s="150">
        <v>59.083630798800002</v>
      </c>
      <c r="O438" s="150">
        <v>0</v>
      </c>
      <c r="P438" s="150">
        <v>2.3643000000000001</v>
      </c>
      <c r="Q438" s="150">
        <v>12.8088</v>
      </c>
      <c r="R438" s="150">
        <v>61.366500000000002</v>
      </c>
      <c r="S438" s="150">
        <v>1437.75456567019</v>
      </c>
    </row>
    <row r="439" spans="1:19" ht="14.5" x14ac:dyDescent="0.35">
      <c r="A439" t="s">
        <v>614</v>
      </c>
      <c r="B439" s="150">
        <v>573.60244999999998</v>
      </c>
      <c r="C439" s="150">
        <v>121.54477799999999</v>
      </c>
      <c r="D439" s="150">
        <v>0</v>
      </c>
      <c r="E439" s="150">
        <v>6.7206489999999999</v>
      </c>
      <c r="F439" s="150">
        <v>30.261571</v>
      </c>
      <c r="G439" s="150">
        <v>0</v>
      </c>
      <c r="H439" s="150">
        <v>0</v>
      </c>
      <c r="I439" s="150">
        <v>2</v>
      </c>
      <c r="J439" s="150">
        <v>3.88</v>
      </c>
      <c r="K439" s="150">
        <v>5.3580932309668103</v>
      </c>
      <c r="L439" s="150">
        <v>0</v>
      </c>
      <c r="M439" s="150">
        <v>1.9530205994000001</v>
      </c>
      <c r="N439" s="150">
        <v>22.314882455399999</v>
      </c>
      <c r="O439" s="150">
        <v>0</v>
      </c>
      <c r="P439" s="150">
        <v>0</v>
      </c>
      <c r="Q439" s="150">
        <v>6.4043999999999999</v>
      </c>
      <c r="R439" s="150">
        <v>18.315539999999999</v>
      </c>
      <c r="S439" s="150">
        <v>627.94838628576701</v>
      </c>
    </row>
    <row r="440" spans="1:19" ht="14.5" x14ac:dyDescent="0.35">
      <c r="A440" t="s">
        <v>615</v>
      </c>
      <c r="B440" s="150">
        <v>2023.716402</v>
      </c>
      <c r="C440" s="150">
        <v>1047.421155</v>
      </c>
      <c r="D440" s="150">
        <v>1</v>
      </c>
      <c r="E440" s="150">
        <v>94.292090999999999</v>
      </c>
      <c r="F440" s="150">
        <v>270.47020400000002</v>
      </c>
      <c r="G440" s="150">
        <v>8.5255349999999996</v>
      </c>
      <c r="H440" s="150">
        <v>1</v>
      </c>
      <c r="I440" s="150">
        <v>9</v>
      </c>
      <c r="J440" s="150">
        <v>25</v>
      </c>
      <c r="K440" s="150">
        <v>113.948100821436</v>
      </c>
      <c r="L440" s="150">
        <v>0.29060000000000002</v>
      </c>
      <c r="M440" s="150">
        <v>27.401281644600001</v>
      </c>
      <c r="N440" s="150">
        <v>199.44472842959999</v>
      </c>
      <c r="O440" s="150">
        <v>15.103837806</v>
      </c>
      <c r="P440" s="150">
        <v>2.3643000000000001</v>
      </c>
      <c r="Q440" s="150">
        <v>28.819800000000001</v>
      </c>
      <c r="R440" s="150">
        <v>118.0125</v>
      </c>
      <c r="S440" s="150">
        <v>2529.10155070164</v>
      </c>
    </row>
    <row r="441" spans="1:19" ht="14.5" x14ac:dyDescent="0.35">
      <c r="A441" t="s">
        <v>617</v>
      </c>
      <c r="B441" s="150">
        <v>1448.0963240000001</v>
      </c>
      <c r="C441" s="150">
        <v>322.55901499999999</v>
      </c>
      <c r="D441" s="150">
        <v>1</v>
      </c>
      <c r="E441" s="150">
        <v>17.559038999999999</v>
      </c>
      <c r="F441" s="150">
        <v>96.064251999999996</v>
      </c>
      <c r="G441" s="150">
        <v>2.1785190000000001</v>
      </c>
      <c r="H441" s="150">
        <v>2</v>
      </c>
      <c r="I441" s="150">
        <v>12.262712000000001</v>
      </c>
      <c r="J441" s="150">
        <v>18.978052000000002</v>
      </c>
      <c r="K441" s="150">
        <v>15.124177288955201</v>
      </c>
      <c r="L441" s="150">
        <v>0.29060000000000002</v>
      </c>
      <c r="M441" s="150">
        <v>5.1026567333999999</v>
      </c>
      <c r="N441" s="150">
        <v>70.837779424800004</v>
      </c>
      <c r="O441" s="150">
        <v>3.8594642603999998</v>
      </c>
      <c r="P441" s="150">
        <v>4.7286000000000001</v>
      </c>
      <c r="Q441" s="150">
        <v>39.267656366399997</v>
      </c>
      <c r="R441" s="150">
        <v>89.585894465999999</v>
      </c>
      <c r="S441" s="150">
        <v>1676.8931525399601</v>
      </c>
    </row>
    <row r="442" spans="1:19" ht="14.5" x14ac:dyDescent="0.35">
      <c r="A442" t="s">
        <v>618</v>
      </c>
      <c r="B442" s="150">
        <v>276.45414599999998</v>
      </c>
      <c r="C442" s="150">
        <v>64.640473999999998</v>
      </c>
      <c r="D442" s="150">
        <v>1.6189960000000001</v>
      </c>
      <c r="E442" s="150">
        <v>2.5384259999999998</v>
      </c>
      <c r="F442" s="150">
        <v>39.242176999999998</v>
      </c>
      <c r="G442" s="150">
        <v>7.6245719999999997</v>
      </c>
      <c r="H442" s="150">
        <v>0</v>
      </c>
      <c r="I442" s="150">
        <v>5.9722220000000004</v>
      </c>
      <c r="J442" s="150">
        <v>4.5456019999999997</v>
      </c>
      <c r="K442" s="150">
        <v>3.1292120284679998</v>
      </c>
      <c r="L442" s="150">
        <v>0.47048023760000002</v>
      </c>
      <c r="M442" s="150">
        <v>0.73766659560000003</v>
      </c>
      <c r="N442" s="150">
        <v>28.937181319800001</v>
      </c>
      <c r="O442" s="150">
        <v>13.5076917552</v>
      </c>
      <c r="P442" s="150">
        <v>0</v>
      </c>
      <c r="Q442" s="150">
        <v>19.124249288400001</v>
      </c>
      <c r="R442" s="150">
        <v>21.457514240999998</v>
      </c>
      <c r="S442" s="150">
        <v>363.81814146606803</v>
      </c>
    </row>
    <row r="443" spans="1:19" ht="14.5" x14ac:dyDescent="0.35">
      <c r="A443" t="s">
        <v>619</v>
      </c>
      <c r="B443" s="150">
        <v>2594.859426</v>
      </c>
      <c r="C443" s="150">
        <v>2496.2802769999998</v>
      </c>
      <c r="D443" s="150">
        <v>16.151337000000002</v>
      </c>
      <c r="E443" s="150">
        <v>58.182068000000001</v>
      </c>
      <c r="F443" s="150">
        <v>286.93773599999997</v>
      </c>
      <c r="G443" s="150">
        <v>31.777528</v>
      </c>
      <c r="H443" s="150">
        <v>4</v>
      </c>
      <c r="I443" s="150">
        <v>20.974889000000001</v>
      </c>
      <c r="J443" s="150">
        <v>40.170152999999999</v>
      </c>
      <c r="K443" s="150">
        <v>511.09143622524198</v>
      </c>
      <c r="L443" s="150">
        <v>4.6935785322000001</v>
      </c>
      <c r="M443" s="150">
        <v>16.907708960800001</v>
      </c>
      <c r="N443" s="150">
        <v>211.58788652640001</v>
      </c>
      <c r="O443" s="150">
        <v>56.297068604800003</v>
      </c>
      <c r="P443" s="150">
        <v>9.4572000000000003</v>
      </c>
      <c r="Q443" s="150">
        <v>67.165789555800004</v>
      </c>
      <c r="R443" s="150">
        <v>189.62320723650001</v>
      </c>
      <c r="S443" s="150">
        <v>3661.6833016417399</v>
      </c>
    </row>
    <row r="444" spans="1:19" ht="14.5" x14ac:dyDescent="0.35">
      <c r="A444" t="s">
        <v>620</v>
      </c>
      <c r="B444" s="150">
        <v>3836.1020870000002</v>
      </c>
      <c r="C444" s="150">
        <v>2496.4711649999999</v>
      </c>
      <c r="D444" s="150">
        <v>147.45256900000001</v>
      </c>
      <c r="E444" s="150">
        <v>79.980121999999994</v>
      </c>
      <c r="F444" s="150">
        <v>329.96898199999998</v>
      </c>
      <c r="G444" s="150">
        <v>28.692105000000002</v>
      </c>
      <c r="H444" s="150">
        <v>4.8968129999999999</v>
      </c>
      <c r="I444" s="150">
        <v>26.010134999999998</v>
      </c>
      <c r="J444" s="150">
        <v>35.32882</v>
      </c>
      <c r="K444" s="150">
        <v>341.88195746070602</v>
      </c>
      <c r="L444" s="150">
        <v>42.8497165514</v>
      </c>
      <c r="M444" s="150">
        <v>23.242223453200001</v>
      </c>
      <c r="N444" s="150">
        <v>243.31912732680101</v>
      </c>
      <c r="O444" s="150">
        <v>50.830933217999998</v>
      </c>
      <c r="P444" s="150">
        <v>11.577534975900001</v>
      </c>
      <c r="Q444" s="150">
        <v>83.289654296999998</v>
      </c>
      <c r="R444" s="150">
        <v>166.76969481</v>
      </c>
      <c r="S444" s="150">
        <v>4799.8629290930003</v>
      </c>
    </row>
    <row r="445" spans="1:19" ht="14.5" x14ac:dyDescent="0.35">
      <c r="A445" t="s">
        <v>621</v>
      </c>
      <c r="B445" s="150">
        <v>1100.4243409999999</v>
      </c>
      <c r="C445" s="150">
        <v>501.086726</v>
      </c>
      <c r="D445" s="150">
        <v>0</v>
      </c>
      <c r="E445" s="150">
        <v>17.65625</v>
      </c>
      <c r="F445" s="150">
        <v>120.947166</v>
      </c>
      <c r="G445" s="150">
        <v>9.4310179999999999</v>
      </c>
      <c r="H445" s="150">
        <v>0</v>
      </c>
      <c r="I445" s="150">
        <v>8.5025670000000009</v>
      </c>
      <c r="J445" s="150">
        <v>12.11875</v>
      </c>
      <c r="K445" s="150">
        <v>48.296586814405401</v>
      </c>
      <c r="L445" s="150">
        <v>0</v>
      </c>
      <c r="M445" s="150">
        <v>5.1309062499999998</v>
      </c>
      <c r="N445" s="150">
        <v>89.186440208399901</v>
      </c>
      <c r="O445" s="150">
        <v>16.707991488800001</v>
      </c>
      <c r="P445" s="150">
        <v>0</v>
      </c>
      <c r="Q445" s="150">
        <v>27.2269200474</v>
      </c>
      <c r="R445" s="150">
        <v>57.206559374999998</v>
      </c>
      <c r="S445" s="150">
        <v>1344.179745184</v>
      </c>
    </row>
    <row r="446" spans="1:19" ht="14.5" x14ac:dyDescent="0.35">
      <c r="A446" t="s">
        <v>622</v>
      </c>
      <c r="B446" s="150">
        <v>4900.01742499999</v>
      </c>
      <c r="C446" s="150">
        <v>1631.7094340000001</v>
      </c>
      <c r="D446" s="150">
        <v>64.989863</v>
      </c>
      <c r="E446" s="150">
        <v>145.756293</v>
      </c>
      <c r="F446" s="150">
        <v>443.20746700000001</v>
      </c>
      <c r="G446" s="150">
        <v>29.073239999999998</v>
      </c>
      <c r="H446" s="150">
        <v>8.8221299999999996</v>
      </c>
      <c r="I446" s="150">
        <v>51.494667</v>
      </c>
      <c r="J446" s="150">
        <v>60.406872</v>
      </c>
      <c r="K446" s="150">
        <v>115.548444891706</v>
      </c>
      <c r="L446" s="150">
        <v>18.886054187799999</v>
      </c>
      <c r="M446" s="150">
        <v>42.3567787458</v>
      </c>
      <c r="N446" s="150">
        <v>326.82118616579902</v>
      </c>
      <c r="O446" s="150">
        <v>51.506151983999999</v>
      </c>
      <c r="P446" s="150">
        <v>20.858161959</v>
      </c>
      <c r="Q446" s="150">
        <v>164.8962226674</v>
      </c>
      <c r="R446" s="150">
        <v>285.15063927599999</v>
      </c>
      <c r="S446" s="150">
        <v>5926.0410648774996</v>
      </c>
    </row>
    <row r="447" spans="1:19" ht="14.5" x14ac:dyDescent="0.35">
      <c r="A447" t="s">
        <v>623</v>
      </c>
      <c r="B447" s="150">
        <v>1608.681632</v>
      </c>
      <c r="C447" s="150">
        <v>1549.4106180000001</v>
      </c>
      <c r="D447" s="150">
        <v>21.256333000000001</v>
      </c>
      <c r="E447" s="150">
        <v>35.676969999999997</v>
      </c>
      <c r="F447" s="150">
        <v>150.34496899999999</v>
      </c>
      <c r="G447" s="150">
        <v>24.185129</v>
      </c>
      <c r="H447" s="150">
        <v>2</v>
      </c>
      <c r="I447" s="150">
        <v>11.511642999999999</v>
      </c>
      <c r="J447" s="150">
        <v>17.651980999999999</v>
      </c>
      <c r="K447" s="150">
        <v>316.46332979667199</v>
      </c>
      <c r="L447" s="150">
        <v>6.1770903698000001</v>
      </c>
      <c r="M447" s="150">
        <v>10.367727481999999</v>
      </c>
      <c r="N447" s="150">
        <v>110.86438014060001</v>
      </c>
      <c r="O447" s="150">
        <v>42.846374536399999</v>
      </c>
      <c r="P447" s="150">
        <v>4.7286000000000001</v>
      </c>
      <c r="Q447" s="150">
        <v>36.862583214600001</v>
      </c>
      <c r="R447" s="150">
        <v>83.326176310500003</v>
      </c>
      <c r="S447" s="150">
        <v>2220.3178938505698</v>
      </c>
    </row>
    <row r="448" spans="1:19" ht="14.5" x14ac:dyDescent="0.35">
      <c r="A448" t="s">
        <v>624</v>
      </c>
      <c r="B448" s="150">
        <v>1804.298859</v>
      </c>
      <c r="C448" s="150">
        <v>556.02612299999998</v>
      </c>
      <c r="D448" s="150">
        <v>4.896611</v>
      </c>
      <c r="E448" s="150">
        <v>91.247793000000001</v>
      </c>
      <c r="F448" s="150">
        <v>117.920169</v>
      </c>
      <c r="G448" s="150">
        <v>9</v>
      </c>
      <c r="H448" s="150">
        <v>4</v>
      </c>
      <c r="I448" s="150">
        <v>13.847875999999999</v>
      </c>
      <c r="J448" s="150">
        <v>21.628615</v>
      </c>
      <c r="K448" s="150">
        <v>36.329456408111703</v>
      </c>
      <c r="L448" s="150">
        <v>1.4229551566</v>
      </c>
      <c r="M448" s="150">
        <v>26.516608645800002</v>
      </c>
      <c r="N448" s="150">
        <v>86.954332620599899</v>
      </c>
      <c r="O448" s="150">
        <v>15.9444</v>
      </c>
      <c r="P448" s="150">
        <v>9.4572000000000003</v>
      </c>
      <c r="Q448" s="150">
        <v>44.343668527200002</v>
      </c>
      <c r="R448" s="150">
        <v>102.0978771075</v>
      </c>
      <c r="S448" s="150">
        <v>2127.3653574658101</v>
      </c>
    </row>
    <row r="449" spans="1:19" ht="14.5" x14ac:dyDescent="0.35">
      <c r="A449" t="s">
        <v>625</v>
      </c>
      <c r="B449" s="150">
        <v>5887.0985979999896</v>
      </c>
      <c r="C449" s="150">
        <v>2415.8881529999999</v>
      </c>
      <c r="D449" s="150">
        <v>193.08328700000001</v>
      </c>
      <c r="E449" s="150">
        <v>146.91545600000001</v>
      </c>
      <c r="F449" s="150">
        <v>561.32758100000001</v>
      </c>
      <c r="G449" s="150">
        <v>59.235334999999999</v>
      </c>
      <c r="H449" s="150">
        <v>5.2870920000000003</v>
      </c>
      <c r="I449" s="150">
        <v>67.331609</v>
      </c>
      <c r="J449" s="150">
        <v>86.382638</v>
      </c>
      <c r="K449" s="150">
        <v>211.059795637533</v>
      </c>
      <c r="L449" s="150">
        <v>56.110003202199898</v>
      </c>
      <c r="M449" s="150">
        <v>42.693631513600003</v>
      </c>
      <c r="N449" s="150">
        <v>413.92295822939701</v>
      </c>
      <c r="O449" s="150">
        <v>104.941319486</v>
      </c>
      <c r="P449" s="150">
        <v>12.500271615600001</v>
      </c>
      <c r="Q449" s="150">
        <v>215.6092783398</v>
      </c>
      <c r="R449" s="150">
        <v>407.769242679</v>
      </c>
      <c r="S449" s="150">
        <v>7351.7050987031198</v>
      </c>
    </row>
    <row r="450" spans="1:19" ht="14.5" x14ac:dyDescent="0.35">
      <c r="A450" t="s">
        <v>626</v>
      </c>
      <c r="B450" s="150">
        <v>1743.240898</v>
      </c>
      <c r="C450" s="150">
        <v>1675.7394529999999</v>
      </c>
      <c r="D450" s="150">
        <v>1</v>
      </c>
      <c r="E450" s="150">
        <v>68.089282999999995</v>
      </c>
      <c r="F450" s="150">
        <v>188.58444299999999</v>
      </c>
      <c r="G450" s="150">
        <v>20.863388</v>
      </c>
      <c r="H450" s="150">
        <v>1</v>
      </c>
      <c r="I450" s="150">
        <v>23.796489000000001</v>
      </c>
      <c r="J450" s="150">
        <v>21.841567999999999</v>
      </c>
      <c r="K450" s="150">
        <v>343.31209093932603</v>
      </c>
      <c r="L450" s="150">
        <v>0.29060000000000002</v>
      </c>
      <c r="M450" s="150">
        <v>19.786745639799999</v>
      </c>
      <c r="N450" s="150">
        <v>139.0621682682</v>
      </c>
      <c r="O450" s="150">
        <v>36.961578180799997</v>
      </c>
      <c r="P450" s="150">
        <v>2.3643000000000001</v>
      </c>
      <c r="Q450" s="150">
        <v>76.201117075799999</v>
      </c>
      <c r="R450" s="150">
        <v>103.10312174400001</v>
      </c>
      <c r="S450" s="150">
        <v>2464.3226198479301</v>
      </c>
    </row>
    <row r="451" spans="1:19" ht="14.5" x14ac:dyDescent="0.35">
      <c r="A451" t="s">
        <v>628</v>
      </c>
      <c r="B451" s="150">
        <v>1044.20632</v>
      </c>
      <c r="C451" s="150">
        <v>421.93142899999998</v>
      </c>
      <c r="D451" s="150">
        <v>0</v>
      </c>
      <c r="E451" s="150">
        <v>48.142958999999998</v>
      </c>
      <c r="F451" s="150">
        <v>112.359432</v>
      </c>
      <c r="G451" s="150">
        <v>7.5442999999999998</v>
      </c>
      <c r="H451" s="150">
        <v>2</v>
      </c>
      <c r="I451" s="150">
        <v>8.3066089999999999</v>
      </c>
      <c r="J451" s="150">
        <v>17.964224000000002</v>
      </c>
      <c r="K451" s="150">
        <v>36.313827561029399</v>
      </c>
      <c r="L451" s="150">
        <v>0</v>
      </c>
      <c r="M451" s="150">
        <v>13.9903438854</v>
      </c>
      <c r="N451" s="150">
        <v>82.853845156799906</v>
      </c>
      <c r="O451" s="150">
        <v>13.365481880000001</v>
      </c>
      <c r="P451" s="150">
        <v>4.7286000000000001</v>
      </c>
      <c r="Q451" s="150">
        <v>26.599423339800001</v>
      </c>
      <c r="R451" s="150">
        <v>84.800119391999999</v>
      </c>
      <c r="S451" s="150">
        <v>1306.8579612150299</v>
      </c>
    </row>
    <row r="452" spans="1:19" ht="14.5" x14ac:dyDescent="0.35">
      <c r="A452" t="s">
        <v>629</v>
      </c>
      <c r="B452" s="150">
        <v>1783.1597449999999</v>
      </c>
      <c r="C452" s="150">
        <v>543.65293299999996</v>
      </c>
      <c r="D452" s="150">
        <v>2.5337130000000001</v>
      </c>
      <c r="E452" s="150">
        <v>61.939984000000003</v>
      </c>
      <c r="F452" s="150">
        <v>168.79145500000001</v>
      </c>
      <c r="G452" s="150">
        <v>10.859666000000001</v>
      </c>
      <c r="H452" s="150">
        <v>1.404412</v>
      </c>
      <c r="I452" s="150">
        <v>12</v>
      </c>
      <c r="J452" s="150">
        <v>26.136444999999998</v>
      </c>
      <c r="K452" s="150">
        <v>35.468568583728903</v>
      </c>
      <c r="L452" s="150">
        <v>0.73629699780000002</v>
      </c>
      <c r="M452" s="150">
        <v>17.999759350400002</v>
      </c>
      <c r="N452" s="150">
        <v>124.466818917</v>
      </c>
      <c r="O452" s="150">
        <v>19.238984285600001</v>
      </c>
      <c r="P452" s="150">
        <v>3.3204512916</v>
      </c>
      <c r="Q452" s="150">
        <v>38.426400000000001</v>
      </c>
      <c r="R452" s="150">
        <v>123.3770886225</v>
      </c>
      <c r="S452" s="150">
        <v>2146.1941130486298</v>
      </c>
    </row>
    <row r="453" spans="1:19" ht="14.5" x14ac:dyDescent="0.35">
      <c r="A453" t="s">
        <v>630</v>
      </c>
      <c r="B453" s="150">
        <v>1040.2241819999999</v>
      </c>
      <c r="C453" s="150">
        <v>369.98478499999999</v>
      </c>
      <c r="D453" s="150">
        <v>0</v>
      </c>
      <c r="E453" s="150">
        <v>28.522891999999999</v>
      </c>
      <c r="F453" s="150">
        <v>68.642139999999998</v>
      </c>
      <c r="G453" s="150">
        <v>6.61416</v>
      </c>
      <c r="H453" s="150">
        <v>1</v>
      </c>
      <c r="I453" s="150">
        <v>15.538012</v>
      </c>
      <c r="J453" s="150">
        <v>13.889749</v>
      </c>
      <c r="K453" s="150">
        <v>28.418949058101798</v>
      </c>
      <c r="L453" s="150">
        <v>0</v>
      </c>
      <c r="M453" s="150">
        <v>8.2887524151999994</v>
      </c>
      <c r="N453" s="150">
        <v>50.616714035999998</v>
      </c>
      <c r="O453" s="150">
        <v>11.717645856000001</v>
      </c>
      <c r="P453" s="150">
        <v>2.3643000000000001</v>
      </c>
      <c r="Q453" s="150">
        <v>49.755822026399997</v>
      </c>
      <c r="R453" s="150">
        <v>65.566560154499996</v>
      </c>
      <c r="S453" s="150">
        <v>1256.9529255462</v>
      </c>
    </row>
    <row r="454" spans="1:19" ht="14.5" x14ac:dyDescent="0.35">
      <c r="A454" t="s">
        <v>631</v>
      </c>
      <c r="B454" s="150">
        <v>2088.7249379999898</v>
      </c>
      <c r="C454" s="150">
        <v>627.27451199999996</v>
      </c>
      <c r="D454" s="150">
        <v>2</v>
      </c>
      <c r="E454" s="150">
        <v>53.227832999999997</v>
      </c>
      <c r="F454" s="150">
        <v>187.470777</v>
      </c>
      <c r="G454" s="150">
        <v>8.7654399999999999</v>
      </c>
      <c r="H454" s="150">
        <v>0.98275900000000005</v>
      </c>
      <c r="I454" s="150">
        <v>18.71837</v>
      </c>
      <c r="J454" s="150">
        <v>29</v>
      </c>
      <c r="K454" s="150">
        <v>40.221260696596303</v>
      </c>
      <c r="L454" s="150">
        <v>0.58120000000000005</v>
      </c>
      <c r="M454" s="150">
        <v>15.4680082698</v>
      </c>
      <c r="N454" s="150">
        <v>138.24095095979999</v>
      </c>
      <c r="O454" s="150">
        <v>15.528853504000001</v>
      </c>
      <c r="P454" s="150">
        <v>2.3235371037000001</v>
      </c>
      <c r="Q454" s="150">
        <v>59.939964414000002</v>
      </c>
      <c r="R454" s="150">
        <v>136.89449999999999</v>
      </c>
      <c r="S454" s="150">
        <v>2497.9232129478901</v>
      </c>
    </row>
    <row r="455" spans="1:19" ht="14.5" x14ac:dyDescent="0.35">
      <c r="A455" t="s">
        <v>632</v>
      </c>
      <c r="B455" s="150">
        <v>1934.8324439999999</v>
      </c>
      <c r="C455" s="150">
        <v>917.96817699999997</v>
      </c>
      <c r="D455" s="150">
        <v>0</v>
      </c>
      <c r="E455" s="150">
        <v>42.527102999999997</v>
      </c>
      <c r="F455" s="150">
        <v>203.39252999999999</v>
      </c>
      <c r="G455" s="150">
        <v>10.209709</v>
      </c>
      <c r="H455" s="150">
        <v>0</v>
      </c>
      <c r="I455" s="150">
        <v>24.716913999999999</v>
      </c>
      <c r="J455" s="150">
        <v>18.784970999999999</v>
      </c>
      <c r="K455" s="150">
        <v>91.780169330729905</v>
      </c>
      <c r="L455" s="150">
        <v>0</v>
      </c>
      <c r="M455" s="150">
        <v>12.3583761318</v>
      </c>
      <c r="N455" s="150">
        <v>149.98165162199999</v>
      </c>
      <c r="O455" s="150">
        <v>18.087520464400001</v>
      </c>
      <c r="P455" s="150">
        <v>0</v>
      </c>
      <c r="Q455" s="150">
        <v>79.148502010800001</v>
      </c>
      <c r="R455" s="150">
        <v>88.6744556055</v>
      </c>
      <c r="S455" s="150">
        <v>2374.8631191652298</v>
      </c>
    </row>
    <row r="456" spans="1:19" ht="14.5" x14ac:dyDescent="0.35">
      <c r="A456" t="s">
        <v>633</v>
      </c>
      <c r="B456" s="150">
        <v>2155.6605209999998</v>
      </c>
      <c r="C456" s="150">
        <v>1902.3588950000001</v>
      </c>
      <c r="D456" s="150">
        <v>1</v>
      </c>
      <c r="E456" s="150">
        <v>119.82292700000001</v>
      </c>
      <c r="F456" s="150">
        <v>261.92346900000001</v>
      </c>
      <c r="G456" s="150">
        <v>19.667953000000001</v>
      </c>
      <c r="H456" s="150">
        <v>3.1941630000000001</v>
      </c>
      <c r="I456" s="150">
        <v>23.081004</v>
      </c>
      <c r="J456" s="150">
        <v>18.89697</v>
      </c>
      <c r="K456" s="150">
        <v>401.24846029308202</v>
      </c>
      <c r="L456" s="150">
        <v>0.29060000000000002</v>
      </c>
      <c r="M456" s="150">
        <v>34.820542586199998</v>
      </c>
      <c r="N456" s="150">
        <v>193.1423660406</v>
      </c>
      <c r="O456" s="150">
        <v>34.8437455348</v>
      </c>
      <c r="P456" s="150">
        <v>7.5519595809000002</v>
      </c>
      <c r="Q456" s="150">
        <v>73.909991008800006</v>
      </c>
      <c r="R456" s="150">
        <v>89.203146884999995</v>
      </c>
      <c r="S456" s="150">
        <v>2990.6713329293798</v>
      </c>
    </row>
    <row r="457" spans="1:19" ht="14.5" x14ac:dyDescent="0.35">
      <c r="A457" t="s">
        <v>634</v>
      </c>
      <c r="B457" s="150">
        <v>3004.3041720000001</v>
      </c>
      <c r="C457" s="150">
        <v>1045.43047</v>
      </c>
      <c r="D457" s="150">
        <v>7</v>
      </c>
      <c r="E457" s="150">
        <v>107.432963</v>
      </c>
      <c r="F457" s="150">
        <v>273.382699</v>
      </c>
      <c r="G457" s="150">
        <v>11.262294000000001</v>
      </c>
      <c r="H457" s="150">
        <v>2</v>
      </c>
      <c r="I457" s="150">
        <v>26.155203</v>
      </c>
      <c r="J457" s="150">
        <v>34</v>
      </c>
      <c r="K457" s="150">
        <v>76.975216162079406</v>
      </c>
      <c r="L457" s="150">
        <v>2.0341999999999998</v>
      </c>
      <c r="M457" s="150">
        <v>31.220019047800101</v>
      </c>
      <c r="N457" s="150">
        <v>201.5924022426</v>
      </c>
      <c r="O457" s="150">
        <v>19.952280050399999</v>
      </c>
      <c r="P457" s="150">
        <v>4.7286000000000001</v>
      </c>
      <c r="Q457" s="150">
        <v>83.754191046599999</v>
      </c>
      <c r="R457" s="150">
        <v>160.49700000000001</v>
      </c>
      <c r="S457" s="150">
        <v>3585.0580805494801</v>
      </c>
    </row>
    <row r="458" spans="1:19" ht="14.5" x14ac:dyDescent="0.35">
      <c r="A458" t="s">
        <v>635</v>
      </c>
      <c r="B458" s="150">
        <v>1426.844656</v>
      </c>
      <c r="C458" s="150">
        <v>652.57394799999997</v>
      </c>
      <c r="D458" s="150">
        <v>3.8224849999999999</v>
      </c>
      <c r="E458" s="150">
        <v>39.467455000000001</v>
      </c>
      <c r="F458" s="150">
        <v>116.57987900000001</v>
      </c>
      <c r="G458" s="150">
        <v>5.6094670000000004</v>
      </c>
      <c r="H458" s="150">
        <v>4.7336999999999997E-2</v>
      </c>
      <c r="I458" s="150">
        <v>12.899407999999999</v>
      </c>
      <c r="J458" s="150">
        <v>17.094674999999999</v>
      </c>
      <c r="K458" s="150">
        <v>62.507310109363502</v>
      </c>
      <c r="L458" s="150">
        <v>1.1108141410000001</v>
      </c>
      <c r="M458" s="150">
        <v>11.469242423000001</v>
      </c>
      <c r="N458" s="150">
        <v>85.9660027745999</v>
      </c>
      <c r="O458" s="150">
        <v>9.9377317372</v>
      </c>
      <c r="P458" s="150">
        <v>0.1119188691</v>
      </c>
      <c r="Q458" s="150">
        <v>41.306484297600001</v>
      </c>
      <c r="R458" s="150">
        <v>80.6954133375</v>
      </c>
      <c r="S458" s="150">
        <v>1719.94957368936</v>
      </c>
    </row>
    <row r="459" spans="1:19" ht="14.5" x14ac:dyDescent="0.35">
      <c r="A459" t="s">
        <v>636</v>
      </c>
      <c r="B459" s="150">
        <v>886.59452899999997</v>
      </c>
      <c r="C459" s="150">
        <v>353.37140699999998</v>
      </c>
      <c r="D459" s="150">
        <v>0</v>
      </c>
      <c r="E459" s="150">
        <v>15.887753</v>
      </c>
      <c r="F459" s="150">
        <v>77.855473000000003</v>
      </c>
      <c r="G459" s="150">
        <v>6.6321349999999999</v>
      </c>
      <c r="H459" s="150">
        <v>0</v>
      </c>
      <c r="I459" s="150">
        <v>5</v>
      </c>
      <c r="J459" s="150">
        <v>7.6133699999999997</v>
      </c>
      <c r="K459" s="150">
        <v>29.773217604059401</v>
      </c>
      <c r="L459" s="150">
        <v>0</v>
      </c>
      <c r="M459" s="150">
        <v>4.6169810218</v>
      </c>
      <c r="N459" s="150">
        <v>57.4106257902001</v>
      </c>
      <c r="O459" s="150">
        <v>11.749490366</v>
      </c>
      <c r="P459" s="150">
        <v>0</v>
      </c>
      <c r="Q459" s="150">
        <v>16.010999999999999</v>
      </c>
      <c r="R459" s="150">
        <v>35.938913085000003</v>
      </c>
      <c r="S459" s="150">
        <v>1042.0947568670599</v>
      </c>
    </row>
    <row r="460" spans="1:19" ht="14.5" x14ac:dyDescent="0.35">
      <c r="A460" t="s">
        <v>637</v>
      </c>
      <c r="B460" s="150">
        <v>1403.325092</v>
      </c>
      <c r="C460" s="150">
        <v>387.90601800000002</v>
      </c>
      <c r="D460" s="150">
        <v>0</v>
      </c>
      <c r="E460" s="150">
        <v>43</v>
      </c>
      <c r="F460" s="150">
        <v>135.85666399999999</v>
      </c>
      <c r="G460" s="150">
        <v>2.6860650000000001</v>
      </c>
      <c r="H460" s="150">
        <v>0</v>
      </c>
      <c r="I460" s="150">
        <v>14.147842000000001</v>
      </c>
      <c r="J460" s="150">
        <v>6.5132079999999997</v>
      </c>
      <c r="K460" s="150">
        <v>22.328818369718601</v>
      </c>
      <c r="L460" s="150">
        <v>0</v>
      </c>
      <c r="M460" s="150">
        <v>12.495799999999999</v>
      </c>
      <c r="N460" s="150">
        <v>100.18070403359999</v>
      </c>
      <c r="O460" s="150">
        <v>4.7586327539999997</v>
      </c>
      <c r="P460" s="150">
        <v>0</v>
      </c>
      <c r="Q460" s="150">
        <v>45.3042196524</v>
      </c>
      <c r="R460" s="150">
        <v>30.745598363999999</v>
      </c>
      <c r="S460" s="150">
        <v>1619.13886517372</v>
      </c>
    </row>
    <row r="461" spans="1:19" ht="14.5" x14ac:dyDescent="0.35">
      <c r="A461" t="s">
        <v>638</v>
      </c>
      <c r="B461" s="150">
        <v>526.51793299999997</v>
      </c>
      <c r="C461" s="150">
        <v>145.392324</v>
      </c>
      <c r="D461" s="150">
        <v>2</v>
      </c>
      <c r="E461" s="150">
        <v>17.006574000000001</v>
      </c>
      <c r="F461" s="150">
        <v>56.127353999999997</v>
      </c>
      <c r="G461" s="150">
        <v>0</v>
      </c>
      <c r="H461" s="150">
        <v>0</v>
      </c>
      <c r="I461" s="150">
        <v>6</v>
      </c>
      <c r="J461" s="150">
        <v>3</v>
      </c>
      <c r="K461" s="150">
        <v>8.5081783597383804</v>
      </c>
      <c r="L461" s="150">
        <v>0.58120000000000005</v>
      </c>
      <c r="M461" s="150">
        <v>4.9421104044000002</v>
      </c>
      <c r="N461" s="150">
        <v>41.388310839600003</v>
      </c>
      <c r="O461" s="150">
        <v>0</v>
      </c>
      <c r="P461" s="150">
        <v>0</v>
      </c>
      <c r="Q461" s="150">
        <v>19.213200000000001</v>
      </c>
      <c r="R461" s="150">
        <v>14.1615</v>
      </c>
      <c r="S461" s="150">
        <v>615.31243260373901</v>
      </c>
    </row>
    <row r="462" spans="1:19" ht="14.5" x14ac:dyDescent="0.35">
      <c r="A462" t="s">
        <v>639</v>
      </c>
      <c r="B462" s="150">
        <v>1288.152846</v>
      </c>
      <c r="C462" s="150">
        <v>364.21043100000003</v>
      </c>
      <c r="D462" s="150">
        <v>0.73943800000000004</v>
      </c>
      <c r="E462" s="150">
        <v>30.755800000000001</v>
      </c>
      <c r="F462" s="150">
        <v>78.036777000000001</v>
      </c>
      <c r="G462" s="150">
        <v>5.9352819999999999</v>
      </c>
      <c r="H462" s="150">
        <v>0.86</v>
      </c>
      <c r="I462" s="150">
        <v>3</v>
      </c>
      <c r="J462" s="150">
        <v>5</v>
      </c>
      <c r="K462" s="150">
        <v>21.556617076330099</v>
      </c>
      <c r="L462" s="150">
        <v>0.2148806828</v>
      </c>
      <c r="M462" s="150">
        <v>8.9376354800000009</v>
      </c>
      <c r="N462" s="150">
        <v>57.544319359799999</v>
      </c>
      <c r="O462" s="150">
        <v>10.5149455912</v>
      </c>
      <c r="P462" s="150">
        <v>2.0332979999999998</v>
      </c>
      <c r="Q462" s="150">
        <v>9.6066000000000003</v>
      </c>
      <c r="R462" s="150">
        <v>23.602499999999999</v>
      </c>
      <c r="S462" s="150">
        <v>1422.1636421901301</v>
      </c>
    </row>
    <row r="463" spans="1:19" ht="14.5" x14ac:dyDescent="0.35">
      <c r="A463" t="s">
        <v>640</v>
      </c>
      <c r="B463" s="150">
        <v>65.404669999999996</v>
      </c>
      <c r="C463" s="150">
        <v>0</v>
      </c>
      <c r="D463" s="150">
        <v>0.26078600000000002</v>
      </c>
      <c r="E463" s="150">
        <v>3</v>
      </c>
      <c r="F463" s="150">
        <v>2</v>
      </c>
      <c r="G463" s="150">
        <v>0</v>
      </c>
      <c r="H463" s="150">
        <v>0</v>
      </c>
      <c r="I463" s="150">
        <v>0</v>
      </c>
      <c r="J463" s="150">
        <v>0</v>
      </c>
      <c r="K463" s="150">
        <v>0</v>
      </c>
      <c r="L463" s="150">
        <v>7.5784411600000004E-2</v>
      </c>
      <c r="M463" s="150">
        <v>0.87180000000000002</v>
      </c>
      <c r="N463" s="150">
        <v>1.4748000000000001</v>
      </c>
      <c r="O463" s="150">
        <v>0</v>
      </c>
      <c r="P463" s="150">
        <v>0</v>
      </c>
      <c r="Q463" s="150">
        <v>0</v>
      </c>
      <c r="R463" s="150">
        <v>0</v>
      </c>
      <c r="S463" s="150">
        <v>67.827054411600002</v>
      </c>
    </row>
    <row r="464" spans="1:19" ht="14.5" x14ac:dyDescent="0.35">
      <c r="A464" t="s">
        <v>641</v>
      </c>
      <c r="B464" s="150">
        <v>726.06546600000001</v>
      </c>
      <c r="C464" s="150">
        <v>187.221014</v>
      </c>
      <c r="D464" s="150">
        <v>0</v>
      </c>
      <c r="E464" s="150">
        <v>42.244605</v>
      </c>
      <c r="F464" s="150">
        <v>61.853647000000002</v>
      </c>
      <c r="G464" s="150">
        <v>7.5447620000000004</v>
      </c>
      <c r="H464" s="150">
        <v>0</v>
      </c>
      <c r="I464" s="150">
        <v>2.8447179999999999</v>
      </c>
      <c r="J464" s="150">
        <v>7.4922519999999997</v>
      </c>
      <c r="K464" s="150">
        <v>10.4026172153586</v>
      </c>
      <c r="L464" s="150">
        <v>0</v>
      </c>
      <c r="M464" s="150">
        <v>12.276282213</v>
      </c>
      <c r="N464" s="150">
        <v>45.610879297799997</v>
      </c>
      <c r="O464" s="150">
        <v>13.3663003592</v>
      </c>
      <c r="P464" s="150">
        <v>0</v>
      </c>
      <c r="Q464" s="150">
        <v>9.1093559796000001</v>
      </c>
      <c r="R464" s="150">
        <v>35.367175566</v>
      </c>
      <c r="S464" s="150">
        <v>852.19807663095901</v>
      </c>
    </row>
    <row r="465" spans="1:19" ht="14.5" x14ac:dyDescent="0.35">
      <c r="A465" t="s">
        <v>642</v>
      </c>
      <c r="B465" s="150">
        <v>899.27330800000004</v>
      </c>
      <c r="C465" s="150">
        <v>286.83810499999998</v>
      </c>
      <c r="D465" s="150">
        <v>2.914809</v>
      </c>
      <c r="E465" s="150">
        <v>19</v>
      </c>
      <c r="F465" s="150">
        <v>115.692516</v>
      </c>
      <c r="G465" s="150">
        <v>1.366994</v>
      </c>
      <c r="H465" s="150">
        <v>1</v>
      </c>
      <c r="I465" s="150">
        <v>10</v>
      </c>
      <c r="J465" s="150">
        <v>8.4692690000000006</v>
      </c>
      <c r="K465" s="150">
        <v>19.440229567231299</v>
      </c>
      <c r="L465" s="150">
        <v>0.84704349540000001</v>
      </c>
      <c r="M465" s="150">
        <v>5.5213999999999999</v>
      </c>
      <c r="N465" s="150">
        <v>85.311661298399898</v>
      </c>
      <c r="O465" s="150">
        <v>2.4217665704</v>
      </c>
      <c r="P465" s="150">
        <v>2.3643000000000001</v>
      </c>
      <c r="Q465" s="150">
        <v>32.021999999999998</v>
      </c>
      <c r="R465" s="150">
        <v>39.979184314500003</v>
      </c>
      <c r="S465" s="150">
        <v>1087.1808932459301</v>
      </c>
    </row>
    <row r="466" spans="1:19" ht="14.5" x14ac:dyDescent="0.35">
      <c r="A466" t="s">
        <v>643</v>
      </c>
      <c r="B466" s="150">
        <v>2194.1710889999999</v>
      </c>
      <c r="C466" s="150">
        <v>731.03613199999995</v>
      </c>
      <c r="D466" s="150">
        <v>0</v>
      </c>
      <c r="E466" s="150">
        <v>37.44059</v>
      </c>
      <c r="F466" s="150">
        <v>178.46457100000001</v>
      </c>
      <c r="G466" s="150">
        <v>14.660344</v>
      </c>
      <c r="H466" s="150">
        <v>0</v>
      </c>
      <c r="I466" s="150">
        <v>22.976880999999999</v>
      </c>
      <c r="J466" s="150">
        <v>25.451115999999999</v>
      </c>
      <c r="K466" s="150">
        <v>51.500672015562699</v>
      </c>
      <c r="L466" s="150">
        <v>0</v>
      </c>
      <c r="M466" s="150">
        <v>10.880235453999999</v>
      </c>
      <c r="N466" s="150">
        <v>131.59977465540001</v>
      </c>
      <c r="O466" s="150">
        <v>25.9722654304</v>
      </c>
      <c r="P466" s="150">
        <v>0</v>
      </c>
      <c r="Q466" s="150">
        <v>73.576568338200005</v>
      </c>
      <c r="R466" s="150">
        <v>120.141993078</v>
      </c>
      <c r="S466" s="150">
        <v>2607.8425979715598</v>
      </c>
    </row>
    <row r="467" spans="1:19" ht="14.5" x14ac:dyDescent="0.35">
      <c r="A467" t="s">
        <v>644</v>
      </c>
      <c r="B467" s="150">
        <v>633.25157300000001</v>
      </c>
      <c r="C467" s="150">
        <v>612.90123800000003</v>
      </c>
      <c r="D467" s="150">
        <v>0</v>
      </c>
      <c r="E467" s="150">
        <v>19.893765999999999</v>
      </c>
      <c r="F467" s="150">
        <v>90.340965999999995</v>
      </c>
      <c r="G467" s="150">
        <v>8.4042270000000006</v>
      </c>
      <c r="H467" s="150">
        <v>0</v>
      </c>
      <c r="I467" s="150">
        <v>5</v>
      </c>
      <c r="J467" s="150">
        <v>6.9461079999999997</v>
      </c>
      <c r="K467" s="150">
        <v>125.566301599204</v>
      </c>
      <c r="L467" s="150">
        <v>0</v>
      </c>
      <c r="M467" s="150">
        <v>5.7811283996</v>
      </c>
      <c r="N467" s="150">
        <v>66.617428328399996</v>
      </c>
      <c r="O467" s="150">
        <v>14.8889285532</v>
      </c>
      <c r="P467" s="150">
        <v>0</v>
      </c>
      <c r="Q467" s="150">
        <v>16.010999999999999</v>
      </c>
      <c r="R467" s="150">
        <v>32.789102814000003</v>
      </c>
      <c r="S467" s="150">
        <v>894.90546269440404</v>
      </c>
    </row>
    <row r="468" spans="1:19" ht="14.5" x14ac:dyDescent="0.35">
      <c r="A468" t="s">
        <v>645</v>
      </c>
      <c r="B468" s="150">
        <v>1719.533068</v>
      </c>
      <c r="C468" s="150">
        <v>603.17113400000005</v>
      </c>
      <c r="D468" s="150">
        <v>2.593458</v>
      </c>
      <c r="E468" s="150">
        <v>21.588564000000002</v>
      </c>
      <c r="F468" s="150">
        <v>223.26797400000001</v>
      </c>
      <c r="G468" s="150">
        <v>1.512006</v>
      </c>
      <c r="H468" s="150">
        <v>6.4514290000000001</v>
      </c>
      <c r="I468" s="150">
        <v>16.766082000000001</v>
      </c>
      <c r="J468" s="150">
        <v>22.71706</v>
      </c>
      <c r="K468" s="150">
        <v>44.672940305278999</v>
      </c>
      <c r="L468" s="150">
        <v>0.75365889480000003</v>
      </c>
      <c r="M468" s="150">
        <v>6.2736366983999998</v>
      </c>
      <c r="N468" s="150">
        <v>164.6378040276</v>
      </c>
      <c r="O468" s="150">
        <v>2.6786698296</v>
      </c>
      <c r="P468" s="150">
        <v>15.253113584699999</v>
      </c>
      <c r="Q468" s="150">
        <v>53.688347780400001</v>
      </c>
      <c r="R468" s="150">
        <v>107.23588173</v>
      </c>
      <c r="S468" s="150">
        <v>2114.72712085078</v>
      </c>
    </row>
    <row r="469" spans="1:19" ht="14.5" x14ac:dyDescent="0.35">
      <c r="A469" t="s">
        <v>646</v>
      </c>
      <c r="B469" s="150">
        <v>4125.9068639999896</v>
      </c>
      <c r="C469" s="150">
        <v>1151.8994580000001</v>
      </c>
      <c r="D469" s="150">
        <v>14</v>
      </c>
      <c r="E469" s="150">
        <v>83.098303999999999</v>
      </c>
      <c r="F469" s="150">
        <v>406.51481100000001</v>
      </c>
      <c r="G469" s="150">
        <v>16.244273</v>
      </c>
      <c r="H469" s="150">
        <v>4</v>
      </c>
      <c r="I469" s="150">
        <v>20</v>
      </c>
      <c r="J469" s="150">
        <v>55.845666999999999</v>
      </c>
      <c r="K469" s="150">
        <v>68.202661408135995</v>
      </c>
      <c r="L469" s="150">
        <v>4.0683999999999996</v>
      </c>
      <c r="M469" s="150">
        <v>24.148367142400001</v>
      </c>
      <c r="N469" s="150">
        <v>299.7640216314</v>
      </c>
      <c r="O469" s="150">
        <v>28.778354046800001</v>
      </c>
      <c r="P469" s="150">
        <v>9.4572000000000003</v>
      </c>
      <c r="Q469" s="150">
        <v>64.043999999999997</v>
      </c>
      <c r="R469" s="150">
        <v>263.61947107349999</v>
      </c>
      <c r="S469" s="150">
        <v>4887.9893393022303</v>
      </c>
    </row>
    <row r="470" spans="1:19" ht="14.5" x14ac:dyDescent="0.35">
      <c r="A470" t="s">
        <v>647</v>
      </c>
      <c r="B470" s="150">
        <v>1370.648819</v>
      </c>
      <c r="C470" s="150">
        <v>592.16872599999897</v>
      </c>
      <c r="D470" s="150">
        <v>0</v>
      </c>
      <c r="E470" s="150">
        <v>23.248470000000001</v>
      </c>
      <c r="F470" s="150">
        <v>141.90652399999999</v>
      </c>
      <c r="G470" s="150">
        <v>12.238261</v>
      </c>
      <c r="H470" s="150">
        <v>2</v>
      </c>
      <c r="I470" s="150">
        <v>5.76</v>
      </c>
      <c r="J470" s="150">
        <v>24.555900999999999</v>
      </c>
      <c r="K470" s="150">
        <v>54.654385141741102</v>
      </c>
      <c r="L470" s="150">
        <v>0</v>
      </c>
      <c r="M470" s="150">
        <v>6.7560053819999997</v>
      </c>
      <c r="N470" s="150">
        <v>104.64187079760001</v>
      </c>
      <c r="O470" s="150">
        <v>21.681303187600001</v>
      </c>
      <c r="P470" s="150">
        <v>4.7286000000000001</v>
      </c>
      <c r="Q470" s="150">
        <v>18.444672000000001</v>
      </c>
      <c r="R470" s="150">
        <v>115.9161306705</v>
      </c>
      <c r="S470" s="150">
        <v>1697.47178617944</v>
      </c>
    </row>
    <row r="471" spans="1:19" ht="14.5" x14ac:dyDescent="0.35">
      <c r="A471" t="s">
        <v>648</v>
      </c>
      <c r="B471" s="150">
        <v>815.89277299999901</v>
      </c>
      <c r="C471" s="150">
        <v>782.49839599999996</v>
      </c>
      <c r="D471" s="150">
        <v>0</v>
      </c>
      <c r="E471" s="150">
        <v>23.615583000000001</v>
      </c>
      <c r="F471" s="150">
        <v>66.621979999999994</v>
      </c>
      <c r="G471" s="150">
        <v>6.3757440000000001</v>
      </c>
      <c r="H471" s="150">
        <v>1</v>
      </c>
      <c r="I471" s="150">
        <v>7.4552009999999997</v>
      </c>
      <c r="J471" s="150">
        <v>8</v>
      </c>
      <c r="K471" s="150">
        <v>158.23643731127501</v>
      </c>
      <c r="L471" s="150">
        <v>0</v>
      </c>
      <c r="M471" s="150">
        <v>6.8626884198000004</v>
      </c>
      <c r="N471" s="150">
        <v>49.127048051999999</v>
      </c>
      <c r="O471" s="150">
        <v>11.295268070400001</v>
      </c>
      <c r="P471" s="150">
        <v>2.3643000000000001</v>
      </c>
      <c r="Q471" s="150">
        <v>23.8730446422</v>
      </c>
      <c r="R471" s="150">
        <v>37.764000000000003</v>
      </c>
      <c r="S471" s="150">
        <v>1105.4155594956701</v>
      </c>
    </row>
    <row r="472" spans="1:19" ht="14.5" x14ac:dyDescent="0.35">
      <c r="A472" t="s">
        <v>650</v>
      </c>
      <c r="B472" s="150">
        <v>1168.763823</v>
      </c>
      <c r="C472" s="150">
        <v>1119.640457</v>
      </c>
      <c r="D472" s="150">
        <v>0</v>
      </c>
      <c r="E472" s="150">
        <v>44.070351000000002</v>
      </c>
      <c r="F472" s="150">
        <v>130.02124000000001</v>
      </c>
      <c r="G472" s="150">
        <v>6.1994829999999999</v>
      </c>
      <c r="H472" s="150">
        <v>1</v>
      </c>
      <c r="I472" s="150">
        <v>11.893288</v>
      </c>
      <c r="J472" s="150">
        <v>14.069050000000001</v>
      </c>
      <c r="K472" s="150">
        <v>226.21119560664999</v>
      </c>
      <c r="L472" s="150">
        <v>0</v>
      </c>
      <c r="M472" s="150">
        <v>12.8068440006</v>
      </c>
      <c r="N472" s="150">
        <v>95.877662375999805</v>
      </c>
      <c r="O472" s="150">
        <v>10.983004082800001</v>
      </c>
      <c r="P472" s="150">
        <v>2.3643000000000001</v>
      </c>
      <c r="Q472" s="150">
        <v>38.084686833600003</v>
      </c>
      <c r="R472" s="150">
        <v>66.412950524999999</v>
      </c>
      <c r="S472" s="150">
        <v>1621.50446642465</v>
      </c>
    </row>
    <row r="473" spans="1:19" ht="14.5" x14ac:dyDescent="0.35">
      <c r="A473" t="s">
        <v>651</v>
      </c>
      <c r="B473" s="150">
        <v>1803.392689</v>
      </c>
      <c r="C473" s="150">
        <v>1752.784398</v>
      </c>
      <c r="D473" s="150">
        <v>0</v>
      </c>
      <c r="E473" s="150">
        <v>39.799644999999998</v>
      </c>
      <c r="F473" s="150">
        <v>192.30980700000001</v>
      </c>
      <c r="G473" s="150">
        <v>12.491434</v>
      </c>
      <c r="H473" s="150">
        <v>1</v>
      </c>
      <c r="I473" s="150">
        <v>11.171110000000001</v>
      </c>
      <c r="J473" s="150">
        <v>22.671050999999999</v>
      </c>
      <c r="K473" s="150">
        <v>358.44437645867299</v>
      </c>
      <c r="L473" s="150">
        <v>0</v>
      </c>
      <c r="M473" s="150">
        <v>11.565776837</v>
      </c>
      <c r="N473" s="150">
        <v>141.80925168179999</v>
      </c>
      <c r="O473" s="150">
        <v>22.129824474399999</v>
      </c>
      <c r="P473" s="150">
        <v>2.3643000000000001</v>
      </c>
      <c r="Q473" s="150">
        <v>35.772128442000003</v>
      </c>
      <c r="R473" s="150">
        <v>107.0186962455</v>
      </c>
      <c r="S473" s="150">
        <v>2482.4970431393699</v>
      </c>
    </row>
    <row r="474" spans="1:19" ht="14.5" x14ac:dyDescent="0.35">
      <c r="A474" t="s">
        <v>652</v>
      </c>
      <c r="B474" s="150">
        <v>717.62371299999995</v>
      </c>
      <c r="C474" s="150">
        <v>697.18393699999899</v>
      </c>
      <c r="D474" s="150">
        <v>0</v>
      </c>
      <c r="E474" s="150">
        <v>27.211576000000001</v>
      </c>
      <c r="F474" s="150">
        <v>63.845198000000003</v>
      </c>
      <c r="G474" s="150">
        <v>5.4857659999999999</v>
      </c>
      <c r="H474" s="150">
        <v>1</v>
      </c>
      <c r="I474" s="150">
        <v>6</v>
      </c>
      <c r="J474" s="150">
        <v>7.0547389999999996</v>
      </c>
      <c r="K474" s="150">
        <v>142.654478648349</v>
      </c>
      <c r="L474" s="150">
        <v>0</v>
      </c>
      <c r="M474" s="150">
        <v>7.9076839856000003</v>
      </c>
      <c r="N474" s="150">
        <v>47.079449005199997</v>
      </c>
      <c r="O474" s="150">
        <v>9.7185830456000009</v>
      </c>
      <c r="P474" s="150">
        <v>2.3643000000000001</v>
      </c>
      <c r="Q474" s="150">
        <v>19.213200000000001</v>
      </c>
      <c r="R474" s="150">
        <v>33.301895449500002</v>
      </c>
      <c r="S474" s="150">
        <v>979.86330313424901</v>
      </c>
    </row>
    <row r="475" spans="1:19" ht="14.5" x14ac:dyDescent="0.35">
      <c r="A475" t="s">
        <v>653</v>
      </c>
      <c r="B475" s="150">
        <v>2989.4054970000002</v>
      </c>
      <c r="C475" s="150">
        <v>180.48344499999999</v>
      </c>
      <c r="D475" s="150">
        <v>33.634965999999999</v>
      </c>
      <c r="E475" s="150">
        <v>33.283619000000002</v>
      </c>
      <c r="F475" s="150">
        <v>235.458485</v>
      </c>
      <c r="G475" s="150">
        <v>9.914695</v>
      </c>
      <c r="H475" s="150">
        <v>2</v>
      </c>
      <c r="I475" s="150">
        <v>23.612425999999999</v>
      </c>
      <c r="J475" s="150">
        <v>33.936568000000001</v>
      </c>
      <c r="K475" s="150">
        <v>2.2909236666169202</v>
      </c>
      <c r="L475" s="150">
        <v>9.7743211195999997</v>
      </c>
      <c r="M475" s="150">
        <v>9.6722196813999997</v>
      </c>
      <c r="N475" s="150">
        <v>173.62708683899999</v>
      </c>
      <c r="O475" s="150">
        <v>17.564873662</v>
      </c>
      <c r="P475" s="150">
        <v>4.7286000000000001</v>
      </c>
      <c r="Q475" s="150">
        <v>75.611710537199997</v>
      </c>
      <c r="R475" s="150">
        <v>160.19756924399999</v>
      </c>
      <c r="S475" s="150">
        <v>3442.8728017498202</v>
      </c>
    </row>
    <row r="476" spans="1:19" ht="14.5" x14ac:dyDescent="0.35">
      <c r="A476" t="s">
        <v>654</v>
      </c>
      <c r="B476" s="150">
        <v>1563.2910979999999</v>
      </c>
      <c r="C476" s="150">
        <v>453.27154999999999</v>
      </c>
      <c r="D476" s="150">
        <v>3.2899400000000001</v>
      </c>
      <c r="E476" s="150">
        <v>28.696832000000001</v>
      </c>
      <c r="F476" s="150">
        <v>127.25993699999999</v>
      </c>
      <c r="G476" s="150">
        <v>11.331360999999999</v>
      </c>
      <c r="H476" s="150">
        <v>1</v>
      </c>
      <c r="I476" s="150">
        <v>19.100000000000001</v>
      </c>
      <c r="J476" s="150">
        <v>15.966620000000001</v>
      </c>
      <c r="K476" s="150">
        <v>27.972697623945599</v>
      </c>
      <c r="L476" s="150">
        <v>0.95605656400000005</v>
      </c>
      <c r="M476" s="150">
        <v>8.3392993791999999</v>
      </c>
      <c r="N476" s="150">
        <v>93.841477543799797</v>
      </c>
      <c r="O476" s="150">
        <v>20.074639147599999</v>
      </c>
      <c r="P476" s="150">
        <v>2.3643000000000001</v>
      </c>
      <c r="Q476" s="150">
        <v>61.162019999999998</v>
      </c>
      <c r="R476" s="150">
        <v>75.370429709999996</v>
      </c>
      <c r="S476" s="150">
        <v>1853.3720179685499</v>
      </c>
    </row>
    <row r="477" spans="1:19" ht="14.5" x14ac:dyDescent="0.35">
      <c r="A477" t="s">
        <v>655</v>
      </c>
      <c r="B477" s="150">
        <v>1894.383092</v>
      </c>
      <c r="C477" s="150">
        <v>539.19695300000001</v>
      </c>
      <c r="D477" s="150">
        <v>25.909091</v>
      </c>
      <c r="E477" s="150">
        <v>23.705693</v>
      </c>
      <c r="F477" s="150">
        <v>166.23933500000001</v>
      </c>
      <c r="G477" s="150">
        <v>12.321211999999999</v>
      </c>
      <c r="H477" s="150">
        <v>3</v>
      </c>
      <c r="I477" s="150">
        <v>15.933332999999999</v>
      </c>
      <c r="J477" s="150">
        <v>27.872727000000001</v>
      </c>
      <c r="K477" s="150">
        <v>32.860195644692702</v>
      </c>
      <c r="L477" s="150">
        <v>7.5291818446000001</v>
      </c>
      <c r="M477" s="150">
        <v>6.8888743858000003</v>
      </c>
      <c r="N477" s="150">
        <v>122.584885629</v>
      </c>
      <c r="O477" s="150">
        <v>21.8282591792</v>
      </c>
      <c r="P477" s="150">
        <v>7.0929000000000002</v>
      </c>
      <c r="Q477" s="150">
        <v>51.021718932600002</v>
      </c>
      <c r="R477" s="150">
        <v>131.5732078035</v>
      </c>
      <c r="S477" s="150">
        <v>2275.7623154193898</v>
      </c>
    </row>
    <row r="478" spans="1:19" ht="14.5" x14ac:dyDescent="0.35">
      <c r="A478" t="s">
        <v>656</v>
      </c>
      <c r="B478" s="150">
        <v>1319.5066380000001</v>
      </c>
      <c r="C478" s="150">
        <v>427.10104999999999</v>
      </c>
      <c r="D478" s="150">
        <v>0</v>
      </c>
      <c r="E478" s="150">
        <v>39.294871999999998</v>
      </c>
      <c r="F478" s="150">
        <v>104.81798499999999</v>
      </c>
      <c r="G478" s="150">
        <v>11</v>
      </c>
      <c r="H478" s="150">
        <v>1</v>
      </c>
      <c r="I478" s="150">
        <v>11.606344</v>
      </c>
      <c r="J478" s="150">
        <v>13.38894</v>
      </c>
      <c r="K478" s="150">
        <v>29.674607882653198</v>
      </c>
      <c r="L478" s="150">
        <v>0</v>
      </c>
      <c r="M478" s="150">
        <v>11.4190898032</v>
      </c>
      <c r="N478" s="150">
        <v>77.292782138999996</v>
      </c>
      <c r="O478" s="150">
        <v>19.4876</v>
      </c>
      <c r="P478" s="150">
        <v>2.3643000000000001</v>
      </c>
      <c r="Q478" s="150">
        <v>37.165834756800002</v>
      </c>
      <c r="R478" s="150">
        <v>63.202491270000003</v>
      </c>
      <c r="S478" s="150">
        <v>1560.1133438516499</v>
      </c>
    </row>
    <row r="479" spans="1:19" ht="14.5" x14ac:dyDescent="0.35">
      <c r="A479" t="s">
        <v>657</v>
      </c>
      <c r="B479" s="150">
        <v>1075.168919</v>
      </c>
      <c r="C479" s="150">
        <v>266.55071199999998</v>
      </c>
      <c r="D479" s="150">
        <v>7</v>
      </c>
      <c r="E479" s="150">
        <v>26</v>
      </c>
      <c r="F479" s="150">
        <v>104.39405499999999</v>
      </c>
      <c r="G479" s="150">
        <v>13.788570999999999</v>
      </c>
      <c r="H479" s="150">
        <v>1</v>
      </c>
      <c r="I479" s="150">
        <v>1</v>
      </c>
      <c r="J479" s="150">
        <v>10.390497999999999</v>
      </c>
      <c r="K479" s="150">
        <v>14.1138771545479</v>
      </c>
      <c r="L479" s="150">
        <v>2.0341999999999998</v>
      </c>
      <c r="M479" s="150">
        <v>7.5556000000000099</v>
      </c>
      <c r="N479" s="150">
        <v>76.980176157000002</v>
      </c>
      <c r="O479" s="150">
        <v>24.427832383599998</v>
      </c>
      <c r="P479" s="150">
        <v>2.3643000000000001</v>
      </c>
      <c r="Q479" s="150">
        <v>3.2021999999999999</v>
      </c>
      <c r="R479" s="150">
        <v>49.048345808999997</v>
      </c>
      <c r="S479" s="150">
        <v>1254.8954505041499</v>
      </c>
    </row>
    <row r="480" spans="1:19" ht="14.5" x14ac:dyDescent="0.35">
      <c r="A480" t="s">
        <v>658</v>
      </c>
      <c r="B480" s="150">
        <v>1453.329395</v>
      </c>
      <c r="C480" s="150">
        <v>616.24618299999997</v>
      </c>
      <c r="D480" s="150">
        <v>1</v>
      </c>
      <c r="E480" s="150">
        <v>16.101825000000002</v>
      </c>
      <c r="F480" s="150">
        <v>113.915026</v>
      </c>
      <c r="G480" s="150">
        <v>10.414835999999999</v>
      </c>
      <c r="H480" s="150">
        <v>0</v>
      </c>
      <c r="I480" s="150">
        <v>7.5175729999999996</v>
      </c>
      <c r="J480" s="150">
        <v>13.357763</v>
      </c>
      <c r="K480" s="150">
        <v>54.767630508795399</v>
      </c>
      <c r="L480" s="150">
        <v>0.29060000000000002</v>
      </c>
      <c r="M480" s="150">
        <v>4.6791903450000003</v>
      </c>
      <c r="N480" s="150">
        <v>84.000940172399893</v>
      </c>
      <c r="O480" s="150">
        <v>18.450923457599998</v>
      </c>
      <c r="P480" s="150">
        <v>0</v>
      </c>
      <c r="Q480" s="150">
        <v>24.072772260600001</v>
      </c>
      <c r="R480" s="150">
        <v>63.055320241499999</v>
      </c>
      <c r="S480" s="150">
        <v>1702.6467719858899</v>
      </c>
    </row>
    <row r="481" spans="1:19" ht="14.5" x14ac:dyDescent="0.35">
      <c r="A481" t="s">
        <v>659</v>
      </c>
      <c r="B481" s="150">
        <v>2151.4390250000001</v>
      </c>
      <c r="C481" s="150">
        <v>615.68749100000105</v>
      </c>
      <c r="D481" s="150">
        <v>50.138061999999998</v>
      </c>
      <c r="E481" s="150">
        <v>25.408484999999999</v>
      </c>
      <c r="F481" s="150">
        <v>232.06306599999999</v>
      </c>
      <c r="G481" s="150">
        <v>15.297141999999999</v>
      </c>
      <c r="H481" s="150">
        <v>2</v>
      </c>
      <c r="I481" s="150">
        <v>15.337059999999999</v>
      </c>
      <c r="J481" s="150">
        <v>29.875468999999999</v>
      </c>
      <c r="K481" s="150">
        <v>37.193792084851196</v>
      </c>
      <c r="L481" s="150">
        <v>14.570120817199999</v>
      </c>
      <c r="M481" s="150">
        <v>7.383705741</v>
      </c>
      <c r="N481" s="150">
        <v>171.1233048684</v>
      </c>
      <c r="O481" s="150">
        <v>27.100416767199999</v>
      </c>
      <c r="P481" s="150">
        <v>4.7286000000000001</v>
      </c>
      <c r="Q481" s="150">
        <v>49.112333532000001</v>
      </c>
      <c r="R481" s="150">
        <v>141.0271514145</v>
      </c>
      <c r="S481" s="150">
        <v>2603.6784502251498</v>
      </c>
    </row>
    <row r="482" spans="1:19" ht="14.5" x14ac:dyDescent="0.35">
      <c r="A482" t="s">
        <v>660</v>
      </c>
      <c r="B482" s="150">
        <v>955.03074600000002</v>
      </c>
      <c r="C482" s="150">
        <v>320.29887200000002</v>
      </c>
      <c r="D482" s="150">
        <v>5</v>
      </c>
      <c r="E482" s="150">
        <v>29.490682</v>
      </c>
      <c r="F482" s="150">
        <v>66.892064000000005</v>
      </c>
      <c r="G482" s="150">
        <v>12.208880000000001</v>
      </c>
      <c r="H482" s="150">
        <v>0</v>
      </c>
      <c r="I482" s="150">
        <v>12.835293999999999</v>
      </c>
      <c r="J482" s="150">
        <v>13.794916000000001</v>
      </c>
      <c r="K482" s="150">
        <v>23.110655640172698</v>
      </c>
      <c r="L482" s="150">
        <v>1.4530000000000001</v>
      </c>
      <c r="M482" s="150">
        <v>8.5699921892000095</v>
      </c>
      <c r="N482" s="150">
        <v>49.326207993600001</v>
      </c>
      <c r="O482" s="150">
        <v>21.629251807999999</v>
      </c>
      <c r="P482" s="150">
        <v>0</v>
      </c>
      <c r="Q482" s="150">
        <v>41.101178446799999</v>
      </c>
      <c r="R482" s="150">
        <v>65.118900977999999</v>
      </c>
      <c r="S482" s="150">
        <v>1165.33993305577</v>
      </c>
    </row>
    <row r="483" spans="1:19" ht="14.5" x14ac:dyDescent="0.35">
      <c r="A483" t="s">
        <v>661</v>
      </c>
      <c r="B483" s="150">
        <v>942.94378399999698</v>
      </c>
      <c r="C483" s="150">
        <v>357.77167600000001</v>
      </c>
      <c r="D483" s="150">
        <v>1.7496560000000001</v>
      </c>
      <c r="E483" s="150">
        <v>18.558917999999998</v>
      </c>
      <c r="F483" s="150">
        <v>94.107285000000005</v>
      </c>
      <c r="G483" s="150">
        <v>5.8827389999999999</v>
      </c>
      <c r="H483" s="150">
        <v>0</v>
      </c>
      <c r="I483" s="150">
        <v>8</v>
      </c>
      <c r="J483" s="150">
        <v>11.704952</v>
      </c>
      <c r="K483" s="150">
        <v>28.707884959985901</v>
      </c>
      <c r="L483" s="150">
        <v>0.50845003359999996</v>
      </c>
      <c r="M483" s="150">
        <v>5.3932215707999998</v>
      </c>
      <c r="N483" s="150">
        <v>69.394711959000006</v>
      </c>
      <c r="O483" s="150">
        <v>10.421860412399999</v>
      </c>
      <c r="P483" s="150">
        <v>0</v>
      </c>
      <c r="Q483" s="150">
        <v>25.617599999999999</v>
      </c>
      <c r="R483" s="150">
        <v>55.253225915999998</v>
      </c>
      <c r="S483" s="150">
        <v>1138.24073885178</v>
      </c>
    </row>
    <row r="484" spans="1:19" ht="14.5" x14ac:dyDescent="0.35">
      <c r="A484" t="s">
        <v>662</v>
      </c>
      <c r="B484" s="150">
        <v>1378.3430699999999</v>
      </c>
      <c r="C484" s="150">
        <v>610.21102099999996</v>
      </c>
      <c r="D484" s="150">
        <v>1</v>
      </c>
      <c r="E484" s="150">
        <v>42.846023000000002</v>
      </c>
      <c r="F484" s="150">
        <v>150.74945</v>
      </c>
      <c r="G484" s="150">
        <v>5.072451</v>
      </c>
      <c r="H484" s="150">
        <v>1</v>
      </c>
      <c r="I484" s="150">
        <v>5.9</v>
      </c>
      <c r="J484" s="150">
        <v>15.21027</v>
      </c>
      <c r="K484" s="150">
        <v>56.6672224219379</v>
      </c>
      <c r="L484" s="150">
        <v>0.29060000000000002</v>
      </c>
      <c r="M484" s="150">
        <v>12.4510542838</v>
      </c>
      <c r="N484" s="150">
        <v>111.16264443</v>
      </c>
      <c r="O484" s="150">
        <v>8.9863541916000003</v>
      </c>
      <c r="P484" s="150">
        <v>2.3643000000000001</v>
      </c>
      <c r="Q484" s="150">
        <v>18.892980000000001</v>
      </c>
      <c r="R484" s="150">
        <v>71.800079534999995</v>
      </c>
      <c r="S484" s="150">
        <v>1660.9583048623399</v>
      </c>
    </row>
    <row r="485" spans="1:19" ht="14.5" x14ac:dyDescent="0.35">
      <c r="A485" t="s">
        <v>663</v>
      </c>
      <c r="B485" s="150">
        <v>778.50502700000004</v>
      </c>
      <c r="C485" s="150">
        <v>277.35074700000001</v>
      </c>
      <c r="D485" s="150">
        <v>7</v>
      </c>
      <c r="E485" s="150">
        <v>12</v>
      </c>
      <c r="F485" s="150">
        <v>79.956460000000007</v>
      </c>
      <c r="G485" s="150">
        <v>10.008850000000001</v>
      </c>
      <c r="H485" s="150">
        <v>1</v>
      </c>
      <c r="I485" s="150">
        <v>4.8873110000000004</v>
      </c>
      <c r="J485" s="150">
        <v>10.86</v>
      </c>
      <c r="K485" s="150">
        <v>21.253316630644498</v>
      </c>
      <c r="L485" s="150">
        <v>2.0341999999999998</v>
      </c>
      <c r="M485" s="150">
        <v>3.4872000000000001</v>
      </c>
      <c r="N485" s="150">
        <v>58.959893604000001</v>
      </c>
      <c r="O485" s="150">
        <v>17.73167866</v>
      </c>
      <c r="P485" s="150">
        <v>2.3643000000000001</v>
      </c>
      <c r="Q485" s="150">
        <v>15.650147284199999</v>
      </c>
      <c r="R485" s="150">
        <v>51.264629999999997</v>
      </c>
      <c r="S485" s="150">
        <v>951.250393178845</v>
      </c>
    </row>
    <row r="486" spans="1:19" ht="14.5" x14ac:dyDescent="0.35">
      <c r="A486" t="s">
        <v>664</v>
      </c>
      <c r="B486" s="150">
        <v>829.89403700000003</v>
      </c>
      <c r="C486" s="150">
        <v>209.41378900000001</v>
      </c>
      <c r="D486" s="150">
        <v>0</v>
      </c>
      <c r="E486" s="150">
        <v>16.716660999999998</v>
      </c>
      <c r="F486" s="150">
        <v>76.940810999999997</v>
      </c>
      <c r="G486" s="150">
        <v>4.5689919999999997</v>
      </c>
      <c r="H486" s="150">
        <v>1</v>
      </c>
      <c r="I486" s="150">
        <v>11.976241</v>
      </c>
      <c r="J486" s="150">
        <v>15.988121</v>
      </c>
      <c r="K486" s="150">
        <v>11.6087177261496</v>
      </c>
      <c r="L486" s="150">
        <v>0</v>
      </c>
      <c r="M486" s="150">
        <v>4.8578616865999997</v>
      </c>
      <c r="N486" s="150">
        <v>56.736154031400098</v>
      </c>
      <c r="O486" s="150">
        <v>8.0944262271999996</v>
      </c>
      <c r="P486" s="150">
        <v>2.3643000000000001</v>
      </c>
      <c r="Q486" s="150">
        <v>38.350318930199997</v>
      </c>
      <c r="R486" s="150">
        <v>75.471925180499994</v>
      </c>
      <c r="S486" s="150">
        <v>1027.3777407820501</v>
      </c>
    </row>
    <row r="487" spans="1:19" ht="14.5" x14ac:dyDescent="0.35">
      <c r="A487" t="s">
        <v>666</v>
      </c>
      <c r="B487" s="150">
        <v>441.06344899999999</v>
      </c>
      <c r="C487" s="150">
        <v>152.867165</v>
      </c>
      <c r="D487" s="150">
        <v>0</v>
      </c>
      <c r="E487" s="150">
        <v>11</v>
      </c>
      <c r="F487" s="150">
        <v>64.226061000000001</v>
      </c>
      <c r="G487" s="150">
        <v>2.0655070000000002</v>
      </c>
      <c r="H487" s="150">
        <v>0</v>
      </c>
      <c r="I487" s="150">
        <v>7.8828019999999999</v>
      </c>
      <c r="J487" s="150">
        <v>6.336589</v>
      </c>
      <c r="K487" s="150">
        <v>11.3815182784423</v>
      </c>
      <c r="L487" s="150">
        <v>0</v>
      </c>
      <c r="M487" s="150">
        <v>3.1966000000000001</v>
      </c>
      <c r="N487" s="150">
        <v>47.360297381400002</v>
      </c>
      <c r="O487" s="150">
        <v>3.6592522012000002</v>
      </c>
      <c r="P487" s="150">
        <v>0</v>
      </c>
      <c r="Q487" s="150">
        <v>25.242308564399998</v>
      </c>
      <c r="R487" s="150">
        <v>29.911868374499999</v>
      </c>
      <c r="S487" s="150">
        <v>561.81529379994197</v>
      </c>
    </row>
    <row r="488" spans="1:19" ht="14.5" x14ac:dyDescent="0.35">
      <c r="A488" t="s">
        <v>667</v>
      </c>
      <c r="B488" s="150">
        <v>368.91892000000001</v>
      </c>
      <c r="C488" s="150">
        <v>56.347583999999998</v>
      </c>
      <c r="D488" s="150">
        <v>0</v>
      </c>
      <c r="E488" s="150">
        <v>7.7081900000000001</v>
      </c>
      <c r="F488" s="150">
        <v>28.743501999999999</v>
      </c>
      <c r="G488" s="150">
        <v>0</v>
      </c>
      <c r="H488" s="150">
        <v>0</v>
      </c>
      <c r="I488" s="150">
        <v>3</v>
      </c>
      <c r="J488" s="150">
        <v>0</v>
      </c>
      <c r="K488" s="150">
        <v>1.76320283302446</v>
      </c>
      <c r="L488" s="150">
        <v>0</v>
      </c>
      <c r="M488" s="150">
        <v>2.240000014</v>
      </c>
      <c r="N488" s="150">
        <v>21.195458374800001</v>
      </c>
      <c r="O488" s="150">
        <v>0</v>
      </c>
      <c r="P488" s="150">
        <v>0</v>
      </c>
      <c r="Q488" s="150">
        <v>9.6066000000000003</v>
      </c>
      <c r="R488" s="150">
        <v>0</v>
      </c>
      <c r="S488" s="150">
        <v>403.72418122182398</v>
      </c>
    </row>
    <row r="489" spans="1:19" ht="14.5" x14ac:dyDescent="0.35">
      <c r="A489" t="s">
        <v>668</v>
      </c>
      <c r="B489" s="150">
        <v>606.16012799999999</v>
      </c>
      <c r="C489" s="150">
        <v>46.559514</v>
      </c>
      <c r="D489" s="150">
        <v>0</v>
      </c>
      <c r="E489" s="150">
        <v>13</v>
      </c>
      <c r="F489" s="150">
        <v>25</v>
      </c>
      <c r="G489" s="150">
        <v>1.4054180000000001</v>
      </c>
      <c r="H489" s="150">
        <v>1</v>
      </c>
      <c r="I489" s="150">
        <v>7.9940600000000002</v>
      </c>
      <c r="J489" s="150">
        <v>5</v>
      </c>
      <c r="K489" s="150">
        <v>0.802001398844014</v>
      </c>
      <c r="L489" s="150">
        <v>0</v>
      </c>
      <c r="M489" s="150">
        <v>3.7778</v>
      </c>
      <c r="N489" s="150">
        <v>18.434999999999999</v>
      </c>
      <c r="O489" s="150">
        <v>2.4898385288</v>
      </c>
      <c r="P489" s="150">
        <v>2.3643000000000001</v>
      </c>
      <c r="Q489" s="150">
        <v>25.598578931999999</v>
      </c>
      <c r="R489" s="150">
        <v>23.602499999999999</v>
      </c>
      <c r="S489" s="150">
        <v>683.23014685964404</v>
      </c>
    </row>
    <row r="490" spans="1:19" ht="14.5" x14ac:dyDescent="0.35">
      <c r="A490" t="s">
        <v>669</v>
      </c>
      <c r="B490" s="150">
        <v>638.85030099999994</v>
      </c>
      <c r="C490" s="150">
        <v>292.02029599999997</v>
      </c>
      <c r="D490" s="150">
        <v>22.095490000000002</v>
      </c>
      <c r="E490" s="150">
        <v>18</v>
      </c>
      <c r="F490" s="150">
        <v>76.074682999999993</v>
      </c>
      <c r="G490" s="150">
        <v>7.195449</v>
      </c>
      <c r="H490" s="150">
        <v>1</v>
      </c>
      <c r="I490" s="150">
        <v>7.5365630000000001</v>
      </c>
      <c r="J490" s="150">
        <v>7.1714900000000004</v>
      </c>
      <c r="K490" s="150">
        <v>28.405538221661899</v>
      </c>
      <c r="L490" s="150">
        <v>6.420949394</v>
      </c>
      <c r="M490" s="150">
        <v>5.2308000000000003</v>
      </c>
      <c r="N490" s="150">
        <v>56.097471244200101</v>
      </c>
      <c r="O490" s="150">
        <v>12.747457448400001</v>
      </c>
      <c r="P490" s="150">
        <v>2.3643000000000001</v>
      </c>
      <c r="Q490" s="150">
        <v>24.1335820386</v>
      </c>
      <c r="R490" s="150">
        <v>33.853018544999998</v>
      </c>
      <c r="S490" s="150">
        <v>808.10341789186202</v>
      </c>
    </row>
    <row r="491" spans="1:19" ht="14.5" x14ac:dyDescent="0.35">
      <c r="A491" t="s">
        <v>670</v>
      </c>
      <c r="B491" s="150">
        <v>486.86360999999999</v>
      </c>
      <c r="C491" s="150">
        <v>44.823610000000002</v>
      </c>
      <c r="D491" s="150">
        <v>0</v>
      </c>
      <c r="E491" s="150">
        <v>10.51497</v>
      </c>
      <c r="F491" s="150">
        <v>44.2</v>
      </c>
      <c r="G491" s="150">
        <v>1</v>
      </c>
      <c r="H491" s="150">
        <v>0</v>
      </c>
      <c r="I491" s="150">
        <v>2</v>
      </c>
      <c r="J491" s="150">
        <v>4</v>
      </c>
      <c r="K491" s="150">
        <v>0.84545199025121698</v>
      </c>
      <c r="L491" s="150">
        <v>0</v>
      </c>
      <c r="M491" s="150">
        <v>3.0556502820000002</v>
      </c>
      <c r="N491" s="150">
        <v>32.59308</v>
      </c>
      <c r="O491" s="150">
        <v>1.7716000000000001</v>
      </c>
      <c r="P491" s="150">
        <v>0</v>
      </c>
      <c r="Q491" s="150">
        <v>6.4043999999999999</v>
      </c>
      <c r="R491" s="150">
        <v>18.882000000000001</v>
      </c>
      <c r="S491" s="150">
        <v>550.415792272251</v>
      </c>
    </row>
    <row r="492" spans="1:19" ht="14.5" x14ac:dyDescent="0.35">
      <c r="A492" t="s">
        <v>671</v>
      </c>
      <c r="B492" s="150">
        <v>1477.4920279999999</v>
      </c>
      <c r="C492" s="150">
        <v>284.17129999999997</v>
      </c>
      <c r="D492" s="150">
        <v>8.6974300000000007</v>
      </c>
      <c r="E492" s="150">
        <v>18.438977000000001</v>
      </c>
      <c r="F492" s="150">
        <v>153.94919100000001</v>
      </c>
      <c r="G492" s="150">
        <v>8.9193149999999992</v>
      </c>
      <c r="H492" s="150">
        <v>1</v>
      </c>
      <c r="I492" s="150">
        <v>13.293293999999999</v>
      </c>
      <c r="J492" s="150">
        <v>19.8</v>
      </c>
      <c r="K492" s="150">
        <v>11.652190433185799</v>
      </c>
      <c r="L492" s="150">
        <v>2.5274731579999998</v>
      </c>
      <c r="M492" s="150">
        <v>5.3583667161999999</v>
      </c>
      <c r="N492" s="150">
        <v>113.52213344339999</v>
      </c>
      <c r="O492" s="150">
        <v>15.801458454</v>
      </c>
      <c r="P492" s="150">
        <v>2.3643000000000001</v>
      </c>
      <c r="Q492" s="150">
        <v>42.567786046800002</v>
      </c>
      <c r="R492" s="150">
        <v>93.465900000000005</v>
      </c>
      <c r="S492" s="150">
        <v>1764.7516362515901</v>
      </c>
    </row>
    <row r="493" spans="1:19" ht="14.5" x14ac:dyDescent="0.35">
      <c r="A493" t="s">
        <v>672</v>
      </c>
      <c r="B493" s="150">
        <v>459.66664200000002</v>
      </c>
      <c r="C493" s="150">
        <v>46.367184000000002</v>
      </c>
      <c r="D493" s="150">
        <v>0</v>
      </c>
      <c r="E493" s="150">
        <v>10</v>
      </c>
      <c r="F493" s="150">
        <v>39</v>
      </c>
      <c r="G493" s="150">
        <v>5</v>
      </c>
      <c r="H493" s="150">
        <v>0</v>
      </c>
      <c r="I493" s="150">
        <v>6.7802980000000002</v>
      </c>
      <c r="J493" s="150">
        <v>3</v>
      </c>
      <c r="K493" s="150">
        <v>0.97433620431822898</v>
      </c>
      <c r="L493" s="150">
        <v>0</v>
      </c>
      <c r="M493" s="150">
        <v>2.9060000000000001</v>
      </c>
      <c r="N493" s="150">
        <v>28.758600000000001</v>
      </c>
      <c r="O493" s="150">
        <v>8.8580000000000005</v>
      </c>
      <c r="P493" s="150">
        <v>0</v>
      </c>
      <c r="Q493" s="150">
        <v>21.711870255600001</v>
      </c>
      <c r="R493" s="150">
        <v>14.1615</v>
      </c>
      <c r="S493" s="150">
        <v>537.03694845991799</v>
      </c>
    </row>
    <row r="494" spans="1:19" ht="14.5" x14ac:dyDescent="0.35">
      <c r="A494" t="s">
        <v>673</v>
      </c>
      <c r="B494" s="150">
        <v>512.20545200000004</v>
      </c>
      <c r="C494" s="150">
        <v>101.37129899999999</v>
      </c>
      <c r="D494" s="150">
        <v>2</v>
      </c>
      <c r="E494" s="150">
        <v>5</v>
      </c>
      <c r="F494" s="150">
        <v>54.669224</v>
      </c>
      <c r="G494" s="150">
        <v>0.75928200000000001</v>
      </c>
      <c r="H494" s="150">
        <v>1</v>
      </c>
      <c r="I494" s="150">
        <v>4</v>
      </c>
      <c r="J494" s="150">
        <v>7.3197669999999997</v>
      </c>
      <c r="K494" s="150">
        <v>4.2952910279557903</v>
      </c>
      <c r="L494" s="150">
        <v>0.58120000000000005</v>
      </c>
      <c r="M494" s="150">
        <v>1.4530000000000001</v>
      </c>
      <c r="N494" s="150">
        <v>40.313085777600001</v>
      </c>
      <c r="O494" s="150">
        <v>1.3451439912000001</v>
      </c>
      <c r="P494" s="150">
        <v>2.3643000000000001</v>
      </c>
      <c r="Q494" s="150">
        <v>12.8088</v>
      </c>
      <c r="R494" s="150">
        <v>34.5529601235</v>
      </c>
      <c r="S494" s="150">
        <v>609.91923292025604</v>
      </c>
    </row>
    <row r="495" spans="1:19" ht="14.5" x14ac:dyDescent="0.35">
      <c r="A495" t="s">
        <v>674</v>
      </c>
      <c r="B495" s="150">
        <v>1644.0746779999999</v>
      </c>
      <c r="C495" s="150">
        <v>481.32004000000001</v>
      </c>
      <c r="D495" s="150">
        <v>0</v>
      </c>
      <c r="E495" s="150">
        <v>54.788677999999997</v>
      </c>
      <c r="F495" s="150">
        <v>178.014026</v>
      </c>
      <c r="G495" s="150">
        <v>20.745135999999999</v>
      </c>
      <c r="H495" s="150">
        <v>2</v>
      </c>
      <c r="I495" s="150">
        <v>14.075188000000001</v>
      </c>
      <c r="J495" s="150">
        <v>19.094252999999998</v>
      </c>
      <c r="K495" s="150">
        <v>30.477916547872201</v>
      </c>
      <c r="L495" s="150">
        <v>0</v>
      </c>
      <c r="M495" s="150">
        <v>15.9215898268</v>
      </c>
      <c r="N495" s="150">
        <v>131.26754277239999</v>
      </c>
      <c r="O495" s="150">
        <v>36.752082937600001</v>
      </c>
      <c r="P495" s="150">
        <v>4.7286000000000001</v>
      </c>
      <c r="Q495" s="150">
        <v>45.071567013600003</v>
      </c>
      <c r="R495" s="150">
        <v>90.1344212865</v>
      </c>
      <c r="S495" s="150">
        <v>1998.4283983847699</v>
      </c>
    </row>
    <row r="496" spans="1:19" ht="14.5" x14ac:dyDescent="0.35">
      <c r="A496" t="s">
        <v>675</v>
      </c>
      <c r="B496" s="150">
        <v>997.00601600000005</v>
      </c>
      <c r="C496" s="150">
        <v>343.117188</v>
      </c>
      <c r="D496" s="150">
        <v>0</v>
      </c>
      <c r="E496" s="150">
        <v>22.932798999999999</v>
      </c>
      <c r="F496" s="150">
        <v>74.505694000000005</v>
      </c>
      <c r="G496" s="150">
        <v>3.3674870000000001</v>
      </c>
      <c r="H496" s="150">
        <v>0</v>
      </c>
      <c r="I496" s="150">
        <v>2</v>
      </c>
      <c r="J496" s="150">
        <v>10.619531</v>
      </c>
      <c r="K496" s="150">
        <v>24.544299628808002</v>
      </c>
      <c r="L496" s="150">
        <v>0</v>
      </c>
      <c r="M496" s="150">
        <v>6.6642713893999996</v>
      </c>
      <c r="N496" s="150">
        <v>54.940498755600103</v>
      </c>
      <c r="O496" s="150">
        <v>5.9658399692000001</v>
      </c>
      <c r="P496" s="150">
        <v>0</v>
      </c>
      <c r="Q496" s="150">
        <v>6.4043999999999999</v>
      </c>
      <c r="R496" s="150">
        <v>50.129496085500001</v>
      </c>
      <c r="S496" s="150">
        <v>1145.65482182851</v>
      </c>
    </row>
    <row r="497" spans="1:19" ht="14.5" x14ac:dyDescent="0.35">
      <c r="A497" t="s">
        <v>676</v>
      </c>
      <c r="B497" s="150">
        <v>2349.6928109999999</v>
      </c>
      <c r="C497" s="150">
        <v>576.06851800000004</v>
      </c>
      <c r="D497" s="150">
        <v>7</v>
      </c>
      <c r="E497" s="150">
        <v>58.451729999999998</v>
      </c>
      <c r="F497" s="150">
        <v>211.69548800000001</v>
      </c>
      <c r="G497" s="150">
        <v>10.776973</v>
      </c>
      <c r="H497" s="150">
        <v>0</v>
      </c>
      <c r="I497" s="150">
        <v>22.346820999999998</v>
      </c>
      <c r="J497" s="150">
        <v>27.038789999999999</v>
      </c>
      <c r="K497" s="150">
        <v>30.340895617031499</v>
      </c>
      <c r="L497" s="150">
        <v>2.0341999999999998</v>
      </c>
      <c r="M497" s="150">
        <v>16.986072738000001</v>
      </c>
      <c r="N497" s="150">
        <v>156.10425285119999</v>
      </c>
      <c r="O497" s="150">
        <v>19.092485366799998</v>
      </c>
      <c r="P497" s="150">
        <v>0</v>
      </c>
      <c r="Q497" s="150">
        <v>71.558990206199994</v>
      </c>
      <c r="R497" s="150">
        <v>127.63660819499999</v>
      </c>
      <c r="S497" s="150">
        <v>2773.4463159742299</v>
      </c>
    </row>
    <row r="498" spans="1:19" ht="14.5" x14ac:dyDescent="0.35">
      <c r="A498" t="s">
        <v>677</v>
      </c>
      <c r="B498" s="150">
        <v>475.11945700000098</v>
      </c>
      <c r="C498" s="150">
        <v>155.808142</v>
      </c>
      <c r="D498" s="150">
        <v>0</v>
      </c>
      <c r="E498" s="150">
        <v>5</v>
      </c>
      <c r="F498" s="150">
        <v>46.034745000000001</v>
      </c>
      <c r="G498" s="150">
        <v>4.7236770000000003</v>
      </c>
      <c r="H498" s="150">
        <v>1</v>
      </c>
      <c r="I498" s="150">
        <v>1</v>
      </c>
      <c r="J498" s="150">
        <v>2.86</v>
      </c>
      <c r="K498" s="150">
        <v>10.7274922596918</v>
      </c>
      <c r="L498" s="150">
        <v>0</v>
      </c>
      <c r="M498" s="150">
        <v>1.4530000000000001</v>
      </c>
      <c r="N498" s="150">
        <v>33.946020963000002</v>
      </c>
      <c r="O498" s="150">
        <v>8.3684661731999999</v>
      </c>
      <c r="P498" s="150">
        <v>2.3643000000000001</v>
      </c>
      <c r="Q498" s="150">
        <v>3.2021999999999999</v>
      </c>
      <c r="R498" s="150">
        <v>13.500629999999999</v>
      </c>
      <c r="S498" s="150">
        <v>548.68156639589301</v>
      </c>
    </row>
    <row r="499" spans="1:19" ht="14.5" x14ac:dyDescent="0.35">
      <c r="A499" t="s">
        <v>678</v>
      </c>
      <c r="B499" s="150">
        <v>2936.637999</v>
      </c>
      <c r="C499" s="150">
        <v>1788.500544</v>
      </c>
      <c r="D499" s="150">
        <v>0</v>
      </c>
      <c r="E499" s="150">
        <v>92.063849000000005</v>
      </c>
      <c r="F499" s="150">
        <v>254.35976299999999</v>
      </c>
      <c r="G499" s="150">
        <v>31.017446</v>
      </c>
      <c r="H499" s="150">
        <v>5</v>
      </c>
      <c r="I499" s="150">
        <v>35.423375</v>
      </c>
      <c r="J499" s="150">
        <v>36.862063999999997</v>
      </c>
      <c r="K499" s="150">
        <v>233.56519424917599</v>
      </c>
      <c r="L499" s="150">
        <v>0</v>
      </c>
      <c r="M499" s="150">
        <v>26.753754519400001</v>
      </c>
      <c r="N499" s="150">
        <v>187.5648892362</v>
      </c>
      <c r="O499" s="150">
        <v>54.950507333600001</v>
      </c>
      <c r="P499" s="150">
        <v>11.8215</v>
      </c>
      <c r="Q499" s="150">
        <v>113.432731425</v>
      </c>
      <c r="R499" s="150">
        <v>174.00737311200001</v>
      </c>
      <c r="S499" s="150">
        <v>3738.7339488753801</v>
      </c>
    </row>
    <row r="500" spans="1:19" ht="14.5" x14ac:dyDescent="0.35">
      <c r="A500" t="s">
        <v>679</v>
      </c>
      <c r="B500" s="150">
        <v>676.81949899999995</v>
      </c>
      <c r="C500" s="150">
        <v>270.71508699999998</v>
      </c>
      <c r="D500" s="150">
        <v>0</v>
      </c>
      <c r="E500" s="150">
        <v>18.702511999999999</v>
      </c>
      <c r="F500" s="150">
        <v>42.699683</v>
      </c>
      <c r="G500" s="150">
        <v>7.2995590000000004</v>
      </c>
      <c r="H500" s="150">
        <v>0</v>
      </c>
      <c r="I500" s="150">
        <v>11.584258999999999</v>
      </c>
      <c r="J500" s="150">
        <v>4</v>
      </c>
      <c r="K500" s="150">
        <v>23.133006181590201</v>
      </c>
      <c r="L500" s="150">
        <v>0</v>
      </c>
      <c r="M500" s="150">
        <v>5.4349499872000004</v>
      </c>
      <c r="N500" s="150">
        <v>31.486746244199999</v>
      </c>
      <c r="O500" s="150">
        <v>12.9318987244</v>
      </c>
      <c r="P500" s="150">
        <v>0</v>
      </c>
      <c r="Q500" s="150">
        <v>37.095114169799999</v>
      </c>
      <c r="R500" s="150">
        <v>18.882000000000001</v>
      </c>
      <c r="S500" s="150">
        <v>805.78321430718995</v>
      </c>
    </row>
    <row r="501" spans="1:19" ht="14.5" x14ac:dyDescent="0.35">
      <c r="A501" t="s">
        <v>680</v>
      </c>
      <c r="B501" s="150">
        <v>1959.296094</v>
      </c>
      <c r="C501" s="150">
        <v>609.52935000000002</v>
      </c>
      <c r="D501" s="150">
        <v>6.5166870000000001</v>
      </c>
      <c r="E501" s="150">
        <v>21.012701</v>
      </c>
      <c r="F501" s="150">
        <v>120.242709</v>
      </c>
      <c r="G501" s="150">
        <v>10.616391999999999</v>
      </c>
      <c r="H501" s="150">
        <v>5.3988440000000004</v>
      </c>
      <c r="I501" s="150">
        <v>10.766845</v>
      </c>
      <c r="J501" s="150">
        <v>20.552485000000001</v>
      </c>
      <c r="K501" s="150">
        <v>40.2565074642227</v>
      </c>
      <c r="L501" s="150">
        <v>1.8937492422</v>
      </c>
      <c r="M501" s="150">
        <v>6.1062909106000003</v>
      </c>
      <c r="N501" s="150">
        <v>88.666973616599904</v>
      </c>
      <c r="O501" s="150">
        <v>18.808000067199998</v>
      </c>
      <c r="P501" s="150">
        <v>12.764486869200001</v>
      </c>
      <c r="Q501" s="150">
        <v>34.477591058999998</v>
      </c>
      <c r="R501" s="150">
        <v>97.018005442499998</v>
      </c>
      <c r="S501" s="150">
        <v>2259.28769867152</v>
      </c>
    </row>
    <row r="502" spans="1:19" ht="14.5" x14ac:dyDescent="0.35">
      <c r="A502" t="s">
        <v>681</v>
      </c>
      <c r="B502" s="150">
        <v>1209.7614120000001</v>
      </c>
      <c r="C502" s="150">
        <v>522.59502200000099</v>
      </c>
      <c r="D502" s="150">
        <v>0</v>
      </c>
      <c r="E502" s="150">
        <v>34.887695999999998</v>
      </c>
      <c r="F502" s="150">
        <v>97.671473000000006</v>
      </c>
      <c r="G502" s="150">
        <v>5.4819110000000002</v>
      </c>
      <c r="H502" s="150">
        <v>3.2708490000000001</v>
      </c>
      <c r="I502" s="150">
        <v>3.9788999999999999</v>
      </c>
      <c r="J502" s="150">
        <v>10.026854</v>
      </c>
      <c r="K502" s="150">
        <v>47.616597954447897</v>
      </c>
      <c r="L502" s="150">
        <v>0</v>
      </c>
      <c r="M502" s="150">
        <v>10.1383644576</v>
      </c>
      <c r="N502" s="150">
        <v>72.022944190199993</v>
      </c>
      <c r="O502" s="150">
        <v>9.7117535276000009</v>
      </c>
      <c r="P502" s="150">
        <v>7.7332682906999999</v>
      </c>
      <c r="Q502" s="150">
        <v>12.741233579999999</v>
      </c>
      <c r="R502" s="150">
        <v>47.331764307</v>
      </c>
      <c r="S502" s="150">
        <v>1417.05733830755</v>
      </c>
    </row>
    <row r="503" spans="1:19" ht="14.5" x14ac:dyDescent="0.35">
      <c r="A503" t="s">
        <v>682</v>
      </c>
      <c r="B503" s="150">
        <v>1001.277571</v>
      </c>
      <c r="C503" s="150">
        <v>959.66362800000002</v>
      </c>
      <c r="D503" s="150">
        <v>0</v>
      </c>
      <c r="E503" s="150">
        <v>31.206029999999998</v>
      </c>
      <c r="F503" s="150">
        <v>107.329267</v>
      </c>
      <c r="G503" s="150">
        <v>10.87</v>
      </c>
      <c r="H503" s="150">
        <v>2.4357679999999999</v>
      </c>
      <c r="I503" s="150">
        <v>8.0227269999999997</v>
      </c>
      <c r="J503" s="150">
        <v>12.87</v>
      </c>
      <c r="K503" s="150">
        <v>194.75941312070799</v>
      </c>
      <c r="L503" s="150">
        <v>0</v>
      </c>
      <c r="M503" s="150">
        <v>9.0684723179999995</v>
      </c>
      <c r="N503" s="150">
        <v>79.144601485799996</v>
      </c>
      <c r="O503" s="150">
        <v>19.257292</v>
      </c>
      <c r="P503" s="150">
        <v>5.7588862823999998</v>
      </c>
      <c r="Q503" s="150">
        <v>25.690376399400002</v>
      </c>
      <c r="R503" s="150">
        <v>60.752834999999997</v>
      </c>
      <c r="S503" s="150">
        <v>1395.7094476063101</v>
      </c>
    </row>
    <row r="504" spans="1:19" ht="14.5" x14ac:dyDescent="0.35">
      <c r="A504" t="s">
        <v>683</v>
      </c>
      <c r="B504" s="150">
        <v>821.35697500000094</v>
      </c>
      <c r="C504" s="150">
        <v>804.56336600000202</v>
      </c>
      <c r="D504" s="150">
        <v>1</v>
      </c>
      <c r="E504" s="150">
        <v>17.074314999999999</v>
      </c>
      <c r="F504" s="150">
        <v>54.226239999999997</v>
      </c>
      <c r="G504" s="150">
        <v>5.6889440000000002</v>
      </c>
      <c r="H504" s="150">
        <v>0</v>
      </c>
      <c r="I504" s="150">
        <v>4</v>
      </c>
      <c r="J504" s="150">
        <v>6.0469470000000003</v>
      </c>
      <c r="K504" s="150">
        <v>164.62023864673401</v>
      </c>
      <c r="L504" s="150">
        <v>0.29060000000000002</v>
      </c>
      <c r="M504" s="150">
        <v>4.9617959389999999</v>
      </c>
      <c r="N504" s="150">
        <v>39.986429375999997</v>
      </c>
      <c r="O504" s="150">
        <v>10.0785331904</v>
      </c>
      <c r="P504" s="150">
        <v>0</v>
      </c>
      <c r="Q504" s="150">
        <v>12.8088</v>
      </c>
      <c r="R504" s="150">
        <v>28.544613313500001</v>
      </c>
      <c r="S504" s="150">
        <v>1082.64798546563</v>
      </c>
    </row>
    <row r="505" spans="1:19" ht="14.5" x14ac:dyDescent="0.35">
      <c r="A505" t="s">
        <v>684</v>
      </c>
      <c r="B505" s="150">
        <v>970.340416</v>
      </c>
      <c r="C505" s="150">
        <v>517.60373800000002</v>
      </c>
      <c r="D505" s="150">
        <v>0</v>
      </c>
      <c r="E505" s="150">
        <v>26.729986</v>
      </c>
      <c r="F505" s="150">
        <v>78.707604000000003</v>
      </c>
      <c r="G505" s="150">
        <v>5.8536039999999998</v>
      </c>
      <c r="H505" s="150">
        <v>2.9642210000000002</v>
      </c>
      <c r="I505" s="150">
        <v>9.4490999999999996</v>
      </c>
      <c r="J505" s="150">
        <v>9.5947619999999993</v>
      </c>
      <c r="K505" s="150">
        <v>58.698206842722101</v>
      </c>
      <c r="L505" s="150">
        <v>0</v>
      </c>
      <c r="M505" s="150">
        <v>7.7677339315999996</v>
      </c>
      <c r="N505" s="150">
        <v>58.0389871896</v>
      </c>
      <c r="O505" s="150">
        <v>10.3702448464</v>
      </c>
      <c r="P505" s="150">
        <v>7.0083077103000004</v>
      </c>
      <c r="Q505" s="150">
        <v>30.257908019999999</v>
      </c>
      <c r="R505" s="150">
        <v>45.292074020999998</v>
      </c>
      <c r="S505" s="150">
        <v>1187.77387856162</v>
      </c>
    </row>
    <row r="506" spans="1:19" ht="14.5" x14ac:dyDescent="0.35">
      <c r="A506" t="s">
        <v>685</v>
      </c>
      <c r="B506" s="150">
        <v>2103.2873059999902</v>
      </c>
      <c r="C506" s="150">
        <v>936.42366300000106</v>
      </c>
      <c r="D506" s="150">
        <v>2</v>
      </c>
      <c r="E506" s="150">
        <v>42.361947999999998</v>
      </c>
      <c r="F506" s="150">
        <v>146.99787499999999</v>
      </c>
      <c r="G506" s="150">
        <v>13.633255999999999</v>
      </c>
      <c r="H506" s="150">
        <v>0</v>
      </c>
      <c r="I506" s="150">
        <v>10.375268999999999</v>
      </c>
      <c r="J506" s="150">
        <v>20.336829999999999</v>
      </c>
      <c r="K506" s="150">
        <v>87.448970162051296</v>
      </c>
      <c r="L506" s="150">
        <v>0.58120000000000005</v>
      </c>
      <c r="M506" s="150">
        <v>12.310382088800001</v>
      </c>
      <c r="N506" s="150">
        <v>108.396233025</v>
      </c>
      <c r="O506" s="150">
        <v>24.152676329599998</v>
      </c>
      <c r="P506" s="150">
        <v>0</v>
      </c>
      <c r="Q506" s="150">
        <v>33.223686391800001</v>
      </c>
      <c r="R506" s="150">
        <v>96.000006014999997</v>
      </c>
      <c r="S506" s="150">
        <v>2465.4004600122398</v>
      </c>
    </row>
    <row r="507" spans="1:19" ht="14.5" x14ac:dyDescent="0.35">
      <c r="A507" t="s">
        <v>686</v>
      </c>
      <c r="B507" s="150">
        <v>1253.771485</v>
      </c>
      <c r="C507" s="150">
        <v>560.933943</v>
      </c>
      <c r="D507" s="150">
        <v>0</v>
      </c>
      <c r="E507" s="150">
        <v>25.503829</v>
      </c>
      <c r="F507" s="150">
        <v>124.839246</v>
      </c>
      <c r="G507" s="150">
        <v>5.7137869999999999</v>
      </c>
      <c r="H507" s="150">
        <v>1.87</v>
      </c>
      <c r="I507" s="150">
        <v>12.573124</v>
      </c>
      <c r="J507" s="150">
        <v>16.748183000000001</v>
      </c>
      <c r="K507" s="150">
        <v>53.417708538672798</v>
      </c>
      <c r="L507" s="150">
        <v>0</v>
      </c>
      <c r="M507" s="150">
        <v>7.4114127074000002</v>
      </c>
      <c r="N507" s="150">
        <v>92.056460000399795</v>
      </c>
      <c r="O507" s="150">
        <v>10.122545049199999</v>
      </c>
      <c r="P507" s="150">
        <v>4.4212410000000002</v>
      </c>
      <c r="Q507" s="150">
        <v>40.261657672799998</v>
      </c>
      <c r="R507" s="150">
        <v>79.059797851499994</v>
      </c>
      <c r="S507" s="150">
        <v>1540.5223078199699</v>
      </c>
    </row>
    <row r="508" spans="1:19" ht="14.5" x14ac:dyDescent="0.35">
      <c r="A508" t="s">
        <v>687</v>
      </c>
      <c r="B508" s="150">
        <v>964.524603000002</v>
      </c>
      <c r="C508" s="150">
        <v>323.530351</v>
      </c>
      <c r="D508" s="150">
        <v>0.18362200000000001</v>
      </c>
      <c r="E508" s="150">
        <v>15.201223000000001</v>
      </c>
      <c r="F508" s="150">
        <v>69.301167000000007</v>
      </c>
      <c r="G508" s="150">
        <v>2</v>
      </c>
      <c r="H508" s="150">
        <v>0</v>
      </c>
      <c r="I508" s="150">
        <v>1</v>
      </c>
      <c r="J508" s="150">
        <v>11.8551</v>
      </c>
      <c r="K508" s="150">
        <v>22.5623541703239</v>
      </c>
      <c r="L508" s="150">
        <v>5.3360553200000001E-2</v>
      </c>
      <c r="M508" s="150">
        <v>4.4174754038000001</v>
      </c>
      <c r="N508" s="150">
        <v>51.102680545799998</v>
      </c>
      <c r="O508" s="150">
        <v>3.5432000000000001</v>
      </c>
      <c r="P508" s="150">
        <v>0</v>
      </c>
      <c r="Q508" s="150">
        <v>3.2021999999999999</v>
      </c>
      <c r="R508" s="150">
        <v>55.961999550000002</v>
      </c>
      <c r="S508" s="150">
        <v>1105.3678732231299</v>
      </c>
    </row>
    <row r="509" spans="1:19" ht="14.5" x14ac:dyDescent="0.35">
      <c r="A509" t="s">
        <v>688</v>
      </c>
      <c r="B509" s="150">
        <v>942.83869500000003</v>
      </c>
      <c r="C509" s="150">
        <v>200.982258</v>
      </c>
      <c r="D509" s="150">
        <v>2</v>
      </c>
      <c r="E509" s="150">
        <v>23.359071</v>
      </c>
      <c r="F509" s="150">
        <v>72.620739</v>
      </c>
      <c r="G509" s="150">
        <v>7.6910309999999997</v>
      </c>
      <c r="H509" s="150">
        <v>0</v>
      </c>
      <c r="I509" s="150">
        <v>4.9975209999999999</v>
      </c>
      <c r="J509" s="150">
        <v>15.339663</v>
      </c>
      <c r="K509" s="150">
        <v>9.2005206148998901</v>
      </c>
      <c r="L509" s="150">
        <v>0.58120000000000005</v>
      </c>
      <c r="M509" s="150">
        <v>6.7881460326000003</v>
      </c>
      <c r="N509" s="150">
        <v>53.5505329386</v>
      </c>
      <c r="O509" s="150">
        <v>13.6254305196</v>
      </c>
      <c r="P509" s="150">
        <v>0</v>
      </c>
      <c r="Q509" s="150">
        <v>16.0030617462</v>
      </c>
      <c r="R509" s="150">
        <v>72.410879191500001</v>
      </c>
      <c r="S509" s="150">
        <v>1114.9984660434</v>
      </c>
    </row>
    <row r="510" spans="1:19" ht="14.5" x14ac:dyDescent="0.35">
      <c r="A510" t="s">
        <v>689</v>
      </c>
      <c r="B510" s="150">
        <v>814.71573799999805</v>
      </c>
      <c r="C510" s="150">
        <v>340.09796499999999</v>
      </c>
      <c r="D510" s="150">
        <v>0</v>
      </c>
      <c r="E510" s="150">
        <v>26.091908</v>
      </c>
      <c r="F510" s="150">
        <v>55.285718000000003</v>
      </c>
      <c r="G510" s="150">
        <v>4.8062719999999999</v>
      </c>
      <c r="H510" s="150">
        <v>2</v>
      </c>
      <c r="I510" s="150">
        <v>19.739249000000001</v>
      </c>
      <c r="J510" s="150">
        <v>7</v>
      </c>
      <c r="K510" s="150">
        <v>30.911422156687301</v>
      </c>
      <c r="L510" s="150">
        <v>0</v>
      </c>
      <c r="M510" s="150">
        <v>7.5823084647999996</v>
      </c>
      <c r="N510" s="150">
        <v>40.767688453200002</v>
      </c>
      <c r="O510" s="150">
        <v>8.5147914751999991</v>
      </c>
      <c r="P510" s="150">
        <v>4.7286000000000001</v>
      </c>
      <c r="Q510" s="150">
        <v>63.209023147800004</v>
      </c>
      <c r="R510" s="150">
        <v>33.043500000000002</v>
      </c>
      <c r="S510" s="150">
        <v>1003.47307169769</v>
      </c>
    </row>
    <row r="511" spans="1:19" ht="14.5" x14ac:dyDescent="0.35">
      <c r="A511" t="s">
        <v>690</v>
      </c>
      <c r="B511" s="150">
        <v>644.86722099999895</v>
      </c>
      <c r="C511" s="150">
        <v>313.12555400000002</v>
      </c>
      <c r="D511" s="150">
        <v>0</v>
      </c>
      <c r="E511" s="150">
        <v>18.569980999999999</v>
      </c>
      <c r="F511" s="150">
        <v>55.431049999999999</v>
      </c>
      <c r="G511" s="150">
        <v>7.1376030000000004</v>
      </c>
      <c r="H511" s="150">
        <v>0</v>
      </c>
      <c r="I511" s="150">
        <v>7.6006020000000003</v>
      </c>
      <c r="J511" s="150">
        <v>5.9844189999999999</v>
      </c>
      <c r="K511" s="150">
        <v>32.025829200160402</v>
      </c>
      <c r="L511" s="150">
        <v>0</v>
      </c>
      <c r="M511" s="150">
        <v>5.3964364786000001</v>
      </c>
      <c r="N511" s="150">
        <v>40.874856270000002</v>
      </c>
      <c r="O511" s="150">
        <v>12.644977474799999</v>
      </c>
      <c r="P511" s="150">
        <v>0</v>
      </c>
      <c r="Q511" s="150">
        <v>24.338647724400001</v>
      </c>
      <c r="R511" s="150">
        <v>28.249449889499999</v>
      </c>
      <c r="S511" s="150">
        <v>788.39741803746006</v>
      </c>
    </row>
    <row r="512" spans="1:19" ht="14.5" x14ac:dyDescent="0.35">
      <c r="A512" t="s">
        <v>691</v>
      </c>
      <c r="B512" s="150">
        <v>540.85925999999995</v>
      </c>
      <c r="C512" s="150">
        <v>327.98666200000002</v>
      </c>
      <c r="D512" s="150">
        <v>0</v>
      </c>
      <c r="E512" s="150">
        <v>13</v>
      </c>
      <c r="F512" s="150">
        <v>53.671368000000001</v>
      </c>
      <c r="G512" s="150">
        <v>6.9353309999999997</v>
      </c>
      <c r="H512" s="150">
        <v>0</v>
      </c>
      <c r="I512" s="150">
        <v>5.3938280000000001</v>
      </c>
      <c r="J512" s="150">
        <v>4</v>
      </c>
      <c r="K512" s="150">
        <v>41.638853957162397</v>
      </c>
      <c r="L512" s="150">
        <v>0</v>
      </c>
      <c r="M512" s="150">
        <v>3.7778</v>
      </c>
      <c r="N512" s="150">
        <v>39.577266763200001</v>
      </c>
      <c r="O512" s="150">
        <v>12.2866323996</v>
      </c>
      <c r="P512" s="150">
        <v>0</v>
      </c>
      <c r="Q512" s="150">
        <v>17.272116021599999</v>
      </c>
      <c r="R512" s="150">
        <v>18.882000000000001</v>
      </c>
      <c r="S512" s="150">
        <v>674.29392914156301</v>
      </c>
    </row>
    <row r="513" spans="1:19" ht="14.5" x14ac:dyDescent="0.35">
      <c r="A513" t="s">
        <v>692</v>
      </c>
      <c r="B513" s="150">
        <v>1269.7604759999999</v>
      </c>
      <c r="C513" s="150">
        <v>527.56105300000002</v>
      </c>
      <c r="D513" s="150">
        <v>0</v>
      </c>
      <c r="E513" s="150">
        <v>37.124285</v>
      </c>
      <c r="F513" s="150">
        <v>130.220405</v>
      </c>
      <c r="G513" s="150">
        <v>22.648676999999999</v>
      </c>
      <c r="H513" s="150">
        <v>0.14450399999999999</v>
      </c>
      <c r="I513" s="150">
        <v>27.733893999999999</v>
      </c>
      <c r="J513" s="150">
        <v>13.552960000000001</v>
      </c>
      <c r="K513" s="150">
        <v>48.432478070973403</v>
      </c>
      <c r="L513" s="150">
        <v>0</v>
      </c>
      <c r="M513" s="150">
        <v>10.788317221</v>
      </c>
      <c r="N513" s="150">
        <v>96.024526646999803</v>
      </c>
      <c r="O513" s="150">
        <v>40.124396173199997</v>
      </c>
      <c r="P513" s="150">
        <v>0.34165080720000002</v>
      </c>
      <c r="Q513" s="150">
        <v>88.809475366800001</v>
      </c>
      <c r="R513" s="150">
        <v>63.976747680000003</v>
      </c>
      <c r="S513" s="150">
        <v>1618.2580679661701</v>
      </c>
    </row>
    <row r="514" spans="1:19" ht="14.5" x14ac:dyDescent="0.35">
      <c r="A514" t="s">
        <v>693</v>
      </c>
      <c r="B514" s="150">
        <v>1299.9761940000001</v>
      </c>
      <c r="C514" s="150">
        <v>1011.665523</v>
      </c>
      <c r="D514" s="150">
        <v>0</v>
      </c>
      <c r="E514" s="150">
        <v>45.898727000000001</v>
      </c>
      <c r="F514" s="150">
        <v>139.23685499999999</v>
      </c>
      <c r="G514" s="150">
        <v>7.672129</v>
      </c>
      <c r="H514" s="150">
        <v>2</v>
      </c>
      <c r="I514" s="150">
        <v>24.074259000000001</v>
      </c>
      <c r="J514" s="150">
        <v>17.482417000000002</v>
      </c>
      <c r="K514" s="150">
        <v>167.52538367942199</v>
      </c>
      <c r="L514" s="150">
        <v>0</v>
      </c>
      <c r="M514" s="150">
        <v>13.3381700662</v>
      </c>
      <c r="N514" s="150">
        <v>102.673256877</v>
      </c>
      <c r="O514" s="150">
        <v>13.591943736399999</v>
      </c>
      <c r="P514" s="150">
        <v>4.7286000000000001</v>
      </c>
      <c r="Q514" s="150">
        <v>77.090592169800004</v>
      </c>
      <c r="R514" s="150">
        <v>82.525749448499994</v>
      </c>
      <c r="S514" s="150">
        <v>1761.44988997732</v>
      </c>
    </row>
    <row r="515" spans="1:19" ht="14.5" x14ac:dyDescent="0.35">
      <c r="A515" t="s">
        <v>694</v>
      </c>
      <c r="B515" s="150">
        <v>1053.283007</v>
      </c>
      <c r="C515" s="150">
        <v>459.18062099999997</v>
      </c>
      <c r="D515" s="150">
        <v>0</v>
      </c>
      <c r="E515" s="150">
        <v>19.454415999999998</v>
      </c>
      <c r="F515" s="150">
        <v>56.317309000000002</v>
      </c>
      <c r="G515" s="150">
        <v>14.993425</v>
      </c>
      <c r="H515" s="150">
        <v>0</v>
      </c>
      <c r="I515" s="150">
        <v>21.245683</v>
      </c>
      <c r="J515" s="150">
        <v>10.841248</v>
      </c>
      <c r="K515" s="150">
        <v>44.061842558598201</v>
      </c>
      <c r="L515" s="150">
        <v>0</v>
      </c>
      <c r="M515" s="150">
        <v>5.6534532895999998</v>
      </c>
      <c r="N515" s="150">
        <v>41.528383656599999</v>
      </c>
      <c r="O515" s="150">
        <v>26.56235173</v>
      </c>
      <c r="P515" s="150">
        <v>0</v>
      </c>
      <c r="Q515" s="150">
        <v>68.032926102600001</v>
      </c>
      <c r="R515" s="150">
        <v>51.176111184</v>
      </c>
      <c r="S515" s="150">
        <v>1290.2980755214001</v>
      </c>
    </row>
    <row r="516" spans="1:19" ht="14.5" x14ac:dyDescent="0.35">
      <c r="A516" t="s">
        <v>695</v>
      </c>
      <c r="B516" s="150">
        <v>1363.2349979999999</v>
      </c>
      <c r="C516" s="150">
        <v>1113.794179</v>
      </c>
      <c r="D516" s="150">
        <v>2</v>
      </c>
      <c r="E516" s="150">
        <v>24.395638999999999</v>
      </c>
      <c r="F516" s="150">
        <v>122.9254</v>
      </c>
      <c r="G516" s="150">
        <v>14.06578</v>
      </c>
      <c r="H516" s="150">
        <v>2</v>
      </c>
      <c r="I516" s="150">
        <v>23.028535000000002</v>
      </c>
      <c r="J516" s="150">
        <v>24.433978</v>
      </c>
      <c r="K516" s="150">
        <v>196.340290052966</v>
      </c>
      <c r="L516" s="150">
        <v>0.58120000000000005</v>
      </c>
      <c r="M516" s="150">
        <v>7.0893726933999996</v>
      </c>
      <c r="N516" s="150">
        <v>90.645189959999797</v>
      </c>
      <c r="O516" s="150">
        <v>24.918935848</v>
      </c>
      <c r="P516" s="150">
        <v>4.7286000000000001</v>
      </c>
      <c r="Q516" s="150">
        <v>73.741974776999996</v>
      </c>
      <c r="R516" s="150">
        <v>115.340593149</v>
      </c>
      <c r="S516" s="150">
        <v>1876.62115448036</v>
      </c>
    </row>
    <row r="517" spans="1:19" ht="14.5" x14ac:dyDescent="0.35">
      <c r="A517" t="s">
        <v>696</v>
      </c>
      <c r="B517" s="150">
        <v>1592.307155</v>
      </c>
      <c r="C517" s="150">
        <v>549.57433400000002</v>
      </c>
      <c r="D517" s="150">
        <v>0</v>
      </c>
      <c r="E517" s="150">
        <v>26.483031</v>
      </c>
      <c r="F517" s="150">
        <v>90.862825999999998</v>
      </c>
      <c r="G517" s="150">
        <v>10.67023</v>
      </c>
      <c r="H517" s="150">
        <v>0</v>
      </c>
      <c r="I517" s="150">
        <v>16.729634999999998</v>
      </c>
      <c r="J517" s="150">
        <v>20.17107</v>
      </c>
      <c r="K517" s="150">
        <v>40.614599813956502</v>
      </c>
      <c r="L517" s="150">
        <v>0</v>
      </c>
      <c r="M517" s="150">
        <v>7.6959688086000098</v>
      </c>
      <c r="N517" s="150">
        <v>67.002247892400007</v>
      </c>
      <c r="O517" s="150">
        <v>18.903379468000001</v>
      </c>
      <c r="P517" s="150">
        <v>0</v>
      </c>
      <c r="Q517" s="150">
        <v>53.571637197000001</v>
      </c>
      <c r="R517" s="150">
        <v>95.217535935000001</v>
      </c>
      <c r="S517" s="150">
        <v>1875.3125241149501</v>
      </c>
    </row>
    <row r="518" spans="1:19" ht="14.5" x14ac:dyDescent="0.35">
      <c r="A518" t="s">
        <v>697</v>
      </c>
      <c r="B518" s="150">
        <v>826.33758699999998</v>
      </c>
      <c r="C518" s="150">
        <v>220.133636</v>
      </c>
      <c r="D518" s="150">
        <v>0</v>
      </c>
      <c r="E518" s="150">
        <v>18.523614999999999</v>
      </c>
      <c r="F518" s="150">
        <v>91.609139999999996</v>
      </c>
      <c r="G518" s="150">
        <v>1</v>
      </c>
      <c r="H518" s="150">
        <v>0</v>
      </c>
      <c r="I518" s="150">
        <v>0</v>
      </c>
      <c r="J518" s="150">
        <v>6</v>
      </c>
      <c r="K518" s="150">
        <v>12.178016159468999</v>
      </c>
      <c r="L518" s="150">
        <v>0</v>
      </c>
      <c r="M518" s="150">
        <v>5.3829625190000003</v>
      </c>
      <c r="N518" s="150">
        <v>67.552579836000007</v>
      </c>
      <c r="O518" s="150">
        <v>1.7716000000000001</v>
      </c>
      <c r="P518" s="150">
        <v>0</v>
      </c>
      <c r="Q518" s="150">
        <v>0</v>
      </c>
      <c r="R518" s="150">
        <v>28.323</v>
      </c>
      <c r="S518" s="150">
        <v>941.54574551446899</v>
      </c>
    </row>
    <row r="519" spans="1:19" ht="14.5" x14ac:dyDescent="0.35">
      <c r="A519" t="s">
        <v>698</v>
      </c>
      <c r="B519" s="150">
        <v>811.89554899999996</v>
      </c>
      <c r="C519" s="150">
        <v>163.94470899999999</v>
      </c>
      <c r="D519" s="150">
        <v>0.21334700000000001</v>
      </c>
      <c r="E519" s="150">
        <v>26.999998999999999</v>
      </c>
      <c r="F519" s="150">
        <v>76.314308999999994</v>
      </c>
      <c r="G519" s="150">
        <v>3.4700139999999999</v>
      </c>
      <c r="H519" s="150">
        <v>1</v>
      </c>
      <c r="I519" s="150">
        <v>4</v>
      </c>
      <c r="J519" s="150">
        <v>4.0882509999999996</v>
      </c>
      <c r="K519" s="150">
        <v>6.9891513314699303</v>
      </c>
      <c r="L519" s="150">
        <v>6.1998638199999997E-2</v>
      </c>
      <c r="M519" s="150">
        <v>7.8461997094000102</v>
      </c>
      <c r="N519" s="150">
        <v>56.274171456600001</v>
      </c>
      <c r="O519" s="150">
        <v>6.1474768023999999</v>
      </c>
      <c r="P519" s="150">
        <v>2.3643000000000001</v>
      </c>
      <c r="Q519" s="150">
        <v>12.8088</v>
      </c>
      <c r="R519" s="150">
        <v>19.298588845499999</v>
      </c>
      <c r="S519" s="150">
        <v>923.68623578356903</v>
      </c>
    </row>
    <row r="520" spans="1:19" ht="14.5" x14ac:dyDescent="0.35">
      <c r="A520" t="s">
        <v>699</v>
      </c>
      <c r="B520" s="150">
        <v>415.85425199999997</v>
      </c>
      <c r="C520" s="150">
        <v>79.263621999999998</v>
      </c>
      <c r="D520" s="150">
        <v>0</v>
      </c>
      <c r="E520" s="150">
        <v>18.389531999999999</v>
      </c>
      <c r="F520" s="150">
        <v>29.770496999999999</v>
      </c>
      <c r="G520" s="150">
        <v>0</v>
      </c>
      <c r="H520" s="150">
        <v>0</v>
      </c>
      <c r="I520" s="150">
        <v>1</v>
      </c>
      <c r="J520" s="150">
        <v>2.444394</v>
      </c>
      <c r="K520" s="150">
        <v>3.13425354399017</v>
      </c>
      <c r="L520" s="150">
        <v>0</v>
      </c>
      <c r="M520" s="150">
        <v>5.3439979992</v>
      </c>
      <c r="N520" s="150">
        <v>21.9527644878</v>
      </c>
      <c r="O520" s="150">
        <v>0</v>
      </c>
      <c r="P520" s="150">
        <v>0</v>
      </c>
      <c r="Q520" s="150">
        <v>3.2021999999999999</v>
      </c>
      <c r="R520" s="150">
        <v>11.538761877000001</v>
      </c>
      <c r="S520" s="150">
        <v>461.02622990799</v>
      </c>
    </row>
    <row r="521" spans="1:19" ht="14.5" x14ac:dyDescent="0.35">
      <c r="A521" t="s">
        <v>700</v>
      </c>
      <c r="B521" s="150">
        <v>595.58089700000005</v>
      </c>
      <c r="C521" s="150">
        <v>196.80064100000001</v>
      </c>
      <c r="D521" s="150">
        <v>0.454924</v>
      </c>
      <c r="E521" s="150">
        <v>12.024044</v>
      </c>
      <c r="F521" s="150">
        <v>51.898752999999999</v>
      </c>
      <c r="G521" s="150">
        <v>3</v>
      </c>
      <c r="H521" s="150">
        <v>0</v>
      </c>
      <c r="I521" s="150">
        <v>2</v>
      </c>
      <c r="J521" s="150">
        <v>6.5540919999999998</v>
      </c>
      <c r="K521" s="150">
        <v>13.695112754913801</v>
      </c>
      <c r="L521" s="150">
        <v>0.13220091440000001</v>
      </c>
      <c r="M521" s="150">
        <v>3.4941871864</v>
      </c>
      <c r="N521" s="150">
        <v>38.270140462199997</v>
      </c>
      <c r="O521" s="150">
        <v>5.3148</v>
      </c>
      <c r="P521" s="150">
        <v>0</v>
      </c>
      <c r="Q521" s="150">
        <v>6.4043999999999999</v>
      </c>
      <c r="R521" s="150">
        <v>30.938591286000001</v>
      </c>
      <c r="S521" s="150">
        <v>693.83032960391404</v>
      </c>
    </row>
    <row r="522" spans="1:19" ht="14.5" x14ac:dyDescent="0.35">
      <c r="A522" t="s">
        <v>701</v>
      </c>
      <c r="B522" s="150">
        <v>1135.1221599999999</v>
      </c>
      <c r="C522" s="150">
        <v>133.03042600000001</v>
      </c>
      <c r="D522" s="150">
        <v>1</v>
      </c>
      <c r="E522" s="150">
        <v>39.744121</v>
      </c>
      <c r="F522" s="150">
        <v>76.079662999999996</v>
      </c>
      <c r="G522" s="150">
        <v>2.6219459999999999</v>
      </c>
      <c r="H522" s="150">
        <v>0</v>
      </c>
      <c r="I522" s="150">
        <v>11</v>
      </c>
      <c r="J522" s="150">
        <v>5</v>
      </c>
      <c r="K522" s="150">
        <v>3.24207174844575</v>
      </c>
      <c r="L522" s="150">
        <v>0.29060000000000002</v>
      </c>
      <c r="M522" s="150">
        <v>11.5496415626</v>
      </c>
      <c r="N522" s="150">
        <v>56.101143496200102</v>
      </c>
      <c r="O522" s="150">
        <v>4.6450395336000003</v>
      </c>
      <c r="P522" s="150">
        <v>0</v>
      </c>
      <c r="Q522" s="150">
        <v>35.224200000000003</v>
      </c>
      <c r="R522" s="150">
        <v>23.602499999999999</v>
      </c>
      <c r="S522" s="150">
        <v>1269.77735634085</v>
      </c>
    </row>
    <row r="523" spans="1:19" ht="14.5" x14ac:dyDescent="0.35">
      <c r="A523" t="s">
        <v>702</v>
      </c>
      <c r="B523" s="150">
        <v>629.09886300000005</v>
      </c>
      <c r="C523" s="150">
        <v>89.135073000000006</v>
      </c>
      <c r="D523" s="150">
        <v>3.460966</v>
      </c>
      <c r="E523" s="150">
        <v>13.099240999999999</v>
      </c>
      <c r="F523" s="150">
        <v>26.067968</v>
      </c>
      <c r="G523" s="150">
        <v>1</v>
      </c>
      <c r="H523" s="150">
        <v>0</v>
      </c>
      <c r="I523" s="150">
        <v>9.2938030000000005</v>
      </c>
      <c r="J523" s="150">
        <v>5</v>
      </c>
      <c r="K523" s="150">
        <v>2.65396816561812</v>
      </c>
      <c r="L523" s="150">
        <v>1.0057567195999999</v>
      </c>
      <c r="M523" s="150">
        <v>3.8066394346000001</v>
      </c>
      <c r="N523" s="150">
        <v>19.222519603199999</v>
      </c>
      <c r="O523" s="150">
        <v>1.7716000000000001</v>
      </c>
      <c r="P523" s="150">
        <v>0</v>
      </c>
      <c r="Q523" s="150">
        <v>29.7606159666</v>
      </c>
      <c r="R523" s="150">
        <v>23.602499999999999</v>
      </c>
      <c r="S523" s="150">
        <v>710.92246288961803</v>
      </c>
    </row>
    <row r="524" spans="1:19" ht="14.5" x14ac:dyDescent="0.35">
      <c r="A524" t="s">
        <v>703</v>
      </c>
      <c r="B524" s="150">
        <v>551.78699800000004</v>
      </c>
      <c r="C524" s="150">
        <v>107.42266499999999</v>
      </c>
      <c r="D524" s="150">
        <v>0.61389000000000005</v>
      </c>
      <c r="E524" s="150">
        <v>15.021793000000001</v>
      </c>
      <c r="F524" s="150">
        <v>50.987755999999997</v>
      </c>
      <c r="G524" s="150">
        <v>1</v>
      </c>
      <c r="H524" s="150">
        <v>0</v>
      </c>
      <c r="I524" s="150">
        <v>4.3937239999999997</v>
      </c>
      <c r="J524" s="150">
        <v>1.814775</v>
      </c>
      <c r="K524" s="150">
        <v>4.4440670783141503</v>
      </c>
      <c r="L524" s="150">
        <v>0.17839643399999999</v>
      </c>
      <c r="M524" s="150">
        <v>4.3653330457999999</v>
      </c>
      <c r="N524" s="150">
        <v>37.598371274400002</v>
      </c>
      <c r="O524" s="150">
        <v>1.7716000000000001</v>
      </c>
      <c r="P524" s="150">
        <v>0</v>
      </c>
      <c r="Q524" s="150">
        <v>14.069582992799999</v>
      </c>
      <c r="R524" s="150">
        <v>8.5666453874999995</v>
      </c>
      <c r="S524" s="150">
        <v>622.78099421281399</v>
      </c>
    </row>
    <row r="525" spans="1:19" ht="14.5" x14ac:dyDescent="0.35">
      <c r="A525" t="s">
        <v>704</v>
      </c>
      <c r="B525" s="150">
        <v>708.30359899999996</v>
      </c>
      <c r="C525" s="150">
        <v>26.439336000000001</v>
      </c>
      <c r="D525" s="150">
        <v>0</v>
      </c>
      <c r="E525" s="150">
        <v>20.902031999999998</v>
      </c>
      <c r="F525" s="150">
        <v>37.746523000000003</v>
      </c>
      <c r="G525" s="150">
        <v>1.9120360000000001</v>
      </c>
      <c r="H525" s="150">
        <v>1</v>
      </c>
      <c r="I525" s="150">
        <v>4</v>
      </c>
      <c r="J525" s="150">
        <v>1</v>
      </c>
      <c r="K525" s="150">
        <v>0.202192128334784</v>
      </c>
      <c r="L525" s="150">
        <v>0</v>
      </c>
      <c r="M525" s="150">
        <v>6.0741304991999998</v>
      </c>
      <c r="N525" s="150">
        <v>27.8342860602</v>
      </c>
      <c r="O525" s="150">
        <v>3.3873629776</v>
      </c>
      <c r="P525" s="150">
        <v>2.3643000000000001</v>
      </c>
      <c r="Q525" s="150">
        <v>12.8088</v>
      </c>
      <c r="R525" s="150">
        <v>4.7205000000000004</v>
      </c>
      <c r="S525" s="150">
        <v>765.69517066533501</v>
      </c>
    </row>
    <row r="526" spans="1:19" ht="14.5" x14ac:dyDescent="0.35">
      <c r="A526" t="s">
        <v>705</v>
      </c>
      <c r="B526" s="150">
        <v>759.81809399999895</v>
      </c>
      <c r="C526" s="150">
        <v>252.45226199999999</v>
      </c>
      <c r="D526" s="150">
        <v>0</v>
      </c>
      <c r="E526" s="150">
        <v>39.428483999999997</v>
      </c>
      <c r="F526" s="150">
        <v>69.619754</v>
      </c>
      <c r="G526" s="150">
        <v>8.4022170000000003</v>
      </c>
      <c r="H526" s="150">
        <v>0</v>
      </c>
      <c r="I526" s="150">
        <v>10.487841</v>
      </c>
      <c r="J526" s="150">
        <v>5.7615970000000001</v>
      </c>
      <c r="K526" s="150">
        <v>17.565430115908601</v>
      </c>
      <c r="L526" s="150">
        <v>0</v>
      </c>
      <c r="M526" s="150">
        <v>11.4579174504</v>
      </c>
      <c r="N526" s="150">
        <v>51.3376065996001</v>
      </c>
      <c r="O526" s="150">
        <v>14.8853676372</v>
      </c>
      <c r="P526" s="150">
        <v>0</v>
      </c>
      <c r="Q526" s="150">
        <v>33.584164450199999</v>
      </c>
      <c r="R526" s="150">
        <v>27.1976186385</v>
      </c>
      <c r="S526" s="150">
        <v>915.84619889180794</v>
      </c>
    </row>
    <row r="527" spans="1:19" ht="14.5" x14ac:dyDescent="0.35">
      <c r="A527" t="s">
        <v>706</v>
      </c>
      <c r="B527" s="150">
        <v>534.70921899999996</v>
      </c>
      <c r="C527" s="150">
        <v>106.46853900000001</v>
      </c>
      <c r="D527" s="150">
        <v>0</v>
      </c>
      <c r="E527" s="150">
        <v>22.487455000000001</v>
      </c>
      <c r="F527" s="150">
        <v>49.113224000000002</v>
      </c>
      <c r="G527" s="150">
        <v>7.88</v>
      </c>
      <c r="H527" s="150">
        <v>0</v>
      </c>
      <c r="I527" s="150">
        <v>2.6924109999999999</v>
      </c>
      <c r="J527" s="150">
        <v>7.111307</v>
      </c>
      <c r="K527" s="150">
        <v>4.4938016505341896</v>
      </c>
      <c r="L527" s="150">
        <v>0</v>
      </c>
      <c r="M527" s="150">
        <v>6.5348544229999996</v>
      </c>
      <c r="N527" s="150">
        <v>36.216091377600002</v>
      </c>
      <c r="O527" s="150">
        <v>13.960208</v>
      </c>
      <c r="P527" s="150">
        <v>0</v>
      </c>
      <c r="Q527" s="150">
        <v>8.6216385041999999</v>
      </c>
      <c r="R527" s="150">
        <v>33.568924693500001</v>
      </c>
      <c r="S527" s="150">
        <v>638.104737648835</v>
      </c>
    </row>
    <row r="528" spans="1:19" ht="14.5" x14ac:dyDescent="0.35">
      <c r="A528" t="s">
        <v>707</v>
      </c>
      <c r="B528" s="150">
        <v>395.90101499999997</v>
      </c>
      <c r="C528" s="150">
        <v>26.413930000000001</v>
      </c>
      <c r="D528" s="150">
        <v>0</v>
      </c>
      <c r="E528" s="150">
        <v>8.8880800000000004</v>
      </c>
      <c r="F528" s="150">
        <v>22.633521000000002</v>
      </c>
      <c r="G528" s="150">
        <v>1</v>
      </c>
      <c r="H528" s="150">
        <v>0</v>
      </c>
      <c r="I528" s="150">
        <v>2</v>
      </c>
      <c r="J528" s="150">
        <v>1.9359599999999999</v>
      </c>
      <c r="K528" s="150">
        <v>0.40205185125792098</v>
      </c>
      <c r="L528" s="150">
        <v>0</v>
      </c>
      <c r="M528" s="150">
        <v>2.5828760480000001</v>
      </c>
      <c r="N528" s="150">
        <v>16.689958385400001</v>
      </c>
      <c r="O528" s="150">
        <v>1.7716000000000001</v>
      </c>
      <c r="P528" s="150">
        <v>0</v>
      </c>
      <c r="Q528" s="150">
        <v>6.4043999999999999</v>
      </c>
      <c r="R528" s="150">
        <v>9.1386991799999997</v>
      </c>
      <c r="S528" s="150">
        <v>432.89060046465801</v>
      </c>
    </row>
    <row r="529" spans="1:19" ht="14.5" x14ac:dyDescent="0.35">
      <c r="A529" t="s">
        <v>708</v>
      </c>
      <c r="B529" s="150">
        <v>1893.0854059999999</v>
      </c>
      <c r="C529" s="150">
        <v>1466.3776809999999</v>
      </c>
      <c r="D529" s="150">
        <v>3.8764699999999999</v>
      </c>
      <c r="E529" s="150">
        <v>35.944828000000001</v>
      </c>
      <c r="F529" s="150">
        <v>211.13934399999999</v>
      </c>
      <c r="G529" s="150">
        <v>15.013211999999999</v>
      </c>
      <c r="H529" s="150">
        <v>1.63</v>
      </c>
      <c r="I529" s="150">
        <v>16.258824000000001</v>
      </c>
      <c r="J529" s="150">
        <v>20.314117</v>
      </c>
      <c r="K529" s="150">
        <v>239.61538086107899</v>
      </c>
      <c r="L529" s="150">
        <v>1.1265021820000001</v>
      </c>
      <c r="M529" s="150">
        <v>10.4455670168</v>
      </c>
      <c r="N529" s="150">
        <v>155.6941522656</v>
      </c>
      <c r="O529" s="150">
        <v>26.597406379199999</v>
      </c>
      <c r="P529" s="150">
        <v>3.853809</v>
      </c>
      <c r="Q529" s="150">
        <v>52.064006212800003</v>
      </c>
      <c r="R529" s="150">
        <v>95.892789298500006</v>
      </c>
      <c r="S529" s="150">
        <v>2478.37501921598</v>
      </c>
    </row>
    <row r="530" spans="1:19" ht="14.5" x14ac:dyDescent="0.35">
      <c r="A530" t="s">
        <v>709</v>
      </c>
      <c r="B530" s="150">
        <v>1399.755494</v>
      </c>
      <c r="C530" s="150">
        <v>622.33784500000002</v>
      </c>
      <c r="D530" s="150">
        <v>4.5223880000000003</v>
      </c>
      <c r="E530" s="150">
        <v>31.937799999999999</v>
      </c>
      <c r="F530" s="150">
        <v>124.10278</v>
      </c>
      <c r="G530" s="150">
        <v>7.8231310000000001</v>
      </c>
      <c r="H530" s="150">
        <v>2</v>
      </c>
      <c r="I530" s="150">
        <v>10.453308</v>
      </c>
      <c r="J530" s="150">
        <v>24.627997000000001</v>
      </c>
      <c r="K530" s="150">
        <v>59.277037902707598</v>
      </c>
      <c r="L530" s="150">
        <v>1.3142059528000001</v>
      </c>
      <c r="M530" s="150">
        <v>9.2811246799999996</v>
      </c>
      <c r="N530" s="150">
        <v>91.513389971999899</v>
      </c>
      <c r="O530" s="150">
        <v>13.8594588796</v>
      </c>
      <c r="P530" s="150">
        <v>4.7286000000000001</v>
      </c>
      <c r="Q530" s="150">
        <v>33.473582877600002</v>
      </c>
      <c r="R530" s="150">
        <v>116.25645983850001</v>
      </c>
      <c r="S530" s="150">
        <v>1729.45935410321</v>
      </c>
    </row>
    <row r="531" spans="1:19" ht="14.5" x14ac:dyDescent="0.35">
      <c r="A531" t="s">
        <v>710</v>
      </c>
      <c r="B531" s="150">
        <v>5752.4467979999899</v>
      </c>
      <c r="C531" s="150">
        <v>946.38174200000003</v>
      </c>
      <c r="D531" s="150">
        <v>37.005881000000002</v>
      </c>
      <c r="E531" s="150">
        <v>30.999998999999999</v>
      </c>
      <c r="F531" s="150">
        <v>457.023008</v>
      </c>
      <c r="G531" s="150">
        <v>29.703209000000001</v>
      </c>
      <c r="H531" s="150">
        <v>5</v>
      </c>
      <c r="I531" s="150">
        <v>30.035294</v>
      </c>
      <c r="J531" s="150">
        <v>80.515416999999999</v>
      </c>
      <c r="K531" s="150">
        <v>33.401279364620201</v>
      </c>
      <c r="L531" s="150">
        <v>10.7539090186</v>
      </c>
      <c r="M531" s="150">
        <v>9.0085997094000003</v>
      </c>
      <c r="N531" s="150">
        <v>337.00876609919902</v>
      </c>
      <c r="O531" s="150">
        <v>52.622205064399999</v>
      </c>
      <c r="P531" s="150">
        <v>11.8215</v>
      </c>
      <c r="Q531" s="150">
        <v>96.179018446800001</v>
      </c>
      <c r="R531" s="150">
        <v>380.0730259485</v>
      </c>
      <c r="S531" s="150">
        <v>6683.3151016515103</v>
      </c>
    </row>
    <row r="532" spans="1:19" ht="14.5" x14ac:dyDescent="0.35">
      <c r="A532" t="s">
        <v>711</v>
      </c>
      <c r="B532" s="150">
        <v>3350.0779280000002</v>
      </c>
      <c r="C532" s="150">
        <v>496.63943399999999</v>
      </c>
      <c r="D532" s="150">
        <v>23.955717</v>
      </c>
      <c r="E532" s="150">
        <v>24</v>
      </c>
      <c r="F532" s="150">
        <v>242.19486499999999</v>
      </c>
      <c r="G532" s="150">
        <v>16.976365000000001</v>
      </c>
      <c r="H532" s="150">
        <v>1</v>
      </c>
      <c r="I532" s="150">
        <v>24.5</v>
      </c>
      <c r="J532" s="150">
        <v>31.207457000000002</v>
      </c>
      <c r="K532" s="150">
        <v>15.7285889038075</v>
      </c>
      <c r="L532" s="150">
        <v>6.9615313602000004</v>
      </c>
      <c r="M532" s="150">
        <v>6.9744000000000002</v>
      </c>
      <c r="N532" s="150">
        <v>178.59449345100001</v>
      </c>
      <c r="O532" s="150">
        <v>30.075328234000001</v>
      </c>
      <c r="P532" s="150">
        <v>2.3643000000000001</v>
      </c>
      <c r="Q532" s="150">
        <v>78.453900000000004</v>
      </c>
      <c r="R532" s="150">
        <v>147.31480076849999</v>
      </c>
      <c r="S532" s="150">
        <v>3816.54527071751</v>
      </c>
    </row>
    <row r="533" spans="1:19" ht="14.5" x14ac:dyDescent="0.35">
      <c r="A533" t="s">
        <v>712</v>
      </c>
      <c r="B533" s="150">
        <v>2769.8951659999998</v>
      </c>
      <c r="C533" s="150">
        <v>930.09867799999995</v>
      </c>
      <c r="D533" s="150">
        <v>9.2145159999999997</v>
      </c>
      <c r="E533" s="150">
        <v>57.557135000000002</v>
      </c>
      <c r="F533" s="150">
        <v>261.81996700000002</v>
      </c>
      <c r="G533" s="150">
        <v>11.04763</v>
      </c>
      <c r="H533" s="150">
        <v>3.6</v>
      </c>
      <c r="I533" s="150">
        <v>11.426036</v>
      </c>
      <c r="J533" s="150">
        <v>26</v>
      </c>
      <c r="K533" s="150">
        <v>65.778577463901698</v>
      </c>
      <c r="L533" s="150">
        <v>2.6777383495999998</v>
      </c>
      <c r="M533" s="150">
        <v>16.726103430999999</v>
      </c>
      <c r="N533" s="150">
        <v>193.06604366580001</v>
      </c>
      <c r="O533" s="150">
        <v>19.571981308000002</v>
      </c>
      <c r="P533" s="150">
        <v>8.5114800000000006</v>
      </c>
      <c r="Q533" s="150">
        <v>36.588452479200001</v>
      </c>
      <c r="R533" s="150">
        <v>122.733</v>
      </c>
      <c r="S533" s="150">
        <v>3235.5485426975001</v>
      </c>
    </row>
    <row r="534" spans="1:19" ht="14.5" x14ac:dyDescent="0.35">
      <c r="A534" t="s">
        <v>713</v>
      </c>
      <c r="B534" s="150">
        <v>2017.2172599999999</v>
      </c>
      <c r="C534" s="150">
        <v>782.20449299999996</v>
      </c>
      <c r="D534" s="150">
        <v>8.11571</v>
      </c>
      <c r="E534" s="150">
        <v>32.821309999999997</v>
      </c>
      <c r="F534" s="150">
        <v>183.34128200000001</v>
      </c>
      <c r="G534" s="150">
        <v>11.641177000000001</v>
      </c>
      <c r="H534" s="150">
        <v>1</v>
      </c>
      <c r="I534" s="150">
        <v>8</v>
      </c>
      <c r="J534" s="150">
        <v>15.010588</v>
      </c>
      <c r="K534" s="150">
        <v>63.886221090952503</v>
      </c>
      <c r="L534" s="150">
        <v>2.3584253259999999</v>
      </c>
      <c r="M534" s="150">
        <v>9.537872686</v>
      </c>
      <c r="N534" s="150">
        <v>135.1958613468</v>
      </c>
      <c r="O534" s="150">
        <v>20.623509173199999</v>
      </c>
      <c r="P534" s="150">
        <v>2.3643000000000001</v>
      </c>
      <c r="Q534" s="150">
        <v>25.617599999999999</v>
      </c>
      <c r="R534" s="150">
        <v>70.857480654</v>
      </c>
      <c r="S534" s="150">
        <v>2347.6585302769599</v>
      </c>
    </row>
    <row r="535" spans="1:19" ht="14.5" x14ac:dyDescent="0.35">
      <c r="A535" t="s">
        <v>714</v>
      </c>
      <c r="B535" s="150">
        <v>1818.623521</v>
      </c>
      <c r="C535" s="150">
        <v>726.22859100000005</v>
      </c>
      <c r="D535" s="150">
        <v>0</v>
      </c>
      <c r="E535" s="150">
        <v>42.706080999999998</v>
      </c>
      <c r="F535" s="150">
        <v>141.23177699999999</v>
      </c>
      <c r="G535" s="150">
        <v>24.581492999999998</v>
      </c>
      <c r="H535" s="150">
        <v>0</v>
      </c>
      <c r="I535" s="150">
        <v>21.274704</v>
      </c>
      <c r="J535" s="150">
        <v>41</v>
      </c>
      <c r="K535" s="150">
        <v>63.020425997288697</v>
      </c>
      <c r="L535" s="150">
        <v>0</v>
      </c>
      <c r="M535" s="150">
        <v>12.410387138600001</v>
      </c>
      <c r="N535" s="150">
        <v>104.1443123598</v>
      </c>
      <c r="O535" s="150">
        <v>43.548572998799997</v>
      </c>
      <c r="P535" s="150">
        <v>0</v>
      </c>
      <c r="Q535" s="150">
        <v>68.125857148799994</v>
      </c>
      <c r="R535" s="150">
        <v>193.54050000000001</v>
      </c>
      <c r="S535" s="150">
        <v>2303.4135766432901</v>
      </c>
    </row>
    <row r="536" spans="1:19" ht="14.5" x14ac:dyDescent="0.35">
      <c r="A536" t="s">
        <v>715</v>
      </c>
      <c r="B536" s="150">
        <v>1780.3840560000001</v>
      </c>
      <c r="C536" s="150">
        <v>503.55470800000001</v>
      </c>
      <c r="D536" s="150">
        <v>5</v>
      </c>
      <c r="E536" s="150">
        <v>21.533792999999999</v>
      </c>
      <c r="F536" s="150">
        <v>165.777142</v>
      </c>
      <c r="G536" s="150">
        <v>7.3657139999999997</v>
      </c>
      <c r="H536" s="150">
        <v>0</v>
      </c>
      <c r="I536" s="150">
        <v>6.2171419999999999</v>
      </c>
      <c r="J536" s="150">
        <v>12.834286000000001</v>
      </c>
      <c r="K536" s="150">
        <v>29.847632111194699</v>
      </c>
      <c r="L536" s="150">
        <v>1.4530000000000001</v>
      </c>
      <c r="M536" s="150">
        <v>6.2577202457999999</v>
      </c>
      <c r="N536" s="150">
        <v>122.2440645108</v>
      </c>
      <c r="O536" s="150">
        <v>13.049098922400001</v>
      </c>
      <c r="P536" s="150">
        <v>0</v>
      </c>
      <c r="Q536" s="150">
        <v>19.9085321124</v>
      </c>
      <c r="R536" s="150">
        <v>60.584247062999999</v>
      </c>
      <c r="S536" s="150">
        <v>2033.7283509655899</v>
      </c>
    </row>
    <row r="537" spans="1:19" ht="14.5" x14ac:dyDescent="0.35">
      <c r="A537" t="s">
        <v>716</v>
      </c>
      <c r="B537" s="150">
        <v>862.25677800000005</v>
      </c>
      <c r="C537" s="150">
        <v>389.91168900000002</v>
      </c>
      <c r="D537" s="150">
        <v>5</v>
      </c>
      <c r="E537" s="150">
        <v>30.700599</v>
      </c>
      <c r="F537" s="150">
        <v>69.506923999999998</v>
      </c>
      <c r="G537" s="150">
        <v>10</v>
      </c>
      <c r="H537" s="150">
        <v>0</v>
      </c>
      <c r="I537" s="150">
        <v>4.7844309999999997</v>
      </c>
      <c r="J537" s="150">
        <v>13.06976</v>
      </c>
      <c r="K537" s="150">
        <v>37.7655275054369</v>
      </c>
      <c r="L537" s="150">
        <v>1.4530000000000001</v>
      </c>
      <c r="M537" s="150">
        <v>8.9215940693999993</v>
      </c>
      <c r="N537" s="150">
        <v>51.254405757599997</v>
      </c>
      <c r="O537" s="150">
        <v>17.716000000000001</v>
      </c>
      <c r="P537" s="150">
        <v>0</v>
      </c>
      <c r="Q537" s="150">
        <v>15.3207049482</v>
      </c>
      <c r="R537" s="150">
        <v>61.69580208</v>
      </c>
      <c r="S537" s="150">
        <v>1056.3838123606399</v>
      </c>
    </row>
    <row r="538" spans="1:19" ht="14.5" x14ac:dyDescent="0.35">
      <c r="A538" t="s">
        <v>717</v>
      </c>
      <c r="B538" s="150">
        <v>4472.84733399999</v>
      </c>
      <c r="C538" s="150">
        <v>1715.4611769999999</v>
      </c>
      <c r="D538" s="150">
        <v>21.595867999999999</v>
      </c>
      <c r="E538" s="150">
        <v>38.226554999999998</v>
      </c>
      <c r="F538" s="150">
        <v>342.51570800000002</v>
      </c>
      <c r="G538" s="150">
        <v>24.061907999999999</v>
      </c>
      <c r="H538" s="150">
        <v>4.37</v>
      </c>
      <c r="I538" s="150">
        <v>25.644579</v>
      </c>
      <c r="J538" s="150">
        <v>52.996873999999998</v>
      </c>
      <c r="K538" s="150">
        <v>139.06356411082001</v>
      </c>
      <c r="L538" s="150">
        <v>6.2757592408000002</v>
      </c>
      <c r="M538" s="150">
        <v>11.108636883000001</v>
      </c>
      <c r="N538" s="150">
        <v>252.571083079201</v>
      </c>
      <c r="O538" s="150">
        <v>42.628076212800003</v>
      </c>
      <c r="P538" s="150">
        <v>10.331991</v>
      </c>
      <c r="Q538" s="150">
        <v>82.119070873799998</v>
      </c>
      <c r="R538" s="150">
        <v>250.171743717</v>
      </c>
      <c r="S538" s="150">
        <v>5267.11725911741</v>
      </c>
    </row>
    <row r="539" spans="1:19" ht="14.5" x14ac:dyDescent="0.35">
      <c r="A539" t="s">
        <v>718</v>
      </c>
      <c r="B539" s="150">
        <v>6103.0002759999898</v>
      </c>
      <c r="C539" s="150">
        <v>2541.6629269999999</v>
      </c>
      <c r="D539" s="150">
        <v>43.590708999999997</v>
      </c>
      <c r="E539" s="150">
        <v>30.305354999999999</v>
      </c>
      <c r="F539" s="150">
        <v>592.26431600000001</v>
      </c>
      <c r="G539" s="150">
        <v>35.617142000000001</v>
      </c>
      <c r="H539" s="150">
        <v>1</v>
      </c>
      <c r="I539" s="150">
        <v>37.877141000000002</v>
      </c>
      <c r="J539" s="150">
        <v>93.547871000000001</v>
      </c>
      <c r="K539" s="150">
        <v>224.83228042141201</v>
      </c>
      <c r="L539" s="150">
        <v>12.6674600354</v>
      </c>
      <c r="M539" s="150">
        <v>8.8067361630000001</v>
      </c>
      <c r="N539" s="150">
        <v>436.73570661839602</v>
      </c>
      <c r="O539" s="150">
        <v>63.099328767199999</v>
      </c>
      <c r="P539" s="150">
        <v>2.3643000000000001</v>
      </c>
      <c r="Q539" s="150">
        <v>121.29018091019999</v>
      </c>
      <c r="R539" s="150">
        <v>441.59272505550001</v>
      </c>
      <c r="S539" s="150">
        <v>7414.3889939710998</v>
      </c>
    </row>
    <row r="540" spans="1:19" ht="14.5" x14ac:dyDescent="0.35">
      <c r="A540" t="s">
        <v>719</v>
      </c>
      <c r="B540" s="150">
        <v>1280.700677</v>
      </c>
      <c r="C540" s="150">
        <v>527.77530899999999</v>
      </c>
      <c r="D540" s="150">
        <v>0</v>
      </c>
      <c r="E540" s="150">
        <v>30.224955000000001</v>
      </c>
      <c r="F540" s="150">
        <v>130.98833400000001</v>
      </c>
      <c r="G540" s="150">
        <v>9.4114690000000003</v>
      </c>
      <c r="H540" s="150">
        <v>3</v>
      </c>
      <c r="I540" s="150">
        <v>5</v>
      </c>
      <c r="J540" s="150">
        <v>21.134914999999999</v>
      </c>
      <c r="K540" s="150">
        <v>46.6311509405908</v>
      </c>
      <c r="L540" s="150">
        <v>0</v>
      </c>
      <c r="M540" s="150">
        <v>8.7833719230000007</v>
      </c>
      <c r="N540" s="150">
        <v>96.590797491599801</v>
      </c>
      <c r="O540" s="150">
        <v>16.673358480400001</v>
      </c>
      <c r="P540" s="150">
        <v>7.0929000000000002</v>
      </c>
      <c r="Q540" s="150">
        <v>16.010999999999999</v>
      </c>
      <c r="R540" s="150">
        <v>99.767366257500001</v>
      </c>
      <c r="S540" s="150">
        <v>1572.25062209309</v>
      </c>
    </row>
    <row r="541" spans="1:19" ht="14.5" x14ac:dyDescent="0.35">
      <c r="A541" t="s">
        <v>720</v>
      </c>
      <c r="B541" s="150">
        <v>1265.106693</v>
      </c>
      <c r="C541" s="150">
        <v>359.44566500000002</v>
      </c>
      <c r="D541" s="150">
        <v>0.59880199999999995</v>
      </c>
      <c r="E541" s="150">
        <v>27.543353</v>
      </c>
      <c r="F541" s="150">
        <v>95.315093000000005</v>
      </c>
      <c r="G541" s="150">
        <v>9.2272730000000003</v>
      </c>
      <c r="H541" s="150">
        <v>3</v>
      </c>
      <c r="I541" s="150">
        <v>6.4011979999999999</v>
      </c>
      <c r="J541" s="150">
        <v>7</v>
      </c>
      <c r="K541" s="150">
        <v>21.213947509782699</v>
      </c>
      <c r="L541" s="150">
        <v>0.17401186120000001</v>
      </c>
      <c r="M541" s="150">
        <v>8.0040983818000093</v>
      </c>
      <c r="N541" s="150">
        <v>70.285349578199998</v>
      </c>
      <c r="O541" s="150">
        <v>16.347036846799998</v>
      </c>
      <c r="P541" s="150">
        <v>7.0929000000000002</v>
      </c>
      <c r="Q541" s="150">
        <v>20.497916235600002</v>
      </c>
      <c r="R541" s="150">
        <v>33.043500000000002</v>
      </c>
      <c r="S541" s="150">
        <v>1441.7654534133801</v>
      </c>
    </row>
    <row r="542" spans="1:19" ht="14.5" x14ac:dyDescent="0.35">
      <c r="A542" t="s">
        <v>721</v>
      </c>
      <c r="B542" s="150">
        <v>1867.7493469999999</v>
      </c>
      <c r="C542" s="150">
        <v>817.95388499999899</v>
      </c>
      <c r="D542" s="150">
        <v>43.581733</v>
      </c>
      <c r="E542" s="150">
        <v>26.254014000000002</v>
      </c>
      <c r="F542" s="150">
        <v>163.57591099999999</v>
      </c>
      <c r="G542" s="150">
        <v>29.104101</v>
      </c>
      <c r="H542" s="150">
        <v>2</v>
      </c>
      <c r="I542" s="150">
        <v>11.804734</v>
      </c>
      <c r="J542" s="150">
        <v>28.864626999999999</v>
      </c>
      <c r="K542" s="150">
        <v>76.906653050707504</v>
      </c>
      <c r="L542" s="150">
        <v>12.664851609799999</v>
      </c>
      <c r="M542" s="150">
        <v>7.6294164683999997</v>
      </c>
      <c r="N542" s="150">
        <v>120.62087677140001</v>
      </c>
      <c r="O542" s="150">
        <v>51.5608253316</v>
      </c>
      <c r="P542" s="150">
        <v>4.7286000000000001</v>
      </c>
      <c r="Q542" s="150">
        <v>37.801119214800003</v>
      </c>
      <c r="R542" s="150">
        <v>136.25547175349999</v>
      </c>
      <c r="S542" s="150">
        <v>2315.9171612002101</v>
      </c>
    </row>
    <row r="543" spans="1:19" ht="14.5" x14ac:dyDescent="0.35">
      <c r="A543" t="s">
        <v>722</v>
      </c>
      <c r="B543" s="150">
        <v>2756.0863469999799</v>
      </c>
      <c r="C543" s="150">
        <v>428.38207499999999</v>
      </c>
      <c r="D543" s="150">
        <v>41.704920000000001</v>
      </c>
      <c r="E543" s="150">
        <v>19.989070000000002</v>
      </c>
      <c r="F543" s="150">
        <v>183.255461</v>
      </c>
      <c r="G543" s="150">
        <v>13.022622</v>
      </c>
      <c r="H543" s="150">
        <v>0</v>
      </c>
      <c r="I543" s="150">
        <v>9.75</v>
      </c>
      <c r="J543" s="150">
        <v>46.012456999999998</v>
      </c>
      <c r="K543" s="150">
        <v>14.0188157291298</v>
      </c>
      <c r="L543" s="150">
        <v>12.119449752</v>
      </c>
      <c r="M543" s="150">
        <v>5.8088237420000004</v>
      </c>
      <c r="N543" s="150">
        <v>135.1325769414</v>
      </c>
      <c r="O543" s="150">
        <v>23.0708771352</v>
      </c>
      <c r="P543" s="150">
        <v>0</v>
      </c>
      <c r="Q543" s="150">
        <v>31.221450000000001</v>
      </c>
      <c r="R543" s="150">
        <v>217.20180326849999</v>
      </c>
      <c r="S543" s="150">
        <v>3194.6601435682101</v>
      </c>
    </row>
    <row r="544" spans="1:19" ht="14.5" x14ac:dyDescent="0.35">
      <c r="A544" t="s">
        <v>723</v>
      </c>
      <c r="B544" s="150">
        <v>1740.2993899999999</v>
      </c>
      <c r="C544" s="150">
        <v>751.93317000000002</v>
      </c>
      <c r="D544" s="150">
        <v>15</v>
      </c>
      <c r="E544" s="150">
        <v>31.345715999999999</v>
      </c>
      <c r="F544" s="150">
        <v>249.49427399999999</v>
      </c>
      <c r="G544" s="150">
        <v>12.039332999999999</v>
      </c>
      <c r="H544" s="150">
        <v>3</v>
      </c>
      <c r="I544" s="150">
        <v>6.4380540000000002</v>
      </c>
      <c r="J544" s="150">
        <v>29.265806999999999</v>
      </c>
      <c r="K544" s="150">
        <v>68.220681713220003</v>
      </c>
      <c r="L544" s="150">
        <v>4.359</v>
      </c>
      <c r="M544" s="150">
        <v>9.1090650695999997</v>
      </c>
      <c r="N544" s="150">
        <v>183.9770776476</v>
      </c>
      <c r="O544" s="150">
        <v>21.3288823428</v>
      </c>
      <c r="P544" s="150">
        <v>7.0929000000000002</v>
      </c>
      <c r="Q544" s="150">
        <v>20.615936518800002</v>
      </c>
      <c r="R544" s="150">
        <v>138.14924194349999</v>
      </c>
      <c r="S544" s="150">
        <v>2193.1521752355202</v>
      </c>
    </row>
    <row r="545" spans="1:19" ht="14.5" x14ac:dyDescent="0.35">
      <c r="A545" t="s">
        <v>724</v>
      </c>
      <c r="B545" s="150">
        <v>1260.5883180000001</v>
      </c>
      <c r="C545" s="150">
        <v>312.13082600000001</v>
      </c>
      <c r="D545" s="150">
        <v>1</v>
      </c>
      <c r="E545" s="150">
        <v>19.508671</v>
      </c>
      <c r="F545" s="150">
        <v>157.416516</v>
      </c>
      <c r="G545" s="150">
        <v>4</v>
      </c>
      <c r="H545" s="150">
        <v>0</v>
      </c>
      <c r="I545" s="150">
        <v>8.5174420000000008</v>
      </c>
      <c r="J545" s="150">
        <v>16.137571999999999</v>
      </c>
      <c r="K545" s="150">
        <v>16.369839862798699</v>
      </c>
      <c r="L545" s="150">
        <v>0.29060000000000002</v>
      </c>
      <c r="M545" s="150">
        <v>5.6692197925999999</v>
      </c>
      <c r="N545" s="150">
        <v>116.0789388984</v>
      </c>
      <c r="O545" s="150">
        <v>7.0864000000000003</v>
      </c>
      <c r="P545" s="150">
        <v>0</v>
      </c>
      <c r="Q545" s="150">
        <v>27.2745527724</v>
      </c>
      <c r="R545" s="150">
        <v>76.177408626000002</v>
      </c>
      <c r="S545" s="150">
        <v>1509.5352779522</v>
      </c>
    </row>
    <row r="546" spans="1:19" ht="14.5" x14ac:dyDescent="0.35">
      <c r="A546" t="s">
        <v>725</v>
      </c>
      <c r="B546" s="150">
        <v>4055.5297439999999</v>
      </c>
      <c r="C546" s="150">
        <v>854.04236200000003</v>
      </c>
      <c r="D546" s="150">
        <v>45.536313</v>
      </c>
      <c r="E546" s="150">
        <v>59.429864999999999</v>
      </c>
      <c r="F546" s="150">
        <v>390.143036</v>
      </c>
      <c r="G546" s="150">
        <v>18.229050000000001</v>
      </c>
      <c r="H546" s="150">
        <v>3</v>
      </c>
      <c r="I546" s="150">
        <v>28.443192</v>
      </c>
      <c r="J546" s="150">
        <v>60.670971999999999</v>
      </c>
      <c r="K546" s="150">
        <v>38.537336445631801</v>
      </c>
      <c r="L546" s="150">
        <v>13.232852557799999</v>
      </c>
      <c r="M546" s="150">
        <v>17.270318768999999</v>
      </c>
      <c r="N546" s="150">
        <v>287.69147474639999</v>
      </c>
      <c r="O546" s="150">
        <v>32.294584980000003</v>
      </c>
      <c r="P546" s="150">
        <v>7.0929000000000002</v>
      </c>
      <c r="Q546" s="150">
        <v>91.080789422400002</v>
      </c>
      <c r="R546" s="150">
        <v>286.39732332599999</v>
      </c>
      <c r="S546" s="150">
        <v>4829.1273242472298</v>
      </c>
    </row>
    <row r="547" spans="1:19" ht="14.5" x14ac:dyDescent="0.35">
      <c r="A547" t="s">
        <v>726</v>
      </c>
      <c r="B547" s="150">
        <v>4597.81481299999</v>
      </c>
      <c r="C547" s="150">
        <v>216.910237</v>
      </c>
      <c r="D547" s="150">
        <v>42.822221999999996</v>
      </c>
      <c r="E547" s="150">
        <v>27.707854000000001</v>
      </c>
      <c r="F547" s="150">
        <v>438.76741199999998</v>
      </c>
      <c r="G547" s="150">
        <v>23.820595999999998</v>
      </c>
      <c r="H547" s="150">
        <v>1.503546</v>
      </c>
      <c r="I547" s="150">
        <v>43.254153000000002</v>
      </c>
      <c r="J547" s="150">
        <v>75.898442000000003</v>
      </c>
      <c r="K547" s="150">
        <v>2.2793367095066799</v>
      </c>
      <c r="L547" s="150">
        <v>12.4441377132</v>
      </c>
      <c r="M547" s="150">
        <v>8.0519023724000007</v>
      </c>
      <c r="N547" s="150">
        <v>323.54708960879901</v>
      </c>
      <c r="O547" s="150">
        <v>42.200567873600001</v>
      </c>
      <c r="P547" s="150">
        <v>3.5548338078000001</v>
      </c>
      <c r="Q547" s="150">
        <v>138.5084487366</v>
      </c>
      <c r="R547" s="150">
        <v>358.27859546100001</v>
      </c>
      <c r="S547" s="150">
        <v>5486.6797252829001</v>
      </c>
    </row>
    <row r="548" spans="1:19" ht="14.5" x14ac:dyDescent="0.35">
      <c r="A548" t="s">
        <v>727</v>
      </c>
      <c r="B548" s="150">
        <v>841.39207499999998</v>
      </c>
      <c r="C548" s="150">
        <v>275.32466499999998</v>
      </c>
      <c r="D548" s="150">
        <v>0</v>
      </c>
      <c r="E548" s="150">
        <v>8</v>
      </c>
      <c r="F548" s="150">
        <v>91.515409000000005</v>
      </c>
      <c r="G548" s="150">
        <v>4.2414769999999997</v>
      </c>
      <c r="H548" s="150">
        <v>3</v>
      </c>
      <c r="I548" s="150">
        <v>7</v>
      </c>
      <c r="J548" s="150">
        <v>5.0070940000000004</v>
      </c>
      <c r="K548" s="150">
        <v>19.010068471516298</v>
      </c>
      <c r="L548" s="150">
        <v>0</v>
      </c>
      <c r="M548" s="150">
        <v>2.3248000000000002</v>
      </c>
      <c r="N548" s="150">
        <v>67.483462596600006</v>
      </c>
      <c r="O548" s="150">
        <v>7.5142006531999996</v>
      </c>
      <c r="P548" s="150">
        <v>7.0929000000000002</v>
      </c>
      <c r="Q548" s="150">
        <v>22.415400000000002</v>
      </c>
      <c r="R548" s="150">
        <v>23.635987227000001</v>
      </c>
      <c r="S548" s="150">
        <v>990.86889394831599</v>
      </c>
    </row>
    <row r="549" spans="1:19" ht="14.5" x14ac:dyDescent="0.35">
      <c r="A549" t="s">
        <v>728</v>
      </c>
      <c r="B549" s="150">
        <v>3529.4498480000002</v>
      </c>
      <c r="C549" s="150">
        <v>600.55007999999998</v>
      </c>
      <c r="D549" s="150">
        <v>27.506298999999999</v>
      </c>
      <c r="E549" s="150">
        <v>59.5</v>
      </c>
      <c r="F549" s="150">
        <v>254.94692699999999</v>
      </c>
      <c r="G549" s="150">
        <v>39.134079999999997</v>
      </c>
      <c r="H549" s="150">
        <v>2</v>
      </c>
      <c r="I549" s="150">
        <v>23.248602999999999</v>
      </c>
      <c r="J549" s="150">
        <v>37.709496999999999</v>
      </c>
      <c r="K549" s="150">
        <v>21.706446843330799</v>
      </c>
      <c r="L549" s="150">
        <v>7.9933304893999999</v>
      </c>
      <c r="M549" s="150">
        <v>17.290700000000001</v>
      </c>
      <c r="N549" s="150">
        <v>187.99786396979999</v>
      </c>
      <c r="O549" s="150">
        <v>69.329936128</v>
      </c>
      <c r="P549" s="150">
        <v>4.7286000000000001</v>
      </c>
      <c r="Q549" s="150">
        <v>74.446676526600001</v>
      </c>
      <c r="R549" s="150">
        <v>178.00768058849999</v>
      </c>
      <c r="S549" s="150">
        <v>4090.95108254563</v>
      </c>
    </row>
    <row r="550" spans="1:19" ht="14.5" x14ac:dyDescent="0.35">
      <c r="A550" t="s">
        <v>729</v>
      </c>
      <c r="B550" s="150">
        <v>2711.0965190000002</v>
      </c>
      <c r="C550" s="150">
        <v>140.43183500000001</v>
      </c>
      <c r="D550" s="150">
        <v>7.6560689999999996</v>
      </c>
      <c r="E550" s="150">
        <v>12.851058</v>
      </c>
      <c r="F550" s="150">
        <v>165.79573300000001</v>
      </c>
      <c r="G550" s="150">
        <v>10.871950999999999</v>
      </c>
      <c r="H550" s="150">
        <v>4</v>
      </c>
      <c r="I550" s="150">
        <v>11.728659</v>
      </c>
      <c r="J550" s="150">
        <v>38.406841</v>
      </c>
      <c r="K550" s="150">
        <v>1.53273164706565</v>
      </c>
      <c r="L550" s="150">
        <v>2.2248536514000001</v>
      </c>
      <c r="M550" s="150">
        <v>3.7345174548000002</v>
      </c>
      <c r="N550" s="150">
        <v>122.2577735142</v>
      </c>
      <c r="O550" s="150">
        <v>19.2607483916</v>
      </c>
      <c r="P550" s="150">
        <v>9.4572000000000003</v>
      </c>
      <c r="Q550" s="150">
        <v>37.557511849800001</v>
      </c>
      <c r="R550" s="150">
        <v>181.29949294049999</v>
      </c>
      <c r="S550" s="150">
        <v>3088.4213484493698</v>
      </c>
    </row>
    <row r="551" spans="1:19" ht="14.5" x14ac:dyDescent="0.35">
      <c r="A551" t="s">
        <v>730</v>
      </c>
      <c r="B551" s="150">
        <v>2122.421734</v>
      </c>
      <c r="C551" s="150">
        <v>1120.5920289999999</v>
      </c>
      <c r="D551" s="150">
        <v>26.906980000000001</v>
      </c>
      <c r="E551" s="150">
        <v>61.641547000000003</v>
      </c>
      <c r="F551" s="150">
        <v>237.791077</v>
      </c>
      <c r="G551" s="150">
        <v>30.401413999999999</v>
      </c>
      <c r="H551" s="150">
        <v>2.5245470000000001</v>
      </c>
      <c r="I551" s="150">
        <v>22.2</v>
      </c>
      <c r="J551" s="150">
        <v>32.061597999999996</v>
      </c>
      <c r="K551" s="150">
        <v>126.56566500566301</v>
      </c>
      <c r="L551" s="150">
        <v>7.8191683880000102</v>
      </c>
      <c r="M551" s="150">
        <v>17.913033558199999</v>
      </c>
      <c r="N551" s="150">
        <v>175.34714017979999</v>
      </c>
      <c r="O551" s="150">
        <v>53.859145042400002</v>
      </c>
      <c r="P551" s="150">
        <v>5.9687864720999997</v>
      </c>
      <c r="Q551" s="150">
        <v>71.088840000000005</v>
      </c>
      <c r="R551" s="150">
        <v>151.346773359</v>
      </c>
      <c r="S551" s="150">
        <v>2732.3302860051599</v>
      </c>
    </row>
    <row r="552" spans="1:19" ht="14.5" x14ac:dyDescent="0.35">
      <c r="A552" t="s">
        <v>731</v>
      </c>
      <c r="B552" s="150">
        <v>4140.1190329999999</v>
      </c>
      <c r="C552" s="150">
        <v>690.61825599999997</v>
      </c>
      <c r="D552" s="150">
        <v>48.542546999999999</v>
      </c>
      <c r="E552" s="150">
        <v>30.055774</v>
      </c>
      <c r="F552" s="150">
        <v>296.449544</v>
      </c>
      <c r="G552" s="150">
        <v>35.227414000000003</v>
      </c>
      <c r="H552" s="150">
        <v>1</v>
      </c>
      <c r="I552" s="150">
        <v>18.947462000000002</v>
      </c>
      <c r="J552" s="150">
        <v>48.038041999999997</v>
      </c>
      <c r="K552" s="150">
        <v>24.4718923275097</v>
      </c>
      <c r="L552" s="150">
        <v>14.1064641582</v>
      </c>
      <c r="M552" s="150">
        <v>8.7342079244000104</v>
      </c>
      <c r="N552" s="150">
        <v>218.60189374559999</v>
      </c>
      <c r="O552" s="150">
        <v>62.408886642399999</v>
      </c>
      <c r="P552" s="150">
        <v>2.3643000000000001</v>
      </c>
      <c r="Q552" s="150">
        <v>60.6735628164</v>
      </c>
      <c r="R552" s="150">
        <v>226.76357726099999</v>
      </c>
      <c r="S552" s="150">
        <v>4758.2438178755101</v>
      </c>
    </row>
    <row r="553" spans="1:19" ht="14.5" x14ac:dyDescent="0.35">
      <c r="A553" t="s">
        <v>732</v>
      </c>
      <c r="B553" s="150">
        <v>238.07187500000001</v>
      </c>
      <c r="C553" s="150">
        <v>118.220089</v>
      </c>
      <c r="D553" s="150">
        <v>26.271408000000001</v>
      </c>
      <c r="E553" s="150">
        <v>10.453811999999999</v>
      </c>
      <c r="F553" s="150">
        <v>28.436862999999999</v>
      </c>
      <c r="G553" s="150">
        <v>0.60844200000000004</v>
      </c>
      <c r="H553" s="150">
        <v>0</v>
      </c>
      <c r="I553" s="150">
        <v>1.161494</v>
      </c>
      <c r="J553" s="150">
        <v>1</v>
      </c>
      <c r="K553" s="150">
        <v>12.0269934876644</v>
      </c>
      <c r="L553" s="150">
        <v>7.6344711647999999</v>
      </c>
      <c r="M553" s="150">
        <v>3.0378777671999999</v>
      </c>
      <c r="N553" s="150">
        <v>20.969342776200001</v>
      </c>
      <c r="O553" s="150">
        <v>1.0779158472000001</v>
      </c>
      <c r="P553" s="150">
        <v>0</v>
      </c>
      <c r="Q553" s="150">
        <v>3.7193360867999998</v>
      </c>
      <c r="R553" s="150">
        <v>4.7205000000000004</v>
      </c>
      <c r="S553" s="150">
        <v>291.25831212986401</v>
      </c>
    </row>
    <row r="554" spans="1:19" ht="14.5" x14ac:dyDescent="0.35">
      <c r="A554" t="s">
        <v>733</v>
      </c>
      <c r="B554" s="150">
        <v>501.30067400000001</v>
      </c>
      <c r="C554" s="150">
        <v>193.32632100000001</v>
      </c>
      <c r="D554" s="150">
        <v>21.005949000000001</v>
      </c>
      <c r="E554" s="150">
        <v>4.1071410000000004</v>
      </c>
      <c r="F554" s="150">
        <v>61.338535999999998</v>
      </c>
      <c r="G554" s="150">
        <v>4</v>
      </c>
      <c r="H554" s="150">
        <v>4.2552310000000002</v>
      </c>
      <c r="I554" s="150">
        <v>3</v>
      </c>
      <c r="J554" s="150">
        <v>5.4144480000000001</v>
      </c>
      <c r="K554" s="150">
        <v>15.781272525541</v>
      </c>
      <c r="L554" s="150">
        <v>6.1043287794000003</v>
      </c>
      <c r="M554" s="150">
        <v>1.1935351746</v>
      </c>
      <c r="N554" s="150">
        <v>45.231036446399997</v>
      </c>
      <c r="O554" s="150">
        <v>7.0864000000000003</v>
      </c>
      <c r="P554" s="150">
        <v>10.0606426533</v>
      </c>
      <c r="Q554" s="150">
        <v>9.6066000000000003</v>
      </c>
      <c r="R554" s="150">
        <v>25.558901784</v>
      </c>
      <c r="S554" s="150">
        <v>621.92339136324097</v>
      </c>
    </row>
    <row r="555" spans="1:19" ht="14.5" x14ac:dyDescent="0.35">
      <c r="A555" t="s">
        <v>734</v>
      </c>
      <c r="B555" s="150">
        <v>970.862168</v>
      </c>
      <c r="C555" s="150">
        <v>512.42693599999996</v>
      </c>
      <c r="D555" s="150">
        <v>0</v>
      </c>
      <c r="E555" s="150">
        <v>33.434313000000003</v>
      </c>
      <c r="F555" s="150">
        <v>62.161091999999996</v>
      </c>
      <c r="G555" s="150">
        <v>20.181735</v>
      </c>
      <c r="H555" s="150">
        <v>1</v>
      </c>
      <c r="I555" s="150">
        <v>7.6214690000000003</v>
      </c>
      <c r="J555" s="150">
        <v>6.5847160000000002</v>
      </c>
      <c r="K555" s="150">
        <v>58.512925826169003</v>
      </c>
      <c r="L555" s="150">
        <v>0</v>
      </c>
      <c r="M555" s="150">
        <v>9.7160113577999994</v>
      </c>
      <c r="N555" s="150">
        <v>45.8375892408</v>
      </c>
      <c r="O555" s="150">
        <v>35.753961726</v>
      </c>
      <c r="P555" s="150">
        <v>2.3643000000000001</v>
      </c>
      <c r="Q555" s="150">
        <v>24.405468031800002</v>
      </c>
      <c r="R555" s="150">
        <v>31.083151877999999</v>
      </c>
      <c r="S555" s="150">
        <v>1178.5355760605701</v>
      </c>
    </row>
    <row r="556" spans="1:19" ht="14.5" x14ac:dyDescent="0.35">
      <c r="A556" t="s">
        <v>735</v>
      </c>
      <c r="B556" s="150">
        <v>1304.408887</v>
      </c>
      <c r="C556" s="150">
        <v>376.21780000000001</v>
      </c>
      <c r="D556" s="150">
        <v>4.653899</v>
      </c>
      <c r="E556" s="150">
        <v>11.880711</v>
      </c>
      <c r="F556" s="150">
        <v>97.469543999999999</v>
      </c>
      <c r="G556" s="150">
        <v>14.087361</v>
      </c>
      <c r="H556" s="150">
        <v>2</v>
      </c>
      <c r="I556" s="150">
        <v>10</v>
      </c>
      <c r="J556" s="150">
        <v>10.233511</v>
      </c>
      <c r="K556" s="150">
        <v>23.208402890420199</v>
      </c>
      <c r="L556" s="150">
        <v>1.3524230494</v>
      </c>
      <c r="M556" s="150">
        <v>3.4525346165999999</v>
      </c>
      <c r="N556" s="150">
        <v>71.874041745599996</v>
      </c>
      <c r="O556" s="150">
        <v>24.957168747600001</v>
      </c>
      <c r="P556" s="150">
        <v>4.7286000000000001</v>
      </c>
      <c r="Q556" s="150">
        <v>32.021999999999998</v>
      </c>
      <c r="R556" s="150">
        <v>48.307288675499997</v>
      </c>
      <c r="S556" s="150">
        <v>1514.3113467251201</v>
      </c>
    </row>
    <row r="557" spans="1:19" ht="14.5" x14ac:dyDescent="0.35">
      <c r="A557" t="s">
        <v>736</v>
      </c>
      <c r="B557" s="150">
        <v>610.61295500000006</v>
      </c>
      <c r="C557" s="150">
        <v>245.135974</v>
      </c>
      <c r="D557" s="150">
        <v>1.5375719999999999</v>
      </c>
      <c r="E557" s="150">
        <v>20.633721000000001</v>
      </c>
      <c r="F557" s="150">
        <v>37.044966000000002</v>
      </c>
      <c r="G557" s="150">
        <v>5.0922830000000001</v>
      </c>
      <c r="H557" s="150">
        <v>0</v>
      </c>
      <c r="I557" s="150">
        <v>4</v>
      </c>
      <c r="J557" s="150">
        <v>6.7848839999999999</v>
      </c>
      <c r="K557" s="150">
        <v>20.645247676952401</v>
      </c>
      <c r="L557" s="150">
        <v>0.44681842319999998</v>
      </c>
      <c r="M557" s="150">
        <v>5.9961593225999996</v>
      </c>
      <c r="N557" s="150">
        <v>27.316957928400001</v>
      </c>
      <c r="O557" s="150">
        <v>9.0214885628000001</v>
      </c>
      <c r="P557" s="150">
        <v>0</v>
      </c>
      <c r="Q557" s="150">
        <v>12.8088</v>
      </c>
      <c r="R557" s="150">
        <v>32.028044921999999</v>
      </c>
      <c r="S557" s="150">
        <v>718.876471835953</v>
      </c>
    </row>
    <row r="558" spans="1:19" ht="14.5" x14ac:dyDescent="0.35">
      <c r="A558" t="s">
        <v>737</v>
      </c>
      <c r="B558" s="150">
        <v>2548.4605759999999</v>
      </c>
      <c r="C558" s="150">
        <v>885.79782899999998</v>
      </c>
      <c r="D558" s="150">
        <v>7.9940949999999997</v>
      </c>
      <c r="E558" s="150">
        <v>35.796182000000002</v>
      </c>
      <c r="F558" s="150">
        <v>214.67149900000001</v>
      </c>
      <c r="G558" s="150">
        <v>25.902260999999999</v>
      </c>
      <c r="H558" s="150">
        <v>5</v>
      </c>
      <c r="I558" s="150">
        <v>25.046505</v>
      </c>
      <c r="J558" s="150">
        <v>31.955279999999998</v>
      </c>
      <c r="K558" s="150">
        <v>66.201349677809404</v>
      </c>
      <c r="L558" s="150">
        <v>2.3230840069999998</v>
      </c>
      <c r="M558" s="150">
        <v>10.402370489200001</v>
      </c>
      <c r="N558" s="150">
        <v>158.2987633626</v>
      </c>
      <c r="O558" s="150">
        <v>45.888445587600003</v>
      </c>
      <c r="P558" s="150">
        <v>11.8215</v>
      </c>
      <c r="Q558" s="150">
        <v>80.203918310999995</v>
      </c>
      <c r="R558" s="150">
        <v>150.84489923999999</v>
      </c>
      <c r="S558" s="150">
        <v>3074.4449066752099</v>
      </c>
    </row>
    <row r="559" spans="1:19" ht="14.5" x14ac:dyDescent="0.35">
      <c r="A559" t="s">
        <v>738</v>
      </c>
      <c r="B559" s="150">
        <v>667.47298899999998</v>
      </c>
      <c r="C559" s="150">
        <v>260.57376799999997</v>
      </c>
      <c r="D559" s="150">
        <v>2</v>
      </c>
      <c r="E559" s="150">
        <v>16.285461000000002</v>
      </c>
      <c r="F559" s="150">
        <v>70.375525999999994</v>
      </c>
      <c r="G559" s="150">
        <v>10.063283</v>
      </c>
      <c r="H559" s="150">
        <v>3</v>
      </c>
      <c r="I559" s="150">
        <v>14</v>
      </c>
      <c r="J559" s="150">
        <v>4</v>
      </c>
      <c r="K559" s="150">
        <v>22.525238082167199</v>
      </c>
      <c r="L559" s="150">
        <v>0.58120000000000005</v>
      </c>
      <c r="M559" s="150">
        <v>4.7325549666000004</v>
      </c>
      <c r="N559" s="150">
        <v>51.894912872399999</v>
      </c>
      <c r="O559" s="150">
        <v>17.8281121628</v>
      </c>
      <c r="P559" s="150">
        <v>7.0929000000000002</v>
      </c>
      <c r="Q559" s="150">
        <v>44.830800000000004</v>
      </c>
      <c r="R559" s="150">
        <v>18.882000000000001</v>
      </c>
      <c r="S559" s="150">
        <v>835.840707083967</v>
      </c>
    </row>
    <row r="560" spans="1:19" ht="14.5" x14ac:dyDescent="0.35">
      <c r="A560" t="s">
        <v>739</v>
      </c>
      <c r="B560" s="150">
        <v>1597.958838</v>
      </c>
      <c r="C560" s="150">
        <v>464.81192199999998</v>
      </c>
      <c r="D560" s="150">
        <v>5.557016</v>
      </c>
      <c r="E560" s="150">
        <v>20.211573999999999</v>
      </c>
      <c r="F560" s="150">
        <v>119.645301</v>
      </c>
      <c r="G560" s="150">
        <v>9.4995399999999997</v>
      </c>
      <c r="H560" s="150">
        <v>1</v>
      </c>
      <c r="I560" s="150">
        <v>4.6668289999999999</v>
      </c>
      <c r="J560" s="150">
        <v>15.493098</v>
      </c>
      <c r="K560" s="150">
        <v>28.217451645416102</v>
      </c>
      <c r="L560" s="150">
        <v>1.6148688496000001</v>
      </c>
      <c r="M560" s="150">
        <v>5.8734834043999999</v>
      </c>
      <c r="N560" s="150">
        <v>88.226444957399906</v>
      </c>
      <c r="O560" s="150">
        <v>16.829385064</v>
      </c>
      <c r="P560" s="150">
        <v>2.3643000000000001</v>
      </c>
      <c r="Q560" s="150">
        <v>14.944119823799999</v>
      </c>
      <c r="R560" s="150">
        <v>73.135169109000003</v>
      </c>
      <c r="S560" s="150">
        <v>1829.16406085362</v>
      </c>
    </row>
    <row r="561" spans="1:19" ht="14.5" x14ac:dyDescent="0.35">
      <c r="A561" t="s">
        <v>740</v>
      </c>
      <c r="B561" s="150">
        <v>1262.1732019999999</v>
      </c>
      <c r="C561" s="150">
        <v>891.29721400000005</v>
      </c>
      <c r="D561" s="150">
        <v>0.28771600000000003</v>
      </c>
      <c r="E561" s="150">
        <v>17.118950000000002</v>
      </c>
      <c r="F561" s="150">
        <v>126.57565700000001</v>
      </c>
      <c r="G561" s="150">
        <v>15.15015</v>
      </c>
      <c r="H561" s="150">
        <v>1</v>
      </c>
      <c r="I561" s="150">
        <v>20.790230999999999</v>
      </c>
      <c r="J561" s="150">
        <v>14</v>
      </c>
      <c r="K561" s="150">
        <v>135.36884116523501</v>
      </c>
      <c r="L561" s="150">
        <v>8.3610269599999995E-2</v>
      </c>
      <c r="M561" s="150">
        <v>4.9747668699999998</v>
      </c>
      <c r="N561" s="150">
        <v>93.336889471799793</v>
      </c>
      <c r="O561" s="150">
        <v>26.840005739999999</v>
      </c>
      <c r="P561" s="150">
        <v>2.3643000000000001</v>
      </c>
      <c r="Q561" s="150">
        <v>66.574477708200007</v>
      </c>
      <c r="R561" s="150">
        <v>66.087000000000003</v>
      </c>
      <c r="S561" s="150">
        <v>1657.80309322483</v>
      </c>
    </row>
    <row r="562" spans="1:19" ht="14.5" x14ac:dyDescent="0.35">
      <c r="A562" t="s">
        <v>741</v>
      </c>
      <c r="B562" s="150">
        <v>444.81038699999999</v>
      </c>
      <c r="C562" s="150">
        <v>157.81205199999999</v>
      </c>
      <c r="D562" s="150">
        <v>2</v>
      </c>
      <c r="E562" s="150">
        <v>17.913042999999998</v>
      </c>
      <c r="F562" s="150">
        <v>47.941491999999997</v>
      </c>
      <c r="G562" s="150">
        <v>9.3015720000000002</v>
      </c>
      <c r="H562" s="150">
        <v>1</v>
      </c>
      <c r="I562" s="150">
        <v>6.1851849999999997</v>
      </c>
      <c r="J562" s="150">
        <v>2</v>
      </c>
      <c r="K562" s="150">
        <v>11.9784857280246</v>
      </c>
      <c r="L562" s="150">
        <v>0.58120000000000005</v>
      </c>
      <c r="M562" s="150">
        <v>5.2055302958</v>
      </c>
      <c r="N562" s="150">
        <v>35.3520562008</v>
      </c>
      <c r="O562" s="150">
        <v>16.478664955199999</v>
      </c>
      <c r="P562" s="150">
        <v>2.3643000000000001</v>
      </c>
      <c r="Q562" s="150">
        <v>19.806199407000001</v>
      </c>
      <c r="R562" s="150">
        <v>9.4410000000000007</v>
      </c>
      <c r="S562" s="150">
        <v>546.01782358682499</v>
      </c>
    </row>
    <row r="563" spans="1:19" ht="14.5" x14ac:dyDescent="0.35">
      <c r="A563" t="s">
        <v>742</v>
      </c>
      <c r="B563" s="150">
        <v>636.46800099999996</v>
      </c>
      <c r="C563" s="150">
        <v>252.794645</v>
      </c>
      <c r="D563" s="150">
        <v>0</v>
      </c>
      <c r="E563" s="150">
        <v>11.816091999999999</v>
      </c>
      <c r="F563" s="150">
        <v>51.737467000000002</v>
      </c>
      <c r="G563" s="150">
        <v>6.2954910000000002</v>
      </c>
      <c r="H563" s="150">
        <v>1</v>
      </c>
      <c r="I563" s="150">
        <v>4.615297</v>
      </c>
      <c r="J563" s="150">
        <v>4.3391209999999996</v>
      </c>
      <c r="K563" s="150">
        <v>21.0681633448472</v>
      </c>
      <c r="L563" s="150">
        <v>0</v>
      </c>
      <c r="M563" s="150">
        <v>3.4337563352</v>
      </c>
      <c r="N563" s="150">
        <v>38.1512081658</v>
      </c>
      <c r="O563" s="150">
        <v>11.1530918556</v>
      </c>
      <c r="P563" s="150">
        <v>2.3643000000000001</v>
      </c>
      <c r="Q563" s="150">
        <v>14.779104053399999</v>
      </c>
      <c r="R563" s="150">
        <v>20.482820680500001</v>
      </c>
      <c r="S563" s="150">
        <v>747.90044543534702</v>
      </c>
    </row>
    <row r="564" spans="1:19" ht="14.5" x14ac:dyDescent="0.35">
      <c r="A564" t="s">
        <v>743</v>
      </c>
      <c r="B564" s="150">
        <v>766.25015800000006</v>
      </c>
      <c r="C564" s="150">
        <v>272.92489999999998</v>
      </c>
      <c r="D564" s="150">
        <v>0</v>
      </c>
      <c r="E564" s="150">
        <v>25.194611999999999</v>
      </c>
      <c r="F564" s="150">
        <v>61.972577999999999</v>
      </c>
      <c r="G564" s="150">
        <v>6</v>
      </c>
      <c r="H564" s="150">
        <v>1</v>
      </c>
      <c r="I564" s="150">
        <v>2</v>
      </c>
      <c r="J564" s="150">
        <v>9.4148859999999992</v>
      </c>
      <c r="K564" s="150">
        <v>20.383932997553199</v>
      </c>
      <c r="L564" s="150">
        <v>0</v>
      </c>
      <c r="M564" s="150">
        <v>7.3215542471999999</v>
      </c>
      <c r="N564" s="150">
        <v>45.698579017199997</v>
      </c>
      <c r="O564" s="150">
        <v>10.6296</v>
      </c>
      <c r="P564" s="150">
        <v>2.3643000000000001</v>
      </c>
      <c r="Q564" s="150">
        <v>6.4043999999999999</v>
      </c>
      <c r="R564" s="150">
        <v>44.442969363000003</v>
      </c>
      <c r="S564" s="150">
        <v>903.49549362495304</v>
      </c>
    </row>
    <row r="565" spans="1:19" ht="14.5" x14ac:dyDescent="0.35">
      <c r="A565" t="s">
        <v>744</v>
      </c>
      <c r="B565" s="150">
        <v>491.79741999999999</v>
      </c>
      <c r="C565" s="150">
        <v>243.78803500000001</v>
      </c>
      <c r="D565" s="150">
        <v>12.182817</v>
      </c>
      <c r="E565" s="150">
        <v>4.8670520000000002</v>
      </c>
      <c r="F565" s="150">
        <v>41.444465999999998</v>
      </c>
      <c r="G565" s="150">
        <v>11.982351</v>
      </c>
      <c r="H565" s="150">
        <v>1</v>
      </c>
      <c r="I565" s="150">
        <v>4.7684240000000004</v>
      </c>
      <c r="J565" s="150">
        <v>2</v>
      </c>
      <c r="K565" s="150">
        <v>25.848130347805402</v>
      </c>
      <c r="L565" s="150">
        <v>3.5403266202000001</v>
      </c>
      <c r="M565" s="150">
        <v>1.4143653112000001</v>
      </c>
      <c r="N565" s="150">
        <v>30.561149228400001</v>
      </c>
      <c r="O565" s="150">
        <v>21.227933031599999</v>
      </c>
      <c r="P565" s="150">
        <v>2.3643000000000001</v>
      </c>
      <c r="Q565" s="150">
        <v>15.2694473328</v>
      </c>
      <c r="R565" s="150">
        <v>9.4410000000000007</v>
      </c>
      <c r="S565" s="150">
        <v>601.46407187200498</v>
      </c>
    </row>
    <row r="566" spans="1:19" ht="14.5" x14ac:dyDescent="0.35">
      <c r="A566" t="s">
        <v>745</v>
      </c>
      <c r="B566" s="150">
        <v>1050.8689300000001</v>
      </c>
      <c r="C566" s="150">
        <v>583.65308000000005</v>
      </c>
      <c r="D566" s="150">
        <v>0</v>
      </c>
      <c r="E566" s="150">
        <v>27.950375000000001</v>
      </c>
      <c r="F566" s="150">
        <v>86.606744000000006</v>
      </c>
      <c r="G566" s="150">
        <v>16.179323</v>
      </c>
      <c r="H566" s="150">
        <v>1</v>
      </c>
      <c r="I566" s="150">
        <v>16.688950999999999</v>
      </c>
      <c r="J566" s="150">
        <v>13</v>
      </c>
      <c r="K566" s="150">
        <v>69.991903095306398</v>
      </c>
      <c r="L566" s="150">
        <v>0</v>
      </c>
      <c r="M566" s="150">
        <v>8.1223789750000108</v>
      </c>
      <c r="N566" s="150">
        <v>63.863813025600102</v>
      </c>
      <c r="O566" s="150">
        <v>28.6632886268</v>
      </c>
      <c r="P566" s="150">
        <v>2.3643000000000001</v>
      </c>
      <c r="Q566" s="150">
        <v>53.4413588922</v>
      </c>
      <c r="R566" s="150">
        <v>61.366500000000002</v>
      </c>
      <c r="S566" s="150">
        <v>1338.68247261491</v>
      </c>
    </row>
    <row r="567" spans="1:19" ht="14.5" x14ac:dyDescent="0.35">
      <c r="A567" t="s">
        <v>746</v>
      </c>
      <c r="B567" s="150">
        <v>968.73801900000001</v>
      </c>
      <c r="C567" s="150">
        <v>442.49464599999999</v>
      </c>
      <c r="D567" s="150">
        <v>2</v>
      </c>
      <c r="E567" s="150">
        <v>16.444642999999999</v>
      </c>
      <c r="F567" s="150">
        <v>106.232142</v>
      </c>
      <c r="G567" s="150">
        <v>9.2981940000000005</v>
      </c>
      <c r="H567" s="150">
        <v>0</v>
      </c>
      <c r="I567" s="150">
        <v>9</v>
      </c>
      <c r="J567" s="150">
        <v>12.976210999999999</v>
      </c>
      <c r="K567" s="150">
        <v>43.0756935321943</v>
      </c>
      <c r="L567" s="150">
        <v>0.58120000000000005</v>
      </c>
      <c r="M567" s="150">
        <v>4.7788132558000003</v>
      </c>
      <c r="N567" s="150">
        <v>78.335581510799898</v>
      </c>
      <c r="O567" s="150">
        <v>16.472680490399998</v>
      </c>
      <c r="P567" s="150">
        <v>0</v>
      </c>
      <c r="Q567" s="150">
        <v>28.819800000000001</v>
      </c>
      <c r="R567" s="150">
        <v>61.254204025500002</v>
      </c>
      <c r="S567" s="150">
        <v>1202.0559918146901</v>
      </c>
    </row>
    <row r="568" spans="1:19" ht="14.5" x14ac:dyDescent="0.35">
      <c r="A568" t="s">
        <v>747</v>
      </c>
      <c r="B568" s="150">
        <v>1211.233158</v>
      </c>
      <c r="C568" s="150">
        <v>409.66687300000001</v>
      </c>
      <c r="D568" s="150">
        <v>10.988382</v>
      </c>
      <c r="E568" s="150">
        <v>20.333333</v>
      </c>
      <c r="F568" s="150">
        <v>117.318584</v>
      </c>
      <c r="G568" s="150">
        <v>4.282902</v>
      </c>
      <c r="H568" s="150">
        <v>0</v>
      </c>
      <c r="I568" s="150">
        <v>14.513045999999999</v>
      </c>
      <c r="J568" s="150">
        <v>5</v>
      </c>
      <c r="K568" s="150">
        <v>29.356900926638598</v>
      </c>
      <c r="L568" s="150">
        <v>3.1932238092</v>
      </c>
      <c r="M568" s="150">
        <v>5.9088665697999998</v>
      </c>
      <c r="N568" s="150">
        <v>86.510723841599898</v>
      </c>
      <c r="O568" s="150">
        <v>7.5875891832000004</v>
      </c>
      <c r="P568" s="150">
        <v>0</v>
      </c>
      <c r="Q568" s="150">
        <v>46.473675901199996</v>
      </c>
      <c r="R568" s="150">
        <v>23.602499999999999</v>
      </c>
      <c r="S568" s="150">
        <v>1413.8666382316401</v>
      </c>
    </row>
    <row r="569" spans="1:19" ht="14.5" x14ac:dyDescent="0.35">
      <c r="A569" t="s">
        <v>748</v>
      </c>
      <c r="B569" s="150">
        <v>1724.9900709999999</v>
      </c>
      <c r="C569" s="150">
        <v>657.56517699999995</v>
      </c>
      <c r="D569" s="150">
        <v>1</v>
      </c>
      <c r="E569" s="150">
        <v>41.869644000000001</v>
      </c>
      <c r="F569" s="150">
        <v>149.75091</v>
      </c>
      <c r="G569" s="150">
        <v>11.266636</v>
      </c>
      <c r="H569" s="150">
        <v>0</v>
      </c>
      <c r="I569" s="150">
        <v>9.5989070000000005</v>
      </c>
      <c r="J569" s="150">
        <v>17.822241999999999</v>
      </c>
      <c r="K569" s="150">
        <v>53.026851182070601</v>
      </c>
      <c r="L569" s="150">
        <v>0.29060000000000002</v>
      </c>
      <c r="M569" s="150">
        <v>12.167318546400001</v>
      </c>
      <c r="N569" s="150">
        <v>110.426321034</v>
      </c>
      <c r="O569" s="150">
        <v>19.9599723376</v>
      </c>
      <c r="P569" s="150">
        <v>0</v>
      </c>
      <c r="Q569" s="150">
        <v>30.737619995399999</v>
      </c>
      <c r="R569" s="150">
        <v>84.129893361000001</v>
      </c>
      <c r="S569" s="150">
        <v>2035.7286474564701</v>
      </c>
    </row>
    <row r="570" spans="1:19" ht="14.5" x14ac:dyDescent="0.35">
      <c r="A570" t="s">
        <v>749</v>
      </c>
      <c r="B570" s="150">
        <v>542.37225699999999</v>
      </c>
      <c r="C570" s="150">
        <v>148.342208</v>
      </c>
      <c r="D570" s="150">
        <v>4.4742860000000002</v>
      </c>
      <c r="E570" s="150">
        <v>13.437832999999999</v>
      </c>
      <c r="F570" s="150">
        <v>49.045713999999997</v>
      </c>
      <c r="G570" s="150">
        <v>2.6971430000000001</v>
      </c>
      <c r="H570" s="150">
        <v>0</v>
      </c>
      <c r="I570" s="150">
        <v>1</v>
      </c>
      <c r="J570" s="150">
        <v>6</v>
      </c>
      <c r="K570" s="150">
        <v>8.5753724531232205</v>
      </c>
      <c r="L570" s="150">
        <v>1.3002275115999999</v>
      </c>
      <c r="M570" s="150">
        <v>3.9050342697999998</v>
      </c>
      <c r="N570" s="150">
        <v>36.166309503599997</v>
      </c>
      <c r="O570" s="150">
        <v>4.7782585388000003</v>
      </c>
      <c r="P570" s="150">
        <v>0</v>
      </c>
      <c r="Q570" s="150">
        <v>3.2021999999999999</v>
      </c>
      <c r="R570" s="150">
        <v>28.323</v>
      </c>
      <c r="S570" s="150">
        <v>628.62265927692295</v>
      </c>
    </row>
    <row r="571" spans="1:19" ht="14.5" x14ac:dyDescent="0.35">
      <c r="A571" t="s">
        <v>750</v>
      </c>
      <c r="B571" s="150">
        <v>1303.659678</v>
      </c>
      <c r="C571" s="150">
        <v>400.73243200000002</v>
      </c>
      <c r="D571" s="150">
        <v>2</v>
      </c>
      <c r="E571" s="150">
        <v>27.084244000000002</v>
      </c>
      <c r="F571" s="150">
        <v>82.783316999999997</v>
      </c>
      <c r="G571" s="150">
        <v>2.6733410000000002</v>
      </c>
      <c r="H571" s="150">
        <v>1</v>
      </c>
      <c r="I571" s="150">
        <v>9.2011950000000002</v>
      </c>
      <c r="J571" s="150">
        <v>15.088338</v>
      </c>
      <c r="K571" s="150">
        <v>25.699520603248601</v>
      </c>
      <c r="L571" s="150">
        <v>0.58120000000000005</v>
      </c>
      <c r="M571" s="150">
        <v>7.8706813063999999</v>
      </c>
      <c r="N571" s="150">
        <v>61.0444179558</v>
      </c>
      <c r="O571" s="150">
        <v>4.7360909156000002</v>
      </c>
      <c r="P571" s="150">
        <v>2.3643000000000001</v>
      </c>
      <c r="Q571" s="150">
        <v>29.464066629000001</v>
      </c>
      <c r="R571" s="150">
        <v>71.224499528999999</v>
      </c>
      <c r="S571" s="150">
        <v>1506.6444549390501</v>
      </c>
    </row>
    <row r="572" spans="1:19" ht="14.5" x14ac:dyDescent="0.35">
      <c r="A572" t="s">
        <v>751</v>
      </c>
      <c r="B572" s="150">
        <v>1083.386285</v>
      </c>
      <c r="C572" s="150">
        <v>146.62028599999999</v>
      </c>
      <c r="D572" s="150">
        <v>8.1854340000000008</v>
      </c>
      <c r="E572" s="150">
        <v>16.838514</v>
      </c>
      <c r="F572" s="150">
        <v>87.339597999999995</v>
      </c>
      <c r="G572" s="150">
        <v>2.6092209999999998</v>
      </c>
      <c r="H572" s="150">
        <v>0</v>
      </c>
      <c r="I572" s="150">
        <v>7</v>
      </c>
      <c r="J572" s="150">
        <v>7.72</v>
      </c>
      <c r="K572" s="150">
        <v>4.2316096244762003</v>
      </c>
      <c r="L572" s="150">
        <v>2.3786871204</v>
      </c>
      <c r="M572" s="150">
        <v>4.8932721684000002</v>
      </c>
      <c r="N572" s="150">
        <v>64.404219565200094</v>
      </c>
      <c r="O572" s="150">
        <v>4.6224959235999998</v>
      </c>
      <c r="P572" s="150">
        <v>0</v>
      </c>
      <c r="Q572" s="150">
        <v>22.415400000000002</v>
      </c>
      <c r="R572" s="150">
        <v>36.442259999999997</v>
      </c>
      <c r="S572" s="150">
        <v>1222.77422940208</v>
      </c>
    </row>
    <row r="573" spans="1:19" ht="14.5" x14ac:dyDescent="0.35">
      <c r="A573" t="s">
        <v>752</v>
      </c>
      <c r="B573" s="150">
        <v>1486.0093489999999</v>
      </c>
      <c r="C573" s="150">
        <v>526.12096799999995</v>
      </c>
      <c r="D573" s="150">
        <v>1</v>
      </c>
      <c r="E573" s="150">
        <v>31.169021999999998</v>
      </c>
      <c r="F573" s="150">
        <v>147.003298</v>
      </c>
      <c r="G573" s="150">
        <v>10.349537</v>
      </c>
      <c r="H573" s="150">
        <v>0</v>
      </c>
      <c r="I573" s="150">
        <v>6.793056</v>
      </c>
      <c r="J573" s="150">
        <v>20</v>
      </c>
      <c r="K573" s="150">
        <v>39.162578751922801</v>
      </c>
      <c r="L573" s="150">
        <v>0.29060000000000002</v>
      </c>
      <c r="M573" s="150">
        <v>9.0577177932000001</v>
      </c>
      <c r="N573" s="150">
        <v>108.40023194520001</v>
      </c>
      <c r="O573" s="150">
        <v>18.335239749199999</v>
      </c>
      <c r="P573" s="150">
        <v>0</v>
      </c>
      <c r="Q573" s="150">
        <v>21.752723923200001</v>
      </c>
      <c r="R573" s="150">
        <v>94.41</v>
      </c>
      <c r="S573" s="150">
        <v>1777.41844116272</v>
      </c>
    </row>
    <row r="574" spans="1:19" ht="14.5" x14ac:dyDescent="0.35">
      <c r="A574" t="s">
        <v>753</v>
      </c>
      <c r="B574" s="150">
        <v>817.63192800000002</v>
      </c>
      <c r="C574" s="150">
        <v>281.38791600000002</v>
      </c>
      <c r="D574" s="150">
        <v>0</v>
      </c>
      <c r="E574" s="150">
        <v>23.725114999999999</v>
      </c>
      <c r="F574" s="150">
        <v>94.766720000000007</v>
      </c>
      <c r="G574" s="150">
        <v>8.6137440000000005</v>
      </c>
      <c r="H574" s="150">
        <v>0</v>
      </c>
      <c r="I574" s="150">
        <v>6</v>
      </c>
      <c r="J574" s="150">
        <v>8</v>
      </c>
      <c r="K574" s="150">
        <v>20.588064758091999</v>
      </c>
      <c r="L574" s="150">
        <v>0</v>
      </c>
      <c r="M574" s="150">
        <v>6.8945184189999997</v>
      </c>
      <c r="N574" s="150">
        <v>69.880979327999995</v>
      </c>
      <c r="O574" s="150">
        <v>15.2601088704</v>
      </c>
      <c r="P574" s="150">
        <v>0</v>
      </c>
      <c r="Q574" s="150">
        <v>19.213200000000001</v>
      </c>
      <c r="R574" s="150">
        <v>37.764000000000003</v>
      </c>
      <c r="S574" s="150">
        <v>987.23279937549205</v>
      </c>
    </row>
    <row r="575" spans="1:19" ht="14.5" x14ac:dyDescent="0.35">
      <c r="A575" t="s">
        <v>754</v>
      </c>
      <c r="B575" s="150">
        <v>853.70086700000002</v>
      </c>
      <c r="C575" s="150">
        <v>288.90250600000002</v>
      </c>
      <c r="D575" s="150">
        <v>2</v>
      </c>
      <c r="E575" s="150">
        <v>19.195328</v>
      </c>
      <c r="F575" s="150">
        <v>68.519881999999996</v>
      </c>
      <c r="G575" s="150">
        <v>7.2956709999999996</v>
      </c>
      <c r="H575" s="150">
        <v>1</v>
      </c>
      <c r="I575" s="150">
        <v>1.4215930000000001</v>
      </c>
      <c r="J575" s="150">
        <v>9.9424159999999997</v>
      </c>
      <c r="K575" s="150">
        <v>20.9164489825693</v>
      </c>
      <c r="L575" s="150">
        <v>0.58120000000000005</v>
      </c>
      <c r="M575" s="150">
        <v>5.5781623168000003</v>
      </c>
      <c r="N575" s="150">
        <v>50.5265609868</v>
      </c>
      <c r="O575" s="150">
        <v>12.9250107436</v>
      </c>
      <c r="P575" s="150">
        <v>2.3643000000000001</v>
      </c>
      <c r="Q575" s="150">
        <v>4.5522251045999997</v>
      </c>
      <c r="R575" s="150">
        <v>46.933174727999997</v>
      </c>
      <c r="S575" s="150">
        <v>998.077949862369</v>
      </c>
    </row>
    <row r="576" spans="1:19" ht="14.5" x14ac:dyDescent="0.35">
      <c r="A576" t="s">
        <v>755</v>
      </c>
      <c r="B576" s="150">
        <v>1897.1321700000001</v>
      </c>
      <c r="C576" s="150">
        <v>894.24226799999997</v>
      </c>
      <c r="D576" s="150">
        <v>0</v>
      </c>
      <c r="E576" s="150">
        <v>83.793633999999997</v>
      </c>
      <c r="F576" s="150">
        <v>214.33668299999999</v>
      </c>
      <c r="G576" s="150">
        <v>4.458907</v>
      </c>
      <c r="H576" s="150">
        <v>2</v>
      </c>
      <c r="I576" s="150">
        <v>18.749223000000001</v>
      </c>
      <c r="J576" s="150">
        <v>29.641867999999999</v>
      </c>
      <c r="K576" s="150">
        <v>89.578819522430095</v>
      </c>
      <c r="L576" s="150">
        <v>0</v>
      </c>
      <c r="M576" s="150">
        <v>24.350430040399999</v>
      </c>
      <c r="N576" s="150">
        <v>158.0518700442</v>
      </c>
      <c r="O576" s="150">
        <v>7.8993996411999996</v>
      </c>
      <c r="P576" s="150">
        <v>4.7286000000000001</v>
      </c>
      <c r="Q576" s="150">
        <v>60.0387618906</v>
      </c>
      <c r="R576" s="150">
        <v>139.92443789399999</v>
      </c>
      <c r="S576" s="150">
        <v>2381.7044890328302</v>
      </c>
    </row>
    <row r="577" spans="1:19" ht="14.5" x14ac:dyDescent="0.35">
      <c r="A577" t="s">
        <v>757</v>
      </c>
      <c r="B577" s="150">
        <v>1523.4870619999999</v>
      </c>
      <c r="C577" s="150">
        <v>481.28627699999998</v>
      </c>
      <c r="D577" s="150">
        <v>0</v>
      </c>
      <c r="E577" s="150">
        <v>32.616318999999997</v>
      </c>
      <c r="F577" s="150">
        <v>98.199495999999996</v>
      </c>
      <c r="G577" s="150">
        <v>15.903088</v>
      </c>
      <c r="H577" s="150">
        <v>2</v>
      </c>
      <c r="I577" s="150">
        <v>10.511834</v>
      </c>
      <c r="J577" s="150">
        <v>15.999999000000001</v>
      </c>
      <c r="K577" s="150">
        <v>32.335954664878003</v>
      </c>
      <c r="L577" s="150">
        <v>0</v>
      </c>
      <c r="M577" s="150">
        <v>9.4783023013999994</v>
      </c>
      <c r="N577" s="150">
        <v>72.412308350399996</v>
      </c>
      <c r="O577" s="150">
        <v>28.1739107008</v>
      </c>
      <c r="P577" s="150">
        <v>4.7286000000000001</v>
      </c>
      <c r="Q577" s="150">
        <v>33.6609948348</v>
      </c>
      <c r="R577" s="150">
        <v>75.527995279500004</v>
      </c>
      <c r="S577" s="150">
        <v>1779.8051281317801</v>
      </c>
    </row>
    <row r="578" spans="1:19" ht="14.5" x14ac:dyDescent="0.35">
      <c r="A578" t="s">
        <v>758</v>
      </c>
      <c r="B578" s="150">
        <v>5838.0348949999698</v>
      </c>
      <c r="C578" s="150">
        <v>435.90714100000002</v>
      </c>
      <c r="D578" s="150">
        <v>15.095086</v>
      </c>
      <c r="E578" s="150">
        <v>87.930698000000007</v>
      </c>
      <c r="F578" s="150">
        <v>341.08328499999999</v>
      </c>
      <c r="G578" s="150">
        <v>23.444742999999999</v>
      </c>
      <c r="H578" s="150">
        <v>1.86</v>
      </c>
      <c r="I578" s="150">
        <v>28.655888999999998</v>
      </c>
      <c r="J578" s="150">
        <v>85.396269000000004</v>
      </c>
      <c r="K578" s="150">
        <v>6.8656185887652699</v>
      </c>
      <c r="L578" s="150">
        <v>4.3866319915999998</v>
      </c>
      <c r="M578" s="150">
        <v>25.552660838800001</v>
      </c>
      <c r="N578" s="150">
        <v>251.51481435900001</v>
      </c>
      <c r="O578" s="150">
        <v>41.534706698800001</v>
      </c>
      <c r="P578" s="150">
        <v>4.3975980000000003</v>
      </c>
      <c r="Q578" s="150">
        <v>91.761887755800004</v>
      </c>
      <c r="R578" s="150">
        <v>403.11308781449998</v>
      </c>
      <c r="S578" s="150">
        <v>6667.1619010472295</v>
      </c>
    </row>
    <row r="579" spans="1:19" ht="14.5" x14ac:dyDescent="0.35">
      <c r="A579" t="s">
        <v>759</v>
      </c>
      <c r="B579" s="150">
        <v>4787.7434170000097</v>
      </c>
      <c r="C579" s="150">
        <v>712.329665000001</v>
      </c>
      <c r="D579" s="150">
        <v>122.273126</v>
      </c>
      <c r="E579" s="150">
        <v>120.369259</v>
      </c>
      <c r="F579" s="150">
        <v>373.83549699999998</v>
      </c>
      <c r="G579" s="150">
        <v>41.605460000000001</v>
      </c>
      <c r="H579" s="150">
        <v>6.9246259999999999</v>
      </c>
      <c r="I579" s="150">
        <v>13.024202000000001</v>
      </c>
      <c r="J579" s="150">
        <v>69.570017000000007</v>
      </c>
      <c r="K579" s="150">
        <v>22.397195750005899</v>
      </c>
      <c r="L579" s="150">
        <v>35.532570415599999</v>
      </c>
      <c r="M579" s="150">
        <v>34.979306665400003</v>
      </c>
      <c r="N579" s="150">
        <v>275.66629548780003</v>
      </c>
      <c r="O579" s="150">
        <v>73.708232936000002</v>
      </c>
      <c r="P579" s="150">
        <v>16.3718932518</v>
      </c>
      <c r="Q579" s="150">
        <v>41.706099644399998</v>
      </c>
      <c r="R579" s="150">
        <v>328.40526524849997</v>
      </c>
      <c r="S579" s="150">
        <v>5616.5102763995201</v>
      </c>
    </row>
    <row r="580" spans="1:19" ht="14.5" x14ac:dyDescent="0.35">
      <c r="A580" t="s">
        <v>760</v>
      </c>
      <c r="B580" s="150">
        <v>4712.4648949999901</v>
      </c>
      <c r="C580" s="150">
        <v>763.85966600000097</v>
      </c>
      <c r="D580" s="150">
        <v>32.859535000000001</v>
      </c>
      <c r="E580" s="150">
        <v>100.76863400000001</v>
      </c>
      <c r="F580" s="150">
        <v>364.07431400000002</v>
      </c>
      <c r="G580" s="150">
        <v>22.649369</v>
      </c>
      <c r="H580" s="150">
        <v>1</v>
      </c>
      <c r="I580" s="150">
        <v>27.560897000000001</v>
      </c>
      <c r="J580" s="150">
        <v>58.169784</v>
      </c>
      <c r="K580" s="150">
        <v>26.0830046153986</v>
      </c>
      <c r="L580" s="150">
        <v>9.5489808709999995</v>
      </c>
      <c r="M580" s="150">
        <v>29.2833650404</v>
      </c>
      <c r="N580" s="150">
        <v>268.468399143601</v>
      </c>
      <c r="O580" s="150">
        <v>40.125622120400003</v>
      </c>
      <c r="P580" s="150">
        <v>2.3643000000000001</v>
      </c>
      <c r="Q580" s="150">
        <v>88.255504373400001</v>
      </c>
      <c r="R580" s="150">
        <v>274.59046537199998</v>
      </c>
      <c r="S580" s="150">
        <v>5451.1845365361896</v>
      </c>
    </row>
    <row r="581" spans="1:19" ht="14.5" x14ac:dyDescent="0.35">
      <c r="A581" t="s">
        <v>761</v>
      </c>
      <c r="B581" s="150">
        <v>10153.303905000001</v>
      </c>
      <c r="C581" s="150">
        <v>814.80781700000102</v>
      </c>
      <c r="D581" s="150">
        <v>564.84593700000005</v>
      </c>
      <c r="E581" s="150">
        <v>89.142478999999994</v>
      </c>
      <c r="F581" s="150">
        <v>552.10195999999996</v>
      </c>
      <c r="G581" s="150">
        <v>59.820343000000001</v>
      </c>
      <c r="H581" s="150">
        <v>9.7533150000000006</v>
      </c>
      <c r="I581" s="150">
        <v>63.709361999999999</v>
      </c>
      <c r="J581" s="150">
        <v>146.42607899999999</v>
      </c>
      <c r="K581" s="150">
        <v>13.950115776936499</v>
      </c>
      <c r="L581" s="150">
        <v>164.144229292201</v>
      </c>
      <c r="M581" s="150">
        <v>25.9048043974</v>
      </c>
      <c r="N581" s="150">
        <v>407.119985303997</v>
      </c>
      <c r="O581" s="150">
        <v>105.9777196588</v>
      </c>
      <c r="P581" s="150">
        <v>23.059762654499998</v>
      </c>
      <c r="Q581" s="150">
        <v>204.0101189964</v>
      </c>
      <c r="R581" s="150">
        <v>691.20430591950105</v>
      </c>
      <c r="S581" s="150">
        <v>11788.674946999799</v>
      </c>
    </row>
    <row r="582" spans="1:19" ht="14.5" x14ac:dyDescent="0.35">
      <c r="A582" t="s">
        <v>762</v>
      </c>
      <c r="B582" s="150">
        <v>1387.8619100000001</v>
      </c>
      <c r="C582" s="150">
        <v>225.391277</v>
      </c>
      <c r="D582" s="150">
        <v>10.593374000000001</v>
      </c>
      <c r="E582" s="150">
        <v>12.820341000000001</v>
      </c>
      <c r="F582" s="150">
        <v>79.311212999999995</v>
      </c>
      <c r="G582" s="150">
        <v>6.0024410000000001</v>
      </c>
      <c r="H582" s="150">
        <v>0.93353900000000001</v>
      </c>
      <c r="I582" s="150">
        <v>7.8670780000000002</v>
      </c>
      <c r="J582" s="150">
        <v>4.4473060000000002</v>
      </c>
      <c r="K582" s="150">
        <v>7.7406897567552999</v>
      </c>
      <c r="L582" s="150">
        <v>3.0784344843999998</v>
      </c>
      <c r="M582" s="150">
        <v>3.7255910945999999</v>
      </c>
      <c r="N582" s="150">
        <v>58.484088466199999</v>
      </c>
      <c r="O582" s="150">
        <v>10.633924475600001</v>
      </c>
      <c r="P582" s="150">
        <v>2.2071662577</v>
      </c>
      <c r="Q582" s="150">
        <v>25.191957171599999</v>
      </c>
      <c r="R582" s="150">
        <v>20.993507973</v>
      </c>
      <c r="S582" s="150">
        <v>1519.9172696798601</v>
      </c>
    </row>
    <row r="583" spans="1:19" ht="14.5" x14ac:dyDescent="0.35">
      <c r="A583" t="s">
        <v>763</v>
      </c>
      <c r="B583" s="150">
        <v>937.74678800000004</v>
      </c>
      <c r="C583" s="150">
        <v>409.85983099999999</v>
      </c>
      <c r="D583" s="150">
        <v>0</v>
      </c>
      <c r="E583" s="150">
        <v>31.474059</v>
      </c>
      <c r="F583" s="150">
        <v>125.946016</v>
      </c>
      <c r="G583" s="150">
        <v>6</v>
      </c>
      <c r="H583" s="150">
        <v>1</v>
      </c>
      <c r="I583" s="150">
        <v>6.7318059999999997</v>
      </c>
      <c r="J583" s="150">
        <v>6.2785640000000003</v>
      </c>
      <c r="K583" s="150">
        <v>38.044216791162498</v>
      </c>
      <c r="L583" s="150">
        <v>0</v>
      </c>
      <c r="M583" s="150">
        <v>9.1463615453999996</v>
      </c>
      <c r="N583" s="150">
        <v>92.872592198399801</v>
      </c>
      <c r="O583" s="150">
        <v>10.6296</v>
      </c>
      <c r="P583" s="150">
        <v>2.3643000000000001</v>
      </c>
      <c r="Q583" s="150">
        <v>21.556589173199999</v>
      </c>
      <c r="R583" s="150">
        <v>29.637961361999999</v>
      </c>
      <c r="S583" s="150">
        <v>1141.9984090701601</v>
      </c>
    </row>
    <row r="584" spans="1:19" ht="14.5" x14ac:dyDescent="0.35">
      <c r="A584" t="s">
        <v>764</v>
      </c>
      <c r="B584" s="150">
        <v>555.38872000000003</v>
      </c>
      <c r="C584" s="150">
        <v>234.009568</v>
      </c>
      <c r="D584" s="150">
        <v>0</v>
      </c>
      <c r="E584" s="150">
        <v>21.910677</v>
      </c>
      <c r="F584" s="150">
        <v>61.624786</v>
      </c>
      <c r="G584" s="150">
        <v>3.117902</v>
      </c>
      <c r="H584" s="150">
        <v>1</v>
      </c>
      <c r="I584" s="150">
        <v>1.6684589999999999</v>
      </c>
      <c r="J584" s="150">
        <v>5.165063</v>
      </c>
      <c r="K584" s="150">
        <v>20.686985930766198</v>
      </c>
      <c r="L584" s="150">
        <v>0</v>
      </c>
      <c r="M584" s="150">
        <v>6.3672427361999997</v>
      </c>
      <c r="N584" s="150">
        <v>45.442117196399998</v>
      </c>
      <c r="O584" s="150">
        <v>5.5236751831999999</v>
      </c>
      <c r="P584" s="150">
        <v>2.3643000000000001</v>
      </c>
      <c r="Q584" s="150">
        <v>5.3427394098000001</v>
      </c>
      <c r="R584" s="150">
        <v>24.381679891499999</v>
      </c>
      <c r="S584" s="150">
        <v>665.49746034786597</v>
      </c>
    </row>
    <row r="585" spans="1:19" ht="14.5" x14ac:dyDescent="0.35">
      <c r="A585" t="s">
        <v>765</v>
      </c>
      <c r="B585" s="150">
        <v>1992.716604</v>
      </c>
      <c r="C585" s="150">
        <v>768.99849400000005</v>
      </c>
      <c r="D585" s="150">
        <v>0</v>
      </c>
      <c r="E585" s="150">
        <v>33.548254</v>
      </c>
      <c r="F585" s="150">
        <v>145.83851899999999</v>
      </c>
      <c r="G585" s="150">
        <v>12.159534000000001</v>
      </c>
      <c r="H585" s="150">
        <v>0</v>
      </c>
      <c r="I585" s="150">
        <v>11.737652000000001</v>
      </c>
      <c r="J585" s="150">
        <v>17</v>
      </c>
      <c r="K585" s="150">
        <v>62.259349355938099</v>
      </c>
      <c r="L585" s="150">
        <v>0</v>
      </c>
      <c r="M585" s="150">
        <v>9.7491226124000008</v>
      </c>
      <c r="N585" s="150">
        <v>107.5413239106</v>
      </c>
      <c r="O585" s="150">
        <v>21.541830434400001</v>
      </c>
      <c r="P585" s="150">
        <v>0</v>
      </c>
      <c r="Q585" s="150">
        <v>37.586309234399998</v>
      </c>
      <c r="R585" s="150">
        <v>80.248500000000007</v>
      </c>
      <c r="S585" s="150">
        <v>2311.64303954774</v>
      </c>
    </row>
    <row r="586" spans="1:19" ht="14.5" x14ac:dyDescent="0.35">
      <c r="A586" t="s">
        <v>766</v>
      </c>
      <c r="B586" s="150">
        <v>594.66944599999999</v>
      </c>
      <c r="C586" s="150">
        <v>187.46326199999999</v>
      </c>
      <c r="D586" s="150">
        <v>0</v>
      </c>
      <c r="E586" s="150">
        <v>13</v>
      </c>
      <c r="F586" s="150">
        <v>71.926046999999997</v>
      </c>
      <c r="G586" s="150">
        <v>4.2013879999999997</v>
      </c>
      <c r="H586" s="150">
        <v>0</v>
      </c>
      <c r="I586" s="150">
        <v>5</v>
      </c>
      <c r="J586" s="150">
        <v>7</v>
      </c>
      <c r="K586" s="150">
        <v>12.429996065833</v>
      </c>
      <c r="L586" s="150">
        <v>0</v>
      </c>
      <c r="M586" s="150">
        <v>3.7778</v>
      </c>
      <c r="N586" s="150">
        <v>53.038267057799999</v>
      </c>
      <c r="O586" s="150">
        <v>7.4431789808</v>
      </c>
      <c r="P586" s="150">
        <v>0</v>
      </c>
      <c r="Q586" s="150">
        <v>16.010999999999999</v>
      </c>
      <c r="R586" s="150">
        <v>33.043500000000002</v>
      </c>
      <c r="S586" s="150">
        <v>720.41318810443295</v>
      </c>
    </row>
    <row r="587" spans="1:19" ht="14.5" x14ac:dyDescent="0.35">
      <c r="A587" t="s">
        <v>767</v>
      </c>
      <c r="B587" s="150">
        <v>1262.1129109999999</v>
      </c>
      <c r="C587" s="150">
        <v>401.85610700000001</v>
      </c>
      <c r="D587" s="150">
        <v>3</v>
      </c>
      <c r="E587" s="150">
        <v>31.420453999999999</v>
      </c>
      <c r="F587" s="150">
        <v>94.996065000000002</v>
      </c>
      <c r="G587" s="150">
        <v>5.6988640000000004</v>
      </c>
      <c r="H587" s="150">
        <v>2</v>
      </c>
      <c r="I587" s="150">
        <v>5</v>
      </c>
      <c r="J587" s="150">
        <v>10.357953999999999</v>
      </c>
      <c r="K587" s="150">
        <v>26.5871284624927</v>
      </c>
      <c r="L587" s="150">
        <v>0.87180000000000002</v>
      </c>
      <c r="M587" s="150">
        <v>9.1307839324</v>
      </c>
      <c r="N587" s="150">
        <v>70.050098331000001</v>
      </c>
      <c r="O587" s="150">
        <v>10.096107462399999</v>
      </c>
      <c r="P587" s="150">
        <v>4.7286000000000001</v>
      </c>
      <c r="Q587" s="150">
        <v>16.010999999999999</v>
      </c>
      <c r="R587" s="150">
        <v>48.894721857</v>
      </c>
      <c r="S587" s="150">
        <v>1448.48315104529</v>
      </c>
    </row>
    <row r="588" spans="1:19" ht="14.5" x14ac:dyDescent="0.35">
      <c r="A588" t="s">
        <v>768</v>
      </c>
      <c r="B588" s="150">
        <v>880.42002600000001</v>
      </c>
      <c r="C588" s="150">
        <v>202.115995</v>
      </c>
      <c r="D588" s="150">
        <v>26.870056000000002</v>
      </c>
      <c r="E588" s="150">
        <v>8.5762710000000002</v>
      </c>
      <c r="F588" s="150">
        <v>60.259887999999997</v>
      </c>
      <c r="G588" s="150">
        <v>7.9771419999999997</v>
      </c>
      <c r="H588" s="150">
        <v>0</v>
      </c>
      <c r="I588" s="150">
        <v>7</v>
      </c>
      <c r="J588" s="150">
        <v>10.988571</v>
      </c>
      <c r="K588" s="150">
        <v>10.0221947712005</v>
      </c>
      <c r="L588" s="150">
        <v>7.80843827360001</v>
      </c>
      <c r="M588" s="150">
        <v>2.4922643525999999</v>
      </c>
      <c r="N588" s="150">
        <v>44.435641411200002</v>
      </c>
      <c r="O588" s="150">
        <v>14.132304767200001</v>
      </c>
      <c r="P588" s="150">
        <v>0</v>
      </c>
      <c r="Q588" s="150">
        <v>22.415400000000002</v>
      </c>
      <c r="R588" s="150">
        <v>51.871549405499998</v>
      </c>
      <c r="S588" s="150">
        <v>1033.5978189813</v>
      </c>
    </row>
    <row r="589" spans="1:19" ht="14.5" x14ac:dyDescent="0.35">
      <c r="A589" t="s">
        <v>769</v>
      </c>
      <c r="B589" s="150">
        <v>1031.2046539999999</v>
      </c>
      <c r="C589" s="150">
        <v>254.70533900000001</v>
      </c>
      <c r="D589" s="150">
        <v>3.3916189999999999</v>
      </c>
      <c r="E589" s="150">
        <v>12.420816</v>
      </c>
      <c r="F589" s="150">
        <v>75.811216000000002</v>
      </c>
      <c r="G589" s="150">
        <v>10.661167000000001</v>
      </c>
      <c r="H589" s="150">
        <v>0</v>
      </c>
      <c r="I589" s="150">
        <v>1</v>
      </c>
      <c r="J589" s="150">
        <v>2.4932620000000001</v>
      </c>
      <c r="K589" s="150">
        <v>13.207803748200799</v>
      </c>
      <c r="L589" s="150">
        <v>0.98560448140000001</v>
      </c>
      <c r="M589" s="150">
        <v>3.6094891296</v>
      </c>
      <c r="N589" s="150">
        <v>55.903190678400001</v>
      </c>
      <c r="O589" s="150">
        <v>18.887323457200001</v>
      </c>
      <c r="P589" s="150">
        <v>0</v>
      </c>
      <c r="Q589" s="150">
        <v>3.2021999999999999</v>
      </c>
      <c r="R589" s="150">
        <v>11.769443271</v>
      </c>
      <c r="S589" s="150">
        <v>1138.7697087658</v>
      </c>
    </row>
    <row r="590" spans="1:19" ht="14.5" x14ac:dyDescent="0.35">
      <c r="A590" t="s">
        <v>770</v>
      </c>
      <c r="B590" s="150">
        <v>1380.0958049999999</v>
      </c>
      <c r="C590" s="150">
        <v>354.67101100000002</v>
      </c>
      <c r="D590" s="150">
        <v>7.24</v>
      </c>
      <c r="E590" s="150">
        <v>30.49896</v>
      </c>
      <c r="F590" s="150">
        <v>114.03386399999999</v>
      </c>
      <c r="G590" s="150">
        <v>8.6142570000000003</v>
      </c>
      <c r="H590" s="150">
        <v>0</v>
      </c>
      <c r="I590" s="150">
        <v>5.8152660000000003</v>
      </c>
      <c r="J590" s="150">
        <v>12.268545</v>
      </c>
      <c r="K590" s="150">
        <v>19.583149935764201</v>
      </c>
      <c r="L590" s="150">
        <v>2.1039439999999998</v>
      </c>
      <c r="M590" s="150">
        <v>8.8629977760000003</v>
      </c>
      <c r="N590" s="150">
        <v>84.0885713135999</v>
      </c>
      <c r="O590" s="150">
        <v>15.2610177012</v>
      </c>
      <c r="P590" s="150">
        <v>0</v>
      </c>
      <c r="Q590" s="150">
        <v>18.621644785200001</v>
      </c>
      <c r="R590" s="150">
        <v>57.9136666725</v>
      </c>
      <c r="S590" s="150">
        <v>1586.5307971842601</v>
      </c>
    </row>
    <row r="591" spans="1:19" ht="14.5" x14ac:dyDescent="0.35">
      <c r="A591" t="s">
        <v>771</v>
      </c>
      <c r="B591" s="150">
        <v>1317.8238650000001</v>
      </c>
      <c r="C591" s="150">
        <v>443.74437499999999</v>
      </c>
      <c r="D591" s="150">
        <v>6.3979819999999998</v>
      </c>
      <c r="E591" s="150">
        <v>25.405704</v>
      </c>
      <c r="F591" s="150">
        <v>80.122300999999993</v>
      </c>
      <c r="G591" s="150">
        <v>12.753208000000001</v>
      </c>
      <c r="H591" s="150">
        <v>2</v>
      </c>
      <c r="I591" s="150">
        <v>5.5066670000000002</v>
      </c>
      <c r="J591" s="150">
        <v>12.470821000000001</v>
      </c>
      <c r="K591" s="150">
        <v>31.832747985475599</v>
      </c>
      <c r="L591" s="150">
        <v>1.8592535692000001</v>
      </c>
      <c r="M591" s="150">
        <v>7.3828975824000098</v>
      </c>
      <c r="N591" s="150">
        <v>59.0821847574001</v>
      </c>
      <c r="O591" s="150">
        <v>22.593583292800002</v>
      </c>
      <c r="P591" s="150">
        <v>4.7286000000000001</v>
      </c>
      <c r="Q591" s="150">
        <v>17.633449067400001</v>
      </c>
      <c r="R591" s="150">
        <v>58.868510530499996</v>
      </c>
      <c r="S591" s="150">
        <v>1521.8050917851799</v>
      </c>
    </row>
    <row r="592" spans="1:19" ht="14.5" x14ac:dyDescent="0.35">
      <c r="A592" t="s">
        <v>772</v>
      </c>
      <c r="B592" s="150">
        <v>1321.015652</v>
      </c>
      <c r="C592" s="150">
        <v>437.78614700000003</v>
      </c>
      <c r="D592" s="150">
        <v>60.146794</v>
      </c>
      <c r="E592" s="150">
        <v>28.075144999999999</v>
      </c>
      <c r="F592" s="150">
        <v>104.723489</v>
      </c>
      <c r="G592" s="150">
        <v>16.190750000000001</v>
      </c>
      <c r="H592" s="150">
        <v>1</v>
      </c>
      <c r="I592" s="150">
        <v>16</v>
      </c>
      <c r="J592" s="150">
        <v>14</v>
      </c>
      <c r="K592" s="150">
        <v>30.954153358468599</v>
      </c>
      <c r="L592" s="150">
        <v>17.478658336399999</v>
      </c>
      <c r="M592" s="150">
        <v>8.1586371369999995</v>
      </c>
      <c r="N592" s="150">
        <v>77.223100788599993</v>
      </c>
      <c r="O592" s="150">
        <v>28.683532700000001</v>
      </c>
      <c r="P592" s="150">
        <v>2.3643000000000001</v>
      </c>
      <c r="Q592" s="150">
        <v>51.235199999999999</v>
      </c>
      <c r="R592" s="150">
        <v>66.087000000000003</v>
      </c>
      <c r="S592" s="150">
        <v>1603.2002343204699</v>
      </c>
    </row>
    <row r="593" spans="1:19" ht="14.5" x14ac:dyDescent="0.35">
      <c r="A593" t="s">
        <v>773</v>
      </c>
      <c r="B593" s="150">
        <v>1530.613977</v>
      </c>
      <c r="C593" s="150">
        <v>518.31952799999999</v>
      </c>
      <c r="D593" s="150">
        <v>7</v>
      </c>
      <c r="E593" s="150">
        <v>42.550367999999999</v>
      </c>
      <c r="F593" s="150">
        <v>134.36800400000001</v>
      </c>
      <c r="G593" s="150">
        <v>16.882746999999998</v>
      </c>
      <c r="H593" s="150">
        <v>1</v>
      </c>
      <c r="I593" s="150">
        <v>7.0851059999999997</v>
      </c>
      <c r="J593" s="150">
        <v>10</v>
      </c>
      <c r="K593" s="150">
        <v>37.018129196177902</v>
      </c>
      <c r="L593" s="150">
        <v>2.0341999999999998</v>
      </c>
      <c r="M593" s="150">
        <v>12.365136940799999</v>
      </c>
      <c r="N593" s="150">
        <v>99.082966149599798</v>
      </c>
      <c r="O593" s="150">
        <v>29.909474585200002</v>
      </c>
      <c r="P593" s="150">
        <v>2.3643000000000001</v>
      </c>
      <c r="Q593" s="150">
        <v>22.687926433200001</v>
      </c>
      <c r="R593" s="150">
        <v>47.204999999999998</v>
      </c>
      <c r="S593" s="150">
        <v>1783.2811103049801</v>
      </c>
    </row>
    <row r="594" spans="1:19" ht="14.5" x14ac:dyDescent="0.35">
      <c r="A594" t="s">
        <v>774</v>
      </c>
      <c r="B594" s="150">
        <v>535.05566799999997</v>
      </c>
      <c r="C594" s="150">
        <v>177.911745</v>
      </c>
      <c r="D594" s="150">
        <v>2</v>
      </c>
      <c r="E594" s="150">
        <v>11.208866</v>
      </c>
      <c r="F594" s="150">
        <v>30.529765000000001</v>
      </c>
      <c r="G594" s="150">
        <v>2.6886510000000001</v>
      </c>
      <c r="H594" s="150">
        <v>1</v>
      </c>
      <c r="I594" s="150">
        <v>1</v>
      </c>
      <c r="J594" s="150">
        <v>3.1898680000000001</v>
      </c>
      <c r="K594" s="150">
        <v>12.405150777504501</v>
      </c>
      <c r="L594" s="150">
        <v>0.58120000000000005</v>
      </c>
      <c r="M594" s="150">
        <v>3.2572964596</v>
      </c>
      <c r="N594" s="150">
        <v>22.512648711000001</v>
      </c>
      <c r="O594" s="150">
        <v>4.7632141116</v>
      </c>
      <c r="P594" s="150">
        <v>2.3643000000000001</v>
      </c>
      <c r="Q594" s="150">
        <v>3.2021999999999999</v>
      </c>
      <c r="R594" s="150">
        <v>15.057771894</v>
      </c>
      <c r="S594" s="150">
        <v>599.19944995370395</v>
      </c>
    </row>
    <row r="595" spans="1:19" ht="14.5" x14ac:dyDescent="0.35">
      <c r="A595" t="s">
        <v>775</v>
      </c>
      <c r="B595" s="150">
        <v>493.28615300000001</v>
      </c>
      <c r="C595" s="150">
        <v>151.92991499999999</v>
      </c>
      <c r="D595" s="150">
        <v>0</v>
      </c>
      <c r="E595" s="150">
        <v>9</v>
      </c>
      <c r="F595" s="150">
        <v>31.742059000000001</v>
      </c>
      <c r="G595" s="150">
        <v>10.014305999999999</v>
      </c>
      <c r="H595" s="150">
        <v>1</v>
      </c>
      <c r="I595" s="150">
        <v>3.602481</v>
      </c>
      <c r="J595" s="150">
        <v>6</v>
      </c>
      <c r="K595" s="150">
        <v>10.4339343864781</v>
      </c>
      <c r="L595" s="150">
        <v>0</v>
      </c>
      <c r="M595" s="150">
        <v>2.6154000000000002</v>
      </c>
      <c r="N595" s="150">
        <v>23.406594306599999</v>
      </c>
      <c r="O595" s="150">
        <v>17.741344509600001</v>
      </c>
      <c r="P595" s="150">
        <v>2.3643000000000001</v>
      </c>
      <c r="Q595" s="150">
        <v>11.5358646582</v>
      </c>
      <c r="R595" s="150">
        <v>28.323</v>
      </c>
      <c r="S595" s="150">
        <v>589.70659086087801</v>
      </c>
    </row>
    <row r="596" spans="1:19" ht="14.5" x14ac:dyDescent="0.35">
      <c r="A596" t="s">
        <v>776</v>
      </c>
      <c r="B596" s="150">
        <v>489.712673</v>
      </c>
      <c r="C596" s="150">
        <v>190.38673299999999</v>
      </c>
      <c r="D596" s="150">
        <v>0</v>
      </c>
      <c r="E596" s="150">
        <v>23.180054999999999</v>
      </c>
      <c r="F596" s="150">
        <v>53.285198999999999</v>
      </c>
      <c r="G596" s="150">
        <v>5.661327</v>
      </c>
      <c r="H596" s="150">
        <v>0</v>
      </c>
      <c r="I596" s="150">
        <v>3</v>
      </c>
      <c r="J596" s="150">
        <v>3.5049640000000002</v>
      </c>
      <c r="K596" s="150">
        <v>15.766929023243099</v>
      </c>
      <c r="L596" s="150">
        <v>0</v>
      </c>
      <c r="M596" s="150">
        <v>6.7361239829999997</v>
      </c>
      <c r="N596" s="150">
        <v>39.2925057426</v>
      </c>
      <c r="O596" s="150">
        <v>10.0296069132</v>
      </c>
      <c r="P596" s="150">
        <v>0</v>
      </c>
      <c r="Q596" s="150">
        <v>9.6066000000000003</v>
      </c>
      <c r="R596" s="150">
        <v>16.545182562000001</v>
      </c>
      <c r="S596" s="150">
        <v>587.68962122404298</v>
      </c>
    </row>
    <row r="597" spans="1:19" ht="14.5" x14ac:dyDescent="0.35">
      <c r="A597" t="s">
        <v>777</v>
      </c>
      <c r="B597" s="150">
        <v>603.26244799999995</v>
      </c>
      <c r="C597" s="150">
        <v>208.69656699999999</v>
      </c>
      <c r="D597" s="150">
        <v>13.330171999999999</v>
      </c>
      <c r="E597" s="150">
        <v>14.088506000000001</v>
      </c>
      <c r="F597" s="150">
        <v>50.043283000000002</v>
      </c>
      <c r="G597" s="150">
        <v>7.0587710000000001</v>
      </c>
      <c r="H597" s="150">
        <v>0</v>
      </c>
      <c r="I597" s="150">
        <v>2</v>
      </c>
      <c r="J597" s="150">
        <v>4.6830949999999998</v>
      </c>
      <c r="K597" s="150">
        <v>15.1695197791244</v>
      </c>
      <c r="L597" s="150">
        <v>3.8737479831999999</v>
      </c>
      <c r="M597" s="150">
        <v>4.0941198435999997</v>
      </c>
      <c r="N597" s="150">
        <v>36.901916884199998</v>
      </c>
      <c r="O597" s="150">
        <v>12.5053187036</v>
      </c>
      <c r="P597" s="150">
        <v>0</v>
      </c>
      <c r="Q597" s="150">
        <v>6.4043999999999999</v>
      </c>
      <c r="R597" s="150">
        <v>22.1065499475</v>
      </c>
      <c r="S597" s="150">
        <v>704.31802114122399</v>
      </c>
    </row>
    <row r="598" spans="1:19" ht="14.5" x14ac:dyDescent="0.35">
      <c r="A598" t="s">
        <v>778</v>
      </c>
      <c r="B598" s="150">
        <v>406.05185299999999</v>
      </c>
      <c r="C598" s="150">
        <v>154.40583100000001</v>
      </c>
      <c r="D598" s="150">
        <v>0</v>
      </c>
      <c r="E598" s="150">
        <v>22.345455000000001</v>
      </c>
      <c r="F598" s="150">
        <v>38.990851999999997</v>
      </c>
      <c r="G598" s="150">
        <v>6</v>
      </c>
      <c r="H598" s="150">
        <v>9.6026E-2</v>
      </c>
      <c r="I598" s="150">
        <v>1</v>
      </c>
      <c r="J598" s="150">
        <v>3.1985229999999998</v>
      </c>
      <c r="K598" s="150">
        <v>12.35605719576</v>
      </c>
      <c r="L598" s="150">
        <v>0</v>
      </c>
      <c r="M598" s="150">
        <v>6.4935892229999999</v>
      </c>
      <c r="N598" s="150">
        <v>28.751854264799999</v>
      </c>
      <c r="O598" s="150">
        <v>10.6296</v>
      </c>
      <c r="P598" s="150">
        <v>0.22703427179999999</v>
      </c>
      <c r="Q598" s="150">
        <v>3.2021999999999999</v>
      </c>
      <c r="R598" s="150">
        <v>15.098627821499999</v>
      </c>
      <c r="S598" s="150">
        <v>482.81081577686001</v>
      </c>
    </row>
    <row r="599" spans="1:19" ht="14.5" x14ac:dyDescent="0.35">
      <c r="A599" t="s">
        <v>779</v>
      </c>
      <c r="B599" s="150">
        <v>1380.274523</v>
      </c>
      <c r="C599" s="150">
        <v>302.55212399999999</v>
      </c>
      <c r="D599" s="150">
        <v>2.6088779999999998</v>
      </c>
      <c r="E599" s="150">
        <v>29.453968</v>
      </c>
      <c r="F599" s="150">
        <v>96.401548000000005</v>
      </c>
      <c r="G599" s="150">
        <v>9.4248259999999995</v>
      </c>
      <c r="H599" s="150">
        <v>1</v>
      </c>
      <c r="I599" s="150">
        <v>6</v>
      </c>
      <c r="J599" s="150">
        <v>16.938072999999999</v>
      </c>
      <c r="K599" s="150">
        <v>14.1003614829449</v>
      </c>
      <c r="L599" s="150">
        <v>0.75813994679999996</v>
      </c>
      <c r="M599" s="150">
        <v>8.5593231008000004</v>
      </c>
      <c r="N599" s="150">
        <v>71.086501495199997</v>
      </c>
      <c r="O599" s="150">
        <v>16.6970217416</v>
      </c>
      <c r="P599" s="150">
        <v>2.3643000000000001</v>
      </c>
      <c r="Q599" s="150">
        <v>19.213200000000001</v>
      </c>
      <c r="R599" s="150">
        <v>79.956173596499994</v>
      </c>
      <c r="S599" s="150">
        <v>1593.00954436384</v>
      </c>
    </row>
    <row r="600" spans="1:19" ht="14.5" x14ac:dyDescent="0.35">
      <c r="A600" t="s">
        <v>780</v>
      </c>
      <c r="B600" s="150">
        <v>1228.2296389999999</v>
      </c>
      <c r="C600" s="150">
        <v>380.62149599999998</v>
      </c>
      <c r="D600" s="150">
        <v>0</v>
      </c>
      <c r="E600" s="150">
        <v>36.869821999999999</v>
      </c>
      <c r="F600" s="150">
        <v>121.76259899999999</v>
      </c>
      <c r="G600" s="150">
        <v>9.5321280000000002</v>
      </c>
      <c r="H600" s="150">
        <v>2</v>
      </c>
      <c r="I600" s="150">
        <v>9.7218929999999997</v>
      </c>
      <c r="J600" s="150">
        <v>20.769231000000001</v>
      </c>
      <c r="K600" s="150">
        <v>25.663708940502499</v>
      </c>
      <c r="L600" s="150">
        <v>0</v>
      </c>
      <c r="M600" s="150">
        <v>10.7143702732</v>
      </c>
      <c r="N600" s="150">
        <v>89.787740502599902</v>
      </c>
      <c r="O600" s="150">
        <v>16.887117964800002</v>
      </c>
      <c r="P600" s="150">
        <v>4.7286000000000001</v>
      </c>
      <c r="Q600" s="150">
        <v>31.131445764599999</v>
      </c>
      <c r="R600" s="150">
        <v>98.041154935500003</v>
      </c>
      <c r="S600" s="150">
        <v>1505.1837773811999</v>
      </c>
    </row>
    <row r="601" spans="1:19" ht="14.5" x14ac:dyDescent="0.35">
      <c r="A601" t="s">
        <v>781</v>
      </c>
      <c r="B601" s="150">
        <v>1626.8035379999999</v>
      </c>
      <c r="C601" s="150">
        <v>507.58672200000001</v>
      </c>
      <c r="D601" s="150">
        <v>8.1151540000000004</v>
      </c>
      <c r="E601" s="150">
        <v>21.220586999999998</v>
      </c>
      <c r="F601" s="150">
        <v>102.832354</v>
      </c>
      <c r="G601" s="150">
        <v>18.390573</v>
      </c>
      <c r="H601" s="150">
        <v>0</v>
      </c>
      <c r="I601" s="150">
        <v>17.784085000000001</v>
      </c>
      <c r="J601" s="150">
        <v>19.296406000000001</v>
      </c>
      <c r="K601" s="150">
        <v>34.194840815602902</v>
      </c>
      <c r="L601" s="150">
        <v>2.3582637524000001</v>
      </c>
      <c r="M601" s="150">
        <v>6.1667025822000001</v>
      </c>
      <c r="N601" s="150">
        <v>75.828577839600001</v>
      </c>
      <c r="O601" s="150">
        <v>32.580739126799998</v>
      </c>
      <c r="P601" s="150">
        <v>0</v>
      </c>
      <c r="Q601" s="150">
        <v>56.948196987000003</v>
      </c>
      <c r="R601" s="150">
        <v>91.088684522999998</v>
      </c>
      <c r="S601" s="150">
        <v>1925.9695436265999</v>
      </c>
    </row>
    <row r="602" spans="1:19" ht="14.5" x14ac:dyDescent="0.35">
      <c r="A602" t="s">
        <v>782</v>
      </c>
      <c r="B602" s="150">
        <v>596.32538999999997</v>
      </c>
      <c r="C602" s="150">
        <v>284.44800900000001</v>
      </c>
      <c r="D602" s="150">
        <v>0</v>
      </c>
      <c r="E602" s="150">
        <v>8.4152050000000003</v>
      </c>
      <c r="F602" s="150">
        <v>63.083641</v>
      </c>
      <c r="G602" s="150">
        <v>4</v>
      </c>
      <c r="H602" s="150">
        <v>1</v>
      </c>
      <c r="I602" s="150">
        <v>2</v>
      </c>
      <c r="J602" s="150">
        <v>9.8699999999999992</v>
      </c>
      <c r="K602" s="150">
        <v>28.964280294944501</v>
      </c>
      <c r="L602" s="150">
        <v>0</v>
      </c>
      <c r="M602" s="150">
        <v>2.4454585729999998</v>
      </c>
      <c r="N602" s="150">
        <v>46.517876873399999</v>
      </c>
      <c r="O602" s="150">
        <v>7.0864000000000003</v>
      </c>
      <c r="P602" s="150">
        <v>2.3643000000000001</v>
      </c>
      <c r="Q602" s="150">
        <v>6.4043999999999999</v>
      </c>
      <c r="R602" s="150">
        <v>46.591335000000001</v>
      </c>
      <c r="S602" s="150">
        <v>736.69944074134503</v>
      </c>
    </row>
    <row r="603" spans="1:19" ht="14.5" x14ac:dyDescent="0.35">
      <c r="A603" t="s">
        <v>783</v>
      </c>
      <c r="B603" s="150">
        <v>869.80567400000098</v>
      </c>
      <c r="C603" s="150">
        <v>428.83641399999999</v>
      </c>
      <c r="D603" s="150">
        <v>0</v>
      </c>
      <c r="E603" s="150">
        <v>12.858268000000001</v>
      </c>
      <c r="F603" s="150">
        <v>105.914339</v>
      </c>
      <c r="G603" s="150">
        <v>3.976378</v>
      </c>
      <c r="H603" s="150">
        <v>0.87</v>
      </c>
      <c r="I603" s="150">
        <v>6.4804310000000003</v>
      </c>
      <c r="J603" s="150">
        <v>10</v>
      </c>
      <c r="K603" s="150">
        <v>44.977789664115498</v>
      </c>
      <c r="L603" s="150">
        <v>0</v>
      </c>
      <c r="M603" s="150">
        <v>3.7366126808</v>
      </c>
      <c r="N603" s="150">
        <v>78.101233578599903</v>
      </c>
      <c r="O603" s="150">
        <v>7.0445512647999999</v>
      </c>
      <c r="P603" s="150">
        <v>2.0569410000000001</v>
      </c>
      <c r="Q603" s="150">
        <v>20.751636148199999</v>
      </c>
      <c r="R603" s="150">
        <v>47.204999999999998</v>
      </c>
      <c r="S603" s="150">
        <v>1073.67943833652</v>
      </c>
    </row>
    <row r="604" spans="1:19" ht="14.5" x14ac:dyDescent="0.35">
      <c r="A604" t="s">
        <v>784</v>
      </c>
      <c r="B604" s="150">
        <v>1551.2572749999999</v>
      </c>
      <c r="C604" s="150">
        <v>346.53061400000001</v>
      </c>
      <c r="D604" s="150">
        <v>1.9448730000000001</v>
      </c>
      <c r="E604" s="150">
        <v>49.235602</v>
      </c>
      <c r="F604" s="150">
        <v>134.048475</v>
      </c>
      <c r="G604" s="150">
        <v>6.4374159999999998</v>
      </c>
      <c r="H604" s="150">
        <v>1.935127</v>
      </c>
      <c r="I604" s="150">
        <v>5.7697459999999996</v>
      </c>
      <c r="J604" s="150">
        <v>19.262865000000001</v>
      </c>
      <c r="K604" s="150">
        <v>16.143176484569199</v>
      </c>
      <c r="L604" s="150">
        <v>0.56518009380000001</v>
      </c>
      <c r="M604" s="150">
        <v>14.307865941199999</v>
      </c>
      <c r="N604" s="150">
        <v>98.847345464999805</v>
      </c>
      <c r="O604" s="150">
        <v>11.4045261856</v>
      </c>
      <c r="P604" s="150">
        <v>4.5752207661000002</v>
      </c>
      <c r="Q604" s="150">
        <v>18.4758806412</v>
      </c>
      <c r="R604" s="150">
        <v>90.930354232499994</v>
      </c>
      <c r="S604" s="150">
        <v>1806.5068248099701</v>
      </c>
    </row>
    <row r="605" spans="1:19" ht="14.5" x14ac:dyDescent="0.35">
      <c r="A605" t="s">
        <v>785</v>
      </c>
      <c r="B605" s="150">
        <v>900.812499</v>
      </c>
      <c r="C605" s="150">
        <v>206.903008</v>
      </c>
      <c r="D605" s="150">
        <v>0</v>
      </c>
      <c r="E605" s="150">
        <v>24.520678</v>
      </c>
      <c r="F605" s="150">
        <v>76.917322999999996</v>
      </c>
      <c r="G605" s="150">
        <v>3.284796</v>
      </c>
      <c r="H605" s="150">
        <v>1</v>
      </c>
      <c r="I605" s="150">
        <v>19.639409000000001</v>
      </c>
      <c r="J605" s="150">
        <v>14.464174999999999</v>
      </c>
      <c r="K605" s="150">
        <v>10.3912452910607</v>
      </c>
      <c r="L605" s="150">
        <v>0</v>
      </c>
      <c r="M605" s="150">
        <v>7.1257090268000001</v>
      </c>
      <c r="N605" s="150">
        <v>56.718833980200102</v>
      </c>
      <c r="O605" s="150">
        <v>5.8193445936000003</v>
      </c>
      <c r="P605" s="150">
        <v>2.3643000000000001</v>
      </c>
      <c r="Q605" s="150">
        <v>62.889315499799999</v>
      </c>
      <c r="R605" s="150">
        <v>68.278138087499997</v>
      </c>
      <c r="S605" s="150">
        <v>1114.3993854789601</v>
      </c>
    </row>
    <row r="606" spans="1:19" ht="14.5" x14ac:dyDescent="0.35">
      <c r="A606" t="s">
        <v>786</v>
      </c>
      <c r="B606" s="150">
        <v>3733.134783</v>
      </c>
      <c r="C606" s="150">
        <v>1975.9504400000001</v>
      </c>
      <c r="D606" s="150">
        <v>2</v>
      </c>
      <c r="E606" s="150">
        <v>80.456143999999995</v>
      </c>
      <c r="F606" s="150">
        <v>422.17487199999999</v>
      </c>
      <c r="G606" s="150">
        <v>47.912410000000001</v>
      </c>
      <c r="H606" s="150">
        <v>2</v>
      </c>
      <c r="I606" s="150">
        <v>26.720146</v>
      </c>
      <c r="J606" s="150">
        <v>41.720036999999998</v>
      </c>
      <c r="K606" s="150">
        <v>222.338814432769</v>
      </c>
      <c r="L606" s="150">
        <v>0.58120000000000005</v>
      </c>
      <c r="M606" s="150">
        <v>23.380555446399999</v>
      </c>
      <c r="N606" s="150">
        <v>311.31175061279902</v>
      </c>
      <c r="O606" s="150">
        <v>84.881625556000103</v>
      </c>
      <c r="P606" s="150">
        <v>4.7286000000000001</v>
      </c>
      <c r="Q606" s="150">
        <v>85.563251521200002</v>
      </c>
      <c r="R606" s="150">
        <v>196.93943465850001</v>
      </c>
      <c r="S606" s="150">
        <v>4662.8600152276704</v>
      </c>
    </row>
    <row r="607" spans="1:19" ht="14.5" x14ac:dyDescent="0.35">
      <c r="A607" t="s">
        <v>1494</v>
      </c>
      <c r="B607" s="150">
        <v>96.014488999999998</v>
      </c>
      <c r="C607" s="150">
        <v>54.801931000000003</v>
      </c>
      <c r="D607" s="150">
        <v>0</v>
      </c>
      <c r="E607" s="150">
        <v>7</v>
      </c>
      <c r="F607" s="150">
        <v>9.3381640000000008</v>
      </c>
      <c r="G607" s="150">
        <v>0</v>
      </c>
      <c r="H607" s="150">
        <v>1</v>
      </c>
      <c r="I607" s="150">
        <v>0</v>
      </c>
      <c r="J607" s="150">
        <v>0.10628</v>
      </c>
      <c r="K607" s="150">
        <v>6.5251562950800901</v>
      </c>
      <c r="L607" s="150">
        <v>0</v>
      </c>
      <c r="M607" s="150">
        <v>2.0341999999999998</v>
      </c>
      <c r="N607" s="150">
        <v>6.8859621335999996</v>
      </c>
      <c r="O607" s="150">
        <v>0</v>
      </c>
      <c r="P607" s="150">
        <v>2.3643000000000001</v>
      </c>
      <c r="Q607" s="150">
        <v>0</v>
      </c>
      <c r="R607" s="150">
        <v>0.50169474000000003</v>
      </c>
      <c r="S607" s="150">
        <v>114.32580216868</v>
      </c>
    </row>
    <row r="608" spans="1:19" ht="14.5" x14ac:dyDescent="0.35">
      <c r="A608" t="s">
        <v>787</v>
      </c>
      <c r="B608" s="150">
        <v>2181.362764</v>
      </c>
      <c r="C608" s="150">
        <v>2101.2665609999899</v>
      </c>
      <c r="D608" s="150">
        <v>0</v>
      </c>
      <c r="E608" s="150">
        <v>86.333994000000004</v>
      </c>
      <c r="F608" s="150">
        <v>226.49235400000001</v>
      </c>
      <c r="G608" s="150">
        <v>28.689406999999999</v>
      </c>
      <c r="H608" s="150">
        <v>2</v>
      </c>
      <c r="I608" s="150">
        <v>5.8987959999999999</v>
      </c>
      <c r="J608" s="150">
        <v>23.277094000000002</v>
      </c>
      <c r="K608" s="150">
        <v>426.39773650402299</v>
      </c>
      <c r="L608" s="150">
        <v>0</v>
      </c>
      <c r="M608" s="150">
        <v>25.0886586564</v>
      </c>
      <c r="N608" s="150">
        <v>167.01546183959999</v>
      </c>
      <c r="O608" s="150">
        <v>50.826153441199999</v>
      </c>
      <c r="P608" s="150">
        <v>4.7286000000000001</v>
      </c>
      <c r="Q608" s="150">
        <v>18.889124551199998</v>
      </c>
      <c r="R608" s="150">
        <v>109.879522227</v>
      </c>
      <c r="S608" s="150">
        <v>2984.1880212194201</v>
      </c>
    </row>
    <row r="609" spans="1:19" ht="14.5" x14ac:dyDescent="0.35">
      <c r="A609" t="s">
        <v>788</v>
      </c>
      <c r="B609" s="150">
        <v>1051.4154599999999</v>
      </c>
      <c r="C609" s="150">
        <v>363.79931599999998</v>
      </c>
      <c r="D609" s="150">
        <v>0</v>
      </c>
      <c r="E609" s="150">
        <v>20.419785999999998</v>
      </c>
      <c r="F609" s="150">
        <v>84.884702000000004</v>
      </c>
      <c r="G609" s="150">
        <v>17.328757</v>
      </c>
      <c r="H609" s="150">
        <v>1.369048</v>
      </c>
      <c r="I609" s="150">
        <v>9.9537569999999995</v>
      </c>
      <c r="J609" s="150">
        <v>20.398810000000001</v>
      </c>
      <c r="K609" s="150">
        <v>27.8646179656917</v>
      </c>
      <c r="L609" s="150">
        <v>0</v>
      </c>
      <c r="M609" s="150">
        <v>5.9339898116000001</v>
      </c>
      <c r="N609" s="150">
        <v>62.593979254800097</v>
      </c>
      <c r="O609" s="150">
        <v>30.699625901200001</v>
      </c>
      <c r="P609" s="150">
        <v>3.2368401863999998</v>
      </c>
      <c r="Q609" s="150">
        <v>31.8739206654</v>
      </c>
      <c r="R609" s="150">
        <v>96.292582605000007</v>
      </c>
      <c r="S609" s="150">
        <v>1309.91101639009</v>
      </c>
    </row>
    <row r="610" spans="1:19" ht="14.5" x14ac:dyDescent="0.35">
      <c r="A610" t="s">
        <v>789</v>
      </c>
      <c r="B610" s="150">
        <v>740.02277800000104</v>
      </c>
      <c r="C610" s="150">
        <v>261.910169</v>
      </c>
      <c r="D610" s="150">
        <v>0</v>
      </c>
      <c r="E610" s="150">
        <v>8</v>
      </c>
      <c r="F610" s="150">
        <v>62.877516999999997</v>
      </c>
      <c r="G610" s="150">
        <v>2.7878310000000002</v>
      </c>
      <c r="H610" s="150">
        <v>0</v>
      </c>
      <c r="I610" s="150">
        <v>4</v>
      </c>
      <c r="J610" s="150">
        <v>2</v>
      </c>
      <c r="K610" s="150">
        <v>19.172526697581102</v>
      </c>
      <c r="L610" s="150">
        <v>0</v>
      </c>
      <c r="M610" s="150">
        <v>2.3248000000000002</v>
      </c>
      <c r="N610" s="150">
        <v>46.365881035800001</v>
      </c>
      <c r="O610" s="150">
        <v>4.9389213995999999</v>
      </c>
      <c r="P610" s="150">
        <v>0</v>
      </c>
      <c r="Q610" s="150">
        <v>12.8088</v>
      </c>
      <c r="R610" s="150">
        <v>9.4410000000000007</v>
      </c>
      <c r="S610" s="150">
        <v>835.07470713298198</v>
      </c>
    </row>
    <row r="611" spans="1:19" ht="14.5" x14ac:dyDescent="0.35">
      <c r="A611" t="s">
        <v>790</v>
      </c>
      <c r="B611" s="150">
        <v>2754.2339339999698</v>
      </c>
      <c r="C611" s="150">
        <v>684.14901999999995</v>
      </c>
      <c r="D611" s="150">
        <v>117.761173</v>
      </c>
      <c r="E611" s="150">
        <v>20.376111999999999</v>
      </c>
      <c r="F611" s="150">
        <v>202.288365</v>
      </c>
      <c r="G611" s="150">
        <v>11.568721</v>
      </c>
      <c r="H611" s="150">
        <v>3</v>
      </c>
      <c r="I611" s="150">
        <v>15.622093</v>
      </c>
      <c r="J611" s="150">
        <v>40.573528000000003</v>
      </c>
      <c r="K611" s="150">
        <v>35.926292207932001</v>
      </c>
      <c r="L611" s="150">
        <v>34.221396873800003</v>
      </c>
      <c r="M611" s="150">
        <v>5.9212981471999999</v>
      </c>
      <c r="N611" s="150">
        <v>149.16744035100001</v>
      </c>
      <c r="O611" s="150">
        <v>20.495146123600001</v>
      </c>
      <c r="P611" s="150">
        <v>7.0929000000000002</v>
      </c>
      <c r="Q611" s="150">
        <v>50.025066204600002</v>
      </c>
      <c r="R611" s="150">
        <v>191.52733892399999</v>
      </c>
      <c r="S611" s="150">
        <v>3248.6108128320998</v>
      </c>
    </row>
    <row r="612" spans="1:19" ht="14.5" x14ac:dyDescent="0.35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</row>
    <row r="613" spans="1:19" x14ac:dyDescent="0.25">
      <c r="A613" s="119"/>
    </row>
    <row r="614" spans="1:19" x14ac:dyDescent="0.25">
      <c r="A614" s="1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A10" sqref="A10"/>
    </sheetView>
  </sheetViews>
  <sheetFormatPr defaultRowHeight="14.5" x14ac:dyDescent="0.35"/>
  <cols>
    <col min="1" max="1" width="11.36328125" customWidth="1"/>
    <col min="2" max="2" width="10.36328125" customWidth="1"/>
    <col min="3" max="3" width="13.90625" bestFit="1" customWidth="1"/>
    <col min="4" max="4" width="12.90625" bestFit="1" customWidth="1"/>
    <col min="5" max="5" width="10.36328125" customWidth="1"/>
    <col min="6" max="6" width="12.08984375" customWidth="1"/>
    <col min="7" max="12" width="10.36328125" customWidth="1"/>
  </cols>
  <sheetData>
    <row r="1" spans="1:12" x14ac:dyDescent="0.35">
      <c r="A1" s="95" t="s">
        <v>1454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" customHeight="1" x14ac:dyDescent="0.35">
      <c r="A2" s="165" t="s">
        <v>1455</v>
      </c>
      <c r="B2" s="165"/>
      <c r="C2" s="165"/>
      <c r="D2" s="165"/>
      <c r="E2" s="165"/>
      <c r="F2" s="165"/>
      <c r="G2" s="165"/>
      <c r="H2" s="165"/>
      <c r="I2" s="165"/>
      <c r="J2" s="97"/>
      <c r="K2" s="96"/>
      <c r="L2" s="96"/>
    </row>
    <row r="3" spans="1:12" x14ac:dyDescent="0.35">
      <c r="A3" s="165"/>
      <c r="B3" s="165"/>
      <c r="C3" s="165"/>
      <c r="D3" s="165"/>
      <c r="E3" s="165"/>
      <c r="F3" s="165"/>
      <c r="G3" s="165"/>
      <c r="H3" s="165"/>
      <c r="I3" s="165"/>
      <c r="J3" s="97"/>
      <c r="K3" s="96"/>
      <c r="L3" s="96"/>
    </row>
    <row r="4" spans="1:12" ht="15" customHeight="1" x14ac:dyDescent="0.35">
      <c r="A4" s="166" t="s">
        <v>1456</v>
      </c>
      <c r="B4" s="166"/>
      <c r="C4" s="166"/>
      <c r="D4" s="166"/>
      <c r="E4" s="166"/>
      <c r="F4" s="166"/>
      <c r="G4" s="166"/>
      <c r="H4" s="166"/>
      <c r="I4" s="166"/>
      <c r="J4" s="98"/>
      <c r="K4" s="99"/>
      <c r="L4" s="99"/>
    </row>
    <row r="5" spans="1:12" ht="26.25" customHeight="1" x14ac:dyDescent="0.35">
      <c r="A5" s="166"/>
      <c r="B5" s="166"/>
      <c r="C5" s="166"/>
      <c r="D5" s="166"/>
      <c r="E5" s="166"/>
      <c r="F5" s="166"/>
      <c r="G5" s="166"/>
      <c r="H5" s="166"/>
      <c r="I5" s="166"/>
      <c r="J5" s="98"/>
      <c r="K5" s="99"/>
      <c r="L5" s="99"/>
    </row>
    <row r="6" spans="1:12" x14ac:dyDescent="0.35">
      <c r="A6" s="100" t="s">
        <v>1457</v>
      </c>
      <c r="B6" s="100"/>
      <c r="C6" s="100"/>
      <c r="D6" s="100"/>
      <c r="E6" s="100"/>
      <c r="F6" s="100"/>
      <c r="G6" s="100"/>
      <c r="H6" s="100"/>
      <c r="I6" s="100"/>
      <c r="J6" s="100"/>
      <c r="K6" s="99"/>
      <c r="L6" s="99"/>
    </row>
    <row r="7" spans="1:12" ht="11.25" customHeight="1" x14ac:dyDescent="0.3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99"/>
      <c r="L7" s="99"/>
    </row>
    <row r="8" spans="1:12" ht="11.25" customHeight="1" x14ac:dyDescent="0.3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96"/>
      <c r="L8" s="96"/>
    </row>
    <row r="9" spans="1:12" ht="42" x14ac:dyDescent="0.35">
      <c r="A9" s="102" t="s">
        <v>1458</v>
      </c>
      <c r="B9" s="103" t="s">
        <v>1576</v>
      </c>
      <c r="C9" s="103" t="s">
        <v>1459</v>
      </c>
      <c r="D9" s="103" t="s">
        <v>1460</v>
      </c>
      <c r="E9" s="104" t="s">
        <v>1577</v>
      </c>
      <c r="F9" s="104" t="s">
        <v>1461</v>
      </c>
      <c r="G9" s="105"/>
      <c r="H9" s="99"/>
      <c r="I9" s="99"/>
      <c r="J9" s="99"/>
      <c r="K9" s="96"/>
      <c r="L9" s="96"/>
    </row>
    <row r="10" spans="1:12" ht="13.5" customHeight="1" x14ac:dyDescent="0.35">
      <c r="A10" s="142" t="str">
        <f>IF('FY2020 Report'!D5&lt;&gt;0,'FY2020 Report'!D4,"")</f>
        <v/>
      </c>
      <c r="B10" s="143" t="str">
        <f>IF('FY2020 Report'!D$5&lt;&gt;0,VLOOKUP('FY2020 Report'!D$4,EPP!A2:AL612,2,FALSE),"")</f>
        <v/>
      </c>
      <c r="C10" s="143" t="str">
        <f>IF('FY2020 Report'!D$5&lt;&gt;0,VLOOKUP('FY2020 Report'!D$4,components!B$3:AU$612,46,FALSE),"")</f>
        <v/>
      </c>
      <c r="D10" s="143" t="str">
        <f>IF('FY2020 Report'!D$5&lt;&gt;0,VLOOKUP('FY2020 Report'!D$4,components!B$3:AU$612,18,FALSE),"")</f>
        <v/>
      </c>
      <c r="E10" s="143" t="str">
        <f>IF('FY2020 Report'!D$5&lt;&gt;0,VLOOKUP('FY2020 Report'!D$4,EPP!A2:AO612,19,FALSE),"")</f>
        <v/>
      </c>
      <c r="F10" s="143" t="str">
        <f>IF('FY2020 Report'!D$5&lt;&gt;0,VLOOKUP('FY2020 Report'!D$4,components!B$3:AU$612,24,FALSE),"")</f>
        <v/>
      </c>
      <c r="G10" s="106"/>
      <c r="H10" s="106"/>
      <c r="I10" s="99"/>
      <c r="J10" s="99"/>
      <c r="K10" s="96"/>
      <c r="L10" s="96"/>
    </row>
    <row r="11" spans="1:12" ht="10.5" customHeight="1" x14ac:dyDescent="0.35">
      <c r="A11" s="107"/>
      <c r="B11" s="108"/>
      <c r="C11" s="109"/>
      <c r="D11" s="110"/>
      <c r="E11" s="108"/>
      <c r="F11" s="110"/>
      <c r="G11" s="99"/>
      <c r="H11" s="99"/>
      <c r="I11" s="99"/>
      <c r="J11" s="99"/>
      <c r="K11" s="96"/>
      <c r="L11" s="96"/>
    </row>
    <row r="12" spans="1:12" ht="10.5" customHeight="1" x14ac:dyDescent="0.3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6"/>
      <c r="L12" s="96"/>
    </row>
    <row r="13" spans="1:12" ht="13.5" customHeight="1" x14ac:dyDescent="0.35">
      <c r="A13" s="137" t="s">
        <v>1462</v>
      </c>
      <c r="B13" s="138"/>
      <c r="C13" s="139"/>
      <c r="D13" s="141"/>
      <c r="E13" s="167" t="s">
        <v>1463</v>
      </c>
      <c r="F13" s="167"/>
      <c r="G13" s="167"/>
      <c r="H13" s="96"/>
      <c r="L13" s="112"/>
    </row>
    <row r="14" spans="1:12" ht="13.5" customHeight="1" x14ac:dyDescent="0.35">
      <c r="A14" s="140">
        <v>1</v>
      </c>
      <c r="B14" s="171">
        <v>2</v>
      </c>
      <c r="C14" s="172"/>
      <c r="E14" s="111">
        <v>3</v>
      </c>
      <c r="F14" s="111">
        <v>4</v>
      </c>
      <c r="G14" s="111">
        <v>5</v>
      </c>
    </row>
    <row r="15" spans="1:12" ht="81.75" customHeight="1" x14ac:dyDescent="0.35">
      <c r="A15" s="113" t="s">
        <v>1464</v>
      </c>
      <c r="B15" s="173" t="s">
        <v>1514</v>
      </c>
      <c r="C15" s="174"/>
      <c r="E15" s="114" t="s">
        <v>1465</v>
      </c>
      <c r="F15" s="114" t="s">
        <v>1466</v>
      </c>
      <c r="G15" s="113" t="s">
        <v>1467</v>
      </c>
    </row>
    <row r="16" spans="1:12" ht="13.5" customHeight="1" x14ac:dyDescent="0.35">
      <c r="A16" s="143" t="str">
        <f>IF('FY2020 Report'!D$5&lt;&gt;0,VLOOKUP('FY2020 Report'!D$4,EPP!A2:AL612,3,FALSE),"")</f>
        <v/>
      </c>
      <c r="B16" s="175" t="str">
        <f>IF('FY2020 Report'!D$5&lt;&gt;0,VLOOKUP('FY2020 Report'!D$4,EPP!A2:AL612,11,FALSE),"")</f>
        <v/>
      </c>
      <c r="C16" s="176" t="str">
        <f>IF('FY2020 Report'!F$5&lt;&gt;0,VLOOKUP('FY2020 Report'!E$4,EPP!#REF!,2,FALSE),"")</f>
        <v/>
      </c>
      <c r="D16" s="144"/>
      <c r="E16" s="145" t="str">
        <f>IF('FY2020 Report'!D$5&lt;&gt;0,VLOOKUP('FY2020 Report'!D$4,EPP!A2:AL612,4,FALSE),"")</f>
        <v/>
      </c>
      <c r="F16" s="146" t="str">
        <f>IF('FY2020 Report'!D$5&lt;&gt;0,VLOOKUP('FY2020 Report'!D$4,EPP!A2:AL612,5,FALSE),"")</f>
        <v/>
      </c>
      <c r="G16" s="146" t="str">
        <f>IF('FY2020 Report'!D$5&lt;&gt;0,VLOOKUP('FY2020 Report'!D$4,EPP!A2:AL612,12,FALSE),"")</f>
        <v/>
      </c>
    </row>
    <row r="17" spans="1:12" ht="11.25" customHeight="1" x14ac:dyDescent="0.35">
      <c r="A17" s="108"/>
      <c r="B17" s="108"/>
      <c r="C17" s="108"/>
      <c r="D17" s="115"/>
      <c r="E17" s="108"/>
      <c r="F17" s="108"/>
      <c r="G17" s="108"/>
      <c r="H17" s="96"/>
      <c r="I17" s="108"/>
      <c r="J17" s="115"/>
      <c r="K17" s="108"/>
      <c r="L17" s="108"/>
    </row>
    <row r="18" spans="1:12" ht="11.25" customHeight="1" x14ac:dyDescent="0.3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 ht="13.5" customHeight="1" x14ac:dyDescent="0.35">
      <c r="A19" s="168" t="s">
        <v>1468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70"/>
    </row>
    <row r="20" spans="1:12" ht="13.5" customHeight="1" x14ac:dyDescent="0.35">
      <c r="A20" s="116">
        <v>6</v>
      </c>
      <c r="B20" s="117">
        <v>7</v>
      </c>
      <c r="C20" s="117">
        <v>8</v>
      </c>
      <c r="D20" s="117">
        <v>9</v>
      </c>
      <c r="E20" s="117">
        <v>10</v>
      </c>
      <c r="F20" s="117">
        <v>11</v>
      </c>
      <c r="G20" s="117">
        <v>12</v>
      </c>
      <c r="H20" s="117">
        <v>13</v>
      </c>
      <c r="I20" s="117">
        <v>14</v>
      </c>
      <c r="J20" s="117">
        <v>15</v>
      </c>
      <c r="K20" s="117">
        <v>16</v>
      </c>
      <c r="L20" s="118">
        <v>17</v>
      </c>
    </row>
    <row r="21" spans="1:12" ht="69" customHeight="1" x14ac:dyDescent="0.35">
      <c r="A21" s="114" t="s">
        <v>1469</v>
      </c>
      <c r="B21" s="113" t="s">
        <v>1470</v>
      </c>
      <c r="C21" s="114" t="s">
        <v>1471</v>
      </c>
      <c r="D21" s="113" t="s">
        <v>1472</v>
      </c>
      <c r="E21" s="114" t="s">
        <v>1473</v>
      </c>
      <c r="F21" s="113" t="s">
        <v>1474</v>
      </c>
      <c r="G21" s="114" t="s">
        <v>1475</v>
      </c>
      <c r="H21" s="113" t="s">
        <v>1476</v>
      </c>
      <c r="I21" s="114" t="s">
        <v>1477</v>
      </c>
      <c r="J21" s="113" t="s">
        <v>1478</v>
      </c>
      <c r="K21" s="114" t="s">
        <v>1479</v>
      </c>
      <c r="L21" s="113" t="s">
        <v>1480</v>
      </c>
    </row>
    <row r="22" spans="1:12" ht="12.75" customHeight="1" x14ac:dyDescent="0.35">
      <c r="A22" s="143" t="str">
        <f>IF('FY2020 Report'!D$5&lt;&gt;0,VLOOKUP('FY2020 Report'!D$4,EPP!A2:AL612,5,FALSE),"")</f>
        <v/>
      </c>
      <c r="B22" s="143" t="str">
        <f>IF('FY2020 Report'!D$5&lt;&gt;0,VLOOKUP('FY2020 Report'!D$4,EPP!A2:AL612,13,FALSE),"")</f>
        <v/>
      </c>
      <c r="C22" s="143" t="str">
        <f>IF('FY2020 Report'!D$5&lt;&gt;0,VLOOKUP('FY2020 Report'!D$4,EPP!A2:AL612,6,FALSE),"")</f>
        <v/>
      </c>
      <c r="D22" s="143" t="str">
        <f>IF('FY2020 Report'!D$5&lt;&gt;0,VLOOKUP('FY2020 Report'!D$4,EPP!A2:AL612,14,FALSE),"")</f>
        <v/>
      </c>
      <c r="E22" s="143" t="str">
        <f>IF('FY2020 Report'!D$5&lt;&gt;0,VLOOKUP('FY2020 Report'!D$4,EPP!A2:AL612,7,FALSE),"")</f>
        <v/>
      </c>
      <c r="F22" s="143" t="str">
        <f>IF('FY2020 Report'!D$5&lt;&gt;0,VLOOKUP('FY2020 Report'!D$4,EPP!A2:AL612,15,FALSE),"")</f>
        <v/>
      </c>
      <c r="G22" s="143" t="str">
        <f>IF('FY2020 Report'!D$5&lt;&gt;0,VLOOKUP('FY2020 Report'!D$4,EPP!A2:AL612,8,FALSE),"")</f>
        <v/>
      </c>
      <c r="H22" s="143" t="str">
        <f>IF('FY2020 Report'!D$5&lt;&gt;0,VLOOKUP('FY2020 Report'!D$4,EPP!A2:AL612,16,FALSE),"")</f>
        <v/>
      </c>
      <c r="I22" s="143" t="str">
        <f>IF('FY2020 Report'!D$5&lt;&gt;0,VLOOKUP('FY2020 Report'!D$4,EPP!A2:AL612,9,FALSE),"")</f>
        <v/>
      </c>
      <c r="J22" s="143" t="str">
        <f>IF('FY2020 Report'!D$5&lt;&gt;0,VLOOKUP('FY2020 Report'!D$4,EPP!A2:AL612,17,FALSE),"")</f>
        <v/>
      </c>
      <c r="K22" s="143" t="str">
        <f>IF('FY2020 Report'!D$5&lt;&gt;0,VLOOKUP('FY2020 Report'!D$4,EPP!A2:AL612,10,FALSE),"")</f>
        <v/>
      </c>
      <c r="L22" s="143" t="str">
        <f>IF('FY2020 Report'!D$5&lt;&gt;0,VLOOKUP('FY2020 Report'!D$4,EPP!A2:AL612,18,FALSE),"")</f>
        <v/>
      </c>
    </row>
  </sheetData>
  <sheetProtection algorithmName="SHA-512" hashValue="ENVgnAfVwtDSOO6KfyLQE8IkUh2FUD3Q9OXrB73qQNLnRjnF+R4lM2M35jvGhJ1HVyZyWajBqfAf6tl9nxVUTQ==" saltValue="o6npOktPBIU8PiDEnhQoeQ==" spinCount="100000" sheet="1"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FY2020 Report</vt:lpstr>
      <vt:lpstr>Data Information</vt:lpstr>
      <vt:lpstr>components</vt:lpstr>
      <vt:lpstr>counties</vt:lpstr>
      <vt:lpstr>sim_dist</vt:lpstr>
      <vt:lpstr>state</vt:lpstr>
      <vt:lpstr>EPP</vt:lpstr>
      <vt:lpstr>Expenditure Equivalent Pupil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'FY2020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2021-03-16T17:22:43Z</dcterms:modified>
</cp:coreProperties>
</file>